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320" windowHeight="12600" activeTab="1"/>
  </bookViews>
  <sheets>
    <sheet name="ПЗ июль" sheetId="1" r:id="rId1"/>
    <sheet name="приложение июль" sheetId="2" r:id="rId2"/>
  </sheets>
  <definedNames>
    <definedName name="_xlnm.Print_Titles" localSheetId="0">'ПЗ июль'!$23:$25</definedName>
    <definedName name="_xlnm.Print_Titles" localSheetId="1">'приложение июль'!$23:$25</definedName>
    <definedName name="_xlnm.Print_Area" localSheetId="0">'ПЗ июль'!$A$1:$W$145</definedName>
    <definedName name="_xlnm.Print_Area" localSheetId="1">'приложение июль'!$A$1:$W$145</definedName>
  </definedNames>
  <calcPr calcId="124519"/>
</workbook>
</file>

<file path=xl/calcChain.xml><?xml version="1.0" encoding="utf-8"?>
<calcChain xmlns="http://schemas.openxmlformats.org/spreadsheetml/2006/main">
  <c r="K55" i="2"/>
  <c r="J55"/>
  <c r="K57"/>
  <c r="K55" i="1"/>
  <c r="J55"/>
  <c r="K57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6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I144" i="2"/>
  <c r="K144" s="1"/>
  <c r="G144"/>
  <c r="G143"/>
  <c r="I143" s="1"/>
  <c r="K143" s="1"/>
  <c r="U142"/>
  <c r="W142" s="1"/>
  <c r="S142"/>
  <c r="P142"/>
  <c r="N142"/>
  <c r="G142"/>
  <c r="I142" s="1"/>
  <c r="K142" s="1"/>
  <c r="E142"/>
  <c r="S141"/>
  <c r="U141" s="1"/>
  <c r="N141"/>
  <c r="P141" s="1"/>
  <c r="E141"/>
  <c r="G141" s="1"/>
  <c r="I141" s="1"/>
  <c r="K141" s="1"/>
  <c r="I140"/>
  <c r="K140" s="1"/>
  <c r="U139"/>
  <c r="W139" s="1"/>
  <c r="S139"/>
  <c r="P139"/>
  <c r="N139"/>
  <c r="G139"/>
  <c r="I139" s="1"/>
  <c r="K139" s="1"/>
  <c r="E139"/>
  <c r="K138"/>
  <c r="I137"/>
  <c r="K137" s="1"/>
  <c r="H137"/>
  <c r="G136"/>
  <c r="I136" s="1"/>
  <c r="K136" s="1"/>
  <c r="E136"/>
  <c r="G135"/>
  <c r="I135" s="1"/>
  <c r="K135" s="1"/>
  <c r="E135"/>
  <c r="G134"/>
  <c r="I134" s="1"/>
  <c r="K134" s="1"/>
  <c r="E134"/>
  <c r="G133"/>
  <c r="I133" s="1"/>
  <c r="E133"/>
  <c r="V132"/>
  <c r="T132"/>
  <c r="R132"/>
  <c r="Q132"/>
  <c r="O132"/>
  <c r="M132"/>
  <c r="L132"/>
  <c r="J132"/>
  <c r="H132"/>
  <c r="F132"/>
  <c r="E132"/>
  <c r="D132"/>
  <c r="C132"/>
  <c r="U131"/>
  <c r="W131" s="1"/>
  <c r="S131"/>
  <c r="P131"/>
  <c r="N131"/>
  <c r="G131"/>
  <c r="I131" s="1"/>
  <c r="K131" s="1"/>
  <c r="E131"/>
  <c r="S130"/>
  <c r="U130" s="1"/>
  <c r="W130" s="1"/>
  <c r="N130"/>
  <c r="P130" s="1"/>
  <c r="E130"/>
  <c r="G130" s="1"/>
  <c r="I130" s="1"/>
  <c r="K130" s="1"/>
  <c r="U129"/>
  <c r="W129" s="1"/>
  <c r="S129"/>
  <c r="P129"/>
  <c r="N129"/>
  <c r="G129"/>
  <c r="I129" s="1"/>
  <c r="K129" s="1"/>
  <c r="E129"/>
  <c r="G128"/>
  <c r="I128" s="1"/>
  <c r="K128" s="1"/>
  <c r="U127"/>
  <c r="W127" s="1"/>
  <c r="S127"/>
  <c r="P127"/>
  <c r="N127"/>
  <c r="G127"/>
  <c r="I127" s="1"/>
  <c r="K127" s="1"/>
  <c r="E127"/>
  <c r="S126"/>
  <c r="U126" s="1"/>
  <c r="W126" s="1"/>
  <c r="N126"/>
  <c r="P126" s="1"/>
  <c r="E126"/>
  <c r="G126" s="1"/>
  <c r="I126" s="1"/>
  <c r="K126" s="1"/>
  <c r="U125"/>
  <c r="W125" s="1"/>
  <c r="S125"/>
  <c r="P125"/>
  <c r="N125"/>
  <c r="G125"/>
  <c r="I125" s="1"/>
  <c r="K125" s="1"/>
  <c r="E125"/>
  <c r="S124"/>
  <c r="U124" s="1"/>
  <c r="W124" s="1"/>
  <c r="N124"/>
  <c r="P124" s="1"/>
  <c r="E124"/>
  <c r="G124" s="1"/>
  <c r="I124" s="1"/>
  <c r="K124" s="1"/>
  <c r="U123"/>
  <c r="W123" s="1"/>
  <c r="S123"/>
  <c r="P123"/>
  <c r="N123"/>
  <c r="G123"/>
  <c r="I123" s="1"/>
  <c r="K123" s="1"/>
  <c r="E123"/>
  <c r="S122"/>
  <c r="U122" s="1"/>
  <c r="W122" s="1"/>
  <c r="N122"/>
  <c r="P122" s="1"/>
  <c r="E122"/>
  <c r="G122" s="1"/>
  <c r="I122" s="1"/>
  <c r="K122" s="1"/>
  <c r="U121"/>
  <c r="W121" s="1"/>
  <c r="S121"/>
  <c r="P121"/>
  <c r="N121"/>
  <c r="G121"/>
  <c r="I121" s="1"/>
  <c r="K121" s="1"/>
  <c r="E121"/>
  <c r="S120"/>
  <c r="U120" s="1"/>
  <c r="W120" s="1"/>
  <c r="N120"/>
  <c r="P120" s="1"/>
  <c r="E120"/>
  <c r="G120" s="1"/>
  <c r="I120" s="1"/>
  <c r="K120" s="1"/>
  <c r="U119"/>
  <c r="W119" s="1"/>
  <c r="S119"/>
  <c r="P119"/>
  <c r="N119"/>
  <c r="G119"/>
  <c r="I119" s="1"/>
  <c r="K119" s="1"/>
  <c r="E119"/>
  <c r="S118"/>
  <c r="U118" s="1"/>
  <c r="W118" s="1"/>
  <c r="N118"/>
  <c r="P118" s="1"/>
  <c r="E118"/>
  <c r="G118" s="1"/>
  <c r="U117"/>
  <c r="W117" s="1"/>
  <c r="S117"/>
  <c r="P117"/>
  <c r="P116" s="1"/>
  <c r="N117"/>
  <c r="N116" s="1"/>
  <c r="G117"/>
  <c r="I117" s="1"/>
  <c r="E117"/>
  <c r="V116"/>
  <c r="T116"/>
  <c r="S116"/>
  <c r="R116"/>
  <c r="Q116"/>
  <c r="O116"/>
  <c r="M116"/>
  <c r="L116"/>
  <c r="J116"/>
  <c r="H116"/>
  <c r="F116"/>
  <c r="D116"/>
  <c r="C116"/>
  <c r="I115"/>
  <c r="K115" s="1"/>
  <c r="I114"/>
  <c r="K114" s="1"/>
  <c r="I113"/>
  <c r="K113" s="1"/>
  <c r="I112"/>
  <c r="K112" s="1"/>
  <c r="I111"/>
  <c r="K111" s="1"/>
  <c r="I110"/>
  <c r="K110" s="1"/>
  <c r="I109"/>
  <c r="K109" s="1"/>
  <c r="I108"/>
  <c r="K108" s="1"/>
  <c r="G108"/>
  <c r="G107"/>
  <c r="I107" s="1"/>
  <c r="K107" s="1"/>
  <c r="I106"/>
  <c r="K106" s="1"/>
  <c r="I105"/>
  <c r="K105" s="1"/>
  <c r="I104"/>
  <c r="K104" s="1"/>
  <c r="G104"/>
  <c r="G103"/>
  <c r="I103" s="1"/>
  <c r="K103" s="1"/>
  <c r="E103"/>
  <c r="G102"/>
  <c r="I102" s="1"/>
  <c r="K102" s="1"/>
  <c r="E102"/>
  <c r="G101"/>
  <c r="I101" s="1"/>
  <c r="K101" s="1"/>
  <c r="I100"/>
  <c r="K100" s="1"/>
  <c r="G100"/>
  <c r="G99"/>
  <c r="I99" s="1"/>
  <c r="K99" s="1"/>
  <c r="I98"/>
  <c r="K98" s="1"/>
  <c r="G98"/>
  <c r="G97"/>
  <c r="I97" s="1"/>
  <c r="K97" s="1"/>
  <c r="I96"/>
  <c r="K96" s="1"/>
  <c r="G96"/>
  <c r="G95"/>
  <c r="I95" s="1"/>
  <c r="K95" s="1"/>
  <c r="I94"/>
  <c r="K94" s="1"/>
  <c r="G94"/>
  <c r="G93"/>
  <c r="I93" s="1"/>
  <c r="K93" s="1"/>
  <c r="I92"/>
  <c r="K92" s="1"/>
  <c r="G92"/>
  <c r="G91"/>
  <c r="I91" s="1"/>
  <c r="K91" s="1"/>
  <c r="I90"/>
  <c r="K90" s="1"/>
  <c r="G90"/>
  <c r="G89"/>
  <c r="I89" s="1"/>
  <c r="K89" s="1"/>
  <c r="I88"/>
  <c r="K88" s="1"/>
  <c r="G88"/>
  <c r="S87"/>
  <c r="U87" s="1"/>
  <c r="W87" s="1"/>
  <c r="N87"/>
  <c r="P87" s="1"/>
  <c r="E87"/>
  <c r="G87" s="1"/>
  <c r="I87" s="1"/>
  <c r="K87" s="1"/>
  <c r="U86"/>
  <c r="W86" s="1"/>
  <c r="S86"/>
  <c r="P86"/>
  <c r="N86"/>
  <c r="G86"/>
  <c r="I86" s="1"/>
  <c r="K86" s="1"/>
  <c r="E86"/>
  <c r="S85"/>
  <c r="U85" s="1"/>
  <c r="W85" s="1"/>
  <c r="N85"/>
  <c r="P85" s="1"/>
  <c r="E85"/>
  <c r="G85" s="1"/>
  <c r="I85" s="1"/>
  <c r="K85" s="1"/>
  <c r="U84"/>
  <c r="W84" s="1"/>
  <c r="S84"/>
  <c r="P84"/>
  <c r="N84"/>
  <c r="G84"/>
  <c r="I84" s="1"/>
  <c r="K84" s="1"/>
  <c r="E84"/>
  <c r="S83"/>
  <c r="U83" s="1"/>
  <c r="W83" s="1"/>
  <c r="N83"/>
  <c r="P83" s="1"/>
  <c r="E83"/>
  <c r="G83" s="1"/>
  <c r="I83" s="1"/>
  <c r="K83" s="1"/>
  <c r="U82"/>
  <c r="W82" s="1"/>
  <c r="S82"/>
  <c r="P82"/>
  <c r="N82"/>
  <c r="G82"/>
  <c r="I82" s="1"/>
  <c r="K82" s="1"/>
  <c r="E82"/>
  <c r="S81"/>
  <c r="U81" s="1"/>
  <c r="W81" s="1"/>
  <c r="N81"/>
  <c r="P81" s="1"/>
  <c r="E81"/>
  <c r="G81" s="1"/>
  <c r="I81" s="1"/>
  <c r="K81" s="1"/>
  <c r="U80"/>
  <c r="W80" s="1"/>
  <c r="S80"/>
  <c r="P80"/>
  <c r="N80"/>
  <c r="G80"/>
  <c r="I80" s="1"/>
  <c r="K80" s="1"/>
  <c r="E80"/>
  <c r="W79"/>
  <c r="U79"/>
  <c r="K79"/>
  <c r="U78"/>
  <c r="W78" s="1"/>
  <c r="S78"/>
  <c r="P78"/>
  <c r="N78"/>
  <c r="G78"/>
  <c r="I78" s="1"/>
  <c r="K78" s="1"/>
  <c r="E78"/>
  <c r="S77"/>
  <c r="U77" s="1"/>
  <c r="W77" s="1"/>
  <c r="N77"/>
  <c r="P77" s="1"/>
  <c r="E77"/>
  <c r="G77" s="1"/>
  <c r="I77" s="1"/>
  <c r="K77" s="1"/>
  <c r="U76"/>
  <c r="W76" s="1"/>
  <c r="S76"/>
  <c r="P76"/>
  <c r="N76"/>
  <c r="G76"/>
  <c r="I76" s="1"/>
  <c r="K76" s="1"/>
  <c r="E76"/>
  <c r="S75"/>
  <c r="U75" s="1"/>
  <c r="W75" s="1"/>
  <c r="N75"/>
  <c r="P75" s="1"/>
  <c r="E75"/>
  <c r="G75" s="1"/>
  <c r="I75" s="1"/>
  <c r="K75" s="1"/>
  <c r="U74"/>
  <c r="W74" s="1"/>
  <c r="S74"/>
  <c r="P74"/>
  <c r="N74"/>
  <c r="G74"/>
  <c r="I74" s="1"/>
  <c r="K74" s="1"/>
  <c r="E74"/>
  <c r="S73"/>
  <c r="U73" s="1"/>
  <c r="W73" s="1"/>
  <c r="N73"/>
  <c r="P73" s="1"/>
  <c r="E73"/>
  <c r="G73" s="1"/>
  <c r="I73" s="1"/>
  <c r="K73" s="1"/>
  <c r="U72"/>
  <c r="W72" s="1"/>
  <c r="S72"/>
  <c r="P72"/>
  <c r="N72"/>
  <c r="G72"/>
  <c r="I72" s="1"/>
  <c r="K72" s="1"/>
  <c r="E72"/>
  <c r="S71"/>
  <c r="U71" s="1"/>
  <c r="W71" s="1"/>
  <c r="N71"/>
  <c r="P71" s="1"/>
  <c r="E71"/>
  <c r="G71" s="1"/>
  <c r="I71" s="1"/>
  <c r="K71" s="1"/>
  <c r="U70"/>
  <c r="W70" s="1"/>
  <c r="S70"/>
  <c r="P70"/>
  <c r="N70"/>
  <c r="G70"/>
  <c r="I70" s="1"/>
  <c r="K70" s="1"/>
  <c r="E70"/>
  <c r="S69"/>
  <c r="U69" s="1"/>
  <c r="W69" s="1"/>
  <c r="N69"/>
  <c r="P69" s="1"/>
  <c r="E69"/>
  <c r="G69" s="1"/>
  <c r="I69" s="1"/>
  <c r="K69" s="1"/>
  <c r="U68"/>
  <c r="W68" s="1"/>
  <c r="S68"/>
  <c r="P68"/>
  <c r="N68"/>
  <c r="G68"/>
  <c r="I68" s="1"/>
  <c r="K68" s="1"/>
  <c r="E68"/>
  <c r="W67"/>
  <c r="K67"/>
  <c r="W66"/>
  <c r="I66"/>
  <c r="K66" s="1"/>
  <c r="U65"/>
  <c r="W65" s="1"/>
  <c r="S65"/>
  <c r="P65"/>
  <c r="N65"/>
  <c r="G65"/>
  <c r="I65" s="1"/>
  <c r="K65" s="1"/>
  <c r="E65"/>
  <c r="K64"/>
  <c r="I64"/>
  <c r="W63"/>
  <c r="K63"/>
  <c r="W62"/>
  <c r="K62"/>
  <c r="S61"/>
  <c r="U61" s="1"/>
  <c r="W61" s="1"/>
  <c r="N61"/>
  <c r="P61" s="1"/>
  <c r="K61"/>
  <c r="S60"/>
  <c r="U60" s="1"/>
  <c r="W60" s="1"/>
  <c r="N60"/>
  <c r="P60" s="1"/>
  <c r="E60"/>
  <c r="G60" s="1"/>
  <c r="U59"/>
  <c r="W59" s="1"/>
  <c r="W58" s="1"/>
  <c r="S59"/>
  <c r="P59"/>
  <c r="N59"/>
  <c r="G59"/>
  <c r="I59" s="1"/>
  <c r="E59"/>
  <c r="V58"/>
  <c r="T58"/>
  <c r="S58"/>
  <c r="R58"/>
  <c r="Q58"/>
  <c r="Q54" s="1"/>
  <c r="Q53" s="1"/>
  <c r="O58"/>
  <c r="O54" s="1"/>
  <c r="O53" s="1"/>
  <c r="O145" s="1"/>
  <c r="M58"/>
  <c r="M54" s="1"/>
  <c r="M53" s="1"/>
  <c r="M145" s="1"/>
  <c r="L58"/>
  <c r="J58"/>
  <c r="H58"/>
  <c r="F58"/>
  <c r="D58"/>
  <c r="C58"/>
  <c r="U56"/>
  <c r="W56" s="1"/>
  <c r="S56"/>
  <c r="P56"/>
  <c r="P55" s="1"/>
  <c r="N56"/>
  <c r="G56"/>
  <c r="I56" s="1"/>
  <c r="K56" s="1"/>
  <c r="E56"/>
  <c r="S55"/>
  <c r="Q55"/>
  <c r="O55"/>
  <c r="N55"/>
  <c r="M55"/>
  <c r="L55"/>
  <c r="J54"/>
  <c r="J53" s="1"/>
  <c r="J145" s="1"/>
  <c r="C55"/>
  <c r="C54" s="1"/>
  <c r="C53" s="1"/>
  <c r="V54"/>
  <c r="V53" s="1"/>
  <c r="V145" s="1"/>
  <c r="T54"/>
  <c r="T53" s="1"/>
  <c r="T145" s="1"/>
  <c r="R54"/>
  <c r="R53" s="1"/>
  <c r="R145" s="1"/>
  <c r="L54"/>
  <c r="L53" s="1"/>
  <c r="H54"/>
  <c r="H53" s="1"/>
  <c r="F54"/>
  <c r="F53" s="1"/>
  <c r="D54"/>
  <c r="D53" s="1"/>
  <c r="E52"/>
  <c r="G52" s="1"/>
  <c r="I52" s="1"/>
  <c r="K52" s="1"/>
  <c r="E51"/>
  <c r="G51" s="1"/>
  <c r="I51" s="1"/>
  <c r="K51" s="1"/>
  <c r="E50"/>
  <c r="G50" s="1"/>
  <c r="I50" s="1"/>
  <c r="K50" s="1"/>
  <c r="W49"/>
  <c r="U49"/>
  <c r="S49"/>
  <c r="Q49"/>
  <c r="P49"/>
  <c r="N49"/>
  <c r="L49"/>
  <c r="H49"/>
  <c r="F49"/>
  <c r="D49"/>
  <c r="C49"/>
  <c r="E49" s="1"/>
  <c r="G49" s="1"/>
  <c r="I49" s="1"/>
  <c r="K49" s="1"/>
  <c r="G48"/>
  <c r="I48" s="1"/>
  <c r="K48" s="1"/>
  <c r="E48"/>
  <c r="G47"/>
  <c r="I47" s="1"/>
  <c r="K47" s="1"/>
  <c r="E47"/>
  <c r="W46"/>
  <c r="U46"/>
  <c r="S46"/>
  <c r="Q46"/>
  <c r="P46"/>
  <c r="N46"/>
  <c r="L46"/>
  <c r="H46"/>
  <c r="F46"/>
  <c r="D46"/>
  <c r="C46"/>
  <c r="E46" s="1"/>
  <c r="G46" s="1"/>
  <c r="I46" s="1"/>
  <c r="K46" s="1"/>
  <c r="E45"/>
  <c r="G45" s="1"/>
  <c r="I45" s="1"/>
  <c r="K45" s="1"/>
  <c r="W44"/>
  <c r="U44"/>
  <c r="S44"/>
  <c r="Q44"/>
  <c r="P44"/>
  <c r="N44"/>
  <c r="L44"/>
  <c r="H44"/>
  <c r="F44"/>
  <c r="D44"/>
  <c r="C44"/>
  <c r="E44" s="1"/>
  <c r="G44" s="1"/>
  <c r="I44" s="1"/>
  <c r="K44" s="1"/>
  <c r="W43"/>
  <c r="W38" s="1"/>
  <c r="U43"/>
  <c r="S43"/>
  <c r="S38" s="1"/>
  <c r="Q43"/>
  <c r="P43"/>
  <c r="P38" s="1"/>
  <c r="N43"/>
  <c r="L43"/>
  <c r="L38" s="1"/>
  <c r="E43"/>
  <c r="G43" s="1"/>
  <c r="I43" s="1"/>
  <c r="K43" s="1"/>
  <c r="C43"/>
  <c r="G42"/>
  <c r="I42" s="1"/>
  <c r="K42" s="1"/>
  <c r="E42"/>
  <c r="G41"/>
  <c r="I41" s="1"/>
  <c r="K41" s="1"/>
  <c r="E41"/>
  <c r="C40"/>
  <c r="E40" s="1"/>
  <c r="G40" s="1"/>
  <c r="I40" s="1"/>
  <c r="K40" s="1"/>
  <c r="E39"/>
  <c r="G39" s="1"/>
  <c r="I39" s="1"/>
  <c r="K39" s="1"/>
  <c r="U38"/>
  <c r="Q38"/>
  <c r="N38"/>
  <c r="H38"/>
  <c r="F38"/>
  <c r="D38"/>
  <c r="G37"/>
  <c r="I37" s="1"/>
  <c r="K37" s="1"/>
  <c r="E37"/>
  <c r="G36"/>
  <c r="I36" s="1"/>
  <c r="K36" s="1"/>
  <c r="E36"/>
  <c r="W35"/>
  <c r="U35"/>
  <c r="S35"/>
  <c r="Q35"/>
  <c r="P35"/>
  <c r="N35"/>
  <c r="L35"/>
  <c r="H35"/>
  <c r="F35"/>
  <c r="E35"/>
  <c r="G35" s="1"/>
  <c r="I35" s="1"/>
  <c r="K35" s="1"/>
  <c r="D35"/>
  <c r="C35"/>
  <c r="E34"/>
  <c r="G34" s="1"/>
  <c r="I34" s="1"/>
  <c r="K34" s="1"/>
  <c r="E33"/>
  <c r="G33" s="1"/>
  <c r="I33" s="1"/>
  <c r="K33" s="1"/>
  <c r="E32"/>
  <c r="G32" s="1"/>
  <c r="I32" s="1"/>
  <c r="K32" s="1"/>
  <c r="W31"/>
  <c r="U31"/>
  <c r="U27" s="1"/>
  <c r="S31"/>
  <c r="Q31"/>
  <c r="P31"/>
  <c r="N31"/>
  <c r="N27" s="1"/>
  <c r="L31"/>
  <c r="H31"/>
  <c r="H27" s="1"/>
  <c r="H145" s="1"/>
  <c r="F31"/>
  <c r="D31"/>
  <c r="D27" s="1"/>
  <c r="C31"/>
  <c r="E31" s="1"/>
  <c r="G31" s="1"/>
  <c r="I31" s="1"/>
  <c r="K31" s="1"/>
  <c r="G30"/>
  <c r="I30" s="1"/>
  <c r="K30" s="1"/>
  <c r="E30"/>
  <c r="G29"/>
  <c r="I29" s="1"/>
  <c r="K29" s="1"/>
  <c r="E29"/>
  <c r="W28"/>
  <c r="W27" s="1"/>
  <c r="U28"/>
  <c r="S28"/>
  <c r="Q28"/>
  <c r="P28"/>
  <c r="P27" s="1"/>
  <c r="N28"/>
  <c r="L28"/>
  <c r="H28"/>
  <c r="F28"/>
  <c r="D28"/>
  <c r="C28"/>
  <c r="Q27"/>
  <c r="Q145" s="1"/>
  <c r="F27"/>
  <c r="F145" s="1"/>
  <c r="I144" i="1"/>
  <c r="G144"/>
  <c r="G143"/>
  <c r="I143" s="1"/>
  <c r="U142"/>
  <c r="W142" s="1"/>
  <c r="S142"/>
  <c r="P142"/>
  <c r="N142"/>
  <c r="G142"/>
  <c r="I142" s="1"/>
  <c r="E142"/>
  <c r="S141"/>
  <c r="U141" s="1"/>
  <c r="W141" s="1"/>
  <c r="N141"/>
  <c r="N132" s="1"/>
  <c r="E141"/>
  <c r="G141" s="1"/>
  <c r="I141" s="1"/>
  <c r="I140"/>
  <c r="U139"/>
  <c r="W139" s="1"/>
  <c r="W132" s="1"/>
  <c r="S139"/>
  <c r="P139"/>
  <c r="N139"/>
  <c r="G139"/>
  <c r="I139" s="1"/>
  <c r="E139"/>
  <c r="I137"/>
  <c r="H137"/>
  <c r="G136"/>
  <c r="I136" s="1"/>
  <c r="E136"/>
  <c r="G135"/>
  <c r="I135" s="1"/>
  <c r="E135"/>
  <c r="G134"/>
  <c r="I134" s="1"/>
  <c r="E134"/>
  <c r="G133"/>
  <c r="I133" s="1"/>
  <c r="E133"/>
  <c r="V132"/>
  <c r="T132"/>
  <c r="S132"/>
  <c r="R132"/>
  <c r="Q132"/>
  <c r="O132"/>
  <c r="M132"/>
  <c r="L132"/>
  <c r="J132"/>
  <c r="H132"/>
  <c r="G132"/>
  <c r="F132"/>
  <c r="D132"/>
  <c r="C132"/>
  <c r="U131"/>
  <c r="W131" s="1"/>
  <c r="S131"/>
  <c r="P131"/>
  <c r="N131"/>
  <c r="G131"/>
  <c r="I131" s="1"/>
  <c r="E131"/>
  <c r="S130"/>
  <c r="U130" s="1"/>
  <c r="W130" s="1"/>
  <c r="N130"/>
  <c r="P130" s="1"/>
  <c r="E130"/>
  <c r="G130" s="1"/>
  <c r="I130" s="1"/>
  <c r="U129"/>
  <c r="W129" s="1"/>
  <c r="S129"/>
  <c r="P129"/>
  <c r="N129"/>
  <c r="G129"/>
  <c r="I129" s="1"/>
  <c r="E129"/>
  <c r="G128"/>
  <c r="I128" s="1"/>
  <c r="U127"/>
  <c r="W127" s="1"/>
  <c r="S127"/>
  <c r="P127"/>
  <c r="N127"/>
  <c r="G127"/>
  <c r="I127" s="1"/>
  <c r="E127"/>
  <c r="S126"/>
  <c r="U126" s="1"/>
  <c r="W126" s="1"/>
  <c r="N126"/>
  <c r="P126" s="1"/>
  <c r="E126"/>
  <c r="G126" s="1"/>
  <c r="I126" s="1"/>
  <c r="U125"/>
  <c r="W125" s="1"/>
  <c r="S125"/>
  <c r="P125"/>
  <c r="N125"/>
  <c r="G125"/>
  <c r="I125" s="1"/>
  <c r="E125"/>
  <c r="S124"/>
  <c r="U124" s="1"/>
  <c r="W124" s="1"/>
  <c r="N124"/>
  <c r="P124" s="1"/>
  <c r="E124"/>
  <c r="G124" s="1"/>
  <c r="I124" s="1"/>
  <c r="U123"/>
  <c r="W123" s="1"/>
  <c r="S123"/>
  <c r="P123"/>
  <c r="N123"/>
  <c r="G123"/>
  <c r="I123" s="1"/>
  <c r="E123"/>
  <c r="S122"/>
  <c r="U122" s="1"/>
  <c r="W122" s="1"/>
  <c r="N122"/>
  <c r="P122" s="1"/>
  <c r="E122"/>
  <c r="G122" s="1"/>
  <c r="I122" s="1"/>
  <c r="U121"/>
  <c r="W121" s="1"/>
  <c r="S121"/>
  <c r="P121"/>
  <c r="N121"/>
  <c r="G121"/>
  <c r="I121" s="1"/>
  <c r="E121"/>
  <c r="S120"/>
  <c r="U120" s="1"/>
  <c r="W120" s="1"/>
  <c r="N120"/>
  <c r="P120" s="1"/>
  <c r="E120"/>
  <c r="G120" s="1"/>
  <c r="I120" s="1"/>
  <c r="U119"/>
  <c r="W119" s="1"/>
  <c r="S119"/>
  <c r="P119"/>
  <c r="N119"/>
  <c r="G119"/>
  <c r="I119" s="1"/>
  <c r="E119"/>
  <c r="S118"/>
  <c r="U118" s="1"/>
  <c r="N118"/>
  <c r="P118" s="1"/>
  <c r="E118"/>
  <c r="G118" s="1"/>
  <c r="I118" s="1"/>
  <c r="U117"/>
  <c r="W117" s="1"/>
  <c r="S117"/>
  <c r="P117"/>
  <c r="N117"/>
  <c r="G117"/>
  <c r="I117" s="1"/>
  <c r="E117"/>
  <c r="V116"/>
  <c r="T116"/>
  <c r="R116"/>
  <c r="Q116"/>
  <c r="O116"/>
  <c r="M116"/>
  <c r="L116"/>
  <c r="J116"/>
  <c r="H116"/>
  <c r="F116"/>
  <c r="E116"/>
  <c r="D116"/>
  <c r="C116"/>
  <c r="I115"/>
  <c r="I114"/>
  <c r="I113"/>
  <c r="I112"/>
  <c r="I111"/>
  <c r="I110"/>
  <c r="I109"/>
  <c r="I108"/>
  <c r="G108"/>
  <c r="G107"/>
  <c r="I107" s="1"/>
  <c r="I106"/>
  <c r="I105"/>
  <c r="I104"/>
  <c r="G104"/>
  <c r="G103"/>
  <c r="I103" s="1"/>
  <c r="E103"/>
  <c r="G102"/>
  <c r="I102" s="1"/>
  <c r="E102"/>
  <c r="G101"/>
  <c r="I101" s="1"/>
  <c r="I100"/>
  <c r="G100"/>
  <c r="G99"/>
  <c r="I99" s="1"/>
  <c r="I98"/>
  <c r="G98"/>
  <c r="G97"/>
  <c r="I97" s="1"/>
  <c r="G96"/>
  <c r="I96" s="1"/>
  <c r="G95"/>
  <c r="I95" s="1"/>
  <c r="I94"/>
  <c r="G94"/>
  <c r="G93"/>
  <c r="I93" s="1"/>
  <c r="G92"/>
  <c r="I92" s="1"/>
  <c r="G91"/>
  <c r="I91" s="1"/>
  <c r="I90"/>
  <c r="G90"/>
  <c r="G89"/>
  <c r="I89" s="1"/>
  <c r="G88"/>
  <c r="I88" s="1"/>
  <c r="S87"/>
  <c r="U87" s="1"/>
  <c r="W87" s="1"/>
  <c r="N87"/>
  <c r="P87" s="1"/>
  <c r="E87"/>
  <c r="G87" s="1"/>
  <c r="I87" s="1"/>
  <c r="S86"/>
  <c r="U86" s="1"/>
  <c r="W86" s="1"/>
  <c r="P86"/>
  <c r="N86"/>
  <c r="G86"/>
  <c r="I86" s="1"/>
  <c r="E86"/>
  <c r="S85"/>
  <c r="U85" s="1"/>
  <c r="W85" s="1"/>
  <c r="N85"/>
  <c r="P85" s="1"/>
  <c r="E85"/>
  <c r="G85" s="1"/>
  <c r="I85" s="1"/>
  <c r="U84"/>
  <c r="W84" s="1"/>
  <c r="S84"/>
  <c r="N84"/>
  <c r="P84" s="1"/>
  <c r="E84"/>
  <c r="G84" s="1"/>
  <c r="I84" s="1"/>
  <c r="S83"/>
  <c r="U83" s="1"/>
  <c r="W83" s="1"/>
  <c r="N83"/>
  <c r="P83" s="1"/>
  <c r="E83"/>
  <c r="G83" s="1"/>
  <c r="I83" s="1"/>
  <c r="S82"/>
  <c r="U82" s="1"/>
  <c r="W82" s="1"/>
  <c r="P82"/>
  <c r="N82"/>
  <c r="G82"/>
  <c r="I82" s="1"/>
  <c r="E82"/>
  <c r="S81"/>
  <c r="U81" s="1"/>
  <c r="W81" s="1"/>
  <c r="N81"/>
  <c r="P81" s="1"/>
  <c r="E81"/>
  <c r="G81" s="1"/>
  <c r="I81" s="1"/>
  <c r="U80"/>
  <c r="W80" s="1"/>
  <c r="S80"/>
  <c r="N80"/>
  <c r="P80" s="1"/>
  <c r="E80"/>
  <c r="G80" s="1"/>
  <c r="I80" s="1"/>
  <c r="W79"/>
  <c r="U79"/>
  <c r="U78"/>
  <c r="W78" s="1"/>
  <c r="S78"/>
  <c r="N78"/>
  <c r="P78" s="1"/>
  <c r="E78"/>
  <c r="G78" s="1"/>
  <c r="I78" s="1"/>
  <c r="S77"/>
  <c r="U77" s="1"/>
  <c r="W77" s="1"/>
  <c r="N77"/>
  <c r="P77" s="1"/>
  <c r="E77"/>
  <c r="G77" s="1"/>
  <c r="I77" s="1"/>
  <c r="S76"/>
  <c r="U76" s="1"/>
  <c r="W76" s="1"/>
  <c r="P76"/>
  <c r="N76"/>
  <c r="G76"/>
  <c r="I76" s="1"/>
  <c r="E76"/>
  <c r="S75"/>
  <c r="U75" s="1"/>
  <c r="W75" s="1"/>
  <c r="N75"/>
  <c r="P75" s="1"/>
  <c r="E75"/>
  <c r="G75" s="1"/>
  <c r="I75" s="1"/>
  <c r="U74"/>
  <c r="W74" s="1"/>
  <c r="S74"/>
  <c r="N74"/>
  <c r="P74" s="1"/>
  <c r="E74"/>
  <c r="G74" s="1"/>
  <c r="I74" s="1"/>
  <c r="S73"/>
  <c r="U73" s="1"/>
  <c r="W73" s="1"/>
  <c r="N73"/>
  <c r="P73" s="1"/>
  <c r="E73"/>
  <c r="G73" s="1"/>
  <c r="I73" s="1"/>
  <c r="S72"/>
  <c r="U72" s="1"/>
  <c r="W72" s="1"/>
  <c r="P72"/>
  <c r="N72"/>
  <c r="G72"/>
  <c r="I72" s="1"/>
  <c r="E72"/>
  <c r="S71"/>
  <c r="U71" s="1"/>
  <c r="W71" s="1"/>
  <c r="N71"/>
  <c r="P71" s="1"/>
  <c r="E71"/>
  <c r="G71" s="1"/>
  <c r="I71" s="1"/>
  <c r="U70"/>
  <c r="W70" s="1"/>
  <c r="S70"/>
  <c r="N70"/>
  <c r="P70" s="1"/>
  <c r="E70"/>
  <c r="G70" s="1"/>
  <c r="I70" s="1"/>
  <c r="W69"/>
  <c r="U69"/>
  <c r="S69"/>
  <c r="N69"/>
  <c r="P69" s="1"/>
  <c r="E69"/>
  <c r="G69" s="1"/>
  <c r="I69" s="1"/>
  <c r="S68"/>
  <c r="U68" s="1"/>
  <c r="W68" s="1"/>
  <c r="P68"/>
  <c r="N68"/>
  <c r="G68"/>
  <c r="I68" s="1"/>
  <c r="E68"/>
  <c r="W67"/>
  <c r="W66"/>
  <c r="I66"/>
  <c r="U65"/>
  <c r="W65" s="1"/>
  <c r="S65"/>
  <c r="N65"/>
  <c r="P65" s="1"/>
  <c r="E65"/>
  <c r="G65" s="1"/>
  <c r="I65" s="1"/>
  <c r="I64"/>
  <c r="W63"/>
  <c r="W62"/>
  <c r="U61"/>
  <c r="W61" s="1"/>
  <c r="S61"/>
  <c r="N61"/>
  <c r="P61" s="1"/>
  <c r="S60"/>
  <c r="U60" s="1"/>
  <c r="W60" s="1"/>
  <c r="P60"/>
  <c r="N60"/>
  <c r="G60"/>
  <c r="I60" s="1"/>
  <c r="E60"/>
  <c r="S59"/>
  <c r="U59" s="1"/>
  <c r="N59"/>
  <c r="P59" s="1"/>
  <c r="E59"/>
  <c r="G59" s="1"/>
  <c r="V58"/>
  <c r="T58"/>
  <c r="S58"/>
  <c r="R58"/>
  <c r="Q58"/>
  <c r="O58"/>
  <c r="N58"/>
  <c r="M58"/>
  <c r="L58"/>
  <c r="J58"/>
  <c r="H58"/>
  <c r="F58"/>
  <c r="E58"/>
  <c r="D58"/>
  <c r="C58"/>
  <c r="S56"/>
  <c r="U56" s="1"/>
  <c r="W56" s="1"/>
  <c r="N56"/>
  <c r="P56" s="1"/>
  <c r="P55" s="1"/>
  <c r="E56"/>
  <c r="G56" s="1"/>
  <c r="I56" s="1"/>
  <c r="Q55"/>
  <c r="S55" s="1"/>
  <c r="O55"/>
  <c r="M55"/>
  <c r="L55"/>
  <c r="E55"/>
  <c r="G55" s="1"/>
  <c r="C55"/>
  <c r="V54"/>
  <c r="T54"/>
  <c r="R54"/>
  <c r="Q54"/>
  <c r="O54"/>
  <c r="M54"/>
  <c r="L54"/>
  <c r="N54" s="1"/>
  <c r="J54"/>
  <c r="K54" s="1"/>
  <c r="K53" s="1"/>
  <c r="H54"/>
  <c r="F54"/>
  <c r="D54"/>
  <c r="C54"/>
  <c r="V53"/>
  <c r="V145" s="1"/>
  <c r="T53"/>
  <c r="T145" s="1"/>
  <c r="R53"/>
  <c r="R145" s="1"/>
  <c r="Q53"/>
  <c r="O53"/>
  <c r="O145" s="1"/>
  <c r="M53"/>
  <c r="M145" s="1"/>
  <c r="L53"/>
  <c r="J53"/>
  <c r="J145" s="1"/>
  <c r="K147" s="1"/>
  <c r="H53"/>
  <c r="F53"/>
  <c r="D53"/>
  <c r="C53"/>
  <c r="E52"/>
  <c r="G52" s="1"/>
  <c r="I52" s="1"/>
  <c r="G51"/>
  <c r="I51" s="1"/>
  <c r="E51"/>
  <c r="E50"/>
  <c r="G50" s="1"/>
  <c r="I50" s="1"/>
  <c r="W49"/>
  <c r="U49"/>
  <c r="S49"/>
  <c r="Q49"/>
  <c r="P49"/>
  <c r="N49"/>
  <c r="L49"/>
  <c r="H49"/>
  <c r="F49"/>
  <c r="D49"/>
  <c r="C49"/>
  <c r="E49" s="1"/>
  <c r="G49" s="1"/>
  <c r="I49" s="1"/>
  <c r="G48"/>
  <c r="I48" s="1"/>
  <c r="E48"/>
  <c r="E47"/>
  <c r="G47" s="1"/>
  <c r="I47" s="1"/>
  <c r="W46"/>
  <c r="U46"/>
  <c r="S46"/>
  <c r="Q46"/>
  <c r="P46"/>
  <c r="N46"/>
  <c r="L46"/>
  <c r="H46"/>
  <c r="F46"/>
  <c r="D46"/>
  <c r="C46"/>
  <c r="E46" s="1"/>
  <c r="G46" s="1"/>
  <c r="I46" s="1"/>
  <c r="E45"/>
  <c r="G45" s="1"/>
  <c r="I45" s="1"/>
  <c r="W44"/>
  <c r="U44"/>
  <c r="S44"/>
  <c r="Q44"/>
  <c r="P44"/>
  <c r="N44"/>
  <c r="L44"/>
  <c r="H44"/>
  <c r="F44"/>
  <c r="D44"/>
  <c r="C44"/>
  <c r="E44" s="1"/>
  <c r="G44" s="1"/>
  <c r="I44" s="1"/>
  <c r="W43"/>
  <c r="U43"/>
  <c r="S43"/>
  <c r="Q43"/>
  <c r="P43"/>
  <c r="N43"/>
  <c r="L43"/>
  <c r="E43"/>
  <c r="G43" s="1"/>
  <c r="I43" s="1"/>
  <c r="C43"/>
  <c r="E42"/>
  <c r="G42" s="1"/>
  <c r="I42" s="1"/>
  <c r="E41"/>
  <c r="G41" s="1"/>
  <c r="I41" s="1"/>
  <c r="C40"/>
  <c r="E40" s="1"/>
  <c r="G40" s="1"/>
  <c r="I40" s="1"/>
  <c r="E39"/>
  <c r="G39" s="1"/>
  <c r="I39" s="1"/>
  <c r="W38"/>
  <c r="U38"/>
  <c r="S38"/>
  <c r="Q38"/>
  <c r="P38"/>
  <c r="N38"/>
  <c r="L38"/>
  <c r="H38"/>
  <c r="F38"/>
  <c r="D38"/>
  <c r="C38"/>
  <c r="E38" s="1"/>
  <c r="G38" s="1"/>
  <c r="I38" s="1"/>
  <c r="E37"/>
  <c r="G37" s="1"/>
  <c r="I37" s="1"/>
  <c r="E36"/>
  <c r="G36" s="1"/>
  <c r="I36" s="1"/>
  <c r="W35"/>
  <c r="U35"/>
  <c r="S35"/>
  <c r="Q35"/>
  <c r="P35"/>
  <c r="N35"/>
  <c r="L35"/>
  <c r="H35"/>
  <c r="F35"/>
  <c r="D35"/>
  <c r="C35"/>
  <c r="E35" s="1"/>
  <c r="G35" s="1"/>
  <c r="I35" s="1"/>
  <c r="E34"/>
  <c r="G34" s="1"/>
  <c r="I34" s="1"/>
  <c r="E33"/>
  <c r="G33" s="1"/>
  <c r="I33" s="1"/>
  <c r="E32"/>
  <c r="G32" s="1"/>
  <c r="I32" s="1"/>
  <c r="W31"/>
  <c r="U31"/>
  <c r="S31"/>
  <c r="Q31"/>
  <c r="P31"/>
  <c r="N31"/>
  <c r="L31"/>
  <c r="H31"/>
  <c r="F31"/>
  <c r="D31"/>
  <c r="C31"/>
  <c r="E31" s="1"/>
  <c r="G31" s="1"/>
  <c r="I31" s="1"/>
  <c r="E30"/>
  <c r="G30" s="1"/>
  <c r="I30" s="1"/>
  <c r="E29"/>
  <c r="G29" s="1"/>
  <c r="I29" s="1"/>
  <c r="W28"/>
  <c r="U28"/>
  <c r="S28"/>
  <c r="Q28"/>
  <c r="P28"/>
  <c r="N28"/>
  <c r="L28"/>
  <c r="H28"/>
  <c r="F28"/>
  <c r="D28"/>
  <c r="C28"/>
  <c r="E28" s="1"/>
  <c r="G28" s="1"/>
  <c r="I28" s="1"/>
  <c r="W27"/>
  <c r="U27"/>
  <c r="S27"/>
  <c r="Q27"/>
  <c r="Q145" s="1"/>
  <c r="P27"/>
  <c r="N27"/>
  <c r="L27"/>
  <c r="L145" s="1"/>
  <c r="H27"/>
  <c r="H145" s="1"/>
  <c r="F27"/>
  <c r="F145" s="1"/>
  <c r="D27"/>
  <c r="D145" s="1"/>
  <c r="C27"/>
  <c r="E27" s="1"/>
  <c r="C26"/>
  <c r="W59" l="1"/>
  <c r="W58" s="1"/>
  <c r="U58"/>
  <c r="U55"/>
  <c r="I116"/>
  <c r="K117" i="2"/>
  <c r="I132"/>
  <c r="K132" s="1"/>
  <c r="K133"/>
  <c r="P145" i="1"/>
  <c r="P58"/>
  <c r="C27" i="2"/>
  <c r="L27"/>
  <c r="L145" s="1"/>
  <c r="S27"/>
  <c r="D145"/>
  <c r="P58"/>
  <c r="W116"/>
  <c r="N53" i="1"/>
  <c r="P54"/>
  <c r="P53" s="1"/>
  <c r="I55"/>
  <c r="I59"/>
  <c r="G58"/>
  <c r="W118"/>
  <c r="W116" s="1"/>
  <c r="U116"/>
  <c r="I60" i="2"/>
  <c r="K60" s="1"/>
  <c r="G58"/>
  <c r="U132"/>
  <c r="W141"/>
  <c r="N145" i="1"/>
  <c r="W132" i="2"/>
  <c r="K59"/>
  <c r="I58"/>
  <c r="K58" s="1"/>
  <c r="G27" i="1"/>
  <c r="E145"/>
  <c r="E26"/>
  <c r="I132"/>
  <c r="I118" i="2"/>
  <c r="K118" s="1"/>
  <c r="G116"/>
  <c r="P116" i="1"/>
  <c r="P132" i="2"/>
  <c r="N55" i="1"/>
  <c r="G116"/>
  <c r="G54" s="1"/>
  <c r="G53" s="1"/>
  <c r="S116"/>
  <c r="S54" s="1"/>
  <c r="S53" s="1"/>
  <c r="S145" s="1"/>
  <c r="E132"/>
  <c r="E54" s="1"/>
  <c r="E53" s="1"/>
  <c r="U132"/>
  <c r="E28" i="2"/>
  <c r="G28" s="1"/>
  <c r="I28" s="1"/>
  <c r="K28" s="1"/>
  <c r="N54"/>
  <c r="E58"/>
  <c r="U58"/>
  <c r="E116"/>
  <c r="U116"/>
  <c r="G132"/>
  <c r="S132"/>
  <c r="S54" s="1"/>
  <c r="S53" s="1"/>
  <c r="N116" i="1"/>
  <c r="P141"/>
  <c r="P132" s="1"/>
  <c r="C38" i="2"/>
  <c r="E38" s="1"/>
  <c r="G38" s="1"/>
  <c r="I38" s="1"/>
  <c r="K38" s="1"/>
  <c r="E55"/>
  <c r="U55"/>
  <c r="N132"/>
  <c r="C145" i="1"/>
  <c r="N58" i="2"/>
  <c r="I27" i="1" l="1"/>
  <c r="G26"/>
  <c r="G145"/>
  <c r="U54" i="2"/>
  <c r="U53" s="1"/>
  <c r="U145" s="1"/>
  <c r="W55"/>
  <c r="W54" s="1"/>
  <c r="W53" s="1"/>
  <c r="W145" s="1"/>
  <c r="U54" i="1"/>
  <c r="U53" s="1"/>
  <c r="U145" s="1"/>
  <c r="W55"/>
  <c r="W54" s="1"/>
  <c r="W53" s="1"/>
  <c r="W145" s="1"/>
  <c r="P54" i="2"/>
  <c r="P53" s="1"/>
  <c r="P145" s="1"/>
  <c r="N53"/>
  <c r="N145" s="1"/>
  <c r="I58" i="1"/>
  <c r="E27" i="2"/>
  <c r="C26"/>
  <c r="C145"/>
  <c r="I116"/>
  <c r="K116" s="1"/>
  <c r="E54"/>
  <c r="E53" s="1"/>
  <c r="G55"/>
  <c r="K145" i="1"/>
  <c r="K148" s="1"/>
  <c r="S145" i="2"/>
  <c r="E145" l="1"/>
  <c r="G27"/>
  <c r="E26"/>
  <c r="I55"/>
  <c r="G54"/>
  <c r="G53" s="1"/>
  <c r="I26" i="1"/>
  <c r="I145"/>
  <c r="I54"/>
  <c r="I53" s="1"/>
  <c r="I27" i="2" l="1"/>
  <c r="G26"/>
  <c r="G145"/>
  <c r="I54"/>
  <c r="K54" l="1"/>
  <c r="K53" s="1"/>
  <c r="I53"/>
  <c r="I145" s="1"/>
  <c r="K27"/>
  <c r="I26"/>
  <c r="K145" l="1"/>
  <c r="K148" s="1"/>
</calcChain>
</file>

<file path=xl/sharedStrings.xml><?xml version="1.0" encoding="utf-8"?>
<sst xmlns="http://schemas.openxmlformats.org/spreadsheetml/2006/main" count="554" uniqueCount="201">
  <si>
    <t>Приложение №_</t>
  </si>
  <si>
    <t xml:space="preserve">к решению сессии шестого созыва Собрания </t>
  </si>
  <si>
    <t>депутатов №__ от 7 августа 2020 года</t>
  </si>
  <si>
    <t>депутатов №__ от 26 июня 2020 года</t>
  </si>
  <si>
    <t>депутатов №__ от 24 апреля 2020 года</t>
  </si>
  <si>
    <t>депутатов №__ от 22 февраля 2020 года</t>
  </si>
  <si>
    <t>Приложение № 4</t>
  </si>
  <si>
    <t>к решению сессии шестого созыва Собрания</t>
  </si>
  <si>
    <t>депутатов № 170 от 20 декабря 2019 года</t>
  </si>
  <si>
    <t>Прогнозируемое поступление доходов бюджета МО "Устьянский муниципальный район" на 2020 год и плановый период 2021 и 2022 годов</t>
  </si>
  <si>
    <t>Наименование доходов</t>
  </si>
  <si>
    <t>Код бюджетной классификации Российской Федерации</t>
  </si>
  <si>
    <t>Сумма, рублей</t>
  </si>
  <si>
    <t>2020 год</t>
  </si>
  <si>
    <t>Изменения</t>
  </si>
  <si>
    <t>2021 год</t>
  </si>
  <si>
    <t>2022 год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</si>
  <si>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</si>
  <si>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</si>
  <si>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</si>
  <si>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</si>
  <si>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</si>
  <si>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</si>
  <si>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</si>
  <si>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</si>
  <si>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</si>
  <si>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</si>
  <si>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</si>
  <si>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</si>
  <si>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</si>
  <si>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</si>
  <si>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</si>
  <si>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</si>
  <si>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</si>
  <si>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</si>
  <si>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</si>
  <si>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</si>
  <si>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</si>
  <si>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</si>
  <si>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</si>
  <si>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</si>
  <si>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</si>
  <si>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</si>
  <si>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</si>
  <si>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</si>
  <si>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</si>
  <si>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</si>
  <si>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Платежи от государственных и муниципальных унитарных предприятий</t>
  </si>
  <si>
    <t>1 11 07000 05 0000120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</si>
  <si>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</si>
  <si>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</si>
  <si>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</si>
  <si>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</si>
  <si>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</si>
  <si>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</si>
  <si>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 xml:space="preserve">ДОХОДЫ ОТ ОКАЗАНИЯ ПЛАТНЫХ УСЛУГ И КОМПЕНСАЦИИ ЗАТРАТ </t>
  </si>
  <si>
    <t>1 13 00000 00 0000 000</t>
  </si>
  <si>
    <t>Доходы от оказания платных услуг (работ)</t>
  </si>
  <si>
    <t>1 13 01000 00 0000 130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</si>
  <si>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</si>
  <si>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</si>
  <si>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</si>
  <si>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</si>
  <si>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</si>
  <si>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</si>
  <si>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</si>
  <si>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</si>
  <si>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</si>
  <si>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</si>
  <si>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</si>
  <si>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</si>
  <si>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 xml:space="preserve">БЕЗВОЗМЕЗДНЫЕ ПОСТУПЛЕНИЯ ОТ ДРУГИХ БЮДЖЕТОВ БЮДЖЕТНОЙ СИСТЕМЫ РОССИЙСКОЙ ФЕДЕРАЦИИ
</t>
  </si>
  <si>
    <t>2 02 00000 00 0000 000</t>
  </si>
  <si>
    <t>Дотации бюджетам бюджетной системы Российской Федерации</t>
  </si>
  <si>
    <t>2 02 10000 00 0000 150</t>
  </si>
  <si>
    <t>Дотации бюджетам муниципальных районов на выравнивание бюджетной обеспеченности</t>
  </si>
  <si>
    <t>2 02 15001 05 0000 150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</si>
  <si>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</si>
  <si>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</si>
  <si>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</si>
  <si>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</si>
  <si>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средств,поступивших от государственной корпорации-Фонда содействия реформированию жилищно-коммунального хозяйства (МО "Устьянский муниципальный район")</t>
  </si>
  <si>
    <t>2 02 20299 05 0000 150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</si>
  <si>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 (МО "Устьянский муниципальный район")</t>
  </si>
  <si>
    <t>2 02 20302 05 0000 150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</si>
  <si>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средств,поступивших от государственной корпорации-Фонда содействия реформированию жилищно-коммунального хозяйства 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</si>
  <si>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 </t>
  </si>
  <si>
    <t xml:space="preserve">Субсидии бюджетам муниципальных районов на обеспечение уровня финансирования муниципальных организаций,осуществляющих  спортивную подготовку в соответствии с требованиями </t>
  </si>
  <si>
    <t>2 02 25081 05 0000 150</t>
  </si>
  <si>
    <t xml:space="preserve">Субсидии бюджетам МО на создание в общеобразовательных организациях,расположенных в сельской местности и малых городах,условий для занятий физической культурой и спортом </t>
  </si>
  <si>
    <t>2 02 25097 05 0000 150</t>
  </si>
  <si>
    <t>Субсидии бюджетам муниципальных районов на строительство и реконструкцию (модернизацию) объектов питьевого водоснабжения (водопровод с.Шангалы)</t>
  </si>
  <si>
    <t>2 02 25 243 05 0000 150</t>
  </si>
  <si>
    <t>Субсидии бюджетам муниципальных районов на реализацию мероприятий по модернизации муниципальных детских школ искусств по видам искусств</t>
  </si>
  <si>
    <t>2 02 25306 05 0000 150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</si>
  <si>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</si>
  <si>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2 02 25467 05 0000 150</t>
  </si>
  <si>
    <t>Субсидии бюджету муниципального района на реализацию мероприятий по обеспечению жильем молодых семей (ФБ)</t>
  </si>
  <si>
    <t>2 02 25497 05 0000 150</t>
  </si>
  <si>
    <t xml:space="preserve">Субсидии бюджетам муниципальных районов на  государственную поддержку отрасли культуры </t>
  </si>
  <si>
    <t>2 02 25519 05 0000 150</t>
  </si>
  <si>
    <t>Субсидии бюджетам муниципальных районов на  государственную поддержку отрасли культуры (создание(реконструкция) и капитальный ремонт учреждений культурно-досугового типа в с/местности)</t>
  </si>
  <si>
    <t>Субсидии бюджетам муниципальных районов на  государственную поддержку отрасли культуры (оснащение образ.учреждений культуры музык.инструментами и др.оборудованием для творчества)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</si>
  <si>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</si>
  <si>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2 02 25555 05 0000 150</t>
  </si>
  <si>
    <t>Субсидии бюджетам муниципальных районов на  обеспечение комплексного развития сельских территорий (кап.ремонтд/сада "Рябинушка")</t>
  </si>
  <si>
    <t>2 02 25576 05 0000 150</t>
  </si>
  <si>
    <t>Субсидии бюджетам муниципальных районов на  обеспечение комплексного развития сельских территорий (благоустройство территорий МО "Киземское")</t>
  </si>
  <si>
    <t>Субсидии бюджетам муниципальных районов на  обеспечение комплексного развития сельских территорий (жилье на селе)</t>
  </si>
  <si>
    <t>Субсидии бюджетам муниципальных районов на  обеспечение комплексного развития сельских территорий (реконструкция здания прокуратуры  под д/библиотеку)</t>
  </si>
  <si>
    <t>Субсидии бюджетам муниципальных районов на  обеспечение комплексного развития сельских территорий (строительство КОС)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</si>
  <si>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</si>
  <si>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 xml:space="preserve"> 2 02 27384 05 0000 150</t>
  </si>
  <si>
    <t>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2020 год</t>
  </si>
  <si>
    <t>2 02 29999 05 0000 150</t>
  </si>
  <si>
    <t>Субсидии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интернате, на 2020 год и на плановый период 2021 и 2022 годов</t>
  </si>
  <si>
    <t>Распределение субсидий бюджетам муниципальных образований Архангельской области на создание условий для обеспечения поселений и жителей городских округов услугами торговли на 2020 год и на плановый период 2021 и 2022 годов</t>
  </si>
  <si>
    <t>Субсидии бюджетам муниципальных образований Архангельской области на развитие территориального общественного самоуправления в Архангельской области на 2020 год и на плановый период 2021 года</t>
  </si>
  <si>
    <t>Субсидии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типа), на 2020 год и на плановый период 2021 и 2022 годов</t>
  </si>
  <si>
    <t>Субсидии на софинансирование вопросов местного значения</t>
  </si>
  <si>
    <t xml:space="preserve">2 02 29999 05 0000 150 </t>
  </si>
  <si>
    <t>Субсидии бюджетам муниципальных районов на  реализацию мероприятий по улучшению жилищных условий граждан,проживающих на сельских территориях</t>
  </si>
  <si>
    <t>Субсидии бюджету муниципального района на реализацию мероприятий по обеспечению жильем молодых семей (областной бюджет)</t>
  </si>
  <si>
    <t>Субсидии бюджетам муниципальных районов на софинансирование приобретения спортивного инвентаря и оборудования для муниципальных учрежедний физкультурно-спортивной направленности</t>
  </si>
  <si>
    <t>Субсидии бюджетам муниципальных районов на капитальный ремонт зданий дошкольных образовательных организаций</t>
  </si>
  <si>
    <t>Субсидии бюджетам муниципальных районов на обустройство объектов размещения твердых коммунальных отходов</t>
  </si>
  <si>
    <t>Субсидия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</si>
  <si>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</si>
  <si>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 (за счет остатков 2019 г.)</t>
  </si>
  <si>
    <t>Субсидии бюджетам муниципальных районовна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 (за счет остатков 2019 г.)</t>
  </si>
  <si>
    <t>Субсидии бюджетам муниципальных районов на модернизацию нерегулируемых пешеходных переходов, светофорных объектов и установка светофорных объектов, пешеходных ограждений на автообильных дорогах общего пользования местного значения</t>
  </si>
  <si>
    <t>Субсидии бюджетам муниципальных районов на обеспечение условий для организации безопасного подвоза обучающихся к месту обучения и обратно (учреждениям общего образования)</t>
  </si>
  <si>
    <t>Субсидии бюджетам муниципальных районов на обеспечение бесплатным горячим питанием обучающихся,осваивающих образовательные программы начального общего образования</t>
  </si>
  <si>
    <t>Субсидии бюдетам муниципальных районов на оснащение образовательных организаций АО специальными транспортными средствами для перевозки детей</t>
  </si>
  <si>
    <t>Субсидии бюджетам муниципальных районов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национальный стратегии действий в интересах детей на 2012-2017 годы"</t>
  </si>
  <si>
    <t>Субсидии бюджетам муниципальных районов на повышение средней заработной платы  работников муниципальных учреждений культуры в целях реализации Указа Президента Российской Федерации от 7 мая 2012 г.№597 "О мероприятиях по реализации государственной политики"</t>
  </si>
  <si>
    <t>Субсидии бюджетам муниципальных районов на реализацию мероприятий по седействию трудоустройству несовершеннолетних граждан на территории АО</t>
  </si>
  <si>
    <t>Субсидии,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</si>
  <si>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Субсидии,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</si>
  <si>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>Субсидии бюджету МО на софинансирование мероприятий в сфере обращения с ТКО (создание площадок) (за счет средств МО "Октябрьское")</t>
  </si>
  <si>
    <t>Субсидии на софинансирование работ по ремонту автомобильных дорог общего пользования местного значения (ул.Загородная,ул.Кашина)</t>
  </si>
  <si>
    <t>Субсидии на софинансирование работ по капитальному ремонту ул.Ленина (обустройство пешеходных переходов)</t>
  </si>
  <si>
    <t>Субсидии бюджетам муниципальных районов на ремонт автомобильных дорог общего пользования местного значения в муниципальных районах и городских округах АО</t>
  </si>
  <si>
    <t>Субсидии бюджетам муниципальных районов на разработку проектно-сметной документации для строительства и реконструкции (модернизации) объектов питьевого водоснабжения</t>
  </si>
  <si>
    <t>Субсидии бюджетам муниципальных районов на обустройство и модернизацию плоскосных спортивных сооружений</t>
  </si>
  <si>
    <t>Субсидии бюджетам муниципальных районов на оборудование  источников наружного противопожарного водоснабжения</t>
  </si>
  <si>
    <t>Субсидии бюджетам муниципальных районов на укрепление материально-технической базы муниципальных дошкольных образовательных организаций</t>
  </si>
  <si>
    <t>Субсидии бюдетам муниципальных районов на укрепление материально-технической базы и развитие противопожарной инфраструктуры в муниципальных образовательных организациях (учреждениям общего образования)</t>
  </si>
  <si>
    <t xml:space="preserve">Субсидии бюджетам МО на реализацию муниципальных программ поддержки социально ориентированных некоммерческих организаций </t>
  </si>
  <si>
    <t>Субсидии бюджетам МО на капитальный ремонт зданий  муниципальных общеобразовательных организаций</t>
  </si>
  <si>
    <t>Субсидии бюджетам МО на  благоустройство территорий муниципальных образовательных организаций (учреждения общего образования)</t>
  </si>
  <si>
    <t>Субвенции бюджетам бюджетной системы Российской Федерации</t>
  </si>
  <si>
    <t>2 02 30000 00 0000 150</t>
  </si>
  <si>
    <t xml:space="preserve">Субвенция бюджетам муниципальных районов на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
</t>
  </si>
  <si>
    <t>2 02 30024 05 0000 150</t>
  </si>
  <si>
    <t>Субвенции бюджетам бюджетам муниципальных образований Архангельской области на осуществление государственных полномочий в сфере охраны труда на 2020 год и на плановый период 2021 и 2022 годов</t>
  </si>
  <si>
    <t>Субвенции бюджетам муниципальных образований Архангельской области на оплату стоимости набора продуктов питания в оздоровительных лагерях с дневным пребыванием детей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</si>
  <si>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в сфере административных правонарушений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</si>
  <si>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местностей,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</si>
  <si>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2020 год и на плановый период 2021 и 2022 годов</t>
  </si>
  <si>
    <t>Субвенции бюджетам муниципальных образований Архангельской области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 работникам образовательных организаций в сельских населенных пунктах, рабочих поселках (поселках городского типа) на 2020 год и на плановый период 2021 и 2022 годов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</si>
  <si>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</si>
  <si>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2 02 30029 05 0000 150</t>
  </si>
  <si>
    <t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просвещения Российской Федерации и Правительством Архангельской области на 2020 год и на плановый период
 2021 и 2022 годов</t>
  </si>
  <si>
    <t>2 02 35082 05 0000 150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</si>
  <si>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</si>
  <si>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2 02 35118 05 0000 150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</si>
  <si>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</si>
  <si>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2 02 35120 05 0000 150    </t>
  </si>
  <si>
    <t>Субвенции бюджетам муниципальных районов на проведение Всероссийской переписи населения 2020 года</t>
  </si>
  <si>
    <t xml:space="preserve">2 02 35469 05 0000 150    </t>
  </si>
  <si>
    <t>Единая субвенция бюджетам муниципальных образований Архангельской области и на 2020 год и на плановый период 2021 и 2022 годов</t>
  </si>
  <si>
    <t>2 02 39998 05 0000 150</t>
  </si>
  <si>
    <t xml:space="preserve"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на 2020 год и на плановый период 2021 и 2022 годов </t>
  </si>
  <si>
    <t>2 02 39999 05 0000 150</t>
  </si>
  <si>
    <t>Субвенции бюджетам муниципальных образований Архангельской области на реализацию образовательных программ на 2020 год и на плановый период 2021 и 2022 годов</t>
  </si>
  <si>
    <t>Иные межбюджетные трансферты</t>
  </si>
  <si>
    <t>2 04 00000 00 0000 000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</si>
  <si>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 на осуществление деятельности КРК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</si>
  <si>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</si>
  <si>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на осуществление деятельности ГО и ЧС и профилактику терроризма</t>
  </si>
  <si>
    <t xml:space="preserve">   Межбюджетные трансферты,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</si>
  <si>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2 02 49999 05 0000 150</t>
  </si>
  <si>
    <t>Средства,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</si>
  <si>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>Иные межбюджетные трансферты бюджету МО из бюджета поселения на осуществление дорожной деятельности в отношении автом.дорог местного значения в границах поселения за счет остатка акцизов 2015 г.</t>
  </si>
  <si>
    <t>Иные межбюджетных трансфертов бюджетам муниципальных образований Архангельской области на благоустройство территорий и приобретение уборочной и коммунальной техники</t>
  </si>
  <si>
    <t>Иные межбюджетных трансфертов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ветеранах", на 2020 год и на плановый период 2021 и 2022 годов</t>
  </si>
  <si>
    <t>Иные межбюджетные трансферты бюджетам муниципальных образований на оказание содействия муниципальным образованиям АО в подготовке проведения общероссийского голосования по вопросу одобрения изменений в Конституцию РФ</t>
  </si>
  <si>
    <t>Прочие межбюджетные трансферты, передаваемые бюджетам муниципальных районов</t>
  </si>
  <si>
    <t>ПРОЧИЕ БЕЗВОЗМЕЗДНЫЕ ПОСТУПЛЕНИЯ</t>
  </si>
  <si>
    <t>2 07 00000 00 0000 000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</si>
  <si>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</si>
  <si>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2 18 60010 00 0000 150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</si>
  <si>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</si>
  <si>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2 19 60010 00 0000 150</t>
  </si>
  <si>
    <t xml:space="preserve">ВСЕГО ДОХОДОВ </t>
  </si>
  <si>
    <t>Дотации бюджетам муниципальных районов на поддержку мер по обеспечению сбалансированности бюджетов</t>
  </si>
  <si>
    <t>2 02 15002 05 0000 150</t>
  </si>
  <si>
    <t>депутатов № 237 от 26 июня 2020 года</t>
  </si>
  <si>
    <t>депутатов № 203 от 24 апреля 2020 года</t>
  </si>
  <si>
    <t>депутатов № 246 от 14 августа 2020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</si>
</sst>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0"/>
      <name val="Arial Cyr"/>
      <charset val="204"/>
    </font>
    <font>
      <sz val="10"/>
      <color theme="1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3" fillId="2" borderId="0" xfId="0" applyFont="1" applyFill="1"/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0" fontId="3" fillId="2" borderId="0" xfId="0" applyFont="1" applyFill="1" applyAlignment="1">
      <alignment horizontal="center" wrapText="1"/>
    </xf>
    <xf numFmtId="4" fontId="3" fillId="2" borderId="0" xfId="1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right" indent="1"/>
    </xf>
    <xf numFmtId="4" fontId="3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right" vertical="center" wrapText="1" indent="1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/>
    <xf numFmtId="0" fontId="5" fillId="2" borderId="6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4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wrapText="1" inden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3" fillId="2" borderId="6" xfId="0" applyNumberFormat="1" applyFont="1" applyFill="1" applyBorder="1" applyAlignment="1">
      <alignment horizontal="left" vertical="top" wrapText="1" indent="1"/>
    </xf>
    <xf numFmtId="4" fontId="3" fillId="2" borderId="6" xfId="0" applyNumberFormat="1" applyFont="1" applyFill="1" applyBorder="1" applyAlignment="1">
      <alignment horizontal="center" vertical="center"/>
    </xf>
    <xf numFmtId="0" fontId="0" fillId="0" borderId="6" xfId="0" applyBorder="1" applyAlignment="1"/>
    <xf numFmtId="0" fontId="3" fillId="0" borderId="6" xfId="0" applyFont="1" applyBorder="1" applyAlignment="1"/>
    <xf numFmtId="4" fontId="3" fillId="0" borderId="6" xfId="0" applyNumberFormat="1" applyFont="1" applyBorder="1" applyAlignment="1"/>
    <xf numFmtId="4" fontId="3" fillId="0" borderId="6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horizontal="center" vertical="center"/>
    </xf>
    <xf numFmtId="4" fontId="3" fillId="2" borderId="5" xfId="0" applyNumberFormat="1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3" fillId="2" borderId="6" xfId="0" applyNumberFormat="1" applyFont="1" applyFill="1" applyBorder="1" applyAlignment="1">
      <alignment horizontal="left" vertical="center" wrapText="1" indent="1"/>
    </xf>
    <xf numFmtId="0" fontId="3" fillId="2" borderId="6" xfId="2" applyFont="1" applyFill="1" applyBorder="1" applyAlignment="1">
      <alignment horizontal="left" vertical="center" wrapText="1" indent="1"/>
    </xf>
    <xf numFmtId="49" fontId="3" fillId="2" borderId="6" xfId="2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6" fillId="2" borderId="6" xfId="0" applyFont="1" applyFill="1" applyBorder="1" applyAlignment="1">
      <alignment horizontal="left" vertical="center" wrapText="1" indent="1"/>
    </xf>
    <xf numFmtId="0" fontId="3" fillId="2" borderId="6" xfId="2" applyNumberFormat="1" applyFont="1" applyFill="1" applyBorder="1" applyAlignment="1">
      <alignment horizontal="left" vertical="center" wrapText="1" indent="1"/>
    </xf>
    <xf numFmtId="0" fontId="3" fillId="2" borderId="6" xfId="0" applyFont="1" applyFill="1" applyBorder="1" applyAlignment="1">
      <alignment horizontal="left" vertical="top" wrapText="1" indent="1"/>
    </xf>
    <xf numFmtId="49" fontId="3" fillId="2" borderId="6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vertical="center" wrapText="1"/>
    </xf>
    <xf numFmtId="0" fontId="3" fillId="2" borderId="6" xfId="2" applyFont="1" applyFill="1" applyBorder="1" applyAlignment="1">
      <alignment horizontal="left" vertical="center" wrapText="1"/>
    </xf>
    <xf numFmtId="0" fontId="3" fillId="2" borderId="6" xfId="2" applyFont="1" applyFill="1" applyBorder="1" applyAlignment="1">
      <alignment horizontal="left" vertical="top" wrapText="1"/>
    </xf>
    <xf numFmtId="49" fontId="3" fillId="2" borderId="6" xfId="2" applyNumberFormat="1" applyFont="1" applyFill="1" applyBorder="1" applyAlignment="1">
      <alignment horizontal="center" vertical="center"/>
    </xf>
    <xf numFmtId="4" fontId="3" fillId="2" borderId="6" xfId="2" applyNumberFormat="1" applyFont="1" applyFill="1" applyBorder="1" applyAlignment="1">
      <alignment horizontal="right" vertical="center" indent="1"/>
    </xf>
    <xf numFmtId="4" fontId="3" fillId="2" borderId="6" xfId="2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0" xfId="0" applyFont="1" applyFill="1"/>
    <xf numFmtId="4" fontId="7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center" wrapText="1"/>
    </xf>
    <xf numFmtId="4" fontId="8" fillId="2" borderId="0" xfId="0" applyNumberFormat="1" applyFont="1" applyFill="1" applyAlignment="1">
      <alignment horizontal="right" indent="1"/>
    </xf>
    <xf numFmtId="0" fontId="8" fillId="2" borderId="0" xfId="0" applyFont="1" applyFill="1"/>
    <xf numFmtId="4" fontId="9" fillId="2" borderId="6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4" fontId="3" fillId="2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_Приложение 5 - прогноз доходов" xfId="1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50"/>
  <sheetViews>
    <sheetView zoomScaleSheetLayoutView="100" workbookViewId="0">
      <selection activeCell="G32" sqref="G32"/>
    </sheetView>
  </sheetViews>
  <sheetFormatPr defaultColWidth="9.140625" defaultRowHeight="12.75" outlineLevelRow="1"/>
  <cols>
    <col min="1" max="1" width="67.28515625" style="1" customWidth="1"/>
    <col min="2" max="2" width="21.28515625" style="6" customWidth="1"/>
    <col min="3" max="5" width="16.140625" style="8" customWidth="1"/>
    <col min="6" max="6" width="14.28515625" style="8" customWidth="1"/>
    <col min="7" max="7" width="17.140625" style="8" customWidth="1"/>
    <col min="8" max="8" width="14.85546875" style="8" customWidth="1"/>
    <col min="9" max="9" width="14.5703125" style="8" customWidth="1"/>
    <col min="10" max="10" width="13" style="8" customWidth="1"/>
    <col min="11" max="11" width="16.85546875" style="8" customWidth="1"/>
    <col min="12" max="14" width="17.140625" style="8" customWidth="1"/>
    <col min="15" max="15" width="6.5703125" style="8" customWidth="1"/>
    <col min="16" max="16" width="15.28515625" style="8" customWidth="1"/>
    <col min="17" max="17" width="17" style="8" customWidth="1"/>
    <col min="18" max="18" width="17.140625" style="8" customWidth="1"/>
    <col min="19" max="19" width="17" style="8" customWidth="1"/>
    <col min="20" max="20" width="17.140625" style="8" customWidth="1"/>
    <col min="21" max="21" width="17" style="8" customWidth="1"/>
    <col min="22" max="22" width="17.140625" style="8" customWidth="1"/>
    <col min="23" max="23" width="14.5703125" style="8" customWidth="1"/>
    <col min="24" max="16384" width="9.140625" style="1"/>
  </cols>
  <sheetData>
    <row r="1" spans="1:23" ht="12.75" customHeight="1">
      <c r="A1" s="62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  <c r="O1" s="65"/>
      <c r="P1" s="65"/>
      <c r="Q1" s="65"/>
      <c r="R1" s="65"/>
      <c r="S1" s="65"/>
      <c r="T1" s="66"/>
      <c r="U1" s="66"/>
      <c r="V1" s="66"/>
      <c r="W1" s="66"/>
    </row>
    <row r="2" spans="1:23" ht="12.75" customHeight="1">
      <c r="A2" s="62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  <c r="O2" s="65"/>
      <c r="P2" s="65"/>
      <c r="Q2" s="65"/>
      <c r="R2" s="65"/>
      <c r="S2" s="65"/>
      <c r="T2" s="66"/>
      <c r="U2" s="66"/>
      <c r="V2" s="66"/>
      <c r="W2" s="66"/>
    </row>
    <row r="3" spans="1:23" ht="12.75" customHeight="1">
      <c r="A3" s="62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5"/>
      <c r="P3" s="65"/>
      <c r="Q3" s="65"/>
      <c r="R3" s="65"/>
      <c r="S3" s="65"/>
      <c r="T3" s="66"/>
      <c r="U3" s="66"/>
      <c r="V3" s="66"/>
      <c r="W3" s="66"/>
    </row>
    <row r="4" spans="1:23" ht="12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4"/>
      <c r="Q4" s="4"/>
      <c r="R4" s="4"/>
      <c r="S4" s="4"/>
      <c r="T4" s="5"/>
      <c r="U4" s="5"/>
      <c r="V4" s="5"/>
      <c r="W4" s="5"/>
    </row>
    <row r="5" spans="1:23" ht="12.75" customHeight="1">
      <c r="A5" s="62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5"/>
      <c r="O5" s="65"/>
      <c r="P5" s="65"/>
      <c r="Q5" s="65"/>
      <c r="R5" s="65"/>
      <c r="S5" s="65"/>
      <c r="T5" s="66"/>
      <c r="U5" s="66"/>
      <c r="V5" s="66"/>
      <c r="W5" s="66"/>
    </row>
    <row r="6" spans="1:23" ht="12.75" customHeight="1">
      <c r="A6" s="62" t="s">
        <v>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5"/>
      <c r="O6" s="65"/>
      <c r="P6" s="65"/>
      <c r="Q6" s="65"/>
      <c r="R6" s="65"/>
      <c r="S6" s="65"/>
      <c r="T6" s="66"/>
      <c r="U6" s="66"/>
      <c r="V6" s="66"/>
      <c r="W6" s="66"/>
    </row>
    <row r="7" spans="1:23" ht="12.75" customHeight="1">
      <c r="A7" s="62" t="s">
        <v>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  <c r="O7" s="65"/>
      <c r="P7" s="65"/>
      <c r="Q7" s="65"/>
      <c r="R7" s="65"/>
      <c r="S7" s="65"/>
      <c r="T7" s="66"/>
      <c r="U7" s="66"/>
      <c r="V7" s="66"/>
      <c r="W7" s="66"/>
    </row>
    <row r="8" spans="1:23" ht="12.75" customHeight="1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3"/>
      <c r="P8" s="4"/>
      <c r="Q8" s="4"/>
      <c r="R8" s="4"/>
      <c r="S8" s="4"/>
      <c r="T8" s="5"/>
      <c r="U8" s="5"/>
      <c r="V8" s="4"/>
      <c r="W8" s="5"/>
    </row>
    <row r="9" spans="1:23" ht="12.75" customHeight="1">
      <c r="A9" s="62" t="s">
        <v>0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5"/>
      <c r="O9" s="65"/>
      <c r="P9" s="65"/>
      <c r="Q9" s="65"/>
      <c r="R9" s="65"/>
      <c r="S9" s="65"/>
      <c r="T9" s="66"/>
      <c r="U9" s="66"/>
      <c r="V9" s="66"/>
      <c r="W9" s="66"/>
    </row>
    <row r="10" spans="1:23" ht="12.75" customHeight="1">
      <c r="A10" s="62" t="s">
        <v>1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5"/>
      <c r="O10" s="65"/>
      <c r="P10" s="65"/>
      <c r="Q10" s="65"/>
      <c r="R10" s="65"/>
      <c r="S10" s="65"/>
      <c r="T10" s="66"/>
      <c r="U10" s="66"/>
      <c r="V10" s="66"/>
      <c r="W10" s="66"/>
    </row>
    <row r="11" spans="1:23" ht="12.75" customHeight="1">
      <c r="A11" s="62" t="s">
        <v>4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5"/>
      <c r="O11" s="65"/>
      <c r="P11" s="65"/>
      <c r="Q11" s="65"/>
      <c r="R11" s="65"/>
      <c r="S11" s="65"/>
      <c r="T11" s="66"/>
      <c r="U11" s="66"/>
      <c r="V11" s="66"/>
      <c r="W11" s="66"/>
    </row>
    <row r="12" spans="1:23" ht="12.75" customHeight="1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3"/>
      <c r="P12" s="4"/>
      <c r="Q12" s="4"/>
      <c r="R12" s="4"/>
      <c r="S12" s="4"/>
      <c r="T12" s="4"/>
      <c r="U12" s="4"/>
      <c r="V12" s="4"/>
      <c r="W12" s="4"/>
    </row>
    <row r="13" spans="1:23" ht="12.75" customHeight="1">
      <c r="A13" s="62" t="s">
        <v>0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3"/>
      <c r="U13" s="63"/>
      <c r="V13" s="63"/>
      <c r="W13" s="63"/>
    </row>
    <row r="14" spans="1:23" ht="12.75" customHeight="1">
      <c r="A14" s="62" t="s">
        <v>1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3"/>
      <c r="U14" s="63"/>
      <c r="V14" s="63"/>
      <c r="W14" s="63"/>
    </row>
    <row r="15" spans="1:23" ht="12.75" customHeight="1">
      <c r="A15" s="62" t="s">
        <v>5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3"/>
      <c r="U15" s="63"/>
      <c r="V15" s="63"/>
      <c r="W15" s="63"/>
    </row>
    <row r="16" spans="1:23" ht="12.75" customHeight="1">
      <c r="C16" s="7"/>
      <c r="N16" s="1"/>
      <c r="P16" s="1"/>
      <c r="Q16" s="1"/>
      <c r="R16" s="1"/>
      <c r="S16" s="1"/>
      <c r="T16" s="1"/>
      <c r="U16" s="1"/>
      <c r="V16" s="1"/>
      <c r="W16" s="1"/>
    </row>
    <row r="17" spans="1:23" ht="12.75" customHeight="1">
      <c r="A17" s="62" t="s">
        <v>6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5"/>
      <c r="O17" s="65"/>
      <c r="P17" s="65"/>
      <c r="Q17" s="65"/>
      <c r="R17" s="65"/>
      <c r="S17" s="65"/>
      <c r="T17" s="66"/>
      <c r="U17" s="66"/>
      <c r="V17" s="66"/>
      <c r="W17" s="66"/>
    </row>
    <row r="18" spans="1:23" ht="12.75" customHeight="1">
      <c r="A18" s="62" t="s">
        <v>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5"/>
      <c r="O18" s="65"/>
      <c r="P18" s="65"/>
      <c r="Q18" s="65"/>
      <c r="R18" s="65"/>
      <c r="S18" s="65"/>
      <c r="T18" s="66"/>
      <c r="U18" s="66"/>
      <c r="V18" s="66"/>
      <c r="W18" s="66"/>
    </row>
    <row r="19" spans="1:23" ht="12.75" customHeight="1">
      <c r="A19" s="62" t="s">
        <v>8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5"/>
      <c r="O19" s="65"/>
      <c r="P19" s="65"/>
      <c r="Q19" s="65"/>
      <c r="R19" s="65"/>
      <c r="S19" s="65"/>
      <c r="T19" s="66"/>
      <c r="U19" s="66"/>
      <c r="V19" s="66"/>
      <c r="W19" s="66"/>
    </row>
    <row r="20" spans="1:23" ht="12.75" customHeight="1">
      <c r="C20" s="7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>
      <c r="A21" s="70" t="s">
        <v>9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10"/>
      <c r="S21" s="10"/>
      <c r="T21" s="10"/>
      <c r="U21" s="10"/>
      <c r="V21" s="10"/>
      <c r="W21" s="10"/>
    </row>
    <row r="22" spans="1:23" ht="4.5" customHeight="1"/>
    <row r="23" spans="1:23">
      <c r="A23" s="71" t="s">
        <v>10</v>
      </c>
      <c r="B23" s="71" t="s">
        <v>11</v>
      </c>
      <c r="C23" s="73" t="s">
        <v>12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5"/>
      <c r="S23" s="75"/>
      <c r="T23" s="75"/>
      <c r="U23" s="75"/>
      <c r="V23" s="76"/>
      <c r="W23" s="77"/>
    </row>
    <row r="24" spans="1:23" ht="25.5">
      <c r="A24" s="72"/>
      <c r="B24" s="72"/>
      <c r="C24" s="11" t="s">
        <v>13</v>
      </c>
      <c r="D24" s="11" t="s">
        <v>14</v>
      </c>
      <c r="E24" s="11" t="s">
        <v>13</v>
      </c>
      <c r="F24" s="11" t="s">
        <v>14</v>
      </c>
      <c r="G24" s="11" t="s">
        <v>13</v>
      </c>
      <c r="H24" s="11" t="s">
        <v>14</v>
      </c>
      <c r="I24" s="12" t="s">
        <v>13</v>
      </c>
      <c r="J24" s="12" t="s">
        <v>13</v>
      </c>
      <c r="K24" s="12" t="s">
        <v>13</v>
      </c>
      <c r="L24" s="12" t="s">
        <v>15</v>
      </c>
      <c r="M24" s="12" t="s">
        <v>14</v>
      </c>
      <c r="N24" s="12" t="s">
        <v>15</v>
      </c>
      <c r="O24" s="12" t="s">
        <v>14</v>
      </c>
      <c r="P24" s="12" t="s">
        <v>15</v>
      </c>
      <c r="Q24" s="12" t="s">
        <v>16</v>
      </c>
      <c r="R24" s="12" t="s">
        <v>14</v>
      </c>
      <c r="S24" s="12" t="s">
        <v>16</v>
      </c>
      <c r="T24" s="12" t="s">
        <v>14</v>
      </c>
      <c r="U24" s="12" t="s">
        <v>16</v>
      </c>
      <c r="V24" s="12" t="s">
        <v>14</v>
      </c>
      <c r="W24" s="12" t="s">
        <v>16</v>
      </c>
    </row>
    <row r="25" spans="1:23">
      <c r="A25" s="13">
        <v>1</v>
      </c>
      <c r="B25" s="14">
        <v>2</v>
      </c>
      <c r="C25" s="15">
        <v>3</v>
      </c>
      <c r="D25" s="15"/>
      <c r="E25" s="15">
        <v>3</v>
      </c>
      <c r="F25" s="15"/>
      <c r="G25" s="15">
        <v>3</v>
      </c>
      <c r="H25" s="15"/>
      <c r="I25" s="67">
        <v>3</v>
      </c>
      <c r="J25" s="68"/>
      <c r="K25" s="69"/>
      <c r="L25" s="15">
        <v>4</v>
      </c>
      <c r="M25" s="15"/>
      <c r="N25" s="15">
        <v>4</v>
      </c>
      <c r="O25" s="15"/>
      <c r="P25" s="15">
        <v>4</v>
      </c>
      <c r="Q25" s="15">
        <v>5</v>
      </c>
      <c r="R25" s="15"/>
      <c r="S25" s="15">
        <v>5</v>
      </c>
      <c r="T25" s="15"/>
      <c r="U25" s="15">
        <v>5</v>
      </c>
      <c r="V25" s="15"/>
      <c r="W25" s="15">
        <v>5</v>
      </c>
    </row>
    <row r="26" spans="1:23" hidden="1">
      <c r="A26" s="16"/>
      <c r="B26" s="17"/>
      <c r="C26" s="18">
        <f>263050904-C27</f>
        <v>0</v>
      </c>
      <c r="D26" s="18"/>
      <c r="E26" s="18">
        <f>263050904-E27</f>
        <v>0</v>
      </c>
      <c r="F26" s="18"/>
      <c r="G26" s="18">
        <f>263050904-G27</f>
        <v>0</v>
      </c>
      <c r="H26" s="18"/>
      <c r="I26" s="18">
        <f>263050904-I27</f>
        <v>0</v>
      </c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26.25" customHeight="1">
      <c r="A27" s="19" t="s">
        <v>17</v>
      </c>
      <c r="B27" s="20" t="s">
        <v>18</v>
      </c>
      <c r="C27" s="21">
        <f>C28+C30+C31+C35+C38+C44+C46+C49+C52</f>
        <v>263050904</v>
      </c>
      <c r="D27" s="21">
        <f>D28+D30+D31+D35+D38+D44+D46+D49+D52</f>
        <v>0</v>
      </c>
      <c r="E27" s="21">
        <f>SUM(C27:D27)</f>
        <v>263050904</v>
      </c>
      <c r="F27" s="21">
        <f>F28+F30+F31+F35+F38+F44+F46+F49+F52</f>
        <v>0</v>
      </c>
      <c r="G27" s="21">
        <f>SUM(E27:F27)</f>
        <v>263050904</v>
      </c>
      <c r="H27" s="21">
        <f>H28+H30+H31+H35+H38+H44+H46+H49+H52</f>
        <v>0</v>
      </c>
      <c r="I27" s="21">
        <f>SUM(G27:H27)</f>
        <v>263050904</v>
      </c>
      <c r="J27" s="21">
        <v>0</v>
      </c>
      <c r="K27" s="23">
        <f t="shared" ref="K27:K91" si="0">I27+J27</f>
        <v>263050904</v>
      </c>
      <c r="L27" s="21">
        <f>L28+L30+L31+L35+L38+L44+L46+L49+L52</f>
        <v>207717807</v>
      </c>
      <c r="M27" s="21"/>
      <c r="N27" s="21">
        <f>N28+N30+N31+N35+N38+N44+N46+N49+N52</f>
        <v>207717807</v>
      </c>
      <c r="O27" s="21"/>
      <c r="P27" s="21">
        <f>P28+P30+P31+P35+P38+P44+P46+P49+P52</f>
        <v>207717807</v>
      </c>
      <c r="Q27" s="21">
        <f>Q28+Q30+Q31+Q35+Q38+Q44+Q46+Q49+Q52</f>
        <v>205500771</v>
      </c>
      <c r="R27" s="21"/>
      <c r="S27" s="21">
        <f>S28+S30+S31+S35+S38+S44+S46+S49+S52</f>
        <v>205500771</v>
      </c>
      <c r="T27" s="21"/>
      <c r="U27" s="21">
        <f>U28+U30+U31+U35+U38+U44+U46+U49+U52</f>
        <v>205500771</v>
      </c>
      <c r="V27" s="21"/>
      <c r="W27" s="21">
        <f>W28+W30+W31+W35+W38+W44+W46+W49+W52</f>
        <v>205500771</v>
      </c>
    </row>
    <row r="28" spans="1:23" ht="18" customHeight="1" outlineLevel="1">
      <c r="A28" s="22" t="s">
        <v>19</v>
      </c>
      <c r="B28" s="20" t="s">
        <v>20</v>
      </c>
      <c r="C28" s="23">
        <f>C29</f>
        <v>187071205</v>
      </c>
      <c r="D28" s="23">
        <f>D29</f>
        <v>0</v>
      </c>
      <c r="E28" s="23">
        <f t="shared" ref="E28:G142" si="1">SUM(C28:D28)</f>
        <v>187071205</v>
      </c>
      <c r="F28" s="23">
        <f>F29</f>
        <v>0</v>
      </c>
      <c r="G28" s="23">
        <f t="shared" si="1"/>
        <v>187071205</v>
      </c>
      <c r="H28" s="23">
        <f>H29</f>
        <v>0</v>
      </c>
      <c r="I28" s="23">
        <f t="shared" ref="I28:I52" si="2">SUM(G28:H28)</f>
        <v>187071205</v>
      </c>
      <c r="J28" s="23"/>
      <c r="K28" s="23">
        <f t="shared" si="0"/>
        <v>187071205</v>
      </c>
      <c r="L28" s="23">
        <f>L29</f>
        <v>148547392</v>
      </c>
      <c r="M28" s="23"/>
      <c r="N28" s="23">
        <f>N29</f>
        <v>148547392</v>
      </c>
      <c r="O28" s="23"/>
      <c r="P28" s="23">
        <f>P29</f>
        <v>148547392</v>
      </c>
      <c r="Q28" s="23">
        <f>Q29</f>
        <v>151136251</v>
      </c>
      <c r="R28" s="23"/>
      <c r="S28" s="23">
        <f>S29</f>
        <v>151136251</v>
      </c>
      <c r="T28" s="23"/>
      <c r="U28" s="23">
        <f>U29</f>
        <v>151136251</v>
      </c>
      <c r="V28" s="23"/>
      <c r="W28" s="23">
        <f>W29</f>
        <v>151136251</v>
      </c>
    </row>
    <row r="29" spans="1:23" ht="15" customHeight="1" outlineLevel="1">
      <c r="A29" s="24" t="s">
        <v>21</v>
      </c>
      <c r="B29" s="25" t="s">
        <v>22</v>
      </c>
      <c r="C29" s="23">
        <v>187071205</v>
      </c>
      <c r="D29" s="23"/>
      <c r="E29" s="23">
        <f t="shared" si="1"/>
        <v>187071205</v>
      </c>
      <c r="F29" s="23"/>
      <c r="G29" s="23">
        <f t="shared" si="1"/>
        <v>187071205</v>
      </c>
      <c r="H29" s="23"/>
      <c r="I29" s="23">
        <f t="shared" si="2"/>
        <v>187071205</v>
      </c>
      <c r="J29" s="23"/>
      <c r="K29" s="23">
        <f t="shared" si="0"/>
        <v>187071205</v>
      </c>
      <c r="L29" s="23">
        <v>148547392</v>
      </c>
      <c r="M29" s="23"/>
      <c r="N29" s="23">
        <v>148547392</v>
      </c>
      <c r="O29" s="23"/>
      <c r="P29" s="23">
        <v>148547392</v>
      </c>
      <c r="Q29" s="23">
        <v>151136251</v>
      </c>
      <c r="R29" s="23"/>
      <c r="S29" s="23">
        <v>151136251</v>
      </c>
      <c r="T29" s="23"/>
      <c r="U29" s="23">
        <v>151136251</v>
      </c>
      <c r="V29" s="23"/>
      <c r="W29" s="23">
        <v>151136251</v>
      </c>
    </row>
    <row r="30" spans="1:23" ht="25.5" outlineLevel="1">
      <c r="A30" s="26" t="s">
        <v>23</v>
      </c>
      <c r="B30" s="25" t="s">
        <v>24</v>
      </c>
      <c r="C30" s="23">
        <v>26808448</v>
      </c>
      <c r="D30" s="23"/>
      <c r="E30" s="23">
        <f t="shared" si="1"/>
        <v>26808448</v>
      </c>
      <c r="F30" s="23"/>
      <c r="G30" s="23">
        <f t="shared" si="1"/>
        <v>26808448</v>
      </c>
      <c r="H30" s="23"/>
      <c r="I30" s="23">
        <f t="shared" si="2"/>
        <v>26808448</v>
      </c>
      <c r="J30" s="23"/>
      <c r="K30" s="23">
        <f t="shared" si="0"/>
        <v>26808448</v>
      </c>
      <c r="L30" s="23">
        <v>28355000</v>
      </c>
      <c r="M30" s="23"/>
      <c r="N30" s="23">
        <v>28355000</v>
      </c>
      <c r="O30" s="23"/>
      <c r="P30" s="23">
        <v>28355000</v>
      </c>
      <c r="Q30" s="23">
        <v>30925000</v>
      </c>
      <c r="R30" s="23"/>
      <c r="S30" s="23">
        <v>30925000</v>
      </c>
      <c r="T30" s="23"/>
      <c r="U30" s="23">
        <v>30925000</v>
      </c>
      <c r="V30" s="23"/>
      <c r="W30" s="23">
        <v>30925000</v>
      </c>
    </row>
    <row r="31" spans="1:23" ht="20.25" customHeight="1" outlineLevel="1">
      <c r="A31" s="26" t="s">
        <v>25</v>
      </c>
      <c r="B31" s="25" t="s">
        <v>26</v>
      </c>
      <c r="C31" s="23">
        <f>SUM(C32:C34)</f>
        <v>24377936</v>
      </c>
      <c r="D31" s="23">
        <f>SUM(D32:D34)</f>
        <v>0</v>
      </c>
      <c r="E31" s="23">
        <f t="shared" si="1"/>
        <v>24377936</v>
      </c>
      <c r="F31" s="23">
        <f>SUM(F32:F34)</f>
        <v>0</v>
      </c>
      <c r="G31" s="23">
        <f t="shared" si="1"/>
        <v>24377936</v>
      </c>
      <c r="H31" s="23">
        <f>SUM(H32:H34)</f>
        <v>0</v>
      </c>
      <c r="I31" s="23">
        <f t="shared" si="2"/>
        <v>24377936</v>
      </c>
      <c r="J31" s="23"/>
      <c r="K31" s="23">
        <f t="shared" si="0"/>
        <v>24377936</v>
      </c>
      <c r="L31" s="23">
        <f>SUM(L32:L34)</f>
        <v>5894000</v>
      </c>
      <c r="M31" s="23"/>
      <c r="N31" s="23">
        <f>SUM(N32:N34)</f>
        <v>5894000</v>
      </c>
      <c r="O31" s="23"/>
      <c r="P31" s="23">
        <f>SUM(P32:P34)</f>
        <v>5894000</v>
      </c>
      <c r="Q31" s="23">
        <f>SUM(Q32:Q34)</f>
        <v>94000</v>
      </c>
      <c r="R31" s="23"/>
      <c r="S31" s="23">
        <f>SUM(S32:S34)</f>
        <v>94000</v>
      </c>
      <c r="T31" s="23"/>
      <c r="U31" s="23">
        <f>SUM(U32:U34)</f>
        <v>94000</v>
      </c>
      <c r="V31" s="23"/>
      <c r="W31" s="23">
        <f>SUM(W32:W34)</f>
        <v>94000</v>
      </c>
    </row>
    <row r="32" spans="1:23" ht="15" customHeight="1" outlineLevel="1">
      <c r="A32" s="24" t="s">
        <v>27</v>
      </c>
      <c r="B32" s="25" t="s">
        <v>28</v>
      </c>
      <c r="C32" s="23">
        <v>24251000</v>
      </c>
      <c r="D32" s="23"/>
      <c r="E32" s="23">
        <f t="shared" si="1"/>
        <v>24251000</v>
      </c>
      <c r="F32" s="23"/>
      <c r="G32" s="23">
        <f t="shared" si="1"/>
        <v>24251000</v>
      </c>
      <c r="H32" s="23"/>
      <c r="I32" s="23">
        <f t="shared" si="2"/>
        <v>24251000</v>
      </c>
      <c r="J32" s="23"/>
      <c r="K32" s="23">
        <f t="shared" si="0"/>
        <v>24251000</v>
      </c>
      <c r="L32" s="23">
        <v>5800000</v>
      </c>
      <c r="M32" s="23"/>
      <c r="N32" s="23">
        <v>5800000</v>
      </c>
      <c r="O32" s="23"/>
      <c r="P32" s="23">
        <v>5800000</v>
      </c>
      <c r="Q32" s="23">
        <v>0</v>
      </c>
      <c r="R32" s="23"/>
      <c r="S32" s="23">
        <v>0</v>
      </c>
      <c r="T32" s="23"/>
      <c r="U32" s="23">
        <v>0</v>
      </c>
      <c r="V32" s="23"/>
      <c r="W32" s="23">
        <v>0</v>
      </c>
    </row>
    <row r="33" spans="1:23" ht="15" customHeight="1" outlineLevel="1">
      <c r="A33" s="24" t="s">
        <v>29</v>
      </c>
      <c r="B33" s="25" t="s">
        <v>30</v>
      </c>
      <c r="C33" s="23">
        <v>4936</v>
      </c>
      <c r="D33" s="23"/>
      <c r="E33" s="23">
        <f t="shared" si="1"/>
        <v>4936</v>
      </c>
      <c r="F33" s="23"/>
      <c r="G33" s="23">
        <f t="shared" si="1"/>
        <v>4936</v>
      </c>
      <c r="H33" s="23"/>
      <c r="I33" s="23">
        <f t="shared" si="2"/>
        <v>4936</v>
      </c>
      <c r="J33" s="23"/>
      <c r="K33" s="23">
        <f t="shared" si="0"/>
        <v>4936</v>
      </c>
      <c r="L33" s="23">
        <v>5000</v>
      </c>
      <c r="M33" s="23"/>
      <c r="N33" s="23">
        <v>5000</v>
      </c>
      <c r="O33" s="23"/>
      <c r="P33" s="23">
        <v>5000</v>
      </c>
      <c r="Q33" s="23">
        <v>5000</v>
      </c>
      <c r="R33" s="23"/>
      <c r="S33" s="23">
        <v>5000</v>
      </c>
      <c r="T33" s="23"/>
      <c r="U33" s="23">
        <v>5000</v>
      </c>
      <c r="V33" s="23"/>
      <c r="W33" s="23">
        <v>5000</v>
      </c>
    </row>
    <row r="34" spans="1:23" ht="15" customHeight="1" outlineLevel="1">
      <c r="A34" s="24" t="s">
        <v>31</v>
      </c>
      <c r="B34" s="25" t="s">
        <v>32</v>
      </c>
      <c r="C34" s="23">
        <v>122000</v>
      </c>
      <c r="D34" s="23"/>
      <c r="E34" s="23">
        <f t="shared" si="1"/>
        <v>122000</v>
      </c>
      <c r="F34" s="23"/>
      <c r="G34" s="23">
        <f t="shared" si="1"/>
        <v>122000</v>
      </c>
      <c r="H34" s="23"/>
      <c r="I34" s="23">
        <f t="shared" si="2"/>
        <v>122000</v>
      </c>
      <c r="J34" s="23"/>
      <c r="K34" s="23">
        <f t="shared" si="0"/>
        <v>122000</v>
      </c>
      <c r="L34" s="23">
        <v>89000</v>
      </c>
      <c r="M34" s="23"/>
      <c r="N34" s="23">
        <v>89000</v>
      </c>
      <c r="O34" s="23"/>
      <c r="P34" s="23">
        <v>89000</v>
      </c>
      <c r="Q34" s="23">
        <v>89000</v>
      </c>
      <c r="R34" s="23"/>
      <c r="S34" s="23">
        <v>89000</v>
      </c>
      <c r="T34" s="23"/>
      <c r="U34" s="23">
        <v>89000</v>
      </c>
      <c r="V34" s="23"/>
      <c r="W34" s="23">
        <v>89000</v>
      </c>
    </row>
    <row r="35" spans="1:23" ht="20.25" customHeight="1" outlineLevel="1">
      <c r="A35" s="26" t="s">
        <v>33</v>
      </c>
      <c r="B35" s="25" t="s">
        <v>34</v>
      </c>
      <c r="C35" s="23">
        <f>SUM(C36:C37)</f>
        <v>4447815</v>
      </c>
      <c r="D35" s="23">
        <f>SUM(D36:D37)</f>
        <v>0</v>
      </c>
      <c r="E35" s="23">
        <f t="shared" si="1"/>
        <v>4447815</v>
      </c>
      <c r="F35" s="23">
        <f>SUM(F36:F37)</f>
        <v>0</v>
      </c>
      <c r="G35" s="23">
        <f t="shared" si="1"/>
        <v>4447815</v>
      </c>
      <c r="H35" s="23">
        <f>SUM(H36:H37)</f>
        <v>0</v>
      </c>
      <c r="I35" s="23">
        <f t="shared" si="2"/>
        <v>4447815</v>
      </c>
      <c r="J35" s="23"/>
      <c r="K35" s="23">
        <f t="shared" si="0"/>
        <v>4447815</v>
      </c>
      <c r="L35" s="23">
        <f>SUM(L36:L37)</f>
        <v>4447815</v>
      </c>
      <c r="M35" s="23"/>
      <c r="N35" s="23">
        <f>SUM(N36:N37)</f>
        <v>4447815</v>
      </c>
      <c r="O35" s="23"/>
      <c r="P35" s="23">
        <f>SUM(P36:P37)</f>
        <v>4447815</v>
      </c>
      <c r="Q35" s="23">
        <f>SUM(Q36:Q37)</f>
        <v>4447815</v>
      </c>
      <c r="R35" s="23"/>
      <c r="S35" s="23">
        <f>SUM(S36:S37)</f>
        <v>4447815</v>
      </c>
      <c r="T35" s="23"/>
      <c r="U35" s="23">
        <f>SUM(U36:U37)</f>
        <v>4447815</v>
      </c>
      <c r="V35" s="23"/>
      <c r="W35" s="23">
        <f>SUM(W36:W37)</f>
        <v>4447815</v>
      </c>
    </row>
    <row r="36" spans="1:23" ht="15" customHeight="1" outlineLevel="1">
      <c r="A36" s="24" t="s">
        <v>35</v>
      </c>
      <c r="B36" s="25" t="s">
        <v>36</v>
      </c>
      <c r="C36" s="23">
        <v>3261000</v>
      </c>
      <c r="D36" s="23"/>
      <c r="E36" s="23">
        <f t="shared" si="1"/>
        <v>3261000</v>
      </c>
      <c r="F36" s="23"/>
      <c r="G36" s="23">
        <f t="shared" si="1"/>
        <v>3261000</v>
      </c>
      <c r="H36" s="23"/>
      <c r="I36" s="23">
        <f t="shared" si="2"/>
        <v>3261000</v>
      </c>
      <c r="J36" s="23"/>
      <c r="K36" s="23">
        <f t="shared" si="0"/>
        <v>3261000</v>
      </c>
      <c r="L36" s="23">
        <v>3261001</v>
      </c>
      <c r="M36" s="23"/>
      <c r="N36" s="23">
        <v>3261001</v>
      </c>
      <c r="O36" s="23"/>
      <c r="P36" s="23">
        <v>3261001</v>
      </c>
      <c r="Q36" s="23">
        <v>3261002</v>
      </c>
      <c r="R36" s="23"/>
      <c r="S36" s="23">
        <v>3261002</v>
      </c>
      <c r="T36" s="23"/>
      <c r="U36" s="23">
        <v>3261002</v>
      </c>
      <c r="V36" s="23"/>
      <c r="W36" s="23">
        <v>3261002</v>
      </c>
    </row>
    <row r="37" spans="1:23" ht="16.5" customHeight="1" outlineLevel="1">
      <c r="A37" s="24" t="s">
        <v>37</v>
      </c>
      <c r="B37" s="25" t="s">
        <v>38</v>
      </c>
      <c r="C37" s="23">
        <v>1186815</v>
      </c>
      <c r="D37" s="23"/>
      <c r="E37" s="23">
        <f t="shared" si="1"/>
        <v>1186815</v>
      </c>
      <c r="F37" s="23"/>
      <c r="G37" s="23">
        <f t="shared" si="1"/>
        <v>1186815</v>
      </c>
      <c r="H37" s="23"/>
      <c r="I37" s="23">
        <f t="shared" si="2"/>
        <v>1186815</v>
      </c>
      <c r="J37" s="23"/>
      <c r="K37" s="23">
        <f t="shared" si="0"/>
        <v>1186815</v>
      </c>
      <c r="L37" s="23">
        <v>1186814</v>
      </c>
      <c r="M37" s="23"/>
      <c r="N37" s="23">
        <v>1186814</v>
      </c>
      <c r="O37" s="23"/>
      <c r="P37" s="23">
        <v>1186814</v>
      </c>
      <c r="Q37" s="23">
        <v>1186813</v>
      </c>
      <c r="R37" s="23"/>
      <c r="S37" s="23">
        <v>1186813</v>
      </c>
      <c r="T37" s="23"/>
      <c r="U37" s="23">
        <v>1186813</v>
      </c>
      <c r="V37" s="23"/>
      <c r="W37" s="23">
        <v>1186813</v>
      </c>
    </row>
    <row r="38" spans="1:23" ht="25.5" outlineLevel="1">
      <c r="A38" s="26" t="s">
        <v>39</v>
      </c>
      <c r="B38" s="25" t="s">
        <v>40</v>
      </c>
      <c r="C38" s="23">
        <f>SUM(C39:C43)</f>
        <v>16696000</v>
      </c>
      <c r="D38" s="23">
        <f>SUM(D39:D43)</f>
        <v>0</v>
      </c>
      <c r="E38" s="23">
        <f t="shared" si="1"/>
        <v>16696000</v>
      </c>
      <c r="F38" s="23">
        <f>SUM(F39:F43)</f>
        <v>0</v>
      </c>
      <c r="G38" s="23">
        <f t="shared" si="1"/>
        <v>16696000</v>
      </c>
      <c r="H38" s="23">
        <f>SUM(H39:H43)</f>
        <v>0</v>
      </c>
      <c r="I38" s="23">
        <f t="shared" si="2"/>
        <v>16696000</v>
      </c>
      <c r="J38" s="23"/>
      <c r="K38" s="23">
        <f t="shared" si="0"/>
        <v>16696000</v>
      </c>
      <c r="L38" s="23">
        <f>SUM(L39:L43)</f>
        <v>17138800</v>
      </c>
      <c r="M38" s="23"/>
      <c r="N38" s="23">
        <f>SUM(N39:N43)</f>
        <v>17138800</v>
      </c>
      <c r="O38" s="23"/>
      <c r="P38" s="23">
        <f>SUM(P39:P43)</f>
        <v>17138800</v>
      </c>
      <c r="Q38" s="23">
        <f>SUM(Q39:Q43)</f>
        <v>17138800</v>
      </c>
      <c r="R38" s="23"/>
      <c r="S38" s="23">
        <f>SUM(S39:S43)</f>
        <v>17138800</v>
      </c>
      <c r="T38" s="23"/>
      <c r="U38" s="23">
        <f>SUM(U39:U43)</f>
        <v>17138800</v>
      </c>
      <c r="V38" s="23"/>
      <c r="W38" s="23">
        <f>SUM(W39:W43)</f>
        <v>17138800</v>
      </c>
    </row>
    <row r="39" spans="1:23" ht="30.75" customHeight="1" outlineLevel="1">
      <c r="A39" s="24" t="s">
        <v>41</v>
      </c>
      <c r="B39" s="25" t="s">
        <v>42</v>
      </c>
      <c r="C39" s="23">
        <v>11400000</v>
      </c>
      <c r="D39" s="23"/>
      <c r="E39" s="23">
        <f t="shared" si="1"/>
        <v>11400000</v>
      </c>
      <c r="F39" s="23"/>
      <c r="G39" s="23">
        <f t="shared" si="1"/>
        <v>11400000</v>
      </c>
      <c r="H39" s="23"/>
      <c r="I39" s="23">
        <f t="shared" si="2"/>
        <v>11400000</v>
      </c>
      <c r="J39" s="23"/>
      <c r="K39" s="23">
        <f t="shared" si="0"/>
        <v>11400000</v>
      </c>
      <c r="L39" s="23">
        <v>12000000</v>
      </c>
      <c r="M39" s="23"/>
      <c r="N39" s="23">
        <v>12000000</v>
      </c>
      <c r="O39" s="23"/>
      <c r="P39" s="23">
        <v>12000000</v>
      </c>
      <c r="Q39" s="23">
        <v>12000000</v>
      </c>
      <c r="R39" s="23"/>
      <c r="S39" s="23">
        <v>12000000</v>
      </c>
      <c r="T39" s="23"/>
      <c r="U39" s="23">
        <v>12000000</v>
      </c>
      <c r="V39" s="23"/>
      <c r="W39" s="23">
        <v>12000000</v>
      </c>
    </row>
    <row r="40" spans="1:23" ht="30.75" customHeight="1" outlineLevel="1">
      <c r="A40" s="24" t="s">
        <v>43</v>
      </c>
      <c r="B40" s="25" t="s">
        <v>44</v>
      </c>
      <c r="C40" s="23">
        <f>347000</f>
        <v>347000</v>
      </c>
      <c r="D40" s="23"/>
      <c r="E40" s="23">
        <f t="shared" si="1"/>
        <v>347000</v>
      </c>
      <c r="F40" s="23"/>
      <c r="G40" s="23">
        <f t="shared" si="1"/>
        <v>347000</v>
      </c>
      <c r="H40" s="23"/>
      <c r="I40" s="23">
        <f t="shared" si="2"/>
        <v>347000</v>
      </c>
      <c r="J40" s="23"/>
      <c r="K40" s="23">
        <f t="shared" si="0"/>
        <v>347000</v>
      </c>
      <c r="L40" s="23">
        <v>800</v>
      </c>
      <c r="M40" s="23"/>
      <c r="N40" s="23">
        <v>800</v>
      </c>
      <c r="O40" s="23"/>
      <c r="P40" s="23">
        <v>800</v>
      </c>
      <c r="Q40" s="23">
        <v>800</v>
      </c>
      <c r="R40" s="23"/>
      <c r="S40" s="23">
        <v>800</v>
      </c>
      <c r="T40" s="23"/>
      <c r="U40" s="23">
        <v>800</v>
      </c>
      <c r="V40" s="23"/>
      <c r="W40" s="23">
        <v>800</v>
      </c>
    </row>
    <row r="41" spans="1:23" ht="27" customHeight="1" outlineLevel="1">
      <c r="A41" s="24" t="s">
        <v>45</v>
      </c>
      <c r="B41" s="25" t="s">
        <v>46</v>
      </c>
      <c r="C41" s="23">
        <v>480000</v>
      </c>
      <c r="D41" s="23"/>
      <c r="E41" s="23">
        <f t="shared" si="1"/>
        <v>480000</v>
      </c>
      <c r="F41" s="23"/>
      <c r="G41" s="23">
        <f t="shared" si="1"/>
        <v>480000</v>
      </c>
      <c r="H41" s="23"/>
      <c r="I41" s="23">
        <f t="shared" si="2"/>
        <v>480000</v>
      </c>
      <c r="J41" s="23"/>
      <c r="K41" s="23">
        <f t="shared" si="0"/>
        <v>480000</v>
      </c>
      <c r="L41" s="23">
        <v>519000</v>
      </c>
      <c r="M41" s="23"/>
      <c r="N41" s="23">
        <v>519000</v>
      </c>
      <c r="O41" s="23"/>
      <c r="P41" s="23">
        <v>519000</v>
      </c>
      <c r="Q41" s="23">
        <v>519000</v>
      </c>
      <c r="R41" s="23"/>
      <c r="S41" s="23">
        <v>519000</v>
      </c>
      <c r="T41" s="23"/>
      <c r="U41" s="23">
        <v>519000</v>
      </c>
      <c r="V41" s="23"/>
      <c r="W41" s="23">
        <v>519000</v>
      </c>
    </row>
    <row r="42" spans="1:23" ht="15" customHeight="1" outlineLevel="1">
      <c r="A42" s="24" t="s">
        <v>47</v>
      </c>
      <c r="B42" s="25" t="s">
        <v>48</v>
      </c>
      <c r="C42" s="23">
        <v>50000</v>
      </c>
      <c r="D42" s="23"/>
      <c r="E42" s="23">
        <f t="shared" si="1"/>
        <v>50000</v>
      </c>
      <c r="F42" s="23"/>
      <c r="G42" s="23">
        <f t="shared" si="1"/>
        <v>50000</v>
      </c>
      <c r="H42" s="23"/>
      <c r="I42" s="23">
        <f t="shared" si="2"/>
        <v>50000</v>
      </c>
      <c r="J42" s="23"/>
      <c r="K42" s="23">
        <f t="shared" si="0"/>
        <v>50000</v>
      </c>
      <c r="L42" s="23">
        <v>0</v>
      </c>
      <c r="M42" s="23"/>
      <c r="N42" s="23">
        <v>0</v>
      </c>
      <c r="O42" s="23"/>
      <c r="P42" s="23">
        <v>0</v>
      </c>
      <c r="Q42" s="23">
        <v>0</v>
      </c>
      <c r="R42" s="23"/>
      <c r="S42" s="23">
        <v>0</v>
      </c>
      <c r="T42" s="23"/>
      <c r="U42" s="23">
        <v>0</v>
      </c>
      <c r="V42" s="23"/>
      <c r="W42" s="23">
        <v>0</v>
      </c>
    </row>
    <row r="43" spans="1:23" ht="15" customHeight="1" outlineLevel="1">
      <c r="A43" s="24" t="s">
        <v>49</v>
      </c>
      <c r="B43" s="25" t="s">
        <v>50</v>
      </c>
      <c r="C43" s="23">
        <f>4300000+119000</f>
        <v>4419000</v>
      </c>
      <c r="D43" s="23"/>
      <c r="E43" s="23">
        <f t="shared" si="1"/>
        <v>4419000</v>
      </c>
      <c r="F43" s="23"/>
      <c r="G43" s="23">
        <f t="shared" si="1"/>
        <v>4419000</v>
      </c>
      <c r="H43" s="23"/>
      <c r="I43" s="23">
        <f t="shared" si="2"/>
        <v>4419000</v>
      </c>
      <c r="J43" s="23"/>
      <c r="K43" s="23">
        <f t="shared" si="0"/>
        <v>4419000</v>
      </c>
      <c r="L43" s="23">
        <f>119000+4500000</f>
        <v>4619000</v>
      </c>
      <c r="M43" s="23"/>
      <c r="N43" s="23">
        <f>119000+4500000</f>
        <v>4619000</v>
      </c>
      <c r="O43" s="23"/>
      <c r="P43" s="23">
        <f>119000+4500000</f>
        <v>4619000</v>
      </c>
      <c r="Q43" s="23">
        <f>119000+4500000</f>
        <v>4619000</v>
      </c>
      <c r="R43" s="23"/>
      <c r="S43" s="23">
        <f>119000+4500000</f>
        <v>4619000</v>
      </c>
      <c r="T43" s="23"/>
      <c r="U43" s="23">
        <f>119000+4500000</f>
        <v>4619000</v>
      </c>
      <c r="V43" s="23"/>
      <c r="W43" s="23">
        <f>119000+4500000</f>
        <v>4619000</v>
      </c>
    </row>
    <row r="44" spans="1:23" ht="20.25" customHeight="1" outlineLevel="1">
      <c r="A44" s="26" t="s">
        <v>51</v>
      </c>
      <c r="B44" s="25" t="s">
        <v>52</v>
      </c>
      <c r="C44" s="23">
        <f>C45</f>
        <v>430800</v>
      </c>
      <c r="D44" s="23">
        <f>D45</f>
        <v>0</v>
      </c>
      <c r="E44" s="23">
        <f t="shared" si="1"/>
        <v>430800</v>
      </c>
      <c r="F44" s="23">
        <f>F45</f>
        <v>0</v>
      </c>
      <c r="G44" s="23">
        <f t="shared" si="1"/>
        <v>430800</v>
      </c>
      <c r="H44" s="23">
        <f>H45</f>
        <v>0</v>
      </c>
      <c r="I44" s="23">
        <f t="shared" si="2"/>
        <v>430800</v>
      </c>
      <c r="J44" s="23"/>
      <c r="K44" s="23">
        <f t="shared" si="0"/>
        <v>430800</v>
      </c>
      <c r="L44" s="23">
        <f>L45</f>
        <v>430800</v>
      </c>
      <c r="M44" s="23"/>
      <c r="N44" s="23">
        <f>N45</f>
        <v>430800</v>
      </c>
      <c r="O44" s="23"/>
      <c r="P44" s="23">
        <f>P45</f>
        <v>430800</v>
      </c>
      <c r="Q44" s="23">
        <f>Q45</f>
        <v>430800</v>
      </c>
      <c r="R44" s="23"/>
      <c r="S44" s="23">
        <f>S45</f>
        <v>430800</v>
      </c>
      <c r="T44" s="23"/>
      <c r="U44" s="23">
        <f>U45</f>
        <v>430800</v>
      </c>
      <c r="V44" s="23"/>
      <c r="W44" s="23">
        <f>W45</f>
        <v>430800</v>
      </c>
    </row>
    <row r="45" spans="1:23" ht="15" customHeight="1" outlineLevel="1">
      <c r="A45" s="24" t="s">
        <v>53</v>
      </c>
      <c r="B45" s="25" t="s">
        <v>54</v>
      </c>
      <c r="C45" s="23">
        <v>430800</v>
      </c>
      <c r="D45" s="23"/>
      <c r="E45" s="23">
        <f t="shared" si="1"/>
        <v>430800</v>
      </c>
      <c r="F45" s="23"/>
      <c r="G45" s="23">
        <f t="shared" si="1"/>
        <v>430800</v>
      </c>
      <c r="H45" s="23"/>
      <c r="I45" s="23">
        <f t="shared" si="2"/>
        <v>430800</v>
      </c>
      <c r="J45" s="23"/>
      <c r="K45" s="23">
        <f t="shared" si="0"/>
        <v>430800</v>
      </c>
      <c r="L45" s="23">
        <v>430800</v>
      </c>
      <c r="M45" s="23"/>
      <c r="N45" s="23">
        <v>430800</v>
      </c>
      <c r="O45" s="23"/>
      <c r="P45" s="23">
        <v>430800</v>
      </c>
      <c r="Q45" s="23">
        <v>430800</v>
      </c>
      <c r="R45" s="23"/>
      <c r="S45" s="23">
        <v>430800</v>
      </c>
      <c r="T45" s="23"/>
      <c r="U45" s="23">
        <v>430800</v>
      </c>
      <c r="V45" s="23"/>
      <c r="W45" s="23">
        <v>430800</v>
      </c>
    </row>
    <row r="46" spans="1:23" ht="21" customHeight="1" outlineLevel="1">
      <c r="A46" s="26" t="s">
        <v>55</v>
      </c>
      <c r="B46" s="25" t="s">
        <v>56</v>
      </c>
      <c r="C46" s="23">
        <f>SUM(C47:C48)</f>
        <v>273000</v>
      </c>
      <c r="D46" s="23">
        <f>SUM(D47:D48)</f>
        <v>0</v>
      </c>
      <c r="E46" s="23">
        <f t="shared" si="1"/>
        <v>273000</v>
      </c>
      <c r="F46" s="23">
        <f>SUM(F47:F48)</f>
        <v>0</v>
      </c>
      <c r="G46" s="23">
        <f t="shared" si="1"/>
        <v>273000</v>
      </c>
      <c r="H46" s="23">
        <f>SUM(H47:H48)</f>
        <v>0</v>
      </c>
      <c r="I46" s="23">
        <f t="shared" si="2"/>
        <v>273000</v>
      </c>
      <c r="J46" s="23"/>
      <c r="K46" s="23">
        <f t="shared" si="0"/>
        <v>273000</v>
      </c>
      <c r="L46" s="23">
        <f>SUM(L47:L48)</f>
        <v>73000</v>
      </c>
      <c r="M46" s="23"/>
      <c r="N46" s="23">
        <f>SUM(N47:N48)</f>
        <v>73000</v>
      </c>
      <c r="O46" s="23"/>
      <c r="P46" s="23">
        <f>SUM(P47:P48)</f>
        <v>73000</v>
      </c>
      <c r="Q46" s="23">
        <f>SUM(Q47:Q48)</f>
        <v>73000</v>
      </c>
      <c r="R46" s="23"/>
      <c r="S46" s="23">
        <f>SUM(S47:S48)</f>
        <v>73000</v>
      </c>
      <c r="T46" s="23"/>
      <c r="U46" s="23">
        <f>SUM(U47:U48)</f>
        <v>73000</v>
      </c>
      <c r="V46" s="23"/>
      <c r="W46" s="23">
        <f>SUM(W47:W48)</f>
        <v>73000</v>
      </c>
    </row>
    <row r="47" spans="1:23" ht="15" customHeight="1" outlineLevel="1">
      <c r="A47" s="24" t="s">
        <v>57</v>
      </c>
      <c r="B47" s="25" t="s">
        <v>58</v>
      </c>
      <c r="C47" s="23">
        <v>273000</v>
      </c>
      <c r="D47" s="23"/>
      <c r="E47" s="23">
        <f t="shared" si="1"/>
        <v>273000</v>
      </c>
      <c r="F47" s="23"/>
      <c r="G47" s="23">
        <f t="shared" si="1"/>
        <v>273000</v>
      </c>
      <c r="H47" s="23"/>
      <c r="I47" s="23">
        <f t="shared" si="2"/>
        <v>273000</v>
      </c>
      <c r="J47" s="23"/>
      <c r="K47" s="23">
        <f t="shared" si="0"/>
        <v>273000</v>
      </c>
      <c r="L47" s="23">
        <v>73000</v>
      </c>
      <c r="M47" s="23"/>
      <c r="N47" s="23">
        <v>73000</v>
      </c>
      <c r="O47" s="23"/>
      <c r="P47" s="23">
        <v>73000</v>
      </c>
      <c r="Q47" s="23">
        <v>73000</v>
      </c>
      <c r="R47" s="23"/>
      <c r="S47" s="23">
        <v>73000</v>
      </c>
      <c r="T47" s="23"/>
      <c r="U47" s="23">
        <v>73000</v>
      </c>
      <c r="V47" s="23"/>
      <c r="W47" s="23">
        <v>73000</v>
      </c>
    </row>
    <row r="48" spans="1:23" ht="15" customHeight="1" outlineLevel="1">
      <c r="A48" s="24" t="s">
        <v>59</v>
      </c>
      <c r="B48" s="25" t="s">
        <v>60</v>
      </c>
      <c r="C48" s="23">
        <v>0</v>
      </c>
      <c r="D48" s="23"/>
      <c r="E48" s="23">
        <f t="shared" si="1"/>
        <v>0</v>
      </c>
      <c r="F48" s="23"/>
      <c r="G48" s="23">
        <f t="shared" si="1"/>
        <v>0</v>
      </c>
      <c r="H48" s="23"/>
      <c r="I48" s="23">
        <f t="shared" si="2"/>
        <v>0</v>
      </c>
      <c r="J48" s="23"/>
      <c r="K48" s="23">
        <f t="shared" si="0"/>
        <v>0</v>
      </c>
      <c r="L48" s="23">
        <v>0</v>
      </c>
      <c r="M48" s="23"/>
      <c r="N48" s="23">
        <v>0</v>
      </c>
      <c r="O48" s="23"/>
      <c r="P48" s="23">
        <v>0</v>
      </c>
      <c r="Q48" s="23">
        <v>0</v>
      </c>
      <c r="R48" s="23"/>
      <c r="S48" s="23">
        <v>0</v>
      </c>
      <c r="T48" s="23"/>
      <c r="U48" s="23">
        <v>0</v>
      </c>
      <c r="V48" s="23"/>
      <c r="W48" s="23">
        <v>0</v>
      </c>
    </row>
    <row r="49" spans="1:23" ht="17.25" customHeight="1" outlineLevel="1">
      <c r="A49" s="26" t="s">
        <v>61</v>
      </c>
      <c r="B49" s="25" t="s">
        <v>62</v>
      </c>
      <c r="C49" s="23">
        <f>SUM(C50:C51)</f>
        <v>1691700</v>
      </c>
      <c r="D49" s="23">
        <f>SUM(D50:D51)</f>
        <v>0</v>
      </c>
      <c r="E49" s="23">
        <f t="shared" si="1"/>
        <v>1691700</v>
      </c>
      <c r="F49" s="23">
        <f>SUM(F50:F51)</f>
        <v>0</v>
      </c>
      <c r="G49" s="23">
        <f t="shared" si="1"/>
        <v>1691700</v>
      </c>
      <c r="H49" s="23">
        <f>SUM(H50:H51)</f>
        <v>0</v>
      </c>
      <c r="I49" s="23">
        <f t="shared" si="2"/>
        <v>1691700</v>
      </c>
      <c r="J49" s="23"/>
      <c r="K49" s="23">
        <f t="shared" si="0"/>
        <v>1691700</v>
      </c>
      <c r="L49" s="23">
        <f t="shared" ref="L49:Q49" si="3">SUM(L50:L51)</f>
        <v>1577000</v>
      </c>
      <c r="M49" s="23"/>
      <c r="N49" s="23">
        <f t="shared" ref="N49:P49" si="4">SUM(N50:N51)</f>
        <v>1577000</v>
      </c>
      <c r="O49" s="23"/>
      <c r="P49" s="23">
        <f t="shared" si="4"/>
        <v>1577000</v>
      </c>
      <c r="Q49" s="23">
        <f t="shared" si="3"/>
        <v>1105</v>
      </c>
      <c r="R49" s="23"/>
      <c r="S49" s="23">
        <f t="shared" ref="S49:U49" si="5">SUM(S50:S51)</f>
        <v>1105</v>
      </c>
      <c r="T49" s="23"/>
      <c r="U49" s="23">
        <f t="shared" si="5"/>
        <v>1105</v>
      </c>
      <c r="V49" s="23"/>
      <c r="W49" s="23">
        <f t="shared" ref="W49" si="6">SUM(W50:W51)</f>
        <v>1105</v>
      </c>
    </row>
    <row r="50" spans="1:23" ht="16.5" customHeight="1" outlineLevel="1">
      <c r="A50" s="24" t="s">
        <v>63</v>
      </c>
      <c r="B50" s="25" t="s">
        <v>64</v>
      </c>
      <c r="C50" s="23">
        <v>1619000</v>
      </c>
      <c r="D50" s="23"/>
      <c r="E50" s="23">
        <f t="shared" si="1"/>
        <v>1619000</v>
      </c>
      <c r="F50" s="23"/>
      <c r="G50" s="23">
        <f t="shared" si="1"/>
        <v>1619000</v>
      </c>
      <c r="H50" s="23"/>
      <c r="I50" s="23">
        <f t="shared" si="2"/>
        <v>1619000</v>
      </c>
      <c r="J50" s="23"/>
      <c r="K50" s="23">
        <f t="shared" si="0"/>
        <v>1619000</v>
      </c>
      <c r="L50" s="23">
        <v>1577000</v>
      </c>
      <c r="M50" s="23"/>
      <c r="N50" s="23">
        <v>1577000</v>
      </c>
      <c r="O50" s="23"/>
      <c r="P50" s="23">
        <v>1577000</v>
      </c>
      <c r="Q50" s="23">
        <v>1105</v>
      </c>
      <c r="R50" s="23"/>
      <c r="S50" s="23">
        <v>1105</v>
      </c>
      <c r="T50" s="23"/>
      <c r="U50" s="23">
        <v>1105</v>
      </c>
      <c r="V50" s="23"/>
      <c r="W50" s="23">
        <v>1105</v>
      </c>
    </row>
    <row r="51" spans="1:23" ht="16.5" customHeight="1" outlineLevel="1">
      <c r="A51" s="24" t="s">
        <v>65</v>
      </c>
      <c r="B51" s="25" t="s">
        <v>66</v>
      </c>
      <c r="C51" s="23">
        <v>72700</v>
      </c>
      <c r="D51" s="23"/>
      <c r="E51" s="23">
        <f t="shared" si="1"/>
        <v>72700</v>
      </c>
      <c r="F51" s="23"/>
      <c r="G51" s="23">
        <f t="shared" si="1"/>
        <v>72700</v>
      </c>
      <c r="H51" s="23"/>
      <c r="I51" s="23">
        <f t="shared" si="2"/>
        <v>72700</v>
      </c>
      <c r="J51" s="23"/>
      <c r="K51" s="23">
        <f t="shared" si="0"/>
        <v>72700</v>
      </c>
      <c r="L51" s="23">
        <v>0</v>
      </c>
      <c r="M51" s="23"/>
      <c r="N51" s="23">
        <v>0</v>
      </c>
      <c r="O51" s="23"/>
      <c r="P51" s="23">
        <v>0</v>
      </c>
      <c r="Q51" s="23">
        <v>0</v>
      </c>
      <c r="R51" s="23"/>
      <c r="S51" s="23">
        <v>0</v>
      </c>
      <c r="T51" s="23"/>
      <c r="U51" s="23">
        <v>0</v>
      </c>
      <c r="V51" s="23"/>
      <c r="W51" s="23">
        <v>0</v>
      </c>
    </row>
    <row r="52" spans="1:23" ht="20.25" customHeight="1" outlineLevel="1">
      <c r="A52" s="24" t="s">
        <v>67</v>
      </c>
      <c r="B52" s="25" t="s">
        <v>68</v>
      </c>
      <c r="C52" s="23">
        <v>1254000</v>
      </c>
      <c r="D52" s="23"/>
      <c r="E52" s="23">
        <f t="shared" si="1"/>
        <v>1254000</v>
      </c>
      <c r="F52" s="23"/>
      <c r="G52" s="23">
        <f t="shared" si="1"/>
        <v>1254000</v>
      </c>
      <c r="H52" s="23"/>
      <c r="I52" s="23">
        <f t="shared" si="2"/>
        <v>1254000</v>
      </c>
      <c r="J52" s="23"/>
      <c r="K52" s="23">
        <f t="shared" si="0"/>
        <v>1254000</v>
      </c>
      <c r="L52" s="23">
        <v>1254000</v>
      </c>
      <c r="M52" s="23"/>
      <c r="N52" s="23">
        <v>1254000</v>
      </c>
      <c r="O52" s="23"/>
      <c r="P52" s="23">
        <v>1254000</v>
      </c>
      <c r="Q52" s="23">
        <v>1254000</v>
      </c>
      <c r="R52" s="23"/>
      <c r="S52" s="23">
        <v>1254000</v>
      </c>
      <c r="T52" s="23"/>
      <c r="U52" s="23">
        <v>1254000</v>
      </c>
      <c r="V52" s="23"/>
      <c r="W52" s="23">
        <v>1254000</v>
      </c>
    </row>
    <row r="53" spans="1:23" s="27" customFormat="1" ht="21" customHeight="1">
      <c r="A53" s="19" t="s">
        <v>69</v>
      </c>
      <c r="B53" s="20" t="s">
        <v>70</v>
      </c>
      <c r="C53" s="21">
        <f>C54+C142</f>
        <v>978714234.49000001</v>
      </c>
      <c r="D53" s="21">
        <f>D54+D142</f>
        <v>333421814.31999999</v>
      </c>
      <c r="E53" s="21">
        <f>E54+E142</f>
        <v>1312136048.8099999</v>
      </c>
      <c r="F53" s="21">
        <f>F54+F142+F143+F144</f>
        <v>63834721.149999999</v>
      </c>
      <c r="G53" s="21">
        <f>G54+G142+G143+G144</f>
        <v>1376970769.96</v>
      </c>
      <c r="H53" s="21">
        <f>H54+H142+H143+H144</f>
        <v>34926579.140000001</v>
      </c>
      <c r="I53" s="21">
        <f>I54+I142+I143+I144</f>
        <v>1411897349.0999999</v>
      </c>
      <c r="J53" s="21">
        <f t="shared" ref="J53:K53" si="7">J54+J142+J143+J144</f>
        <v>10174000</v>
      </c>
      <c r="K53" s="21">
        <f t="shared" si="7"/>
        <v>1422071349.0999999</v>
      </c>
      <c r="L53" s="21">
        <f t="shared" ref="L53:W53" si="8">L54+L142</f>
        <v>1197636742.73</v>
      </c>
      <c r="M53" s="21">
        <f t="shared" si="8"/>
        <v>295895335.54000002</v>
      </c>
      <c r="N53" s="21">
        <f t="shared" si="8"/>
        <v>1493532078.27</v>
      </c>
      <c r="O53" s="21">
        <f t="shared" si="8"/>
        <v>-70531955.180000007</v>
      </c>
      <c r="P53" s="21">
        <f t="shared" si="8"/>
        <v>1423000123.0899999</v>
      </c>
      <c r="Q53" s="21">
        <f t="shared" si="8"/>
        <v>1749222671.52</v>
      </c>
      <c r="R53" s="21">
        <f t="shared" si="8"/>
        <v>17521548.330000002</v>
      </c>
      <c r="S53" s="21">
        <f t="shared" si="8"/>
        <v>1766744219.8499999</v>
      </c>
      <c r="T53" s="21">
        <f t="shared" si="8"/>
        <v>222222222.22</v>
      </c>
      <c r="U53" s="21">
        <f t="shared" si="8"/>
        <v>1988966442.0699999</v>
      </c>
      <c r="V53" s="21">
        <f t="shared" si="8"/>
        <v>-141299182.34999999</v>
      </c>
      <c r="W53" s="21">
        <f t="shared" si="8"/>
        <v>1847667259.72</v>
      </c>
    </row>
    <row r="54" spans="1:23" ht="29.25" customHeight="1">
      <c r="A54" s="24" t="s">
        <v>71</v>
      </c>
      <c r="B54" s="25" t="s">
        <v>72</v>
      </c>
      <c r="C54" s="23">
        <f t="shared" ref="C54:M54" si="9">C55+C58+C116+C132</f>
        <v>973182922.49000001</v>
      </c>
      <c r="D54" s="23">
        <f t="shared" si="9"/>
        <v>333421814.31999999</v>
      </c>
      <c r="E54" s="23">
        <f t="shared" si="9"/>
        <v>1306604736.8099999</v>
      </c>
      <c r="F54" s="23">
        <f t="shared" si="9"/>
        <v>59276717.75</v>
      </c>
      <c r="G54" s="23">
        <f t="shared" si="9"/>
        <v>1366881454.5599999</v>
      </c>
      <c r="H54" s="23">
        <f t="shared" si="9"/>
        <v>34926579.140000001</v>
      </c>
      <c r="I54" s="23">
        <f t="shared" si="9"/>
        <v>1401808033.6999998</v>
      </c>
      <c r="J54" s="23">
        <f t="shared" si="9"/>
        <v>10174000</v>
      </c>
      <c r="K54" s="23">
        <f t="shared" si="0"/>
        <v>1411982033.6999998</v>
      </c>
      <c r="L54" s="23">
        <f t="shared" si="9"/>
        <v>1197636742.73</v>
      </c>
      <c r="M54" s="23">
        <f t="shared" si="9"/>
        <v>295895335.54000002</v>
      </c>
      <c r="N54" s="23">
        <f t="shared" ref="N54:N142" si="10">SUM(L54:M54)</f>
        <v>1493532078.27</v>
      </c>
      <c r="O54" s="23">
        <f>O55+O58+O116+O132</f>
        <v>-70531955.180000007</v>
      </c>
      <c r="P54" s="23">
        <f t="shared" ref="P54" si="11">SUM(N54:O54)</f>
        <v>1423000123.0899999</v>
      </c>
      <c r="Q54" s="23">
        <f t="shared" ref="Q54:W54" si="12">Q55+Q58+Q116+Q132</f>
        <v>1749222671.52</v>
      </c>
      <c r="R54" s="23">
        <f t="shared" si="12"/>
        <v>17521548.330000002</v>
      </c>
      <c r="S54" s="23">
        <f t="shared" si="12"/>
        <v>1766744219.8499999</v>
      </c>
      <c r="T54" s="23">
        <f t="shared" si="12"/>
        <v>222222222.22</v>
      </c>
      <c r="U54" s="23">
        <f t="shared" si="12"/>
        <v>1988966442.0699999</v>
      </c>
      <c r="V54" s="23">
        <f t="shared" si="12"/>
        <v>-141299182.34999999</v>
      </c>
      <c r="W54" s="23">
        <f t="shared" si="12"/>
        <v>1847667259.72</v>
      </c>
    </row>
    <row r="55" spans="1:23" ht="18.75" customHeight="1">
      <c r="A55" s="22" t="s">
        <v>73</v>
      </c>
      <c r="B55" s="25" t="s">
        <v>74</v>
      </c>
      <c r="C55" s="23">
        <f>C56</f>
        <v>48709400</v>
      </c>
      <c r="D55" s="23"/>
      <c r="E55" s="23">
        <f t="shared" si="1"/>
        <v>48709400</v>
      </c>
      <c r="F55" s="23"/>
      <c r="G55" s="23">
        <f>E55</f>
        <v>48709400</v>
      </c>
      <c r="H55" s="23"/>
      <c r="I55" s="23">
        <f>G55</f>
        <v>48709400</v>
      </c>
      <c r="J55" s="23">
        <f>SUM(J56:J57)</f>
        <v>3100000</v>
      </c>
      <c r="K55" s="23">
        <f>SUM(K56:K57)</f>
        <v>51809400</v>
      </c>
      <c r="L55" s="23">
        <f>L56</f>
        <v>38977200</v>
      </c>
      <c r="M55" s="23">
        <f t="shared" ref="M55:P55" si="13">M56</f>
        <v>0</v>
      </c>
      <c r="N55" s="23">
        <f t="shared" si="13"/>
        <v>38977200</v>
      </c>
      <c r="O55" s="23">
        <f t="shared" si="13"/>
        <v>0</v>
      </c>
      <c r="P55" s="23">
        <f t="shared" si="13"/>
        <v>38977200</v>
      </c>
      <c r="Q55" s="23">
        <f>Q56</f>
        <v>10600</v>
      </c>
      <c r="R55" s="23"/>
      <c r="S55" s="23">
        <f t="shared" ref="S55:S142" si="14">SUM(Q55:R55)</f>
        <v>10600</v>
      </c>
      <c r="T55" s="23"/>
      <c r="U55" s="23">
        <f t="shared" ref="U55:U56" si="15">SUM(S55:T55)</f>
        <v>10600</v>
      </c>
      <c r="V55" s="23"/>
      <c r="W55" s="23">
        <f t="shared" ref="W55:W56" si="16">SUM(U55:V55)</f>
        <v>10600</v>
      </c>
    </row>
    <row r="56" spans="1:23" ht="15" customHeight="1">
      <c r="A56" s="24" t="s">
        <v>75</v>
      </c>
      <c r="B56" s="25" t="s">
        <v>76</v>
      </c>
      <c r="C56" s="23">
        <v>48709400</v>
      </c>
      <c r="D56" s="23"/>
      <c r="E56" s="23">
        <f t="shared" si="1"/>
        <v>48709400</v>
      </c>
      <c r="F56" s="23"/>
      <c r="G56" s="23">
        <f t="shared" ref="G56:G59" si="17">E56</f>
        <v>48709400</v>
      </c>
      <c r="H56" s="23"/>
      <c r="I56" s="23">
        <f t="shared" ref="I56" si="18">G56</f>
        <v>48709400</v>
      </c>
      <c r="J56" s="23"/>
      <c r="K56" s="23">
        <f t="shared" si="0"/>
        <v>48709400</v>
      </c>
      <c r="L56" s="23">
        <v>38977200</v>
      </c>
      <c r="M56" s="23"/>
      <c r="N56" s="23">
        <f t="shared" si="10"/>
        <v>38977200</v>
      </c>
      <c r="O56" s="23"/>
      <c r="P56" s="23">
        <f t="shared" ref="P56" si="19">SUM(N56:O56)</f>
        <v>38977200</v>
      </c>
      <c r="Q56" s="23">
        <v>10600</v>
      </c>
      <c r="R56" s="23"/>
      <c r="S56" s="23">
        <f t="shared" si="14"/>
        <v>10600</v>
      </c>
      <c r="T56" s="23"/>
      <c r="U56" s="23">
        <f t="shared" si="15"/>
        <v>10600</v>
      </c>
      <c r="V56" s="23"/>
      <c r="W56" s="23">
        <f t="shared" si="16"/>
        <v>10600</v>
      </c>
    </row>
    <row r="57" spans="1:23" ht="25.9" customHeight="1">
      <c r="A57" s="24" t="s">
        <v>196</v>
      </c>
      <c r="B57" s="25" t="s">
        <v>197</v>
      </c>
      <c r="C57" s="23"/>
      <c r="D57" s="23"/>
      <c r="E57" s="23"/>
      <c r="F57" s="23"/>
      <c r="G57" s="23"/>
      <c r="H57" s="23"/>
      <c r="I57" s="23"/>
      <c r="J57" s="23">
        <v>3100000</v>
      </c>
      <c r="K57" s="23">
        <f>J57</f>
        <v>3100000</v>
      </c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3" ht="28.5" customHeight="1">
      <c r="A58" s="22" t="s">
        <v>77</v>
      </c>
      <c r="B58" s="25" t="s">
        <v>78</v>
      </c>
      <c r="C58" s="23">
        <f>SUM(C59:C87)</f>
        <v>258895922.49000001</v>
      </c>
      <c r="D58" s="23">
        <f t="shared" ref="D58" si="20">SUM(D59:D87)</f>
        <v>332754147.98000002</v>
      </c>
      <c r="E58" s="23">
        <f>SUM(E59:E104)</f>
        <v>591650070.47000003</v>
      </c>
      <c r="F58" s="23">
        <f>SUM(F59:F107)</f>
        <v>41769999.57</v>
      </c>
      <c r="G58" s="23">
        <f>SUM(G59:G115)</f>
        <v>634420070.03999996</v>
      </c>
      <c r="H58" s="23">
        <f>SUM(H59:H115)</f>
        <v>34370236.369999997</v>
      </c>
      <c r="I58" s="23">
        <f>SUM(I59:I115)</f>
        <v>668790306.40999997</v>
      </c>
      <c r="J58" s="23">
        <f t="shared" ref="J58:W58" si="21">SUM(J59:J115)</f>
        <v>0</v>
      </c>
      <c r="K58" s="23">
        <f t="shared" si="0"/>
        <v>668790306.40999997</v>
      </c>
      <c r="L58" s="23">
        <f t="shared" si="21"/>
        <v>455259342.73000002</v>
      </c>
      <c r="M58" s="23">
        <f t="shared" si="21"/>
        <v>295402637.16000003</v>
      </c>
      <c r="N58" s="23">
        <f t="shared" si="21"/>
        <v>750661979.88999999</v>
      </c>
      <c r="O58" s="23">
        <f t="shared" si="21"/>
        <v>-70531955.180000007</v>
      </c>
      <c r="P58" s="23">
        <f t="shared" si="21"/>
        <v>680130024.71000004</v>
      </c>
      <c r="Q58" s="23">
        <f t="shared" si="21"/>
        <v>1014107471.52</v>
      </c>
      <c r="R58" s="23">
        <f t="shared" si="21"/>
        <v>17019282.07</v>
      </c>
      <c r="S58" s="23">
        <f t="shared" si="21"/>
        <v>1031126753.59</v>
      </c>
      <c r="T58" s="23">
        <f t="shared" si="21"/>
        <v>222222222.22</v>
      </c>
      <c r="U58" s="23">
        <f t="shared" si="21"/>
        <v>1253348975.8099999</v>
      </c>
      <c r="V58" s="23">
        <f t="shared" si="21"/>
        <v>-141299182.34999999</v>
      </c>
      <c r="W58" s="23">
        <f t="shared" si="21"/>
        <v>1112049793.46</v>
      </c>
    </row>
    <row r="59" spans="1:23" ht="63.75" customHeight="1">
      <c r="A59" s="24" t="s">
        <v>79</v>
      </c>
      <c r="B59" s="25" t="s">
        <v>80</v>
      </c>
      <c r="C59" s="23">
        <v>5365800</v>
      </c>
      <c r="D59" s="23">
        <v>-50</v>
      </c>
      <c r="E59" s="23">
        <f t="shared" si="1"/>
        <v>5365750</v>
      </c>
      <c r="F59" s="23"/>
      <c r="G59" s="23">
        <f t="shared" si="17"/>
        <v>5365750</v>
      </c>
      <c r="H59" s="23"/>
      <c r="I59" s="23">
        <f t="shared" ref="I59" si="22">G59</f>
        <v>5365750</v>
      </c>
      <c r="J59" s="23"/>
      <c r="K59" s="23">
        <f t="shared" si="0"/>
        <v>5365750</v>
      </c>
      <c r="L59" s="23">
        <v>5548000</v>
      </c>
      <c r="M59" s="23"/>
      <c r="N59" s="23">
        <f t="shared" si="10"/>
        <v>5548000</v>
      </c>
      <c r="O59" s="23"/>
      <c r="P59" s="23">
        <f t="shared" ref="P59:P61" si="23">SUM(N59:O59)</f>
        <v>5548000</v>
      </c>
      <c r="Q59" s="23">
        <v>5769500</v>
      </c>
      <c r="R59" s="23"/>
      <c r="S59" s="23">
        <f t="shared" si="14"/>
        <v>5769500</v>
      </c>
      <c r="T59" s="23"/>
      <c r="U59" s="23">
        <f t="shared" ref="U59:U61" si="24">SUM(S59:T59)</f>
        <v>5769500</v>
      </c>
      <c r="V59" s="23"/>
      <c r="W59" s="23">
        <f t="shared" ref="W59:W61" si="25">SUM(U59:V59)</f>
        <v>5769500</v>
      </c>
    </row>
    <row r="60" spans="1:23" ht="63.75" customHeight="1">
      <c r="A60" s="28" t="s">
        <v>81</v>
      </c>
      <c r="B60" s="25" t="s">
        <v>82</v>
      </c>
      <c r="C60" s="23">
        <v>0</v>
      </c>
      <c r="D60" s="23"/>
      <c r="E60" s="23">
        <f t="shared" si="1"/>
        <v>0</v>
      </c>
      <c r="F60" s="23"/>
      <c r="G60" s="23">
        <f>E60</f>
        <v>0</v>
      </c>
      <c r="H60" s="23"/>
      <c r="I60" s="23">
        <f>G60</f>
        <v>0</v>
      </c>
      <c r="J60" s="23"/>
      <c r="K60" s="23">
        <f t="shared" si="0"/>
        <v>0</v>
      </c>
      <c r="L60" s="23">
        <v>97644600</v>
      </c>
      <c r="M60" s="23">
        <v>-4.33</v>
      </c>
      <c r="N60" s="23">
        <f t="shared" si="10"/>
        <v>97644595.670000002</v>
      </c>
      <c r="O60" s="23">
        <v>-69189560.670000002</v>
      </c>
      <c r="P60" s="23">
        <f t="shared" si="23"/>
        <v>28455035</v>
      </c>
      <c r="Q60" s="23">
        <v>593818200</v>
      </c>
      <c r="R60" s="23">
        <v>-62.26</v>
      </c>
      <c r="S60" s="23">
        <f t="shared" si="14"/>
        <v>593818137.74000001</v>
      </c>
      <c r="T60" s="23"/>
      <c r="U60" s="23">
        <f t="shared" si="24"/>
        <v>593818137.74000001</v>
      </c>
      <c r="V60" s="23">
        <v>-504673172.74000001</v>
      </c>
      <c r="W60" s="23">
        <f t="shared" si="25"/>
        <v>89144965</v>
      </c>
    </row>
    <row r="61" spans="1:23" ht="63.75" customHeight="1">
      <c r="A61" s="28" t="s">
        <v>83</v>
      </c>
      <c r="B61" s="25" t="s">
        <v>84</v>
      </c>
      <c r="C61" s="23"/>
      <c r="D61" s="23"/>
      <c r="E61" s="23"/>
      <c r="F61" s="23"/>
      <c r="G61" s="23"/>
      <c r="H61" s="23"/>
      <c r="I61" s="23"/>
      <c r="J61" s="23"/>
      <c r="K61" s="23">
        <f t="shared" si="0"/>
        <v>0</v>
      </c>
      <c r="L61" s="23">
        <v>1893100</v>
      </c>
      <c r="M61" s="23">
        <v>9.51</v>
      </c>
      <c r="N61" s="23">
        <f t="shared" si="10"/>
        <v>1893109.51</v>
      </c>
      <c r="O61" s="23">
        <v>-1342394.51</v>
      </c>
      <c r="P61" s="23">
        <f t="shared" si="23"/>
        <v>550715</v>
      </c>
      <c r="Q61" s="23">
        <v>11512800</v>
      </c>
      <c r="R61" s="23">
        <v>0.63</v>
      </c>
      <c r="S61" s="23">
        <f t="shared" si="14"/>
        <v>11512800.630000001</v>
      </c>
      <c r="T61" s="23"/>
      <c r="U61" s="23">
        <f t="shared" si="24"/>
        <v>11512800.630000001</v>
      </c>
      <c r="V61" s="23">
        <v>-9783515.6300000008</v>
      </c>
      <c r="W61" s="23">
        <f t="shared" si="25"/>
        <v>1729285</v>
      </c>
    </row>
    <row r="62" spans="1:23" ht="63.75" customHeight="1">
      <c r="A62" s="28" t="s">
        <v>85</v>
      </c>
      <c r="B62" s="25" t="s">
        <v>82</v>
      </c>
      <c r="C62" s="23"/>
      <c r="D62" s="23"/>
      <c r="E62" s="23"/>
      <c r="F62" s="23"/>
      <c r="G62" s="23"/>
      <c r="H62" s="23"/>
      <c r="I62" s="23"/>
      <c r="J62" s="23"/>
      <c r="K62" s="23">
        <f t="shared" si="0"/>
        <v>0</v>
      </c>
      <c r="L62" s="23"/>
      <c r="M62" s="23"/>
      <c r="N62" s="23"/>
      <c r="O62" s="23"/>
      <c r="P62" s="23"/>
      <c r="Q62" s="23"/>
      <c r="R62" s="29"/>
      <c r="S62" s="23"/>
      <c r="T62" s="23"/>
      <c r="U62" s="23"/>
      <c r="V62" s="23">
        <v>361229801.24000001</v>
      </c>
      <c r="W62" s="23">
        <f>V62</f>
        <v>361229801.24000001</v>
      </c>
    </row>
    <row r="63" spans="1:23" ht="63.75" customHeight="1">
      <c r="A63" s="28" t="s">
        <v>86</v>
      </c>
      <c r="B63" s="25" t="s">
        <v>84</v>
      </c>
      <c r="C63" s="30"/>
      <c r="D63" s="30"/>
      <c r="E63" s="30"/>
      <c r="F63" s="31"/>
      <c r="G63" s="31"/>
      <c r="H63" s="31"/>
      <c r="I63" s="31"/>
      <c r="J63" s="31"/>
      <c r="K63" s="23">
        <f t="shared" si="0"/>
        <v>0</v>
      </c>
      <c r="L63" s="32"/>
      <c r="M63" s="32"/>
      <c r="N63" s="23"/>
      <c r="O63" s="33"/>
      <c r="P63" s="23"/>
      <c r="Q63" s="33"/>
      <c r="R63" s="34"/>
      <c r="S63" s="23"/>
      <c r="T63" s="32"/>
      <c r="U63" s="23"/>
      <c r="V63" s="33">
        <v>7003434.9199999999</v>
      </c>
      <c r="W63" s="23">
        <f>V63</f>
        <v>7003434.9199999999</v>
      </c>
    </row>
    <row r="64" spans="1:23" ht="42.6" customHeight="1">
      <c r="A64" s="28" t="s">
        <v>87</v>
      </c>
      <c r="B64" s="25" t="s">
        <v>88</v>
      </c>
      <c r="C64" s="35"/>
      <c r="D64" s="35"/>
      <c r="E64" s="36"/>
      <c r="F64" s="35"/>
      <c r="G64" s="35"/>
      <c r="H64" s="35">
        <v>1465524</v>
      </c>
      <c r="I64" s="35">
        <f>H64</f>
        <v>1465524</v>
      </c>
      <c r="J64" s="35"/>
      <c r="K64" s="23">
        <f t="shared" si="0"/>
        <v>1465524</v>
      </c>
      <c r="L64" s="35"/>
      <c r="M64" s="35"/>
      <c r="N64" s="36"/>
      <c r="O64" s="35"/>
      <c r="P64" s="36"/>
      <c r="Q64" s="35"/>
      <c r="R64" s="35"/>
      <c r="S64" s="36"/>
      <c r="T64" s="35"/>
      <c r="U64" s="36"/>
      <c r="V64" s="35"/>
      <c r="W64" s="36"/>
    </row>
    <row r="65" spans="1:23" ht="40.9" customHeight="1">
      <c r="A65" s="28" t="s">
        <v>89</v>
      </c>
      <c r="B65" s="25" t="s">
        <v>90</v>
      </c>
      <c r="C65" s="23"/>
      <c r="D65" s="23">
        <v>11127171</v>
      </c>
      <c r="E65" s="23">
        <f t="shared" si="1"/>
        <v>11127171</v>
      </c>
      <c r="F65" s="23"/>
      <c r="G65" s="23">
        <f t="shared" ref="G65:G134" si="26">E65</f>
        <v>11127171</v>
      </c>
      <c r="H65" s="23"/>
      <c r="I65" s="23">
        <f t="shared" ref="I65:I78" si="27">G65</f>
        <v>11127171</v>
      </c>
      <c r="J65" s="23"/>
      <c r="K65" s="23">
        <f t="shared" si="0"/>
        <v>11127171</v>
      </c>
      <c r="L65" s="23"/>
      <c r="M65" s="23"/>
      <c r="N65" s="23">
        <f t="shared" si="10"/>
        <v>0</v>
      </c>
      <c r="O65" s="23"/>
      <c r="P65" s="23">
        <f t="shared" ref="P65:P78" si="28">SUM(N65:O65)</f>
        <v>0</v>
      </c>
      <c r="Q65" s="23"/>
      <c r="R65" s="23"/>
      <c r="S65" s="23">
        <f t="shared" si="14"/>
        <v>0</v>
      </c>
      <c r="T65" s="23"/>
      <c r="U65" s="23">
        <f t="shared" ref="U65:U78" si="29">SUM(S65:T65)</f>
        <v>0</v>
      </c>
      <c r="V65" s="23"/>
      <c r="W65" s="23">
        <f t="shared" ref="W65:W78" si="30">SUM(U65:V65)</f>
        <v>0</v>
      </c>
    </row>
    <row r="66" spans="1:23" ht="27.75" customHeight="1">
      <c r="A66" s="28" t="s">
        <v>91</v>
      </c>
      <c r="B66" s="25" t="s">
        <v>92</v>
      </c>
      <c r="C66" s="23"/>
      <c r="D66" s="23"/>
      <c r="E66" s="23"/>
      <c r="F66" s="23"/>
      <c r="G66" s="23"/>
      <c r="H66" s="23">
        <v>13397959.199999999</v>
      </c>
      <c r="I66" s="23">
        <f>H66</f>
        <v>13397959.199999999</v>
      </c>
      <c r="J66" s="23"/>
      <c r="K66" s="23">
        <f t="shared" si="0"/>
        <v>13397959.199999999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>
        <f t="shared" si="30"/>
        <v>0</v>
      </c>
    </row>
    <row r="67" spans="1:23" ht="27.75" customHeight="1">
      <c r="A67" s="28" t="s">
        <v>93</v>
      </c>
      <c r="B67" s="25" t="s">
        <v>94</v>
      </c>
      <c r="C67" s="23"/>
      <c r="D67" s="23"/>
      <c r="E67" s="23"/>
      <c r="F67" s="23"/>
      <c r="G67" s="23"/>
      <c r="H67" s="23"/>
      <c r="I67" s="23"/>
      <c r="J67" s="23"/>
      <c r="K67" s="23">
        <f t="shared" si="0"/>
        <v>0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>
        <v>4924269.8600000003</v>
      </c>
      <c r="W67" s="23">
        <f t="shared" si="30"/>
        <v>4924269.8600000003</v>
      </c>
    </row>
    <row r="68" spans="1:23" ht="42" customHeight="1">
      <c r="A68" s="28" t="s">
        <v>95</v>
      </c>
      <c r="B68" s="25" t="s">
        <v>96</v>
      </c>
      <c r="C68" s="23"/>
      <c r="D68" s="23"/>
      <c r="E68" s="23">
        <f t="shared" si="1"/>
        <v>0</v>
      </c>
      <c r="F68" s="23"/>
      <c r="G68" s="23">
        <f t="shared" si="26"/>
        <v>0</v>
      </c>
      <c r="H68" s="23"/>
      <c r="I68" s="23">
        <f t="shared" si="27"/>
        <v>0</v>
      </c>
      <c r="J68" s="23"/>
      <c r="K68" s="23">
        <f t="shared" si="0"/>
        <v>0</v>
      </c>
      <c r="L68" s="23"/>
      <c r="M68" s="23">
        <v>1250000</v>
      </c>
      <c r="N68" s="23">
        <f t="shared" si="10"/>
        <v>1250000</v>
      </c>
      <c r="O68" s="23"/>
      <c r="P68" s="23">
        <f t="shared" si="28"/>
        <v>1250000</v>
      </c>
      <c r="Q68" s="23"/>
      <c r="R68" s="23"/>
      <c r="S68" s="23">
        <f t="shared" si="14"/>
        <v>0</v>
      </c>
      <c r="T68" s="23"/>
      <c r="U68" s="23">
        <f t="shared" si="29"/>
        <v>0</v>
      </c>
      <c r="V68" s="23"/>
      <c r="W68" s="23">
        <f t="shared" si="30"/>
        <v>0</v>
      </c>
    </row>
    <row r="69" spans="1:23" ht="25.5" customHeight="1">
      <c r="A69" s="28" t="s">
        <v>97</v>
      </c>
      <c r="B69" s="25" t="s">
        <v>98</v>
      </c>
      <c r="C69" s="23"/>
      <c r="D69" s="23">
        <v>8806635.0099999998</v>
      </c>
      <c r="E69" s="23">
        <f t="shared" si="1"/>
        <v>8806635.0099999998</v>
      </c>
      <c r="F69" s="23"/>
      <c r="G69" s="23">
        <f t="shared" si="26"/>
        <v>8806635.0099999998</v>
      </c>
      <c r="H69" s="23">
        <v>178814.93</v>
      </c>
      <c r="I69" s="23">
        <f>G69+H69</f>
        <v>8985449.9399999995</v>
      </c>
      <c r="J69" s="23"/>
      <c r="K69" s="23">
        <f t="shared" si="0"/>
        <v>8985449.9399999995</v>
      </c>
      <c r="L69" s="23"/>
      <c r="M69" s="23"/>
      <c r="N69" s="23">
        <f t="shared" si="10"/>
        <v>0</v>
      </c>
      <c r="O69" s="23"/>
      <c r="P69" s="23">
        <f t="shared" si="28"/>
        <v>0</v>
      </c>
      <c r="Q69" s="23"/>
      <c r="R69" s="23"/>
      <c r="S69" s="23">
        <f t="shared" si="14"/>
        <v>0</v>
      </c>
      <c r="T69" s="23"/>
      <c r="U69" s="23">
        <f t="shared" si="29"/>
        <v>0</v>
      </c>
      <c r="V69" s="23"/>
      <c r="W69" s="23">
        <f t="shared" si="30"/>
        <v>0</v>
      </c>
    </row>
    <row r="70" spans="1:23" ht="25.5" customHeight="1">
      <c r="A70" s="24" t="s">
        <v>99</v>
      </c>
      <c r="B70" s="25" t="s">
        <v>100</v>
      </c>
      <c r="C70" s="23"/>
      <c r="D70" s="23">
        <v>222222.22</v>
      </c>
      <c r="E70" s="23">
        <f t="shared" si="1"/>
        <v>222222.22</v>
      </c>
      <c r="F70" s="23"/>
      <c r="G70" s="23">
        <f t="shared" si="26"/>
        <v>222222.22</v>
      </c>
      <c r="H70" s="23"/>
      <c r="I70" s="23">
        <f t="shared" si="27"/>
        <v>222222.22</v>
      </c>
      <c r="J70" s="23"/>
      <c r="K70" s="23">
        <f t="shared" si="0"/>
        <v>222222.22</v>
      </c>
      <c r="L70" s="23"/>
      <c r="M70" s="23"/>
      <c r="N70" s="23">
        <f t="shared" si="10"/>
        <v>0</v>
      </c>
      <c r="O70" s="23"/>
      <c r="P70" s="23">
        <f t="shared" si="28"/>
        <v>0</v>
      </c>
      <c r="Q70" s="23"/>
      <c r="R70" s="23"/>
      <c r="S70" s="23">
        <f t="shared" si="14"/>
        <v>0</v>
      </c>
      <c r="T70" s="23"/>
      <c r="U70" s="23">
        <f t="shared" si="29"/>
        <v>0</v>
      </c>
      <c r="V70" s="23"/>
      <c r="W70" s="23">
        <f t="shared" si="30"/>
        <v>0</v>
      </c>
    </row>
    <row r="71" spans="1:23" ht="40.5" customHeight="1">
      <c r="A71" s="24" t="s">
        <v>101</v>
      </c>
      <c r="B71" s="25" t="s">
        <v>100</v>
      </c>
      <c r="C71" s="23"/>
      <c r="D71" s="23"/>
      <c r="E71" s="23">
        <f t="shared" si="1"/>
        <v>0</v>
      </c>
      <c r="F71" s="23"/>
      <c r="G71" s="23">
        <f t="shared" si="26"/>
        <v>0</v>
      </c>
      <c r="H71" s="23"/>
      <c r="I71" s="23">
        <f t="shared" si="27"/>
        <v>0</v>
      </c>
      <c r="J71" s="23"/>
      <c r="K71" s="23">
        <f t="shared" si="0"/>
        <v>0</v>
      </c>
      <c r="L71" s="23"/>
      <c r="M71" s="23">
        <v>2540624.5</v>
      </c>
      <c r="N71" s="23">
        <f t="shared" si="10"/>
        <v>2540624.5</v>
      </c>
      <c r="O71" s="23"/>
      <c r="P71" s="23">
        <f t="shared" si="28"/>
        <v>2540624.5</v>
      </c>
      <c r="Q71" s="23"/>
      <c r="R71" s="23">
        <v>11415200</v>
      </c>
      <c r="S71" s="23">
        <f t="shared" si="14"/>
        <v>11415200</v>
      </c>
      <c r="T71" s="23"/>
      <c r="U71" s="23">
        <f t="shared" si="29"/>
        <v>11415200</v>
      </c>
      <c r="V71" s="23"/>
      <c r="W71" s="23">
        <f t="shared" si="30"/>
        <v>11415200</v>
      </c>
    </row>
    <row r="72" spans="1:23" ht="40.5" customHeight="1">
      <c r="A72" s="24" t="s">
        <v>102</v>
      </c>
      <c r="B72" s="25" t="s">
        <v>100</v>
      </c>
      <c r="C72" s="23"/>
      <c r="D72" s="23"/>
      <c r="E72" s="23">
        <f t="shared" ref="E72" si="31">SUM(C72:D72)</f>
        <v>0</v>
      </c>
      <c r="F72" s="23"/>
      <c r="G72" s="23">
        <f t="shared" si="26"/>
        <v>0</v>
      </c>
      <c r="H72" s="23"/>
      <c r="I72" s="23">
        <f t="shared" si="27"/>
        <v>0</v>
      </c>
      <c r="J72" s="23"/>
      <c r="K72" s="23">
        <f t="shared" si="0"/>
        <v>0</v>
      </c>
      <c r="L72" s="23"/>
      <c r="M72" s="23">
        <v>3499139.47</v>
      </c>
      <c r="N72" s="23">
        <f t="shared" si="10"/>
        <v>3499139.47</v>
      </c>
      <c r="O72" s="23"/>
      <c r="P72" s="23">
        <f t="shared" si="28"/>
        <v>3499139.47</v>
      </c>
      <c r="Q72" s="23"/>
      <c r="R72" s="23"/>
      <c r="S72" s="23">
        <f t="shared" si="14"/>
        <v>0</v>
      </c>
      <c r="T72" s="23"/>
      <c r="U72" s="23">
        <f t="shared" si="29"/>
        <v>0</v>
      </c>
      <c r="V72" s="23"/>
      <c r="W72" s="23">
        <f t="shared" si="30"/>
        <v>0</v>
      </c>
    </row>
    <row r="73" spans="1:23" ht="40.5" customHeight="1">
      <c r="A73" s="24" t="s">
        <v>103</v>
      </c>
      <c r="B73" s="23" t="s">
        <v>104</v>
      </c>
      <c r="C73" s="23">
        <v>6932622.4900000002</v>
      </c>
      <c r="D73" s="23"/>
      <c r="E73" s="23">
        <f t="shared" si="1"/>
        <v>6932622.4900000002</v>
      </c>
      <c r="F73" s="23"/>
      <c r="G73" s="23">
        <f t="shared" si="26"/>
        <v>6932622.4900000002</v>
      </c>
      <c r="H73" s="23"/>
      <c r="I73" s="23">
        <f t="shared" si="27"/>
        <v>6932622.4900000002</v>
      </c>
      <c r="J73" s="23"/>
      <c r="K73" s="23">
        <f t="shared" si="0"/>
        <v>6932622.4900000002</v>
      </c>
      <c r="L73" s="23">
        <v>7003943.7300000004</v>
      </c>
      <c r="M73" s="23"/>
      <c r="N73" s="23">
        <f t="shared" si="10"/>
        <v>7003943.7300000004</v>
      </c>
      <c r="O73" s="23"/>
      <c r="P73" s="23">
        <f t="shared" si="28"/>
        <v>7003943.7300000004</v>
      </c>
      <c r="Q73" s="23">
        <v>7302292.5199999996</v>
      </c>
      <c r="R73" s="23"/>
      <c r="S73" s="23">
        <f t="shared" si="14"/>
        <v>7302292.5199999996</v>
      </c>
      <c r="T73" s="23"/>
      <c r="U73" s="23">
        <f t="shared" si="29"/>
        <v>7302292.5199999996</v>
      </c>
      <c r="V73" s="23"/>
      <c r="W73" s="23">
        <f t="shared" si="30"/>
        <v>7302292.5199999996</v>
      </c>
    </row>
    <row r="74" spans="1:23" ht="29.25" customHeight="1">
      <c r="A74" s="24" t="s">
        <v>105</v>
      </c>
      <c r="B74" s="23" t="s">
        <v>106</v>
      </c>
      <c r="C74" s="23"/>
      <c r="D74" s="23">
        <v>19834808.890000001</v>
      </c>
      <c r="E74" s="23">
        <f t="shared" si="1"/>
        <v>19834808.890000001</v>
      </c>
      <c r="F74" s="23"/>
      <c r="G74" s="23">
        <f t="shared" si="26"/>
        <v>19834808.890000001</v>
      </c>
      <c r="H74" s="23"/>
      <c r="I74" s="23">
        <f t="shared" si="27"/>
        <v>19834808.890000001</v>
      </c>
      <c r="J74" s="23"/>
      <c r="K74" s="23">
        <f t="shared" si="0"/>
        <v>19834808.890000001</v>
      </c>
      <c r="L74" s="23"/>
      <c r="M74" s="23"/>
      <c r="N74" s="23">
        <f t="shared" si="10"/>
        <v>0</v>
      </c>
      <c r="O74" s="23"/>
      <c r="P74" s="23">
        <f t="shared" si="28"/>
        <v>0</v>
      </c>
      <c r="Q74" s="23"/>
      <c r="R74" s="23"/>
      <c r="S74" s="23">
        <f t="shared" si="14"/>
        <v>0</v>
      </c>
      <c r="T74" s="23"/>
      <c r="U74" s="23">
        <f t="shared" si="29"/>
        <v>0</v>
      </c>
      <c r="V74" s="23"/>
      <c r="W74" s="23">
        <f t="shared" si="30"/>
        <v>0</v>
      </c>
    </row>
    <row r="75" spans="1:23" ht="29.25" customHeight="1">
      <c r="A75" s="24" t="s">
        <v>107</v>
      </c>
      <c r="B75" s="23" t="s">
        <v>106</v>
      </c>
      <c r="C75" s="23"/>
      <c r="D75" s="23">
        <v>650300</v>
      </c>
      <c r="E75" s="23">
        <f t="shared" si="1"/>
        <v>650300</v>
      </c>
      <c r="F75" s="23"/>
      <c r="G75" s="23">
        <f t="shared" si="26"/>
        <v>650300</v>
      </c>
      <c r="H75" s="23"/>
      <c r="I75" s="23">
        <f t="shared" si="27"/>
        <v>650300</v>
      </c>
      <c r="J75" s="23"/>
      <c r="K75" s="23">
        <f t="shared" si="0"/>
        <v>650300</v>
      </c>
      <c r="L75" s="23"/>
      <c r="M75" s="23"/>
      <c r="N75" s="23">
        <f t="shared" si="10"/>
        <v>0</v>
      </c>
      <c r="O75" s="23"/>
      <c r="P75" s="23">
        <f t="shared" si="28"/>
        <v>0</v>
      </c>
      <c r="Q75" s="23"/>
      <c r="R75" s="23"/>
      <c r="S75" s="23">
        <f t="shared" si="14"/>
        <v>0</v>
      </c>
      <c r="T75" s="23"/>
      <c r="U75" s="23">
        <f t="shared" si="29"/>
        <v>0</v>
      </c>
      <c r="V75" s="23"/>
      <c r="W75" s="23">
        <f t="shared" si="30"/>
        <v>0</v>
      </c>
    </row>
    <row r="76" spans="1:23" ht="29.25" customHeight="1">
      <c r="A76" s="24" t="s">
        <v>108</v>
      </c>
      <c r="B76" s="23" t="s">
        <v>106</v>
      </c>
      <c r="C76" s="23"/>
      <c r="D76" s="23">
        <v>1140266.05</v>
      </c>
      <c r="E76" s="23">
        <f t="shared" si="1"/>
        <v>1140266.05</v>
      </c>
      <c r="F76" s="23"/>
      <c r="G76" s="23">
        <f t="shared" si="26"/>
        <v>1140266.05</v>
      </c>
      <c r="H76" s="23"/>
      <c r="I76" s="23">
        <f t="shared" si="27"/>
        <v>1140266.05</v>
      </c>
      <c r="J76" s="23"/>
      <c r="K76" s="23">
        <f t="shared" si="0"/>
        <v>1140266.05</v>
      </c>
      <c r="L76" s="23"/>
      <c r="M76" s="23">
        <v>826973.96</v>
      </c>
      <c r="N76" s="23">
        <f t="shared" si="10"/>
        <v>826973.96</v>
      </c>
      <c r="O76" s="23"/>
      <c r="P76" s="23">
        <f t="shared" si="28"/>
        <v>826973.96</v>
      </c>
      <c r="Q76" s="23"/>
      <c r="R76" s="23">
        <v>3730212.26</v>
      </c>
      <c r="S76" s="23">
        <f t="shared" si="14"/>
        <v>3730212.26</v>
      </c>
      <c r="T76" s="23"/>
      <c r="U76" s="23">
        <f t="shared" si="29"/>
        <v>3730212.26</v>
      </c>
      <c r="V76" s="23"/>
      <c r="W76" s="23">
        <f t="shared" si="30"/>
        <v>3730212.26</v>
      </c>
    </row>
    <row r="77" spans="1:23" ht="29.25" customHeight="1">
      <c r="A77" s="24" t="s">
        <v>109</v>
      </c>
      <c r="B77" s="23" t="s">
        <v>106</v>
      </c>
      <c r="C77" s="23"/>
      <c r="D77" s="23">
        <v>3685977.6</v>
      </c>
      <c r="E77" s="23">
        <f t="shared" si="1"/>
        <v>3685977.6</v>
      </c>
      <c r="F77" s="23"/>
      <c r="G77" s="23">
        <f t="shared" si="26"/>
        <v>3685977.6</v>
      </c>
      <c r="H77" s="23"/>
      <c r="I77" s="23">
        <f t="shared" si="27"/>
        <v>3685977.6</v>
      </c>
      <c r="J77" s="23"/>
      <c r="K77" s="23">
        <f t="shared" si="0"/>
        <v>3685977.6</v>
      </c>
      <c r="L77" s="23"/>
      <c r="M77" s="23"/>
      <c r="N77" s="23">
        <f t="shared" si="10"/>
        <v>0</v>
      </c>
      <c r="O77" s="23"/>
      <c r="P77" s="23">
        <f t="shared" si="28"/>
        <v>0</v>
      </c>
      <c r="Q77" s="23"/>
      <c r="R77" s="23"/>
      <c r="S77" s="23">
        <f t="shared" si="14"/>
        <v>0</v>
      </c>
      <c r="T77" s="23"/>
      <c r="U77" s="23">
        <f t="shared" si="29"/>
        <v>0</v>
      </c>
      <c r="V77" s="23"/>
      <c r="W77" s="23">
        <f t="shared" si="30"/>
        <v>0</v>
      </c>
    </row>
    <row r="78" spans="1:23" ht="29.25" customHeight="1">
      <c r="A78" s="24" t="s">
        <v>110</v>
      </c>
      <c r="B78" s="23" t="s">
        <v>106</v>
      </c>
      <c r="C78" s="23"/>
      <c r="D78" s="23">
        <v>285121249.99000001</v>
      </c>
      <c r="E78" s="23">
        <f t="shared" ref="E78" si="32">SUM(C78:D78)</f>
        <v>285121249.99000001</v>
      </c>
      <c r="F78" s="23"/>
      <c r="G78" s="23">
        <f t="shared" si="26"/>
        <v>285121249.99000001</v>
      </c>
      <c r="H78" s="23"/>
      <c r="I78" s="23">
        <f t="shared" si="27"/>
        <v>285121249.99000001</v>
      </c>
      <c r="J78" s="23"/>
      <c r="K78" s="23">
        <f t="shared" si="0"/>
        <v>285121249.99000001</v>
      </c>
      <c r="L78" s="23"/>
      <c r="M78" s="23">
        <v>285121670</v>
      </c>
      <c r="N78" s="23">
        <f t="shared" ref="N78" si="33">SUM(L78:M78)</f>
        <v>285121670</v>
      </c>
      <c r="O78" s="23"/>
      <c r="P78" s="23">
        <f t="shared" si="28"/>
        <v>285121670</v>
      </c>
      <c r="Q78" s="23"/>
      <c r="R78" s="23"/>
      <c r="S78" s="23">
        <f t="shared" ref="S78" si="34">SUM(Q78:R78)</f>
        <v>0</v>
      </c>
      <c r="T78" s="23"/>
      <c r="U78" s="23">
        <f t="shared" si="29"/>
        <v>0</v>
      </c>
      <c r="V78" s="23"/>
      <c r="W78" s="23">
        <f t="shared" si="30"/>
        <v>0</v>
      </c>
    </row>
    <row r="79" spans="1:23" ht="63.75" customHeight="1">
      <c r="A79" s="37" t="s">
        <v>111</v>
      </c>
      <c r="B79" s="29" t="s">
        <v>112</v>
      </c>
      <c r="C79" s="23"/>
      <c r="D79" s="23"/>
      <c r="E79" s="23"/>
      <c r="F79" s="23"/>
      <c r="G79" s="23"/>
      <c r="H79" s="23"/>
      <c r="I79" s="23"/>
      <c r="J79" s="23"/>
      <c r="K79" s="23">
        <f t="shared" si="0"/>
        <v>0</v>
      </c>
      <c r="L79" s="23"/>
      <c r="M79" s="23"/>
      <c r="N79" s="23"/>
      <c r="O79" s="23"/>
      <c r="P79" s="23"/>
      <c r="Q79" s="23"/>
      <c r="R79" s="23"/>
      <c r="S79" s="23"/>
      <c r="T79" s="23">
        <v>222222222.22</v>
      </c>
      <c r="U79" s="23">
        <f>T79</f>
        <v>222222222.22</v>
      </c>
      <c r="V79" s="23"/>
      <c r="W79" s="23">
        <f>U79</f>
        <v>222222222.22</v>
      </c>
    </row>
    <row r="80" spans="1:23" ht="45" customHeight="1">
      <c r="A80" s="24" t="s">
        <v>113</v>
      </c>
      <c r="B80" s="25" t="s">
        <v>114</v>
      </c>
      <c r="C80" s="23">
        <v>534400</v>
      </c>
      <c r="D80" s="23"/>
      <c r="E80" s="23">
        <f t="shared" si="1"/>
        <v>534400</v>
      </c>
      <c r="F80" s="23"/>
      <c r="G80" s="23">
        <f t="shared" si="26"/>
        <v>534400</v>
      </c>
      <c r="H80" s="23"/>
      <c r="I80" s="23">
        <f t="shared" ref="I80:I87" si="35">G80</f>
        <v>534400</v>
      </c>
      <c r="J80" s="23"/>
      <c r="K80" s="23">
        <f t="shared" si="0"/>
        <v>534400</v>
      </c>
      <c r="L80" s="23">
        <v>0</v>
      </c>
      <c r="M80" s="23"/>
      <c r="N80" s="23">
        <f t="shared" si="10"/>
        <v>0</v>
      </c>
      <c r="O80" s="23"/>
      <c r="P80" s="23">
        <f t="shared" ref="P80:P87" si="36">SUM(N80:O80)</f>
        <v>0</v>
      </c>
      <c r="Q80" s="23">
        <v>0</v>
      </c>
      <c r="R80" s="23"/>
      <c r="S80" s="23">
        <f t="shared" si="14"/>
        <v>0</v>
      </c>
      <c r="T80" s="23"/>
      <c r="U80" s="23">
        <f t="shared" ref="U80:U87" si="37">SUM(S80:T80)</f>
        <v>0</v>
      </c>
      <c r="V80" s="23"/>
      <c r="W80" s="23">
        <f t="shared" ref="W80:W87" si="38">SUM(U80:V80)</f>
        <v>0</v>
      </c>
    </row>
    <row r="81" spans="1:23" ht="63" customHeight="1">
      <c r="A81" s="24" t="s">
        <v>115</v>
      </c>
      <c r="B81" s="25" t="s">
        <v>114</v>
      </c>
      <c r="C81" s="23">
        <v>208700</v>
      </c>
      <c r="D81" s="23"/>
      <c r="E81" s="23">
        <f t="shared" si="1"/>
        <v>208700</v>
      </c>
      <c r="F81" s="23"/>
      <c r="G81" s="23">
        <f t="shared" si="26"/>
        <v>208700</v>
      </c>
      <c r="H81" s="23"/>
      <c r="I81" s="23">
        <f t="shared" si="35"/>
        <v>208700</v>
      </c>
      <c r="J81" s="23"/>
      <c r="K81" s="23">
        <f t="shared" si="0"/>
        <v>208700</v>
      </c>
      <c r="L81" s="23">
        <v>241200</v>
      </c>
      <c r="M81" s="23"/>
      <c r="N81" s="23">
        <f t="shared" si="10"/>
        <v>241200</v>
      </c>
      <c r="O81" s="23"/>
      <c r="P81" s="23">
        <f t="shared" si="36"/>
        <v>241200</v>
      </c>
      <c r="Q81" s="23">
        <v>250900</v>
      </c>
      <c r="R81" s="23"/>
      <c r="S81" s="23">
        <f t="shared" si="14"/>
        <v>250900</v>
      </c>
      <c r="T81" s="23"/>
      <c r="U81" s="23">
        <f t="shared" si="37"/>
        <v>250900</v>
      </c>
      <c r="V81" s="23"/>
      <c r="W81" s="23">
        <f t="shared" si="38"/>
        <v>250900</v>
      </c>
    </row>
    <row r="82" spans="1:23" ht="46.5" customHeight="1">
      <c r="A82" s="24" t="s">
        <v>116</v>
      </c>
      <c r="B82" s="25" t="s">
        <v>114</v>
      </c>
      <c r="C82" s="23">
        <v>188300</v>
      </c>
      <c r="D82" s="23"/>
      <c r="E82" s="23">
        <f t="shared" si="1"/>
        <v>188300</v>
      </c>
      <c r="F82" s="23"/>
      <c r="G82" s="23">
        <f t="shared" si="26"/>
        <v>188300</v>
      </c>
      <c r="H82" s="23"/>
      <c r="I82" s="23">
        <f t="shared" si="35"/>
        <v>188300</v>
      </c>
      <c r="J82" s="23"/>
      <c r="K82" s="23">
        <f t="shared" si="0"/>
        <v>188300</v>
      </c>
      <c r="L82" s="23">
        <v>190700</v>
      </c>
      <c r="M82" s="23"/>
      <c r="N82" s="23">
        <f t="shared" si="10"/>
        <v>190700</v>
      </c>
      <c r="O82" s="23"/>
      <c r="P82" s="23">
        <f t="shared" si="36"/>
        <v>190700</v>
      </c>
      <c r="Q82" s="23">
        <v>190300</v>
      </c>
      <c r="R82" s="23"/>
      <c r="S82" s="23">
        <f t="shared" si="14"/>
        <v>190300</v>
      </c>
      <c r="T82" s="23"/>
      <c r="U82" s="23">
        <f t="shared" si="37"/>
        <v>190300</v>
      </c>
      <c r="V82" s="23"/>
      <c r="W82" s="23">
        <f t="shared" si="38"/>
        <v>190300</v>
      </c>
    </row>
    <row r="83" spans="1:23" ht="46.5" customHeight="1">
      <c r="A83" s="24" t="s">
        <v>117</v>
      </c>
      <c r="B83" s="25" t="s">
        <v>114</v>
      </c>
      <c r="C83" s="23">
        <v>1361500</v>
      </c>
      <c r="D83" s="23"/>
      <c r="E83" s="23">
        <f t="shared" si="1"/>
        <v>1361500</v>
      </c>
      <c r="F83" s="23"/>
      <c r="G83" s="23">
        <f t="shared" si="26"/>
        <v>1361500</v>
      </c>
      <c r="H83" s="23"/>
      <c r="I83" s="23">
        <f t="shared" si="35"/>
        <v>1361500</v>
      </c>
      <c r="J83" s="23"/>
      <c r="K83" s="23">
        <f t="shared" si="0"/>
        <v>1361500</v>
      </c>
      <c r="L83" s="23">
        <v>11300</v>
      </c>
      <c r="M83" s="23"/>
      <c r="N83" s="23">
        <f t="shared" si="10"/>
        <v>11300</v>
      </c>
      <c r="O83" s="23"/>
      <c r="P83" s="23">
        <f t="shared" si="36"/>
        <v>11300</v>
      </c>
      <c r="Q83" s="23">
        <v>0</v>
      </c>
      <c r="R83" s="23"/>
      <c r="S83" s="23">
        <f t="shared" si="14"/>
        <v>0</v>
      </c>
      <c r="T83" s="23"/>
      <c r="U83" s="23">
        <f t="shared" si="37"/>
        <v>0</v>
      </c>
      <c r="V83" s="23"/>
      <c r="W83" s="23">
        <f t="shared" si="38"/>
        <v>0</v>
      </c>
    </row>
    <row r="84" spans="1:23" ht="93.75" customHeight="1">
      <c r="A84" s="24" t="s">
        <v>118</v>
      </c>
      <c r="B84" s="25" t="s">
        <v>114</v>
      </c>
      <c r="C84" s="23">
        <v>25700</v>
      </c>
      <c r="D84" s="23"/>
      <c r="E84" s="23">
        <f t="shared" si="1"/>
        <v>25700</v>
      </c>
      <c r="F84" s="23"/>
      <c r="G84" s="23">
        <f t="shared" si="26"/>
        <v>25700</v>
      </c>
      <c r="H84" s="23"/>
      <c r="I84" s="23">
        <f t="shared" si="35"/>
        <v>25700</v>
      </c>
      <c r="J84" s="23"/>
      <c r="K84" s="23">
        <f t="shared" si="0"/>
        <v>25700</v>
      </c>
      <c r="L84" s="23">
        <v>25800</v>
      </c>
      <c r="M84" s="23"/>
      <c r="N84" s="23">
        <f t="shared" si="10"/>
        <v>25800</v>
      </c>
      <c r="O84" s="23"/>
      <c r="P84" s="23">
        <f t="shared" si="36"/>
        <v>25800</v>
      </c>
      <c r="Q84" s="23">
        <v>28300</v>
      </c>
      <c r="R84" s="23"/>
      <c r="S84" s="23">
        <f t="shared" si="14"/>
        <v>28300</v>
      </c>
      <c r="T84" s="23"/>
      <c r="U84" s="23">
        <f t="shared" si="37"/>
        <v>28300</v>
      </c>
      <c r="V84" s="23"/>
      <c r="W84" s="23">
        <f t="shared" si="38"/>
        <v>28300</v>
      </c>
    </row>
    <row r="85" spans="1:23" s="40" customFormat="1" ht="16.5" customHeight="1">
      <c r="A85" s="38" t="s">
        <v>119</v>
      </c>
      <c r="B85" s="39" t="s">
        <v>120</v>
      </c>
      <c r="C85" s="23">
        <v>244278900</v>
      </c>
      <c r="D85" s="23"/>
      <c r="E85" s="23">
        <f t="shared" si="1"/>
        <v>244278900</v>
      </c>
      <c r="F85" s="23"/>
      <c r="G85" s="23">
        <f t="shared" si="26"/>
        <v>244278900</v>
      </c>
      <c r="H85" s="23"/>
      <c r="I85" s="23">
        <f t="shared" si="35"/>
        <v>244278900</v>
      </c>
      <c r="J85" s="23"/>
      <c r="K85" s="23">
        <f t="shared" si="0"/>
        <v>244278900</v>
      </c>
      <c r="L85" s="23">
        <v>342700699</v>
      </c>
      <c r="M85" s="23"/>
      <c r="N85" s="23">
        <f t="shared" si="10"/>
        <v>342700699</v>
      </c>
      <c r="O85" s="23"/>
      <c r="P85" s="23">
        <f t="shared" si="36"/>
        <v>342700699</v>
      </c>
      <c r="Q85" s="23">
        <v>395235179</v>
      </c>
      <c r="R85" s="23"/>
      <c r="S85" s="23">
        <f t="shared" si="14"/>
        <v>395235179</v>
      </c>
      <c r="T85" s="23"/>
      <c r="U85" s="23">
        <f t="shared" si="37"/>
        <v>395235179</v>
      </c>
      <c r="V85" s="23"/>
      <c r="W85" s="23">
        <f t="shared" si="38"/>
        <v>395235179</v>
      </c>
    </row>
    <row r="86" spans="1:23" s="40" customFormat="1" ht="28.15" customHeight="1">
      <c r="A86" s="38" t="s">
        <v>121</v>
      </c>
      <c r="B86" s="39" t="s">
        <v>120</v>
      </c>
      <c r="C86" s="23"/>
      <c r="D86" s="23">
        <v>2119194.7200000002</v>
      </c>
      <c r="E86" s="23">
        <f t="shared" si="1"/>
        <v>2119194.7200000002</v>
      </c>
      <c r="F86" s="23"/>
      <c r="G86" s="23">
        <f t="shared" si="26"/>
        <v>2119194.7200000002</v>
      </c>
      <c r="H86" s="23"/>
      <c r="I86" s="23">
        <f t="shared" si="35"/>
        <v>2119194.7200000002</v>
      </c>
      <c r="J86" s="23"/>
      <c r="K86" s="23">
        <f t="shared" si="0"/>
        <v>2119194.7200000002</v>
      </c>
      <c r="L86" s="23"/>
      <c r="M86" s="23">
        <v>2164224.0499999998</v>
      </c>
      <c r="N86" s="23">
        <f t="shared" si="10"/>
        <v>2164224.0499999998</v>
      </c>
      <c r="O86" s="23"/>
      <c r="P86" s="23">
        <f t="shared" si="36"/>
        <v>2164224.0499999998</v>
      </c>
      <c r="Q86" s="23"/>
      <c r="R86" s="23">
        <v>1873931.44</v>
      </c>
      <c r="S86" s="23">
        <f t="shared" si="14"/>
        <v>1873931.44</v>
      </c>
      <c r="T86" s="23"/>
      <c r="U86" s="23">
        <f t="shared" si="37"/>
        <v>1873931.44</v>
      </c>
      <c r="V86" s="23"/>
      <c r="W86" s="23">
        <f t="shared" si="38"/>
        <v>1873931.44</v>
      </c>
    </row>
    <row r="87" spans="1:23" s="40" customFormat="1" ht="28.15" customHeight="1">
      <c r="A87" s="41" t="s">
        <v>122</v>
      </c>
      <c r="B87" s="39" t="s">
        <v>120</v>
      </c>
      <c r="C87" s="23"/>
      <c r="D87" s="23">
        <v>46372.5</v>
      </c>
      <c r="E87" s="23">
        <f t="shared" si="1"/>
        <v>46372.5</v>
      </c>
      <c r="F87" s="23"/>
      <c r="G87" s="23">
        <f t="shared" si="26"/>
        <v>46372.5</v>
      </c>
      <c r="H87" s="23"/>
      <c r="I87" s="23">
        <f t="shared" si="35"/>
        <v>46372.5</v>
      </c>
      <c r="J87" s="23"/>
      <c r="K87" s="23">
        <f t="shared" si="0"/>
        <v>46372.5</v>
      </c>
      <c r="L87" s="23"/>
      <c r="M87" s="23"/>
      <c r="N87" s="23">
        <f t="shared" si="10"/>
        <v>0</v>
      </c>
      <c r="O87" s="23"/>
      <c r="P87" s="23">
        <f t="shared" si="36"/>
        <v>0</v>
      </c>
      <c r="Q87" s="23"/>
      <c r="R87" s="23"/>
      <c r="S87" s="23">
        <f t="shared" si="14"/>
        <v>0</v>
      </c>
      <c r="T87" s="23"/>
      <c r="U87" s="23">
        <f t="shared" si="37"/>
        <v>0</v>
      </c>
      <c r="V87" s="23"/>
      <c r="W87" s="23">
        <f t="shared" si="38"/>
        <v>0</v>
      </c>
    </row>
    <row r="88" spans="1:23" s="40" customFormat="1" ht="42.6" customHeight="1">
      <c r="A88" s="38" t="s">
        <v>123</v>
      </c>
      <c r="B88" s="39" t="s">
        <v>120</v>
      </c>
      <c r="C88" s="23"/>
      <c r="D88" s="23"/>
      <c r="E88" s="23"/>
      <c r="F88" s="23">
        <v>350000</v>
      </c>
      <c r="G88" s="23">
        <f>E88+F88</f>
        <v>350000</v>
      </c>
      <c r="H88" s="23"/>
      <c r="I88" s="23">
        <f>G88+H88</f>
        <v>350000</v>
      </c>
      <c r="J88" s="23"/>
      <c r="K88" s="23">
        <f t="shared" si="0"/>
        <v>350000</v>
      </c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</row>
    <row r="89" spans="1:23" s="40" customFormat="1" ht="36" customHeight="1">
      <c r="A89" s="38" t="s">
        <v>124</v>
      </c>
      <c r="B89" s="39" t="s">
        <v>120</v>
      </c>
      <c r="C89" s="23"/>
      <c r="D89" s="23"/>
      <c r="E89" s="23"/>
      <c r="F89" s="23">
        <v>3714220.8</v>
      </c>
      <c r="G89" s="23">
        <f t="shared" ref="G89:G101" si="39">E89+F89</f>
        <v>3714220.8</v>
      </c>
      <c r="H89" s="23"/>
      <c r="I89" s="23">
        <f t="shared" ref="I89:I101" si="40">G89+H89</f>
        <v>3714220.8</v>
      </c>
      <c r="J89" s="23"/>
      <c r="K89" s="23">
        <f t="shared" si="0"/>
        <v>3714220.8</v>
      </c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</row>
    <row r="90" spans="1:23" s="40" customFormat="1" ht="29.45" customHeight="1">
      <c r="A90" s="38" t="s">
        <v>125</v>
      </c>
      <c r="B90" s="39" t="s">
        <v>120</v>
      </c>
      <c r="C90" s="23"/>
      <c r="D90" s="23"/>
      <c r="E90" s="23"/>
      <c r="F90" s="23">
        <v>2714600</v>
      </c>
      <c r="G90" s="23">
        <f t="shared" si="39"/>
        <v>2714600</v>
      </c>
      <c r="H90" s="23"/>
      <c r="I90" s="23">
        <f t="shared" si="40"/>
        <v>2714600</v>
      </c>
      <c r="J90" s="23"/>
      <c r="K90" s="23">
        <f t="shared" si="0"/>
        <v>2714600</v>
      </c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</row>
    <row r="91" spans="1:23" s="40" customFormat="1" ht="56.45" customHeight="1">
      <c r="A91" s="42" t="s">
        <v>126</v>
      </c>
      <c r="B91" s="39" t="s">
        <v>120</v>
      </c>
      <c r="C91" s="23"/>
      <c r="D91" s="23"/>
      <c r="E91" s="23"/>
      <c r="F91" s="23">
        <v>1737171.13</v>
      </c>
      <c r="G91" s="23">
        <f t="shared" si="39"/>
        <v>1737171.13</v>
      </c>
      <c r="H91" s="23"/>
      <c r="I91" s="23">
        <f t="shared" si="40"/>
        <v>1737171.13</v>
      </c>
      <c r="J91" s="23"/>
      <c r="K91" s="23">
        <f t="shared" si="0"/>
        <v>1737171.13</v>
      </c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</row>
    <row r="92" spans="1:23" s="40" customFormat="1" ht="54" customHeight="1">
      <c r="A92" s="42" t="s">
        <v>127</v>
      </c>
      <c r="B92" s="39" t="s">
        <v>120</v>
      </c>
      <c r="C92" s="23"/>
      <c r="D92" s="23"/>
      <c r="E92" s="23"/>
      <c r="F92" s="23">
        <v>575046</v>
      </c>
      <c r="G92" s="23">
        <f t="shared" si="39"/>
        <v>575046</v>
      </c>
      <c r="H92" s="23"/>
      <c r="I92" s="23">
        <f t="shared" si="40"/>
        <v>575046</v>
      </c>
      <c r="J92" s="23"/>
      <c r="K92" s="23">
        <f t="shared" ref="K92:K143" si="41">I92+J92</f>
        <v>575046</v>
      </c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</row>
    <row r="93" spans="1:23" s="40" customFormat="1" ht="54" customHeight="1">
      <c r="A93" s="42" t="s">
        <v>128</v>
      </c>
      <c r="B93" s="39" t="s">
        <v>120</v>
      </c>
      <c r="C93" s="23"/>
      <c r="D93" s="23"/>
      <c r="E93" s="23"/>
      <c r="F93" s="23">
        <v>835634.86</v>
      </c>
      <c r="G93" s="23">
        <f t="shared" si="39"/>
        <v>835634.86</v>
      </c>
      <c r="H93" s="23"/>
      <c r="I93" s="23">
        <f t="shared" si="40"/>
        <v>835634.86</v>
      </c>
      <c r="J93" s="23"/>
      <c r="K93" s="23">
        <f t="shared" si="41"/>
        <v>835634.86</v>
      </c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spans="1:23" s="40" customFormat="1" ht="54" customHeight="1">
      <c r="A94" s="42" t="s">
        <v>129</v>
      </c>
      <c r="B94" s="39" t="s">
        <v>120</v>
      </c>
      <c r="C94" s="23"/>
      <c r="D94" s="23"/>
      <c r="E94" s="23"/>
      <c r="F94" s="23">
        <v>1880864</v>
      </c>
      <c r="G94" s="23">
        <f t="shared" si="39"/>
        <v>1880864</v>
      </c>
      <c r="H94" s="23"/>
      <c r="I94" s="23">
        <f t="shared" si="40"/>
        <v>1880864</v>
      </c>
      <c r="J94" s="23"/>
      <c r="K94" s="23">
        <f t="shared" si="41"/>
        <v>1880864</v>
      </c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spans="1:23" s="40" customFormat="1" ht="58.15" customHeight="1">
      <c r="A95" s="42" t="s">
        <v>130</v>
      </c>
      <c r="B95" s="39" t="s">
        <v>120</v>
      </c>
      <c r="C95" s="23"/>
      <c r="D95" s="23"/>
      <c r="E95" s="23"/>
      <c r="F95" s="23">
        <v>2299290</v>
      </c>
      <c r="G95" s="23">
        <f t="shared" si="39"/>
        <v>2299290</v>
      </c>
      <c r="H95" s="23"/>
      <c r="I95" s="23">
        <f t="shared" si="40"/>
        <v>2299290</v>
      </c>
      <c r="J95" s="23"/>
      <c r="K95" s="23">
        <f t="shared" si="41"/>
        <v>2299290</v>
      </c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spans="1:23" s="40" customFormat="1" ht="47.45" customHeight="1">
      <c r="A96" s="42" t="s">
        <v>131</v>
      </c>
      <c r="B96" s="39" t="s">
        <v>120</v>
      </c>
      <c r="C96" s="23"/>
      <c r="D96" s="23"/>
      <c r="E96" s="23"/>
      <c r="F96" s="23">
        <v>472500</v>
      </c>
      <c r="G96" s="23">
        <f t="shared" si="39"/>
        <v>472500</v>
      </c>
      <c r="H96" s="23"/>
      <c r="I96" s="23">
        <f t="shared" si="40"/>
        <v>472500</v>
      </c>
      <c r="J96" s="23"/>
      <c r="K96" s="23">
        <f t="shared" si="41"/>
        <v>472500</v>
      </c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spans="1:23" s="40" customFormat="1" ht="47.45" customHeight="1">
      <c r="A97" s="42" t="s">
        <v>132</v>
      </c>
      <c r="B97" s="39" t="s">
        <v>120</v>
      </c>
      <c r="C97" s="23"/>
      <c r="D97" s="23"/>
      <c r="E97" s="23"/>
      <c r="F97" s="23">
        <v>2064100</v>
      </c>
      <c r="G97" s="23">
        <f t="shared" si="39"/>
        <v>2064100</v>
      </c>
      <c r="H97" s="23"/>
      <c r="I97" s="23">
        <f t="shared" si="40"/>
        <v>2064100</v>
      </c>
      <c r="J97" s="23"/>
      <c r="K97" s="23">
        <f t="shared" si="41"/>
        <v>2064100</v>
      </c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spans="1:23" s="40" customFormat="1" ht="31.9" customHeight="1">
      <c r="A98" s="42" t="s">
        <v>133</v>
      </c>
      <c r="B98" s="39" t="s">
        <v>120</v>
      </c>
      <c r="C98" s="23"/>
      <c r="D98" s="23"/>
      <c r="E98" s="23"/>
      <c r="F98" s="23"/>
      <c r="G98" s="23">
        <f t="shared" si="39"/>
        <v>0</v>
      </c>
      <c r="H98" s="23">
        <v>1000000</v>
      </c>
      <c r="I98" s="23">
        <f t="shared" si="40"/>
        <v>1000000</v>
      </c>
      <c r="J98" s="23"/>
      <c r="K98" s="23">
        <f t="shared" si="41"/>
        <v>1000000</v>
      </c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spans="1:23" s="40" customFormat="1" ht="67.150000000000006" customHeight="1">
      <c r="A99" s="42" t="s">
        <v>134</v>
      </c>
      <c r="B99" s="39" t="s">
        <v>120</v>
      </c>
      <c r="C99" s="23"/>
      <c r="D99" s="23"/>
      <c r="E99" s="23"/>
      <c r="F99" s="23">
        <v>472000</v>
      </c>
      <c r="G99" s="23">
        <f t="shared" si="39"/>
        <v>472000</v>
      </c>
      <c r="H99" s="23">
        <v>601200</v>
      </c>
      <c r="I99" s="23">
        <f t="shared" si="40"/>
        <v>1073200</v>
      </c>
      <c r="J99" s="23"/>
      <c r="K99" s="23">
        <f t="shared" si="41"/>
        <v>1073200</v>
      </c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spans="1:23" s="40" customFormat="1" ht="57.6" customHeight="1">
      <c r="A100" s="42" t="s">
        <v>135</v>
      </c>
      <c r="B100" s="39" t="s">
        <v>120</v>
      </c>
      <c r="C100" s="23"/>
      <c r="D100" s="23"/>
      <c r="E100" s="23"/>
      <c r="F100" s="23">
        <v>5185100</v>
      </c>
      <c r="G100" s="23">
        <f t="shared" si="39"/>
        <v>5185100</v>
      </c>
      <c r="H100" s="23"/>
      <c r="I100" s="23">
        <f t="shared" si="40"/>
        <v>5185100</v>
      </c>
      <c r="J100" s="23"/>
      <c r="K100" s="23">
        <f t="shared" si="41"/>
        <v>5185100</v>
      </c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spans="1:23" s="40" customFormat="1" ht="34.15" customHeight="1">
      <c r="A101" s="42" t="s">
        <v>136</v>
      </c>
      <c r="B101" s="39" t="s">
        <v>120</v>
      </c>
      <c r="C101" s="23"/>
      <c r="D101" s="23"/>
      <c r="E101" s="23"/>
      <c r="F101" s="23">
        <v>200000</v>
      </c>
      <c r="G101" s="23">
        <f t="shared" si="39"/>
        <v>200000</v>
      </c>
      <c r="H101" s="23"/>
      <c r="I101" s="23">
        <f t="shared" si="40"/>
        <v>200000</v>
      </c>
      <c r="J101" s="23"/>
      <c r="K101" s="23">
        <f t="shared" si="41"/>
        <v>200000</v>
      </c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</row>
    <row r="102" spans="1:23" ht="44.45" customHeight="1">
      <c r="A102" s="38" t="s">
        <v>137</v>
      </c>
      <c r="B102" s="39" t="s">
        <v>120</v>
      </c>
      <c r="C102" s="23"/>
      <c r="D102" s="23"/>
      <c r="E102" s="23">
        <f t="shared" ref="E102" si="42">D102</f>
        <v>0</v>
      </c>
      <c r="F102" s="23">
        <v>306000</v>
      </c>
      <c r="G102" s="23">
        <f>E102+F102</f>
        <v>306000</v>
      </c>
      <c r="H102" s="23">
        <v>-306000</v>
      </c>
      <c r="I102" s="23">
        <f>G102+H102</f>
        <v>0</v>
      </c>
      <c r="J102" s="23"/>
      <c r="K102" s="23">
        <f t="shared" si="41"/>
        <v>0</v>
      </c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spans="1:23" ht="43.15" customHeight="1">
      <c r="A103" s="38" t="s">
        <v>138</v>
      </c>
      <c r="B103" s="39" t="s">
        <v>120</v>
      </c>
      <c r="C103" s="23"/>
      <c r="D103" s="23"/>
      <c r="E103" s="23">
        <f>D103</f>
        <v>0</v>
      </c>
      <c r="F103" s="23">
        <v>258354</v>
      </c>
      <c r="G103" s="23">
        <f>E103+F103</f>
        <v>258354</v>
      </c>
      <c r="H103" s="23"/>
      <c r="I103" s="23">
        <f>G103+H103</f>
        <v>258354</v>
      </c>
      <c r="J103" s="23"/>
      <c r="K103" s="23">
        <f t="shared" si="41"/>
        <v>258354</v>
      </c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 spans="1:23" s="40" customFormat="1" ht="26.45" customHeight="1">
      <c r="A104" s="43" t="s">
        <v>139</v>
      </c>
      <c r="B104" s="39" t="s">
        <v>120</v>
      </c>
      <c r="C104" s="23"/>
      <c r="D104" s="23"/>
      <c r="E104" s="23"/>
      <c r="F104" s="23">
        <v>434292.78</v>
      </c>
      <c r="G104" s="23">
        <f>E104+F104</f>
        <v>434292.78</v>
      </c>
      <c r="H104" s="23"/>
      <c r="I104" s="23">
        <f>G104+H104</f>
        <v>434292.78</v>
      </c>
      <c r="J104" s="23"/>
      <c r="K104" s="23">
        <f t="shared" si="41"/>
        <v>434292.78</v>
      </c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 spans="1:23" s="40" customFormat="1" ht="30.6" customHeight="1">
      <c r="A105" s="43" t="s">
        <v>140</v>
      </c>
      <c r="B105" s="39" t="s">
        <v>120</v>
      </c>
      <c r="C105" s="23"/>
      <c r="D105" s="23"/>
      <c r="E105" s="23"/>
      <c r="F105" s="23"/>
      <c r="G105" s="23"/>
      <c r="H105" s="23">
        <v>3610000</v>
      </c>
      <c r="I105" s="23">
        <f>H105</f>
        <v>3610000</v>
      </c>
      <c r="J105" s="23"/>
      <c r="K105" s="23">
        <f t="shared" si="41"/>
        <v>3610000</v>
      </c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  <row r="106" spans="1:23" s="40" customFormat="1" ht="30.6" customHeight="1">
      <c r="A106" s="43" t="s">
        <v>141</v>
      </c>
      <c r="B106" s="39" t="s">
        <v>120</v>
      </c>
      <c r="C106" s="23"/>
      <c r="D106" s="23"/>
      <c r="E106" s="23"/>
      <c r="F106" s="23"/>
      <c r="G106" s="23"/>
      <c r="H106" s="23">
        <v>580000</v>
      </c>
      <c r="I106" s="23">
        <f>H106</f>
        <v>580000</v>
      </c>
      <c r="J106" s="23"/>
      <c r="K106" s="23">
        <f t="shared" si="41"/>
        <v>580000</v>
      </c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</row>
    <row r="107" spans="1:23" s="40" customFormat="1" ht="39.6" customHeight="1">
      <c r="A107" s="43" t="s">
        <v>142</v>
      </c>
      <c r="B107" s="39" t="s">
        <v>120</v>
      </c>
      <c r="C107" s="23"/>
      <c r="D107" s="23"/>
      <c r="E107" s="23"/>
      <c r="F107" s="23">
        <v>18270826</v>
      </c>
      <c r="G107" s="23">
        <f>E107+F107</f>
        <v>18270826</v>
      </c>
      <c r="H107" s="23"/>
      <c r="I107" s="23">
        <f>G107+H107</f>
        <v>18270826</v>
      </c>
      <c r="J107" s="23"/>
      <c r="K107" s="23">
        <f t="shared" si="41"/>
        <v>18270826</v>
      </c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</row>
    <row r="108" spans="1:23" s="40" customFormat="1" ht="39.6" customHeight="1">
      <c r="A108" s="43" t="s">
        <v>143</v>
      </c>
      <c r="B108" s="39" t="s">
        <v>120</v>
      </c>
      <c r="C108" s="23"/>
      <c r="D108" s="23"/>
      <c r="E108" s="23"/>
      <c r="F108" s="23">
        <v>1000000</v>
      </c>
      <c r="G108" s="23">
        <f>E108+F108</f>
        <v>1000000</v>
      </c>
      <c r="H108" s="23">
        <v>2083330</v>
      </c>
      <c r="I108" s="23">
        <f>G108+H108</f>
        <v>3083330</v>
      </c>
      <c r="J108" s="23"/>
      <c r="K108" s="23">
        <f t="shared" si="41"/>
        <v>3083330</v>
      </c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</row>
    <row r="109" spans="1:23" s="40" customFormat="1" ht="28.9" customHeight="1">
      <c r="A109" s="43" t="s">
        <v>144</v>
      </c>
      <c r="B109" s="39" t="s">
        <v>120</v>
      </c>
      <c r="C109" s="23"/>
      <c r="D109" s="23"/>
      <c r="E109" s="23"/>
      <c r="F109" s="23"/>
      <c r="G109" s="23"/>
      <c r="H109" s="23">
        <v>620000</v>
      </c>
      <c r="I109" s="23">
        <f t="shared" ref="I109:I115" si="43">H109</f>
        <v>620000</v>
      </c>
      <c r="J109" s="23"/>
      <c r="K109" s="23">
        <f t="shared" si="41"/>
        <v>620000</v>
      </c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</row>
    <row r="110" spans="1:23" s="40" customFormat="1" ht="28.9" customHeight="1">
      <c r="A110" s="43" t="s">
        <v>145</v>
      </c>
      <c r="B110" s="39" t="s">
        <v>120</v>
      </c>
      <c r="C110" s="23"/>
      <c r="D110" s="23"/>
      <c r="E110" s="23"/>
      <c r="F110" s="23"/>
      <c r="G110" s="23"/>
      <c r="H110" s="23">
        <v>2715000</v>
      </c>
      <c r="I110" s="23">
        <f t="shared" si="43"/>
        <v>2715000</v>
      </c>
      <c r="J110" s="23"/>
      <c r="K110" s="23">
        <f t="shared" si="41"/>
        <v>2715000</v>
      </c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</row>
    <row r="111" spans="1:23" s="40" customFormat="1" ht="28.9" customHeight="1">
      <c r="A111" s="43" t="s">
        <v>146</v>
      </c>
      <c r="B111" s="39" t="s">
        <v>120</v>
      </c>
      <c r="C111" s="23"/>
      <c r="D111" s="23"/>
      <c r="E111" s="23"/>
      <c r="F111" s="23"/>
      <c r="G111" s="23"/>
      <c r="H111" s="23">
        <v>1798269.9</v>
      </c>
      <c r="I111" s="23">
        <f t="shared" si="43"/>
        <v>1798269.9</v>
      </c>
      <c r="J111" s="23"/>
      <c r="K111" s="23">
        <f t="shared" si="41"/>
        <v>1798269.9</v>
      </c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</row>
    <row r="112" spans="1:23" s="40" customFormat="1" ht="41.45" customHeight="1">
      <c r="A112" s="43" t="s">
        <v>147</v>
      </c>
      <c r="B112" s="39" t="s">
        <v>120</v>
      </c>
      <c r="C112" s="23"/>
      <c r="D112" s="23"/>
      <c r="E112" s="23"/>
      <c r="F112" s="23"/>
      <c r="G112" s="23"/>
      <c r="H112" s="23">
        <v>138075</v>
      </c>
      <c r="I112" s="23">
        <f t="shared" si="43"/>
        <v>138075</v>
      </c>
      <c r="J112" s="23"/>
      <c r="K112" s="23">
        <f t="shared" si="41"/>
        <v>138075</v>
      </c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</row>
    <row r="113" spans="1:23" s="40" customFormat="1" ht="27.75" customHeight="1">
      <c r="A113" s="42" t="s">
        <v>148</v>
      </c>
      <c r="B113" s="39" t="s">
        <v>120</v>
      </c>
      <c r="C113" s="23"/>
      <c r="D113" s="23"/>
      <c r="E113" s="23"/>
      <c r="F113" s="23"/>
      <c r="G113" s="23"/>
      <c r="H113" s="23">
        <v>271012</v>
      </c>
      <c r="I113" s="23">
        <f t="shared" si="43"/>
        <v>271012</v>
      </c>
      <c r="J113" s="23"/>
      <c r="K113" s="23">
        <f t="shared" si="41"/>
        <v>271012</v>
      </c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</row>
    <row r="114" spans="1:23" s="40" customFormat="1" ht="27.75" customHeight="1">
      <c r="A114" s="42" t="s">
        <v>149</v>
      </c>
      <c r="B114" s="39" t="s">
        <v>120</v>
      </c>
      <c r="C114" s="23"/>
      <c r="D114" s="23"/>
      <c r="E114" s="23"/>
      <c r="F114" s="23"/>
      <c r="G114" s="23"/>
      <c r="H114" s="23">
        <v>5356572.34</v>
      </c>
      <c r="I114" s="23">
        <f t="shared" si="43"/>
        <v>5356572.34</v>
      </c>
      <c r="J114" s="23"/>
      <c r="K114" s="23">
        <f t="shared" si="41"/>
        <v>5356572.34</v>
      </c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</row>
    <row r="115" spans="1:23" s="40" customFormat="1" ht="27.75" customHeight="1">
      <c r="A115" s="42" t="s">
        <v>150</v>
      </c>
      <c r="B115" s="39" t="s">
        <v>120</v>
      </c>
      <c r="C115" s="23"/>
      <c r="D115" s="23"/>
      <c r="E115" s="23"/>
      <c r="F115" s="23"/>
      <c r="G115" s="23"/>
      <c r="H115" s="23">
        <v>860479</v>
      </c>
      <c r="I115" s="23">
        <f t="shared" si="43"/>
        <v>860479</v>
      </c>
      <c r="J115" s="23"/>
      <c r="K115" s="23">
        <f t="shared" si="41"/>
        <v>860479</v>
      </c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</row>
    <row r="116" spans="1:23" ht="24" customHeight="1">
      <c r="A116" s="22" t="s">
        <v>151</v>
      </c>
      <c r="B116" s="25" t="s">
        <v>152</v>
      </c>
      <c r="C116" s="23">
        <f>SUM(C117:C131)</f>
        <v>665388400</v>
      </c>
      <c r="D116" s="23">
        <f t="shared" ref="D116:W116" si="44">SUM(D117:D131)</f>
        <v>-119.65999999999985</v>
      </c>
      <c r="E116" s="23">
        <f t="shared" si="44"/>
        <v>665388280.34000003</v>
      </c>
      <c r="F116" s="23">
        <f t="shared" si="44"/>
        <v>18071072.18</v>
      </c>
      <c r="G116" s="23">
        <f t="shared" si="44"/>
        <v>683459352.51999998</v>
      </c>
      <c r="H116" s="23">
        <f t="shared" si="44"/>
        <v>-397700</v>
      </c>
      <c r="I116" s="23">
        <f t="shared" si="44"/>
        <v>683061652.51999998</v>
      </c>
      <c r="J116" s="23">
        <f t="shared" si="44"/>
        <v>0</v>
      </c>
      <c r="K116" s="23">
        <f t="shared" si="41"/>
        <v>683061652.51999998</v>
      </c>
      <c r="L116" s="23">
        <f t="shared" si="44"/>
        <v>703211000</v>
      </c>
      <c r="M116" s="23">
        <f t="shared" si="44"/>
        <v>492698.38</v>
      </c>
      <c r="N116" s="23">
        <f t="shared" si="44"/>
        <v>703703698.38</v>
      </c>
      <c r="O116" s="23">
        <f t="shared" si="44"/>
        <v>0</v>
      </c>
      <c r="P116" s="23">
        <f t="shared" si="44"/>
        <v>703703698.38</v>
      </c>
      <c r="Q116" s="23">
        <f t="shared" si="44"/>
        <v>734915400</v>
      </c>
      <c r="R116" s="23">
        <f t="shared" si="44"/>
        <v>502266.25999999995</v>
      </c>
      <c r="S116" s="23">
        <f t="shared" si="44"/>
        <v>735417666.25999999</v>
      </c>
      <c r="T116" s="23">
        <f t="shared" si="44"/>
        <v>0</v>
      </c>
      <c r="U116" s="23">
        <f t="shared" si="44"/>
        <v>735417666.25999999</v>
      </c>
      <c r="V116" s="23">
        <f t="shared" si="44"/>
        <v>0</v>
      </c>
      <c r="W116" s="23">
        <f t="shared" si="44"/>
        <v>735417666.25999999</v>
      </c>
    </row>
    <row r="117" spans="1:23" ht="38.25" customHeight="1">
      <c r="A117" s="24" t="s">
        <v>153</v>
      </c>
      <c r="B117" s="25" t="s">
        <v>154</v>
      </c>
      <c r="C117" s="23">
        <v>5980600</v>
      </c>
      <c r="D117" s="23"/>
      <c r="E117" s="23">
        <f t="shared" si="1"/>
        <v>5980600</v>
      </c>
      <c r="F117" s="23"/>
      <c r="G117" s="23">
        <f t="shared" si="26"/>
        <v>5980600</v>
      </c>
      <c r="H117" s="23"/>
      <c r="I117" s="23">
        <f t="shared" ref="I117:I127" si="45">G117</f>
        <v>5980600</v>
      </c>
      <c r="J117" s="23"/>
      <c r="K117" s="23">
        <f t="shared" si="41"/>
        <v>5980600</v>
      </c>
      <c r="L117" s="23">
        <v>4802400</v>
      </c>
      <c r="M117" s="23"/>
      <c r="N117" s="23">
        <f t="shared" si="10"/>
        <v>4802400</v>
      </c>
      <c r="O117" s="23"/>
      <c r="P117" s="23">
        <f t="shared" ref="P117:P127" si="46">SUM(N117:O117)</f>
        <v>4802400</v>
      </c>
      <c r="Q117" s="23">
        <v>4784500</v>
      </c>
      <c r="R117" s="23"/>
      <c r="S117" s="23">
        <f t="shared" si="14"/>
        <v>4784500</v>
      </c>
      <c r="T117" s="23"/>
      <c r="U117" s="23">
        <f t="shared" ref="U117:U127" si="47">SUM(S117:T117)</f>
        <v>4784500</v>
      </c>
      <c r="V117" s="23"/>
      <c r="W117" s="23">
        <f t="shared" ref="W117:W127" si="48">SUM(U117:V117)</f>
        <v>4784500</v>
      </c>
    </row>
    <row r="118" spans="1:23" ht="38.25" customHeight="1">
      <c r="A118" s="24" t="s">
        <v>155</v>
      </c>
      <c r="B118" s="25" t="s">
        <v>154</v>
      </c>
      <c r="C118" s="23">
        <v>291300</v>
      </c>
      <c r="D118" s="23"/>
      <c r="E118" s="23">
        <f t="shared" si="1"/>
        <v>291300</v>
      </c>
      <c r="F118" s="23"/>
      <c r="G118" s="23">
        <f t="shared" si="26"/>
        <v>291300</v>
      </c>
      <c r="H118" s="23"/>
      <c r="I118" s="23">
        <f t="shared" si="45"/>
        <v>291300</v>
      </c>
      <c r="J118" s="23"/>
      <c r="K118" s="23">
        <f t="shared" si="41"/>
        <v>291300</v>
      </c>
      <c r="L118" s="23">
        <v>299800</v>
      </c>
      <c r="M118" s="23"/>
      <c r="N118" s="23">
        <f t="shared" si="10"/>
        <v>299800</v>
      </c>
      <c r="O118" s="23"/>
      <c r="P118" s="23">
        <f t="shared" si="46"/>
        <v>299800</v>
      </c>
      <c r="Q118" s="23">
        <v>310400</v>
      </c>
      <c r="R118" s="23"/>
      <c r="S118" s="23">
        <f t="shared" si="14"/>
        <v>310400</v>
      </c>
      <c r="T118" s="23"/>
      <c r="U118" s="23">
        <f t="shared" si="47"/>
        <v>310400</v>
      </c>
      <c r="V118" s="23"/>
      <c r="W118" s="23">
        <f t="shared" si="48"/>
        <v>310400</v>
      </c>
    </row>
    <row r="119" spans="1:23" ht="38.25" customHeight="1">
      <c r="A119" s="24" t="s">
        <v>156</v>
      </c>
      <c r="B119" s="25" t="s">
        <v>154</v>
      </c>
      <c r="C119" s="23">
        <v>5480300</v>
      </c>
      <c r="D119" s="23"/>
      <c r="E119" s="23">
        <f t="shared" si="1"/>
        <v>5480300</v>
      </c>
      <c r="F119" s="23"/>
      <c r="G119" s="23">
        <f t="shared" si="26"/>
        <v>5480300</v>
      </c>
      <c r="H119" s="23"/>
      <c r="I119" s="23">
        <f t="shared" si="45"/>
        <v>5480300</v>
      </c>
      <c r="J119" s="23"/>
      <c r="K119" s="23">
        <f t="shared" si="41"/>
        <v>5480300</v>
      </c>
      <c r="L119" s="23">
        <v>5480300</v>
      </c>
      <c r="M119" s="23"/>
      <c r="N119" s="23">
        <f t="shared" si="10"/>
        <v>5480300</v>
      </c>
      <c r="O119" s="23"/>
      <c r="P119" s="23">
        <f t="shared" si="46"/>
        <v>5480300</v>
      </c>
      <c r="Q119" s="23">
        <v>5480300</v>
      </c>
      <c r="R119" s="23"/>
      <c r="S119" s="23">
        <f t="shared" si="14"/>
        <v>5480300</v>
      </c>
      <c r="T119" s="23"/>
      <c r="U119" s="23">
        <f t="shared" si="47"/>
        <v>5480300</v>
      </c>
      <c r="V119" s="23"/>
      <c r="W119" s="23">
        <f t="shared" si="48"/>
        <v>5480300</v>
      </c>
    </row>
    <row r="120" spans="1:23" ht="38.25" customHeight="1">
      <c r="A120" s="24" t="s">
        <v>157</v>
      </c>
      <c r="B120" s="25" t="s">
        <v>154</v>
      </c>
      <c r="C120" s="23">
        <v>1012500</v>
      </c>
      <c r="D120" s="23"/>
      <c r="E120" s="23">
        <f t="shared" si="1"/>
        <v>1012500</v>
      </c>
      <c r="F120" s="23"/>
      <c r="G120" s="23">
        <f t="shared" si="26"/>
        <v>1012500</v>
      </c>
      <c r="H120" s="23"/>
      <c r="I120" s="23">
        <f t="shared" si="45"/>
        <v>1012500</v>
      </c>
      <c r="J120" s="23"/>
      <c r="K120" s="23">
        <f t="shared" si="41"/>
        <v>1012500</v>
      </c>
      <c r="L120" s="23">
        <v>1012500</v>
      </c>
      <c r="M120" s="23"/>
      <c r="N120" s="23">
        <f t="shared" si="10"/>
        <v>1012500</v>
      </c>
      <c r="O120" s="23"/>
      <c r="P120" s="23">
        <f t="shared" si="46"/>
        <v>1012500</v>
      </c>
      <c r="Q120" s="23">
        <v>1012500</v>
      </c>
      <c r="R120" s="23"/>
      <c r="S120" s="23">
        <f t="shared" si="14"/>
        <v>1012500</v>
      </c>
      <c r="T120" s="23"/>
      <c r="U120" s="23">
        <f t="shared" si="47"/>
        <v>1012500</v>
      </c>
      <c r="V120" s="23"/>
      <c r="W120" s="23">
        <f t="shared" si="48"/>
        <v>1012500</v>
      </c>
    </row>
    <row r="121" spans="1:23" ht="66.75" customHeight="1">
      <c r="A121" s="24" t="s">
        <v>158</v>
      </c>
      <c r="B121" s="25" t="s">
        <v>154</v>
      </c>
      <c r="C121" s="23">
        <v>10000</v>
      </c>
      <c r="D121" s="23"/>
      <c r="E121" s="23">
        <f t="shared" si="1"/>
        <v>10000</v>
      </c>
      <c r="F121" s="23"/>
      <c r="G121" s="23">
        <f t="shared" si="26"/>
        <v>10000</v>
      </c>
      <c r="H121" s="23"/>
      <c r="I121" s="23">
        <f t="shared" si="45"/>
        <v>10000</v>
      </c>
      <c r="J121" s="23"/>
      <c r="K121" s="23">
        <f t="shared" si="41"/>
        <v>10000</v>
      </c>
      <c r="L121" s="23">
        <v>10000</v>
      </c>
      <c r="M121" s="23"/>
      <c r="N121" s="23">
        <f t="shared" si="10"/>
        <v>10000</v>
      </c>
      <c r="O121" s="23"/>
      <c r="P121" s="23">
        <f t="shared" si="46"/>
        <v>10000</v>
      </c>
      <c r="Q121" s="23">
        <v>10000</v>
      </c>
      <c r="R121" s="23"/>
      <c r="S121" s="23">
        <f t="shared" si="14"/>
        <v>10000</v>
      </c>
      <c r="T121" s="23"/>
      <c r="U121" s="23">
        <f t="shared" si="47"/>
        <v>10000</v>
      </c>
      <c r="V121" s="23"/>
      <c r="W121" s="23">
        <f t="shared" si="48"/>
        <v>10000</v>
      </c>
    </row>
    <row r="122" spans="1:23" ht="48.75" customHeight="1">
      <c r="A122" s="24" t="s">
        <v>159</v>
      </c>
      <c r="B122" s="25" t="s">
        <v>154</v>
      </c>
      <c r="C122" s="23">
        <v>25000</v>
      </c>
      <c r="D122" s="23"/>
      <c r="E122" s="23">
        <f t="shared" si="1"/>
        <v>25000</v>
      </c>
      <c r="F122" s="23"/>
      <c r="G122" s="23">
        <f t="shared" si="26"/>
        <v>25000</v>
      </c>
      <c r="H122" s="23"/>
      <c r="I122" s="23">
        <f t="shared" si="45"/>
        <v>25000</v>
      </c>
      <c r="J122" s="23"/>
      <c r="K122" s="23">
        <f t="shared" si="41"/>
        <v>25000</v>
      </c>
      <c r="L122" s="23">
        <v>25000</v>
      </c>
      <c r="M122" s="23"/>
      <c r="N122" s="23">
        <f t="shared" si="10"/>
        <v>25000</v>
      </c>
      <c r="O122" s="23"/>
      <c r="P122" s="23">
        <f t="shared" si="46"/>
        <v>25000</v>
      </c>
      <c r="Q122" s="23">
        <v>25000</v>
      </c>
      <c r="R122" s="23"/>
      <c r="S122" s="23">
        <f t="shared" si="14"/>
        <v>25000</v>
      </c>
      <c r="T122" s="23"/>
      <c r="U122" s="23">
        <f t="shared" si="47"/>
        <v>25000</v>
      </c>
      <c r="V122" s="23"/>
      <c r="W122" s="23">
        <f t="shared" si="48"/>
        <v>25000</v>
      </c>
    </row>
    <row r="123" spans="1:23" ht="75.75" customHeight="1">
      <c r="A123" s="24" t="s">
        <v>160</v>
      </c>
      <c r="B123" s="25" t="s">
        <v>154</v>
      </c>
      <c r="C123" s="23">
        <v>49372000</v>
      </c>
      <c r="D123" s="23"/>
      <c r="E123" s="23">
        <f t="shared" si="1"/>
        <v>49372000</v>
      </c>
      <c r="F123" s="23"/>
      <c r="G123" s="23">
        <f t="shared" si="26"/>
        <v>49372000</v>
      </c>
      <c r="H123" s="23"/>
      <c r="I123" s="23">
        <f t="shared" si="45"/>
        <v>49372000</v>
      </c>
      <c r="J123" s="23"/>
      <c r="K123" s="23">
        <f t="shared" si="41"/>
        <v>49372000</v>
      </c>
      <c r="L123" s="23">
        <v>51346800</v>
      </c>
      <c r="M123" s="23"/>
      <c r="N123" s="23">
        <f t="shared" si="10"/>
        <v>51346800</v>
      </c>
      <c r="O123" s="23"/>
      <c r="P123" s="23">
        <f t="shared" si="46"/>
        <v>51346800</v>
      </c>
      <c r="Q123" s="23">
        <v>53400700</v>
      </c>
      <c r="R123" s="23"/>
      <c r="S123" s="23">
        <f t="shared" si="14"/>
        <v>53400700</v>
      </c>
      <c r="T123" s="23"/>
      <c r="U123" s="23">
        <f t="shared" si="47"/>
        <v>53400700</v>
      </c>
      <c r="V123" s="23"/>
      <c r="W123" s="23">
        <f t="shared" si="48"/>
        <v>53400700</v>
      </c>
    </row>
    <row r="124" spans="1:23" ht="59.25" customHeight="1">
      <c r="A124" s="24" t="s">
        <v>161</v>
      </c>
      <c r="B124" s="25" t="s">
        <v>162</v>
      </c>
      <c r="C124" s="23">
        <v>9166200</v>
      </c>
      <c r="D124" s="23"/>
      <c r="E124" s="23">
        <f t="shared" si="1"/>
        <v>9166200</v>
      </c>
      <c r="F124" s="23"/>
      <c r="G124" s="23">
        <f t="shared" si="26"/>
        <v>9166200</v>
      </c>
      <c r="H124" s="23"/>
      <c r="I124" s="23">
        <f t="shared" si="45"/>
        <v>9166200</v>
      </c>
      <c r="J124" s="23"/>
      <c r="K124" s="23">
        <f t="shared" si="41"/>
        <v>9166200</v>
      </c>
      <c r="L124" s="23">
        <v>9188400</v>
      </c>
      <c r="M124" s="23"/>
      <c r="N124" s="23">
        <f t="shared" si="10"/>
        <v>9188400</v>
      </c>
      <c r="O124" s="23"/>
      <c r="P124" s="23">
        <f t="shared" si="46"/>
        <v>9188400</v>
      </c>
      <c r="Q124" s="23">
        <v>9188400</v>
      </c>
      <c r="R124" s="23"/>
      <c r="S124" s="23">
        <f t="shared" si="14"/>
        <v>9188400</v>
      </c>
      <c r="T124" s="23"/>
      <c r="U124" s="23">
        <f t="shared" si="47"/>
        <v>9188400</v>
      </c>
      <c r="V124" s="23"/>
      <c r="W124" s="23">
        <f t="shared" si="48"/>
        <v>9188400</v>
      </c>
    </row>
    <row r="125" spans="1:23" ht="79.5" customHeight="1">
      <c r="A125" s="24" t="s">
        <v>163</v>
      </c>
      <c r="B125" s="25" t="s">
        <v>164</v>
      </c>
      <c r="C125" s="23">
        <v>4377500</v>
      </c>
      <c r="D125" s="23">
        <v>-24633.45</v>
      </c>
      <c r="E125" s="23">
        <f t="shared" si="1"/>
        <v>4352866.55</v>
      </c>
      <c r="F125" s="23"/>
      <c r="G125" s="23">
        <f t="shared" si="26"/>
        <v>4352866.55</v>
      </c>
      <c r="H125" s="23"/>
      <c r="I125" s="23">
        <f t="shared" si="45"/>
        <v>4352866.55</v>
      </c>
      <c r="J125" s="23"/>
      <c r="K125" s="23">
        <f t="shared" si="41"/>
        <v>4352866.55</v>
      </c>
      <c r="L125" s="23">
        <v>4607800</v>
      </c>
      <c r="M125" s="23">
        <v>547409.86</v>
      </c>
      <c r="N125" s="23">
        <f t="shared" si="10"/>
        <v>5155209.8600000003</v>
      </c>
      <c r="O125" s="23"/>
      <c r="P125" s="23">
        <f t="shared" si="46"/>
        <v>5155209.8600000003</v>
      </c>
      <c r="Q125" s="23">
        <v>4631400</v>
      </c>
      <c r="R125" s="23">
        <v>558032.97</v>
      </c>
      <c r="S125" s="23">
        <f t="shared" si="14"/>
        <v>5189432.97</v>
      </c>
      <c r="T125" s="23"/>
      <c r="U125" s="23">
        <f t="shared" si="47"/>
        <v>5189432.97</v>
      </c>
      <c r="V125" s="23"/>
      <c r="W125" s="23">
        <f t="shared" si="48"/>
        <v>5189432.97</v>
      </c>
    </row>
    <row r="126" spans="1:23" ht="30" customHeight="1">
      <c r="A126" s="24" t="s">
        <v>165</v>
      </c>
      <c r="B126" s="25" t="s">
        <v>166</v>
      </c>
      <c r="C126" s="23">
        <v>3023200</v>
      </c>
      <c r="D126" s="23"/>
      <c r="E126" s="23">
        <f t="shared" si="1"/>
        <v>3023200</v>
      </c>
      <c r="F126" s="23"/>
      <c r="G126" s="23">
        <f t="shared" si="26"/>
        <v>3023200</v>
      </c>
      <c r="H126" s="23"/>
      <c r="I126" s="23">
        <f t="shared" si="45"/>
        <v>3023200</v>
      </c>
      <c r="J126" s="23"/>
      <c r="K126" s="23">
        <f t="shared" si="41"/>
        <v>3023200</v>
      </c>
      <c r="L126" s="23">
        <v>3043600</v>
      </c>
      <c r="M126" s="23"/>
      <c r="N126" s="23">
        <f t="shared" si="10"/>
        <v>3043600</v>
      </c>
      <c r="O126" s="23"/>
      <c r="P126" s="23">
        <f t="shared" si="46"/>
        <v>3043600</v>
      </c>
      <c r="Q126" s="23">
        <v>3122600</v>
      </c>
      <c r="R126" s="23"/>
      <c r="S126" s="23">
        <f t="shared" si="14"/>
        <v>3122600</v>
      </c>
      <c r="T126" s="23"/>
      <c r="U126" s="23">
        <f t="shared" si="47"/>
        <v>3122600</v>
      </c>
      <c r="V126" s="23"/>
      <c r="W126" s="23">
        <f t="shared" si="48"/>
        <v>3122600</v>
      </c>
    </row>
    <row r="127" spans="1:23" ht="44.25" customHeight="1">
      <c r="A127" s="24" t="s">
        <v>167</v>
      </c>
      <c r="B127" s="44" t="s">
        <v>168</v>
      </c>
      <c r="C127" s="23">
        <v>10400</v>
      </c>
      <c r="D127" s="23"/>
      <c r="E127" s="23">
        <f t="shared" si="1"/>
        <v>10400</v>
      </c>
      <c r="F127" s="23"/>
      <c r="G127" s="23">
        <f t="shared" si="26"/>
        <v>10400</v>
      </c>
      <c r="H127" s="23"/>
      <c r="I127" s="23">
        <f t="shared" si="45"/>
        <v>10400</v>
      </c>
      <c r="J127" s="23"/>
      <c r="K127" s="23">
        <f t="shared" si="41"/>
        <v>10400</v>
      </c>
      <c r="L127" s="23">
        <v>11200</v>
      </c>
      <c r="M127" s="23"/>
      <c r="N127" s="23">
        <f t="shared" si="10"/>
        <v>11200</v>
      </c>
      <c r="O127" s="23"/>
      <c r="P127" s="23">
        <f t="shared" si="46"/>
        <v>11200</v>
      </c>
      <c r="Q127" s="23">
        <v>116800</v>
      </c>
      <c r="R127" s="23"/>
      <c r="S127" s="23">
        <f t="shared" si="14"/>
        <v>116800</v>
      </c>
      <c r="T127" s="23"/>
      <c r="U127" s="23">
        <f t="shared" si="47"/>
        <v>116800</v>
      </c>
      <c r="V127" s="23"/>
      <c r="W127" s="23">
        <f t="shared" si="48"/>
        <v>116800</v>
      </c>
    </row>
    <row r="128" spans="1:23" ht="24.75" customHeight="1">
      <c r="A128" s="24" t="s">
        <v>169</v>
      </c>
      <c r="B128" s="25" t="s">
        <v>170</v>
      </c>
      <c r="C128" s="23"/>
      <c r="D128" s="23"/>
      <c r="E128" s="23"/>
      <c r="F128" s="23">
        <v>397700</v>
      </c>
      <c r="G128" s="23">
        <f>E128+F128</f>
        <v>397700</v>
      </c>
      <c r="H128" s="23">
        <v>-397700</v>
      </c>
      <c r="I128" s="23">
        <f>G128+H128</f>
        <v>0</v>
      </c>
      <c r="J128" s="23"/>
      <c r="K128" s="23">
        <f t="shared" si="41"/>
        <v>0</v>
      </c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</row>
    <row r="129" spans="1:23" ht="28.5" customHeight="1">
      <c r="A129" s="24" t="s">
        <v>171</v>
      </c>
      <c r="B129" s="25" t="s">
        <v>172</v>
      </c>
      <c r="C129" s="23">
        <v>4953600</v>
      </c>
      <c r="D129" s="23"/>
      <c r="E129" s="23">
        <f t="shared" si="1"/>
        <v>4953600</v>
      </c>
      <c r="F129" s="23"/>
      <c r="G129" s="23">
        <f t="shared" si="26"/>
        <v>4953600</v>
      </c>
      <c r="H129" s="23"/>
      <c r="I129" s="23">
        <f t="shared" ref="I129" si="49">G129</f>
        <v>4953600</v>
      </c>
      <c r="J129" s="23"/>
      <c r="K129" s="23">
        <f t="shared" si="41"/>
        <v>4953600</v>
      </c>
      <c r="L129" s="23">
        <v>5097300</v>
      </c>
      <c r="M129" s="23"/>
      <c r="N129" s="23">
        <f t="shared" si="10"/>
        <v>5097300</v>
      </c>
      <c r="O129" s="23"/>
      <c r="P129" s="23">
        <f t="shared" ref="P129:P131" si="50">SUM(N129:O129)</f>
        <v>5097300</v>
      </c>
      <c r="Q129" s="23">
        <v>5277400</v>
      </c>
      <c r="R129" s="23"/>
      <c r="S129" s="23">
        <f t="shared" si="14"/>
        <v>5277400</v>
      </c>
      <c r="T129" s="23"/>
      <c r="U129" s="23">
        <f t="shared" ref="U129:U131" si="51">SUM(S129:T129)</f>
        <v>5277400</v>
      </c>
      <c r="V129" s="23"/>
      <c r="W129" s="23">
        <f t="shared" ref="W129:W131" si="52">SUM(U129:V129)</f>
        <v>5277400</v>
      </c>
    </row>
    <row r="130" spans="1:23" ht="80.25" customHeight="1">
      <c r="A130" s="24" t="s">
        <v>173</v>
      </c>
      <c r="B130" s="45" t="s">
        <v>174</v>
      </c>
      <c r="C130" s="23">
        <v>11180900</v>
      </c>
      <c r="D130" s="23">
        <v>24513.79</v>
      </c>
      <c r="E130" s="23">
        <f t="shared" si="1"/>
        <v>11205413.789999999</v>
      </c>
      <c r="F130" s="23">
        <v>1047672.18</v>
      </c>
      <c r="G130" s="23">
        <f>E130+F130</f>
        <v>12253085.969999999</v>
      </c>
      <c r="H130" s="23"/>
      <c r="I130" s="23">
        <f>G130+H130</f>
        <v>12253085.969999999</v>
      </c>
      <c r="J130" s="23"/>
      <c r="K130" s="23">
        <f t="shared" si="41"/>
        <v>12253085.969999999</v>
      </c>
      <c r="L130" s="23">
        <v>10872600</v>
      </c>
      <c r="M130" s="23">
        <v>-54711.48</v>
      </c>
      <c r="N130" s="23">
        <f t="shared" si="10"/>
        <v>10817888.52</v>
      </c>
      <c r="O130" s="23"/>
      <c r="P130" s="23">
        <f t="shared" si="50"/>
        <v>10817888.52</v>
      </c>
      <c r="Q130" s="23">
        <v>10872600</v>
      </c>
      <c r="R130" s="23">
        <v>-55766.71</v>
      </c>
      <c r="S130" s="23">
        <f t="shared" si="14"/>
        <v>10816833.289999999</v>
      </c>
      <c r="T130" s="23"/>
      <c r="U130" s="23">
        <f t="shared" si="51"/>
        <v>10816833.289999999</v>
      </c>
      <c r="V130" s="23"/>
      <c r="W130" s="23">
        <f t="shared" si="52"/>
        <v>10816833.289999999</v>
      </c>
    </row>
    <row r="131" spans="1:23" ht="29.25" customHeight="1">
      <c r="A131" s="24" t="s">
        <v>175</v>
      </c>
      <c r="B131" s="25" t="s">
        <v>174</v>
      </c>
      <c r="C131" s="23">
        <v>570504900</v>
      </c>
      <c r="D131" s="23"/>
      <c r="E131" s="23">
        <f t="shared" si="1"/>
        <v>570504900</v>
      </c>
      <c r="F131" s="23">
        <v>16625700</v>
      </c>
      <c r="G131" s="23">
        <f>E131+F131</f>
        <v>587130600</v>
      </c>
      <c r="H131" s="23"/>
      <c r="I131" s="23">
        <f>G131+H131</f>
        <v>587130600</v>
      </c>
      <c r="J131" s="23"/>
      <c r="K131" s="23">
        <f t="shared" si="41"/>
        <v>587130600</v>
      </c>
      <c r="L131" s="23">
        <v>607413300</v>
      </c>
      <c r="M131" s="23"/>
      <c r="N131" s="23">
        <f t="shared" si="10"/>
        <v>607413300</v>
      </c>
      <c r="O131" s="23"/>
      <c r="P131" s="23">
        <f t="shared" si="50"/>
        <v>607413300</v>
      </c>
      <c r="Q131" s="23">
        <v>636682800</v>
      </c>
      <c r="R131" s="23"/>
      <c r="S131" s="23">
        <f t="shared" si="14"/>
        <v>636682800</v>
      </c>
      <c r="T131" s="23"/>
      <c r="U131" s="23">
        <f t="shared" si="51"/>
        <v>636682800</v>
      </c>
      <c r="V131" s="23"/>
      <c r="W131" s="23">
        <f t="shared" si="52"/>
        <v>636682800</v>
      </c>
    </row>
    <row r="132" spans="1:23" ht="24" customHeight="1">
      <c r="A132" s="22" t="s">
        <v>176</v>
      </c>
      <c r="B132" s="25" t="s">
        <v>177</v>
      </c>
      <c r="C132" s="23">
        <f>SUM(C133:C141)</f>
        <v>189200</v>
      </c>
      <c r="D132" s="23">
        <f>SUM(D133:D141)</f>
        <v>667786</v>
      </c>
      <c r="E132" s="23">
        <f>SUM(E133:E141)</f>
        <v>856986</v>
      </c>
      <c r="F132" s="23">
        <f>SUM(F133:F141)</f>
        <v>-564354</v>
      </c>
      <c r="G132" s="23">
        <f t="shared" ref="G132" si="53">SUM(G133:G139)</f>
        <v>292632</v>
      </c>
      <c r="H132" s="23">
        <f>SUM(H133:H141)</f>
        <v>954042.77</v>
      </c>
      <c r="I132" s="23">
        <f>SUM(I133:I141)</f>
        <v>1246674.77</v>
      </c>
      <c r="J132" s="23">
        <f t="shared" ref="J132:W132" si="54">SUM(J133:J141)</f>
        <v>7074000</v>
      </c>
      <c r="K132" s="23">
        <f t="shared" si="41"/>
        <v>8320674.7699999996</v>
      </c>
      <c r="L132" s="23">
        <f t="shared" si="54"/>
        <v>189200</v>
      </c>
      <c r="M132" s="23">
        <f t="shared" si="54"/>
        <v>0</v>
      </c>
      <c r="N132" s="23">
        <f t="shared" si="54"/>
        <v>189200</v>
      </c>
      <c r="O132" s="23">
        <f t="shared" si="54"/>
        <v>0</v>
      </c>
      <c r="P132" s="23">
        <f t="shared" si="54"/>
        <v>189200</v>
      </c>
      <c r="Q132" s="23">
        <f t="shared" si="54"/>
        <v>189200</v>
      </c>
      <c r="R132" s="23">
        <f t="shared" si="54"/>
        <v>0</v>
      </c>
      <c r="S132" s="23">
        <f t="shared" si="54"/>
        <v>189200</v>
      </c>
      <c r="T132" s="23">
        <f t="shared" si="54"/>
        <v>0</v>
      </c>
      <c r="U132" s="23">
        <f t="shared" si="54"/>
        <v>189200</v>
      </c>
      <c r="V132" s="23">
        <f t="shared" si="54"/>
        <v>0</v>
      </c>
      <c r="W132" s="23">
        <f t="shared" si="54"/>
        <v>189200</v>
      </c>
    </row>
    <row r="133" spans="1:23" ht="55.9" customHeight="1">
      <c r="A133" s="24" t="s">
        <v>178</v>
      </c>
      <c r="B133" s="25" t="s">
        <v>179</v>
      </c>
      <c r="C133" s="23"/>
      <c r="D133" s="23">
        <v>68432</v>
      </c>
      <c r="E133" s="23">
        <f t="shared" ref="E133:E135" si="55">D133</f>
        <v>68432</v>
      </c>
      <c r="F133" s="23"/>
      <c r="G133" s="23">
        <f t="shared" si="26"/>
        <v>68432</v>
      </c>
      <c r="H133" s="23"/>
      <c r="I133" s="23">
        <f t="shared" ref="I133:I134" si="56">G133</f>
        <v>68432</v>
      </c>
      <c r="J133" s="23"/>
      <c r="K133" s="23">
        <f t="shared" si="41"/>
        <v>68432</v>
      </c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</row>
    <row r="134" spans="1:23" ht="55.9" customHeight="1">
      <c r="A134" s="24" t="s">
        <v>180</v>
      </c>
      <c r="B134" s="25" t="s">
        <v>179</v>
      </c>
      <c r="C134" s="23"/>
      <c r="D134" s="23">
        <v>35000</v>
      </c>
      <c r="E134" s="23">
        <f t="shared" si="55"/>
        <v>35000</v>
      </c>
      <c r="F134" s="23"/>
      <c r="G134" s="23">
        <f t="shared" si="26"/>
        <v>35000</v>
      </c>
      <c r="H134" s="23"/>
      <c r="I134" s="23">
        <f t="shared" si="56"/>
        <v>35000</v>
      </c>
      <c r="J134" s="23"/>
      <c r="K134" s="23">
        <f t="shared" si="41"/>
        <v>35000</v>
      </c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</row>
    <row r="135" spans="1:23" ht="44.45" customHeight="1">
      <c r="A135" s="46" t="s">
        <v>181</v>
      </c>
      <c r="B135" s="25" t="s">
        <v>182</v>
      </c>
      <c r="C135" s="23"/>
      <c r="D135" s="23">
        <v>306000</v>
      </c>
      <c r="E135" s="23">
        <f t="shared" si="55"/>
        <v>306000</v>
      </c>
      <c r="F135" s="23">
        <v>-306000</v>
      </c>
      <c r="G135" s="23">
        <f>E135+F135</f>
        <v>0</v>
      </c>
      <c r="H135" s="23"/>
      <c r="I135" s="23">
        <f>G135+H135</f>
        <v>0</v>
      </c>
      <c r="J135" s="23"/>
      <c r="K135" s="23">
        <f t="shared" si="41"/>
        <v>0</v>
      </c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</row>
    <row r="136" spans="1:23" ht="43.15" customHeight="1">
      <c r="A136" s="38" t="s">
        <v>183</v>
      </c>
      <c r="B136" s="25" t="s">
        <v>182</v>
      </c>
      <c r="C136" s="23"/>
      <c r="D136" s="23">
        <v>258354</v>
      </c>
      <c r="E136" s="23">
        <f>D136</f>
        <v>258354</v>
      </c>
      <c r="F136" s="23">
        <v>-258354</v>
      </c>
      <c r="G136" s="23">
        <f>E136+F136</f>
        <v>0</v>
      </c>
      <c r="H136" s="23"/>
      <c r="I136" s="23">
        <f>G136+H136</f>
        <v>0</v>
      </c>
      <c r="J136" s="23"/>
      <c r="K136" s="23">
        <f t="shared" si="41"/>
        <v>0</v>
      </c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</row>
    <row r="137" spans="1:23" ht="48.6" customHeight="1">
      <c r="A137" s="38" t="s">
        <v>184</v>
      </c>
      <c r="B137" s="25" t="s">
        <v>182</v>
      </c>
      <c r="C137" s="23"/>
      <c r="D137" s="23"/>
      <c r="E137" s="23"/>
      <c r="F137" s="23"/>
      <c r="G137" s="23"/>
      <c r="H137" s="23">
        <f>134042.77+100000</f>
        <v>234042.77</v>
      </c>
      <c r="I137" s="23">
        <f>G137+H137</f>
        <v>234042.77</v>
      </c>
      <c r="J137" s="23"/>
      <c r="K137" s="23">
        <f t="shared" si="41"/>
        <v>234042.77</v>
      </c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</row>
    <row r="138" spans="1:23" ht="44.25" customHeight="1">
      <c r="A138" s="24" t="s">
        <v>185</v>
      </c>
      <c r="B138" s="25" t="s">
        <v>182</v>
      </c>
      <c r="C138" s="23"/>
      <c r="D138" s="23"/>
      <c r="E138" s="23"/>
      <c r="F138" s="23"/>
      <c r="G138" s="23"/>
      <c r="H138" s="23"/>
      <c r="I138" s="23"/>
      <c r="J138" s="23">
        <v>7074000</v>
      </c>
      <c r="K138" s="23">
        <f t="shared" si="41"/>
        <v>7074000</v>
      </c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</row>
    <row r="139" spans="1:23" ht="64.900000000000006" customHeight="1">
      <c r="A139" s="24" t="s">
        <v>186</v>
      </c>
      <c r="B139" s="25" t="s">
        <v>182</v>
      </c>
      <c r="C139" s="23">
        <v>189200</v>
      </c>
      <c r="D139" s="23"/>
      <c r="E139" s="23">
        <f t="shared" si="1"/>
        <v>189200</v>
      </c>
      <c r="F139" s="23"/>
      <c r="G139" s="23">
        <f t="shared" si="1"/>
        <v>189200</v>
      </c>
      <c r="H139" s="23"/>
      <c r="I139" s="23">
        <f t="shared" ref="I139:I144" si="57">SUM(G139:H139)</f>
        <v>189200</v>
      </c>
      <c r="J139" s="23"/>
      <c r="K139" s="23">
        <f t="shared" si="41"/>
        <v>189200</v>
      </c>
      <c r="L139" s="23">
        <v>189200</v>
      </c>
      <c r="M139" s="23"/>
      <c r="N139" s="23">
        <f t="shared" si="10"/>
        <v>189200</v>
      </c>
      <c r="O139" s="23"/>
      <c r="P139" s="23">
        <f t="shared" ref="P139:P142" si="58">SUM(N139:O139)</f>
        <v>189200</v>
      </c>
      <c r="Q139" s="23">
        <v>189200</v>
      </c>
      <c r="R139" s="23"/>
      <c r="S139" s="23">
        <f t="shared" si="14"/>
        <v>189200</v>
      </c>
      <c r="T139" s="23"/>
      <c r="U139" s="23">
        <f t="shared" ref="U139:U142" si="59">SUM(S139:T139)</f>
        <v>189200</v>
      </c>
      <c r="V139" s="23"/>
      <c r="W139" s="23">
        <f t="shared" ref="W139:W142" si="60">SUM(U139:V139)</f>
        <v>189200</v>
      </c>
    </row>
    <row r="140" spans="1:23" ht="41.25" customHeight="1">
      <c r="A140" s="24" t="s">
        <v>187</v>
      </c>
      <c r="B140" s="25" t="s">
        <v>182</v>
      </c>
      <c r="C140" s="23"/>
      <c r="D140" s="23"/>
      <c r="E140" s="23"/>
      <c r="F140" s="23"/>
      <c r="G140" s="23"/>
      <c r="H140" s="23">
        <v>720000</v>
      </c>
      <c r="I140" s="23">
        <f>H140</f>
        <v>720000</v>
      </c>
      <c r="J140" s="23"/>
      <c r="K140" s="23">
        <f t="shared" si="41"/>
        <v>720000</v>
      </c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</row>
    <row r="141" spans="1:23" ht="16.5" hidden="1" customHeight="1">
      <c r="A141" s="24" t="s">
        <v>188</v>
      </c>
      <c r="B141" s="25" t="s">
        <v>182</v>
      </c>
      <c r="C141" s="23"/>
      <c r="D141" s="23"/>
      <c r="E141" s="23">
        <f t="shared" si="1"/>
        <v>0</v>
      </c>
      <c r="F141" s="23"/>
      <c r="G141" s="23">
        <f t="shared" si="1"/>
        <v>0</v>
      </c>
      <c r="H141" s="23"/>
      <c r="I141" s="23">
        <f t="shared" si="57"/>
        <v>0</v>
      </c>
      <c r="J141" s="23"/>
      <c r="K141" s="23">
        <f t="shared" si="41"/>
        <v>0</v>
      </c>
      <c r="L141" s="23"/>
      <c r="M141" s="23"/>
      <c r="N141" s="23">
        <f t="shared" si="10"/>
        <v>0</v>
      </c>
      <c r="O141" s="23"/>
      <c r="P141" s="23">
        <f t="shared" si="58"/>
        <v>0</v>
      </c>
      <c r="Q141" s="23"/>
      <c r="R141" s="23"/>
      <c r="S141" s="23">
        <f t="shared" si="14"/>
        <v>0</v>
      </c>
      <c r="T141" s="23"/>
      <c r="U141" s="23">
        <f t="shared" si="59"/>
        <v>0</v>
      </c>
      <c r="V141" s="23"/>
      <c r="W141" s="23">
        <f t="shared" si="60"/>
        <v>0</v>
      </c>
    </row>
    <row r="142" spans="1:23" ht="18" customHeight="1">
      <c r="A142" s="22" t="s">
        <v>189</v>
      </c>
      <c r="B142" s="25" t="s">
        <v>190</v>
      </c>
      <c r="C142" s="23">
        <v>5531312</v>
      </c>
      <c r="D142" s="23"/>
      <c r="E142" s="23">
        <f t="shared" si="1"/>
        <v>5531312</v>
      </c>
      <c r="F142" s="23"/>
      <c r="G142" s="23">
        <f t="shared" si="1"/>
        <v>5531312</v>
      </c>
      <c r="H142" s="23"/>
      <c r="I142" s="23">
        <f t="shared" si="57"/>
        <v>5531312</v>
      </c>
      <c r="J142" s="23"/>
      <c r="K142" s="23">
        <f t="shared" si="41"/>
        <v>5531312</v>
      </c>
      <c r="L142" s="23">
        <v>0</v>
      </c>
      <c r="M142" s="23"/>
      <c r="N142" s="23">
        <f t="shared" si="10"/>
        <v>0</v>
      </c>
      <c r="O142" s="23"/>
      <c r="P142" s="23">
        <f t="shared" si="58"/>
        <v>0</v>
      </c>
      <c r="Q142" s="23">
        <v>0</v>
      </c>
      <c r="R142" s="23"/>
      <c r="S142" s="23">
        <f t="shared" si="14"/>
        <v>0</v>
      </c>
      <c r="T142" s="23"/>
      <c r="U142" s="23">
        <f t="shared" si="59"/>
        <v>0</v>
      </c>
      <c r="V142" s="23"/>
      <c r="W142" s="23">
        <f t="shared" si="60"/>
        <v>0</v>
      </c>
    </row>
    <row r="143" spans="1:23" s="40" customFormat="1" ht="27" customHeight="1">
      <c r="A143" s="47" t="s">
        <v>191</v>
      </c>
      <c r="B143" s="48" t="s">
        <v>192</v>
      </c>
      <c r="C143" s="49"/>
      <c r="D143" s="49"/>
      <c r="E143" s="49"/>
      <c r="F143" s="49">
        <v>5174552.41</v>
      </c>
      <c r="G143" s="49">
        <f>F143</f>
        <v>5174552.41</v>
      </c>
      <c r="H143" s="49"/>
      <c r="I143" s="23">
        <f t="shared" si="57"/>
        <v>5174552.41</v>
      </c>
      <c r="J143" s="23"/>
      <c r="K143" s="23">
        <f t="shared" si="41"/>
        <v>5174552.41</v>
      </c>
      <c r="L143" s="49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</row>
    <row r="144" spans="1:23" s="40" customFormat="1" ht="25.5" customHeight="1">
      <c r="A144" s="47" t="s">
        <v>193</v>
      </c>
      <c r="B144" s="48" t="s">
        <v>194</v>
      </c>
      <c r="C144" s="49"/>
      <c r="D144" s="49"/>
      <c r="E144" s="49"/>
      <c r="F144" s="49">
        <v>-616549.01</v>
      </c>
      <c r="G144" s="49">
        <f>F144</f>
        <v>-616549.01</v>
      </c>
      <c r="H144" s="49"/>
      <c r="I144" s="23">
        <f t="shared" si="57"/>
        <v>-616549.01</v>
      </c>
      <c r="J144" s="23"/>
      <c r="K144" s="23">
        <f>I144+J144</f>
        <v>-616549.01</v>
      </c>
      <c r="L144" s="49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</row>
    <row r="145" spans="1:23" s="52" customFormat="1" ht="21.75" customHeight="1">
      <c r="A145" s="51" t="s">
        <v>195</v>
      </c>
      <c r="B145" s="20"/>
      <c r="C145" s="21">
        <f t="shared" ref="C145:W145" si="61">C27+C53</f>
        <v>1241765138.49</v>
      </c>
      <c r="D145" s="21">
        <f t="shared" si="61"/>
        <v>333421814.31999999</v>
      </c>
      <c r="E145" s="21">
        <f t="shared" si="61"/>
        <v>1575186952.8099999</v>
      </c>
      <c r="F145" s="21">
        <f t="shared" si="61"/>
        <v>63834721.149999999</v>
      </c>
      <c r="G145" s="21">
        <f t="shared" si="61"/>
        <v>1640021673.96</v>
      </c>
      <c r="H145" s="21">
        <f t="shared" si="61"/>
        <v>34926579.140000001</v>
      </c>
      <c r="I145" s="57">
        <f t="shared" si="61"/>
        <v>1674948253.0999999</v>
      </c>
      <c r="J145" s="57">
        <f t="shared" si="61"/>
        <v>10174000</v>
      </c>
      <c r="K145" s="57">
        <f t="shared" si="61"/>
        <v>1685122253.0999999</v>
      </c>
      <c r="L145" s="57">
        <f t="shared" si="61"/>
        <v>1405354549.73</v>
      </c>
      <c r="M145" s="57">
        <f t="shared" si="61"/>
        <v>295895335.54000002</v>
      </c>
      <c r="N145" s="57">
        <f t="shared" si="61"/>
        <v>1701249885.27</v>
      </c>
      <c r="O145" s="57">
        <f t="shared" si="61"/>
        <v>-70531955.180000007</v>
      </c>
      <c r="P145" s="57">
        <f t="shared" si="61"/>
        <v>1630717930.0899999</v>
      </c>
      <c r="Q145" s="57">
        <f t="shared" si="61"/>
        <v>1954723442.52</v>
      </c>
      <c r="R145" s="57">
        <f t="shared" si="61"/>
        <v>17521548.330000002</v>
      </c>
      <c r="S145" s="57">
        <f t="shared" si="61"/>
        <v>1972244990.8499999</v>
      </c>
      <c r="T145" s="57">
        <f t="shared" si="61"/>
        <v>222222222.22</v>
      </c>
      <c r="U145" s="57">
        <f t="shared" si="61"/>
        <v>2194467213.0699997</v>
      </c>
      <c r="V145" s="57">
        <f t="shared" si="61"/>
        <v>-141299182.34999999</v>
      </c>
      <c r="W145" s="57">
        <f t="shared" si="61"/>
        <v>2053168030.72</v>
      </c>
    </row>
    <row r="147" spans="1:23">
      <c r="D147" s="53"/>
      <c r="F147" s="53"/>
      <c r="H147" s="53"/>
      <c r="K147" s="8">
        <f>I145+J145</f>
        <v>1685122253.0999999</v>
      </c>
    </row>
    <row r="148" spans="1:23">
      <c r="K148" s="8">
        <f>K145-I145</f>
        <v>10174000</v>
      </c>
    </row>
    <row r="150" spans="1:23" s="56" customFormat="1" ht="12">
      <c r="B150" s="54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</row>
  </sheetData>
  <mergeCells count="20">
    <mergeCell ref="I25:K25"/>
    <mergeCell ref="A17:W17"/>
    <mergeCell ref="A18:W18"/>
    <mergeCell ref="A19:W19"/>
    <mergeCell ref="A21:Q21"/>
    <mergeCell ref="A23:A24"/>
    <mergeCell ref="B23:B24"/>
    <mergeCell ref="C23:W23"/>
    <mergeCell ref="A15:W15"/>
    <mergeCell ref="A1:W1"/>
    <mergeCell ref="A2:W2"/>
    <mergeCell ref="A3:W3"/>
    <mergeCell ref="A5:W5"/>
    <mergeCell ref="A6:W6"/>
    <mergeCell ref="A7:W7"/>
    <mergeCell ref="A9:W9"/>
    <mergeCell ref="A10:W10"/>
    <mergeCell ref="A11:W11"/>
    <mergeCell ref="A13:W13"/>
    <mergeCell ref="A14:W14"/>
  </mergeCells>
  <pageMargins left="0.19685039370078741" right="0.19685039370078741" top="0.23622047244094491" bottom="0.19685039370078741" header="0.19685039370078741" footer="0.19685039370078741"/>
  <pageSetup paperSize="9" scale="79" firstPageNumber="44" fitToHeight="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50"/>
  <sheetViews>
    <sheetView tabSelected="1" zoomScaleSheetLayoutView="100" workbookViewId="0">
      <selection activeCell="A8" sqref="A8"/>
    </sheetView>
  </sheetViews>
  <sheetFormatPr defaultColWidth="9.140625" defaultRowHeight="12.75" outlineLevelRow="1"/>
  <cols>
    <col min="1" max="1" width="67.28515625" style="1" customWidth="1"/>
    <col min="2" max="2" width="21.28515625" style="6" customWidth="1"/>
    <col min="3" max="5" width="16.140625" style="8" hidden="1" customWidth="1"/>
    <col min="6" max="6" width="14.28515625" style="8" hidden="1" customWidth="1"/>
    <col min="7" max="7" width="17.140625" style="8" hidden="1" customWidth="1"/>
    <col min="8" max="8" width="14.85546875" style="8" hidden="1" customWidth="1"/>
    <col min="9" max="9" width="14.5703125" style="8" hidden="1" customWidth="1"/>
    <col min="10" max="10" width="14.28515625" style="8" hidden="1" customWidth="1"/>
    <col min="11" max="11" width="16.7109375" style="8" customWidth="1"/>
    <col min="12" max="14" width="17.140625" style="8" hidden="1" customWidth="1"/>
    <col min="15" max="15" width="6.5703125" style="8" hidden="1" customWidth="1"/>
    <col min="16" max="16" width="15.28515625" style="8" customWidth="1"/>
    <col min="17" max="17" width="17" style="8" hidden="1" customWidth="1"/>
    <col min="18" max="18" width="17.140625" style="8" hidden="1" customWidth="1"/>
    <col min="19" max="19" width="17" style="8" hidden="1" customWidth="1"/>
    <col min="20" max="20" width="17.140625" style="8" hidden="1" customWidth="1"/>
    <col min="21" max="21" width="17" style="8" hidden="1" customWidth="1"/>
    <col min="22" max="22" width="17.140625" style="8" hidden="1" customWidth="1"/>
    <col min="23" max="23" width="14.5703125" style="8" customWidth="1"/>
    <col min="24" max="16384" width="9.140625" style="1"/>
  </cols>
  <sheetData>
    <row r="1" spans="1:23" ht="12.75" customHeight="1">
      <c r="A1" s="62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  <c r="O1" s="65"/>
      <c r="P1" s="65"/>
      <c r="Q1" s="65"/>
      <c r="R1" s="65"/>
      <c r="S1" s="65"/>
      <c r="T1" s="66"/>
      <c r="U1" s="66"/>
      <c r="V1" s="66"/>
      <c r="W1" s="66"/>
    </row>
    <row r="2" spans="1:23" ht="12.75" customHeight="1">
      <c r="A2" s="62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  <c r="O2" s="65"/>
      <c r="P2" s="65"/>
      <c r="Q2" s="65"/>
      <c r="R2" s="65"/>
      <c r="S2" s="65"/>
      <c r="T2" s="66"/>
      <c r="U2" s="66"/>
      <c r="V2" s="66"/>
      <c r="W2" s="66"/>
    </row>
    <row r="3" spans="1:23" ht="12.75" customHeight="1">
      <c r="A3" s="62" t="s">
        <v>200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5"/>
      <c r="P3" s="65"/>
      <c r="Q3" s="65"/>
      <c r="R3" s="65"/>
      <c r="S3" s="65"/>
      <c r="T3" s="66"/>
      <c r="U3" s="66"/>
      <c r="V3" s="66"/>
      <c r="W3" s="66"/>
    </row>
    <row r="4" spans="1:23" ht="12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4"/>
      <c r="Q4" s="4"/>
      <c r="R4" s="4"/>
      <c r="S4" s="4"/>
      <c r="T4" s="5"/>
      <c r="U4" s="5"/>
      <c r="V4" s="5"/>
      <c r="W4" s="5"/>
    </row>
    <row r="5" spans="1:23" ht="12.75" customHeight="1">
      <c r="A5" s="62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5"/>
      <c r="O5" s="65"/>
      <c r="P5" s="65"/>
      <c r="Q5" s="65"/>
      <c r="R5" s="65"/>
      <c r="S5" s="65"/>
      <c r="T5" s="66"/>
      <c r="U5" s="66"/>
      <c r="V5" s="66"/>
      <c r="W5" s="66"/>
    </row>
    <row r="6" spans="1:23" ht="12.75" customHeight="1">
      <c r="A6" s="62" t="s">
        <v>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5"/>
      <c r="O6" s="65"/>
      <c r="P6" s="65"/>
      <c r="Q6" s="65"/>
      <c r="R6" s="65"/>
      <c r="S6" s="65"/>
      <c r="T6" s="66"/>
      <c r="U6" s="66"/>
      <c r="V6" s="66"/>
      <c r="W6" s="66"/>
    </row>
    <row r="7" spans="1:23" ht="12.75" customHeight="1">
      <c r="A7" s="62" t="s">
        <v>198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  <c r="O7" s="65"/>
      <c r="P7" s="65"/>
      <c r="Q7" s="65"/>
      <c r="R7" s="65"/>
      <c r="S7" s="65"/>
      <c r="T7" s="66"/>
      <c r="U7" s="66"/>
      <c r="V7" s="66"/>
      <c r="W7" s="66"/>
    </row>
    <row r="8" spans="1:23" ht="12.75" customHeight="1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3"/>
      <c r="P8" s="4"/>
      <c r="Q8" s="4"/>
      <c r="R8" s="4"/>
      <c r="S8" s="4"/>
      <c r="T8" s="5"/>
      <c r="U8" s="5"/>
      <c r="V8" s="4"/>
      <c r="W8" s="5"/>
    </row>
    <row r="9" spans="1:23" ht="12.75" customHeight="1">
      <c r="A9" s="62" t="s">
        <v>0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5"/>
      <c r="O9" s="65"/>
      <c r="P9" s="65"/>
      <c r="Q9" s="65"/>
      <c r="R9" s="65"/>
      <c r="S9" s="65"/>
      <c r="T9" s="66"/>
      <c r="U9" s="66"/>
      <c r="V9" s="66"/>
      <c r="W9" s="66"/>
    </row>
    <row r="10" spans="1:23" ht="12.75" customHeight="1">
      <c r="A10" s="62" t="s">
        <v>1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5"/>
      <c r="O10" s="65"/>
      <c r="P10" s="65"/>
      <c r="Q10" s="65"/>
      <c r="R10" s="65"/>
      <c r="S10" s="65"/>
      <c r="T10" s="66"/>
      <c r="U10" s="66"/>
      <c r="V10" s="66"/>
      <c r="W10" s="66"/>
    </row>
    <row r="11" spans="1:23" ht="12.75" customHeight="1">
      <c r="A11" s="62" t="s">
        <v>199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5"/>
      <c r="O11" s="65"/>
      <c r="P11" s="65"/>
      <c r="Q11" s="65"/>
      <c r="R11" s="65"/>
      <c r="S11" s="65"/>
      <c r="T11" s="66"/>
      <c r="U11" s="66"/>
      <c r="V11" s="66"/>
      <c r="W11" s="66"/>
    </row>
    <row r="12" spans="1:23" ht="12.75" customHeight="1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3"/>
      <c r="P12" s="4"/>
      <c r="Q12" s="4"/>
      <c r="R12" s="4"/>
      <c r="S12" s="4"/>
      <c r="T12" s="4"/>
      <c r="U12" s="4"/>
      <c r="V12" s="4"/>
      <c r="W12" s="4"/>
    </row>
    <row r="13" spans="1:23" ht="12.75" customHeight="1">
      <c r="A13" s="62" t="s">
        <v>0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3"/>
      <c r="U13" s="63"/>
      <c r="V13" s="63"/>
      <c r="W13" s="63"/>
    </row>
    <row r="14" spans="1:23" ht="12.75" customHeight="1">
      <c r="A14" s="62" t="s">
        <v>1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3"/>
      <c r="U14" s="63"/>
      <c r="V14" s="63"/>
      <c r="W14" s="63"/>
    </row>
    <row r="15" spans="1:23" ht="12.75" customHeight="1">
      <c r="A15" s="62" t="s">
        <v>5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3"/>
      <c r="U15" s="63"/>
      <c r="V15" s="63"/>
      <c r="W15" s="63"/>
    </row>
    <row r="16" spans="1:23" ht="12.75" customHeight="1">
      <c r="C16" s="7"/>
      <c r="N16" s="1"/>
      <c r="P16" s="1"/>
      <c r="Q16" s="1"/>
      <c r="R16" s="1"/>
      <c r="S16" s="1"/>
      <c r="T16" s="1"/>
      <c r="U16" s="1"/>
      <c r="V16" s="1"/>
      <c r="W16" s="1"/>
    </row>
    <row r="17" spans="1:23" ht="12.75" customHeight="1">
      <c r="A17" s="62" t="s">
        <v>6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5"/>
      <c r="O17" s="65"/>
      <c r="P17" s="65"/>
      <c r="Q17" s="65"/>
      <c r="R17" s="65"/>
      <c r="S17" s="65"/>
      <c r="T17" s="66"/>
      <c r="U17" s="66"/>
      <c r="V17" s="66"/>
      <c r="W17" s="66"/>
    </row>
    <row r="18" spans="1:23" ht="12.75" customHeight="1">
      <c r="A18" s="62" t="s">
        <v>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5"/>
      <c r="O18" s="65"/>
      <c r="P18" s="65"/>
      <c r="Q18" s="65"/>
      <c r="R18" s="65"/>
      <c r="S18" s="65"/>
      <c r="T18" s="66"/>
      <c r="U18" s="66"/>
      <c r="V18" s="66"/>
      <c r="W18" s="66"/>
    </row>
    <row r="19" spans="1:23" ht="12.75" customHeight="1">
      <c r="A19" s="62" t="s">
        <v>8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5"/>
      <c r="O19" s="65"/>
      <c r="P19" s="65"/>
      <c r="Q19" s="65"/>
      <c r="R19" s="65"/>
      <c r="S19" s="65"/>
      <c r="T19" s="66"/>
      <c r="U19" s="66"/>
      <c r="V19" s="66"/>
      <c r="W19" s="66"/>
    </row>
    <row r="20" spans="1:23" ht="12.75" customHeight="1">
      <c r="C20" s="7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>
      <c r="A21" s="70" t="s">
        <v>9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10"/>
      <c r="S21" s="10"/>
      <c r="T21" s="10"/>
      <c r="U21" s="10"/>
      <c r="V21" s="10"/>
      <c r="W21" s="10"/>
    </row>
    <row r="22" spans="1:23" ht="4.5" customHeight="1"/>
    <row r="23" spans="1:23">
      <c r="A23" s="71" t="s">
        <v>10</v>
      </c>
      <c r="B23" s="71" t="s">
        <v>11</v>
      </c>
      <c r="C23" s="73" t="s">
        <v>12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5"/>
      <c r="S23" s="75"/>
      <c r="T23" s="75"/>
      <c r="U23" s="75"/>
      <c r="V23" s="76"/>
      <c r="W23" s="77"/>
    </row>
    <row r="24" spans="1:23" ht="25.5">
      <c r="A24" s="72"/>
      <c r="B24" s="72"/>
      <c r="C24" s="11" t="s">
        <v>13</v>
      </c>
      <c r="D24" s="11" t="s">
        <v>14</v>
      </c>
      <c r="E24" s="11" t="s">
        <v>13</v>
      </c>
      <c r="F24" s="11" t="s">
        <v>14</v>
      </c>
      <c r="G24" s="11" t="s">
        <v>13</v>
      </c>
      <c r="H24" s="11" t="s">
        <v>14</v>
      </c>
      <c r="I24" s="12" t="s">
        <v>13</v>
      </c>
      <c r="J24" s="12" t="s">
        <v>13</v>
      </c>
      <c r="K24" s="12" t="s">
        <v>13</v>
      </c>
      <c r="L24" s="12" t="s">
        <v>15</v>
      </c>
      <c r="M24" s="12" t="s">
        <v>14</v>
      </c>
      <c r="N24" s="12" t="s">
        <v>15</v>
      </c>
      <c r="O24" s="12" t="s">
        <v>14</v>
      </c>
      <c r="P24" s="12" t="s">
        <v>15</v>
      </c>
      <c r="Q24" s="12" t="s">
        <v>16</v>
      </c>
      <c r="R24" s="12" t="s">
        <v>14</v>
      </c>
      <c r="S24" s="12" t="s">
        <v>16</v>
      </c>
      <c r="T24" s="12" t="s">
        <v>14</v>
      </c>
      <c r="U24" s="12" t="s">
        <v>16</v>
      </c>
      <c r="V24" s="12" t="s">
        <v>14</v>
      </c>
      <c r="W24" s="12" t="s">
        <v>16</v>
      </c>
    </row>
    <row r="25" spans="1:23" s="61" customFormat="1" ht="11.25">
      <c r="A25" s="58">
        <v>1</v>
      </c>
      <c r="B25" s="59">
        <v>2</v>
      </c>
      <c r="C25" s="60">
        <v>3</v>
      </c>
      <c r="D25" s="60"/>
      <c r="E25" s="60">
        <v>3</v>
      </c>
      <c r="F25" s="60"/>
      <c r="G25" s="60">
        <v>3</v>
      </c>
      <c r="H25" s="60"/>
      <c r="I25" s="60">
        <v>3</v>
      </c>
      <c r="J25" s="60"/>
      <c r="K25" s="60">
        <v>3</v>
      </c>
      <c r="L25" s="60">
        <v>4</v>
      </c>
      <c r="M25" s="60"/>
      <c r="N25" s="60">
        <v>4</v>
      </c>
      <c r="O25" s="60"/>
      <c r="P25" s="60">
        <v>4</v>
      </c>
      <c r="Q25" s="60">
        <v>5</v>
      </c>
      <c r="R25" s="60"/>
      <c r="S25" s="60">
        <v>5</v>
      </c>
      <c r="T25" s="60"/>
      <c r="U25" s="60">
        <v>5</v>
      </c>
      <c r="V25" s="60"/>
      <c r="W25" s="60">
        <v>5</v>
      </c>
    </row>
    <row r="26" spans="1:23" hidden="1">
      <c r="A26" s="16"/>
      <c r="B26" s="17"/>
      <c r="C26" s="18">
        <f>263050904-C27</f>
        <v>0</v>
      </c>
      <c r="D26" s="18"/>
      <c r="E26" s="18">
        <f>263050904-E27</f>
        <v>0</v>
      </c>
      <c r="F26" s="18"/>
      <c r="G26" s="18">
        <f>263050904-G27</f>
        <v>0</v>
      </c>
      <c r="H26" s="18"/>
      <c r="I26" s="18">
        <f>263050904-I27</f>
        <v>0</v>
      </c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26.25" customHeight="1">
      <c r="A27" s="19" t="s">
        <v>17</v>
      </c>
      <c r="B27" s="20" t="s">
        <v>18</v>
      </c>
      <c r="C27" s="21">
        <f>C28+C30+C31+C35+C38+C44+C46+C49+C52</f>
        <v>263050904</v>
      </c>
      <c r="D27" s="21">
        <f>D28+D30+D31+D35+D38+D44+D46+D49+D52</f>
        <v>0</v>
      </c>
      <c r="E27" s="21">
        <f>SUM(C27:D27)</f>
        <v>263050904</v>
      </c>
      <c r="F27" s="21">
        <f>F28+F30+F31+F35+F38+F44+F46+F49+F52</f>
        <v>0</v>
      </c>
      <c r="G27" s="21">
        <f>SUM(E27:F27)</f>
        <v>263050904</v>
      </c>
      <c r="H27" s="21">
        <f>H28+H30+H31+H35+H38+H44+H46+H49+H52</f>
        <v>0</v>
      </c>
      <c r="I27" s="21">
        <f>SUM(G27:H27)</f>
        <v>263050904</v>
      </c>
      <c r="J27" s="21">
        <v>0</v>
      </c>
      <c r="K27" s="21">
        <f t="shared" ref="K27" si="0">SUM(I27:J27)</f>
        <v>263050904</v>
      </c>
      <c r="L27" s="21">
        <f>L28+L30+L31+L35+L38+L44+L46+L49+L52</f>
        <v>207717807</v>
      </c>
      <c r="M27" s="21"/>
      <c r="N27" s="21">
        <f>N28+N30+N31+N35+N38+N44+N46+N49+N52</f>
        <v>207717807</v>
      </c>
      <c r="O27" s="21"/>
      <c r="P27" s="21">
        <f>P28+P30+P31+P35+P38+P44+P46+P49+P52</f>
        <v>207717807</v>
      </c>
      <c r="Q27" s="21">
        <f>Q28+Q30+Q31+Q35+Q38+Q44+Q46+Q49+Q52</f>
        <v>205500771</v>
      </c>
      <c r="R27" s="21"/>
      <c r="S27" s="21">
        <f>S28+S30+S31+S35+S38+S44+S46+S49+S52</f>
        <v>205500771</v>
      </c>
      <c r="T27" s="21"/>
      <c r="U27" s="21">
        <f>U28+U30+U31+U35+U38+U44+U46+U49+U52</f>
        <v>205500771</v>
      </c>
      <c r="V27" s="21"/>
      <c r="W27" s="21">
        <f>W28+W30+W31+W35+W38+W44+W46+W49+W52</f>
        <v>205500771</v>
      </c>
    </row>
    <row r="28" spans="1:23" ht="18" customHeight="1" outlineLevel="1">
      <c r="A28" s="22" t="s">
        <v>19</v>
      </c>
      <c r="B28" s="20" t="s">
        <v>20</v>
      </c>
      <c r="C28" s="23">
        <f>C29</f>
        <v>187071205</v>
      </c>
      <c r="D28" s="23">
        <f>D29</f>
        <v>0</v>
      </c>
      <c r="E28" s="23">
        <f t="shared" ref="E28:G142" si="1">SUM(C28:D28)</f>
        <v>187071205</v>
      </c>
      <c r="F28" s="23">
        <f>F29</f>
        <v>0</v>
      </c>
      <c r="G28" s="23">
        <f t="shared" si="1"/>
        <v>187071205</v>
      </c>
      <c r="H28" s="23">
        <f>H29</f>
        <v>0</v>
      </c>
      <c r="I28" s="23">
        <f t="shared" ref="I28:I52" si="2">SUM(G28:H28)</f>
        <v>187071205</v>
      </c>
      <c r="J28" s="23"/>
      <c r="K28" s="23">
        <f t="shared" ref="K28:K92" si="3">I28+J28</f>
        <v>187071205</v>
      </c>
      <c r="L28" s="23">
        <f>L29</f>
        <v>148547392</v>
      </c>
      <c r="M28" s="23"/>
      <c r="N28" s="23">
        <f>N29</f>
        <v>148547392</v>
      </c>
      <c r="O28" s="23"/>
      <c r="P28" s="23">
        <f>P29</f>
        <v>148547392</v>
      </c>
      <c r="Q28" s="23">
        <f>Q29</f>
        <v>151136251</v>
      </c>
      <c r="R28" s="23"/>
      <c r="S28" s="23">
        <f>S29</f>
        <v>151136251</v>
      </c>
      <c r="T28" s="23"/>
      <c r="U28" s="23">
        <f>U29</f>
        <v>151136251</v>
      </c>
      <c r="V28" s="23"/>
      <c r="W28" s="23">
        <f>W29</f>
        <v>151136251</v>
      </c>
    </row>
    <row r="29" spans="1:23" ht="15" customHeight="1" outlineLevel="1">
      <c r="A29" s="24" t="s">
        <v>21</v>
      </c>
      <c r="B29" s="25" t="s">
        <v>22</v>
      </c>
      <c r="C29" s="23">
        <v>187071205</v>
      </c>
      <c r="D29" s="23"/>
      <c r="E29" s="23">
        <f t="shared" si="1"/>
        <v>187071205</v>
      </c>
      <c r="F29" s="23"/>
      <c r="G29" s="23">
        <f t="shared" si="1"/>
        <v>187071205</v>
      </c>
      <c r="H29" s="23"/>
      <c r="I29" s="23">
        <f t="shared" si="2"/>
        <v>187071205</v>
      </c>
      <c r="J29" s="23"/>
      <c r="K29" s="23">
        <f t="shared" si="3"/>
        <v>187071205</v>
      </c>
      <c r="L29" s="23">
        <v>148547392</v>
      </c>
      <c r="M29" s="23"/>
      <c r="N29" s="23">
        <v>148547392</v>
      </c>
      <c r="O29" s="23"/>
      <c r="P29" s="23">
        <v>148547392</v>
      </c>
      <c r="Q29" s="23">
        <v>151136251</v>
      </c>
      <c r="R29" s="23"/>
      <c r="S29" s="23">
        <v>151136251</v>
      </c>
      <c r="T29" s="23"/>
      <c r="U29" s="23">
        <v>151136251</v>
      </c>
      <c r="V29" s="23"/>
      <c r="W29" s="23">
        <v>151136251</v>
      </c>
    </row>
    <row r="30" spans="1:23" ht="25.5" outlineLevel="1">
      <c r="A30" s="26" t="s">
        <v>23</v>
      </c>
      <c r="B30" s="25" t="s">
        <v>24</v>
      </c>
      <c r="C30" s="23">
        <v>26808448</v>
      </c>
      <c r="D30" s="23"/>
      <c r="E30" s="23">
        <f t="shared" si="1"/>
        <v>26808448</v>
      </c>
      <c r="F30" s="23"/>
      <c r="G30" s="23">
        <f t="shared" si="1"/>
        <v>26808448</v>
      </c>
      <c r="H30" s="23"/>
      <c r="I30" s="23">
        <f t="shared" si="2"/>
        <v>26808448</v>
      </c>
      <c r="J30" s="23"/>
      <c r="K30" s="23">
        <f t="shared" si="3"/>
        <v>26808448</v>
      </c>
      <c r="L30" s="23">
        <v>28355000</v>
      </c>
      <c r="M30" s="23"/>
      <c r="N30" s="23">
        <v>28355000</v>
      </c>
      <c r="O30" s="23"/>
      <c r="P30" s="23">
        <v>28355000</v>
      </c>
      <c r="Q30" s="23">
        <v>30925000</v>
      </c>
      <c r="R30" s="23"/>
      <c r="S30" s="23">
        <v>30925000</v>
      </c>
      <c r="T30" s="23"/>
      <c r="U30" s="23">
        <v>30925000</v>
      </c>
      <c r="V30" s="23"/>
      <c r="W30" s="23">
        <v>30925000</v>
      </c>
    </row>
    <row r="31" spans="1:23" ht="20.25" customHeight="1" outlineLevel="1">
      <c r="A31" s="26" t="s">
        <v>25</v>
      </c>
      <c r="B31" s="25" t="s">
        <v>26</v>
      </c>
      <c r="C31" s="23">
        <f>SUM(C32:C34)</f>
        <v>24377936</v>
      </c>
      <c r="D31" s="23">
        <f>SUM(D32:D34)</f>
        <v>0</v>
      </c>
      <c r="E31" s="23">
        <f t="shared" si="1"/>
        <v>24377936</v>
      </c>
      <c r="F31" s="23">
        <f>SUM(F32:F34)</f>
        <v>0</v>
      </c>
      <c r="G31" s="23">
        <f t="shared" si="1"/>
        <v>24377936</v>
      </c>
      <c r="H31" s="23">
        <f>SUM(H32:H34)</f>
        <v>0</v>
      </c>
      <c r="I31" s="23">
        <f t="shared" si="2"/>
        <v>24377936</v>
      </c>
      <c r="J31" s="23"/>
      <c r="K31" s="23">
        <f t="shared" si="3"/>
        <v>24377936</v>
      </c>
      <c r="L31" s="23">
        <f>SUM(L32:L34)</f>
        <v>5894000</v>
      </c>
      <c r="M31" s="23"/>
      <c r="N31" s="23">
        <f>SUM(N32:N34)</f>
        <v>5894000</v>
      </c>
      <c r="O31" s="23"/>
      <c r="P31" s="23">
        <f>SUM(P32:P34)</f>
        <v>5894000</v>
      </c>
      <c r="Q31" s="23">
        <f>SUM(Q32:Q34)</f>
        <v>94000</v>
      </c>
      <c r="R31" s="23"/>
      <c r="S31" s="23">
        <f>SUM(S32:S34)</f>
        <v>94000</v>
      </c>
      <c r="T31" s="23"/>
      <c r="U31" s="23">
        <f>SUM(U32:U34)</f>
        <v>94000</v>
      </c>
      <c r="V31" s="23"/>
      <c r="W31" s="23">
        <f>SUM(W32:W34)</f>
        <v>94000</v>
      </c>
    </row>
    <row r="32" spans="1:23" ht="15" customHeight="1" outlineLevel="1">
      <c r="A32" s="24" t="s">
        <v>27</v>
      </c>
      <c r="B32" s="25" t="s">
        <v>28</v>
      </c>
      <c r="C32" s="23">
        <v>24251000</v>
      </c>
      <c r="D32" s="23"/>
      <c r="E32" s="23">
        <f t="shared" si="1"/>
        <v>24251000</v>
      </c>
      <c r="F32" s="23"/>
      <c r="G32" s="23">
        <f t="shared" si="1"/>
        <v>24251000</v>
      </c>
      <c r="H32" s="23"/>
      <c r="I32" s="23">
        <f t="shared" si="2"/>
        <v>24251000</v>
      </c>
      <c r="J32" s="23"/>
      <c r="K32" s="23">
        <f t="shared" si="3"/>
        <v>24251000</v>
      </c>
      <c r="L32" s="23">
        <v>5800000</v>
      </c>
      <c r="M32" s="23"/>
      <c r="N32" s="23">
        <v>5800000</v>
      </c>
      <c r="O32" s="23"/>
      <c r="P32" s="23">
        <v>5800000</v>
      </c>
      <c r="Q32" s="23">
        <v>0</v>
      </c>
      <c r="R32" s="23"/>
      <c r="S32" s="23">
        <v>0</v>
      </c>
      <c r="T32" s="23"/>
      <c r="U32" s="23">
        <v>0</v>
      </c>
      <c r="V32" s="23"/>
      <c r="W32" s="23">
        <v>0</v>
      </c>
    </row>
    <row r="33" spans="1:23" ht="15" customHeight="1" outlineLevel="1">
      <c r="A33" s="24" t="s">
        <v>29</v>
      </c>
      <c r="B33" s="25" t="s">
        <v>30</v>
      </c>
      <c r="C33" s="23">
        <v>4936</v>
      </c>
      <c r="D33" s="23"/>
      <c r="E33" s="23">
        <f t="shared" si="1"/>
        <v>4936</v>
      </c>
      <c r="F33" s="23"/>
      <c r="G33" s="23">
        <f t="shared" si="1"/>
        <v>4936</v>
      </c>
      <c r="H33" s="23"/>
      <c r="I33" s="23">
        <f t="shared" si="2"/>
        <v>4936</v>
      </c>
      <c r="J33" s="23"/>
      <c r="K33" s="23">
        <f t="shared" si="3"/>
        <v>4936</v>
      </c>
      <c r="L33" s="23">
        <v>5000</v>
      </c>
      <c r="M33" s="23"/>
      <c r="N33" s="23">
        <v>5000</v>
      </c>
      <c r="O33" s="23"/>
      <c r="P33" s="23">
        <v>5000</v>
      </c>
      <c r="Q33" s="23">
        <v>5000</v>
      </c>
      <c r="R33" s="23"/>
      <c r="S33" s="23">
        <v>5000</v>
      </c>
      <c r="T33" s="23"/>
      <c r="U33" s="23">
        <v>5000</v>
      </c>
      <c r="V33" s="23"/>
      <c r="W33" s="23">
        <v>5000</v>
      </c>
    </row>
    <row r="34" spans="1:23" ht="15" customHeight="1" outlineLevel="1">
      <c r="A34" s="24" t="s">
        <v>31</v>
      </c>
      <c r="B34" s="25" t="s">
        <v>32</v>
      </c>
      <c r="C34" s="23">
        <v>122000</v>
      </c>
      <c r="D34" s="23"/>
      <c r="E34" s="23">
        <f t="shared" si="1"/>
        <v>122000</v>
      </c>
      <c r="F34" s="23"/>
      <c r="G34" s="23">
        <f t="shared" si="1"/>
        <v>122000</v>
      </c>
      <c r="H34" s="23"/>
      <c r="I34" s="23">
        <f t="shared" si="2"/>
        <v>122000</v>
      </c>
      <c r="J34" s="23"/>
      <c r="K34" s="23">
        <f t="shared" si="3"/>
        <v>122000</v>
      </c>
      <c r="L34" s="23">
        <v>89000</v>
      </c>
      <c r="M34" s="23"/>
      <c r="N34" s="23">
        <v>89000</v>
      </c>
      <c r="O34" s="23"/>
      <c r="P34" s="23">
        <v>89000</v>
      </c>
      <c r="Q34" s="23">
        <v>89000</v>
      </c>
      <c r="R34" s="23"/>
      <c r="S34" s="23">
        <v>89000</v>
      </c>
      <c r="T34" s="23"/>
      <c r="U34" s="23">
        <v>89000</v>
      </c>
      <c r="V34" s="23"/>
      <c r="W34" s="23">
        <v>89000</v>
      </c>
    </row>
    <row r="35" spans="1:23" ht="20.25" customHeight="1" outlineLevel="1">
      <c r="A35" s="26" t="s">
        <v>33</v>
      </c>
      <c r="B35" s="25" t="s">
        <v>34</v>
      </c>
      <c r="C35" s="23">
        <f>SUM(C36:C37)</f>
        <v>4447815</v>
      </c>
      <c r="D35" s="23">
        <f>SUM(D36:D37)</f>
        <v>0</v>
      </c>
      <c r="E35" s="23">
        <f t="shared" si="1"/>
        <v>4447815</v>
      </c>
      <c r="F35" s="23">
        <f>SUM(F36:F37)</f>
        <v>0</v>
      </c>
      <c r="G35" s="23">
        <f t="shared" si="1"/>
        <v>4447815</v>
      </c>
      <c r="H35" s="23">
        <f>SUM(H36:H37)</f>
        <v>0</v>
      </c>
      <c r="I35" s="23">
        <f t="shared" si="2"/>
        <v>4447815</v>
      </c>
      <c r="J35" s="23"/>
      <c r="K35" s="23">
        <f t="shared" si="3"/>
        <v>4447815</v>
      </c>
      <c r="L35" s="23">
        <f>SUM(L36:L37)</f>
        <v>4447815</v>
      </c>
      <c r="M35" s="23"/>
      <c r="N35" s="23">
        <f>SUM(N36:N37)</f>
        <v>4447815</v>
      </c>
      <c r="O35" s="23"/>
      <c r="P35" s="23">
        <f>SUM(P36:P37)</f>
        <v>4447815</v>
      </c>
      <c r="Q35" s="23">
        <f>SUM(Q36:Q37)</f>
        <v>4447815</v>
      </c>
      <c r="R35" s="23"/>
      <c r="S35" s="23">
        <f>SUM(S36:S37)</f>
        <v>4447815</v>
      </c>
      <c r="T35" s="23"/>
      <c r="U35" s="23">
        <f>SUM(U36:U37)</f>
        <v>4447815</v>
      </c>
      <c r="V35" s="23"/>
      <c r="W35" s="23">
        <f>SUM(W36:W37)</f>
        <v>4447815</v>
      </c>
    </row>
    <row r="36" spans="1:23" ht="15" customHeight="1" outlineLevel="1">
      <c r="A36" s="24" t="s">
        <v>35</v>
      </c>
      <c r="B36" s="25" t="s">
        <v>36</v>
      </c>
      <c r="C36" s="23">
        <v>3261000</v>
      </c>
      <c r="D36" s="23"/>
      <c r="E36" s="23">
        <f t="shared" si="1"/>
        <v>3261000</v>
      </c>
      <c r="F36" s="23"/>
      <c r="G36" s="23">
        <f t="shared" si="1"/>
        <v>3261000</v>
      </c>
      <c r="H36" s="23"/>
      <c r="I36" s="23">
        <f t="shared" si="2"/>
        <v>3261000</v>
      </c>
      <c r="J36" s="23"/>
      <c r="K36" s="23">
        <f t="shared" si="3"/>
        <v>3261000</v>
      </c>
      <c r="L36" s="23">
        <v>3261001</v>
      </c>
      <c r="M36" s="23"/>
      <c r="N36" s="23">
        <v>3261001</v>
      </c>
      <c r="O36" s="23"/>
      <c r="P36" s="23">
        <v>3261001</v>
      </c>
      <c r="Q36" s="23">
        <v>3261002</v>
      </c>
      <c r="R36" s="23"/>
      <c r="S36" s="23">
        <v>3261002</v>
      </c>
      <c r="T36" s="23"/>
      <c r="U36" s="23">
        <v>3261002</v>
      </c>
      <c r="V36" s="23"/>
      <c r="W36" s="23">
        <v>3261002</v>
      </c>
    </row>
    <row r="37" spans="1:23" ht="16.5" customHeight="1" outlineLevel="1">
      <c r="A37" s="24" t="s">
        <v>37</v>
      </c>
      <c r="B37" s="25" t="s">
        <v>38</v>
      </c>
      <c r="C37" s="23">
        <v>1186815</v>
      </c>
      <c r="D37" s="23"/>
      <c r="E37" s="23">
        <f t="shared" si="1"/>
        <v>1186815</v>
      </c>
      <c r="F37" s="23"/>
      <c r="G37" s="23">
        <f t="shared" si="1"/>
        <v>1186815</v>
      </c>
      <c r="H37" s="23"/>
      <c r="I37" s="23">
        <f t="shared" si="2"/>
        <v>1186815</v>
      </c>
      <c r="J37" s="23"/>
      <c r="K37" s="23">
        <f t="shared" si="3"/>
        <v>1186815</v>
      </c>
      <c r="L37" s="23">
        <v>1186814</v>
      </c>
      <c r="M37" s="23"/>
      <c r="N37" s="23">
        <v>1186814</v>
      </c>
      <c r="O37" s="23"/>
      <c r="P37" s="23">
        <v>1186814</v>
      </c>
      <c r="Q37" s="23">
        <v>1186813</v>
      </c>
      <c r="R37" s="23"/>
      <c r="S37" s="23">
        <v>1186813</v>
      </c>
      <c r="T37" s="23"/>
      <c r="U37" s="23">
        <v>1186813</v>
      </c>
      <c r="V37" s="23"/>
      <c r="W37" s="23">
        <v>1186813</v>
      </c>
    </row>
    <row r="38" spans="1:23" ht="25.5" outlineLevel="1">
      <c r="A38" s="26" t="s">
        <v>39</v>
      </c>
      <c r="B38" s="25" t="s">
        <v>40</v>
      </c>
      <c r="C38" s="23">
        <f>SUM(C39:C43)</f>
        <v>16696000</v>
      </c>
      <c r="D38" s="23">
        <f>SUM(D39:D43)</f>
        <v>0</v>
      </c>
      <c r="E38" s="23">
        <f t="shared" si="1"/>
        <v>16696000</v>
      </c>
      <c r="F38" s="23">
        <f>SUM(F39:F43)</f>
        <v>0</v>
      </c>
      <c r="G38" s="23">
        <f t="shared" si="1"/>
        <v>16696000</v>
      </c>
      <c r="H38" s="23">
        <f>SUM(H39:H43)</f>
        <v>0</v>
      </c>
      <c r="I38" s="23">
        <f t="shared" si="2"/>
        <v>16696000</v>
      </c>
      <c r="J38" s="23"/>
      <c r="K38" s="23">
        <f t="shared" si="3"/>
        <v>16696000</v>
      </c>
      <c r="L38" s="23">
        <f>SUM(L39:L43)</f>
        <v>17138800</v>
      </c>
      <c r="M38" s="23"/>
      <c r="N38" s="23">
        <f>SUM(N39:N43)</f>
        <v>17138800</v>
      </c>
      <c r="O38" s="23"/>
      <c r="P38" s="23">
        <f>SUM(P39:P43)</f>
        <v>17138800</v>
      </c>
      <c r="Q38" s="23">
        <f>SUM(Q39:Q43)</f>
        <v>17138800</v>
      </c>
      <c r="R38" s="23"/>
      <c r="S38" s="23">
        <f>SUM(S39:S43)</f>
        <v>17138800</v>
      </c>
      <c r="T38" s="23"/>
      <c r="U38" s="23">
        <f>SUM(U39:U43)</f>
        <v>17138800</v>
      </c>
      <c r="V38" s="23"/>
      <c r="W38" s="23">
        <f>SUM(W39:W43)</f>
        <v>17138800</v>
      </c>
    </row>
    <row r="39" spans="1:23" ht="30.75" customHeight="1" outlineLevel="1">
      <c r="A39" s="24" t="s">
        <v>41</v>
      </c>
      <c r="B39" s="25" t="s">
        <v>42</v>
      </c>
      <c r="C39" s="23">
        <v>11400000</v>
      </c>
      <c r="D39" s="23"/>
      <c r="E39" s="23">
        <f t="shared" si="1"/>
        <v>11400000</v>
      </c>
      <c r="F39" s="23"/>
      <c r="G39" s="23">
        <f t="shared" si="1"/>
        <v>11400000</v>
      </c>
      <c r="H39" s="23"/>
      <c r="I39" s="23">
        <f t="shared" si="2"/>
        <v>11400000</v>
      </c>
      <c r="J39" s="23"/>
      <c r="K39" s="23">
        <f t="shared" si="3"/>
        <v>11400000</v>
      </c>
      <c r="L39" s="23">
        <v>12000000</v>
      </c>
      <c r="M39" s="23"/>
      <c r="N39" s="23">
        <v>12000000</v>
      </c>
      <c r="O39" s="23"/>
      <c r="P39" s="23">
        <v>12000000</v>
      </c>
      <c r="Q39" s="23">
        <v>12000000</v>
      </c>
      <c r="R39" s="23"/>
      <c r="S39" s="23">
        <v>12000000</v>
      </c>
      <c r="T39" s="23"/>
      <c r="U39" s="23">
        <v>12000000</v>
      </c>
      <c r="V39" s="23"/>
      <c r="W39" s="23">
        <v>12000000</v>
      </c>
    </row>
    <row r="40" spans="1:23" ht="30.75" customHeight="1" outlineLevel="1">
      <c r="A40" s="24" t="s">
        <v>43</v>
      </c>
      <c r="B40" s="25" t="s">
        <v>44</v>
      </c>
      <c r="C40" s="23">
        <f>347000</f>
        <v>347000</v>
      </c>
      <c r="D40" s="23"/>
      <c r="E40" s="23">
        <f t="shared" si="1"/>
        <v>347000</v>
      </c>
      <c r="F40" s="23"/>
      <c r="G40" s="23">
        <f t="shared" si="1"/>
        <v>347000</v>
      </c>
      <c r="H40" s="23"/>
      <c r="I40" s="23">
        <f t="shared" si="2"/>
        <v>347000</v>
      </c>
      <c r="J40" s="23"/>
      <c r="K40" s="23">
        <f t="shared" si="3"/>
        <v>347000</v>
      </c>
      <c r="L40" s="23">
        <v>800</v>
      </c>
      <c r="M40" s="23"/>
      <c r="N40" s="23">
        <v>800</v>
      </c>
      <c r="O40" s="23"/>
      <c r="P40" s="23">
        <v>800</v>
      </c>
      <c r="Q40" s="23">
        <v>800</v>
      </c>
      <c r="R40" s="23"/>
      <c r="S40" s="23">
        <v>800</v>
      </c>
      <c r="T40" s="23"/>
      <c r="U40" s="23">
        <v>800</v>
      </c>
      <c r="V40" s="23"/>
      <c r="W40" s="23">
        <v>800</v>
      </c>
    </row>
    <row r="41" spans="1:23" ht="27" customHeight="1" outlineLevel="1">
      <c r="A41" s="24" t="s">
        <v>45</v>
      </c>
      <c r="B41" s="25" t="s">
        <v>46</v>
      </c>
      <c r="C41" s="23">
        <v>480000</v>
      </c>
      <c r="D41" s="23"/>
      <c r="E41" s="23">
        <f t="shared" si="1"/>
        <v>480000</v>
      </c>
      <c r="F41" s="23"/>
      <c r="G41" s="23">
        <f t="shared" si="1"/>
        <v>480000</v>
      </c>
      <c r="H41" s="23"/>
      <c r="I41" s="23">
        <f t="shared" si="2"/>
        <v>480000</v>
      </c>
      <c r="J41" s="23"/>
      <c r="K41" s="23">
        <f t="shared" si="3"/>
        <v>480000</v>
      </c>
      <c r="L41" s="23">
        <v>519000</v>
      </c>
      <c r="M41" s="23"/>
      <c r="N41" s="23">
        <v>519000</v>
      </c>
      <c r="O41" s="23"/>
      <c r="P41" s="23">
        <v>519000</v>
      </c>
      <c r="Q41" s="23">
        <v>519000</v>
      </c>
      <c r="R41" s="23"/>
      <c r="S41" s="23">
        <v>519000</v>
      </c>
      <c r="T41" s="23"/>
      <c r="U41" s="23">
        <v>519000</v>
      </c>
      <c r="V41" s="23"/>
      <c r="W41" s="23">
        <v>519000</v>
      </c>
    </row>
    <row r="42" spans="1:23" ht="15" customHeight="1" outlineLevel="1">
      <c r="A42" s="24" t="s">
        <v>47</v>
      </c>
      <c r="B42" s="25" t="s">
        <v>48</v>
      </c>
      <c r="C42" s="23">
        <v>50000</v>
      </c>
      <c r="D42" s="23"/>
      <c r="E42" s="23">
        <f t="shared" si="1"/>
        <v>50000</v>
      </c>
      <c r="F42" s="23"/>
      <c r="G42" s="23">
        <f t="shared" si="1"/>
        <v>50000</v>
      </c>
      <c r="H42" s="23"/>
      <c r="I42" s="23">
        <f t="shared" si="2"/>
        <v>50000</v>
      </c>
      <c r="J42" s="23"/>
      <c r="K42" s="23">
        <f t="shared" si="3"/>
        <v>50000</v>
      </c>
      <c r="L42" s="23">
        <v>0</v>
      </c>
      <c r="M42" s="23"/>
      <c r="N42" s="23">
        <v>0</v>
      </c>
      <c r="O42" s="23"/>
      <c r="P42" s="23">
        <v>0</v>
      </c>
      <c r="Q42" s="23">
        <v>0</v>
      </c>
      <c r="R42" s="23"/>
      <c r="S42" s="23">
        <v>0</v>
      </c>
      <c r="T42" s="23"/>
      <c r="U42" s="23">
        <v>0</v>
      </c>
      <c r="V42" s="23"/>
      <c r="W42" s="23">
        <v>0</v>
      </c>
    </row>
    <row r="43" spans="1:23" ht="15" customHeight="1" outlineLevel="1">
      <c r="A43" s="24" t="s">
        <v>49</v>
      </c>
      <c r="B43" s="25" t="s">
        <v>50</v>
      </c>
      <c r="C43" s="23">
        <f>4300000+119000</f>
        <v>4419000</v>
      </c>
      <c r="D43" s="23"/>
      <c r="E43" s="23">
        <f t="shared" si="1"/>
        <v>4419000</v>
      </c>
      <c r="F43" s="23"/>
      <c r="G43" s="23">
        <f t="shared" si="1"/>
        <v>4419000</v>
      </c>
      <c r="H43" s="23"/>
      <c r="I43" s="23">
        <f t="shared" si="2"/>
        <v>4419000</v>
      </c>
      <c r="J43" s="23"/>
      <c r="K43" s="23">
        <f t="shared" si="3"/>
        <v>4419000</v>
      </c>
      <c r="L43" s="23">
        <f>119000+4500000</f>
        <v>4619000</v>
      </c>
      <c r="M43" s="23"/>
      <c r="N43" s="23">
        <f>119000+4500000</f>
        <v>4619000</v>
      </c>
      <c r="O43" s="23"/>
      <c r="P43" s="23">
        <f>119000+4500000</f>
        <v>4619000</v>
      </c>
      <c r="Q43" s="23">
        <f>119000+4500000</f>
        <v>4619000</v>
      </c>
      <c r="R43" s="23"/>
      <c r="S43" s="23">
        <f>119000+4500000</f>
        <v>4619000</v>
      </c>
      <c r="T43" s="23"/>
      <c r="U43" s="23">
        <f>119000+4500000</f>
        <v>4619000</v>
      </c>
      <c r="V43" s="23"/>
      <c r="W43" s="23">
        <f>119000+4500000</f>
        <v>4619000</v>
      </c>
    </row>
    <row r="44" spans="1:23" ht="20.25" customHeight="1" outlineLevel="1">
      <c r="A44" s="26" t="s">
        <v>51</v>
      </c>
      <c r="B44" s="25" t="s">
        <v>52</v>
      </c>
      <c r="C44" s="23">
        <f>C45</f>
        <v>430800</v>
      </c>
      <c r="D44" s="23">
        <f>D45</f>
        <v>0</v>
      </c>
      <c r="E44" s="23">
        <f t="shared" si="1"/>
        <v>430800</v>
      </c>
      <c r="F44" s="23">
        <f>F45</f>
        <v>0</v>
      </c>
      <c r="G44" s="23">
        <f t="shared" si="1"/>
        <v>430800</v>
      </c>
      <c r="H44" s="23">
        <f>H45</f>
        <v>0</v>
      </c>
      <c r="I44" s="23">
        <f t="shared" si="2"/>
        <v>430800</v>
      </c>
      <c r="J44" s="23"/>
      <c r="K44" s="23">
        <f t="shared" si="3"/>
        <v>430800</v>
      </c>
      <c r="L44" s="23">
        <f>L45</f>
        <v>430800</v>
      </c>
      <c r="M44" s="23"/>
      <c r="N44" s="23">
        <f>N45</f>
        <v>430800</v>
      </c>
      <c r="O44" s="23"/>
      <c r="P44" s="23">
        <f>P45</f>
        <v>430800</v>
      </c>
      <c r="Q44" s="23">
        <f>Q45</f>
        <v>430800</v>
      </c>
      <c r="R44" s="23"/>
      <c r="S44" s="23">
        <f>S45</f>
        <v>430800</v>
      </c>
      <c r="T44" s="23"/>
      <c r="U44" s="23">
        <f>U45</f>
        <v>430800</v>
      </c>
      <c r="V44" s="23"/>
      <c r="W44" s="23">
        <f>W45</f>
        <v>430800</v>
      </c>
    </row>
    <row r="45" spans="1:23" ht="15" customHeight="1" outlineLevel="1">
      <c r="A45" s="24" t="s">
        <v>53</v>
      </c>
      <c r="B45" s="25" t="s">
        <v>54</v>
      </c>
      <c r="C45" s="23">
        <v>430800</v>
      </c>
      <c r="D45" s="23"/>
      <c r="E45" s="23">
        <f t="shared" si="1"/>
        <v>430800</v>
      </c>
      <c r="F45" s="23"/>
      <c r="G45" s="23">
        <f t="shared" si="1"/>
        <v>430800</v>
      </c>
      <c r="H45" s="23"/>
      <c r="I45" s="23">
        <f t="shared" si="2"/>
        <v>430800</v>
      </c>
      <c r="J45" s="23"/>
      <c r="K45" s="23">
        <f t="shared" si="3"/>
        <v>430800</v>
      </c>
      <c r="L45" s="23">
        <v>430800</v>
      </c>
      <c r="M45" s="23"/>
      <c r="N45" s="23">
        <v>430800</v>
      </c>
      <c r="O45" s="23"/>
      <c r="P45" s="23">
        <v>430800</v>
      </c>
      <c r="Q45" s="23">
        <v>430800</v>
      </c>
      <c r="R45" s="23"/>
      <c r="S45" s="23">
        <v>430800</v>
      </c>
      <c r="T45" s="23"/>
      <c r="U45" s="23">
        <v>430800</v>
      </c>
      <c r="V45" s="23"/>
      <c r="W45" s="23">
        <v>430800</v>
      </c>
    </row>
    <row r="46" spans="1:23" ht="21" customHeight="1" outlineLevel="1">
      <c r="A46" s="26" t="s">
        <v>55</v>
      </c>
      <c r="B46" s="25" t="s">
        <v>56</v>
      </c>
      <c r="C46" s="23">
        <f>SUM(C47:C48)</f>
        <v>273000</v>
      </c>
      <c r="D46" s="23">
        <f>SUM(D47:D48)</f>
        <v>0</v>
      </c>
      <c r="E46" s="23">
        <f t="shared" si="1"/>
        <v>273000</v>
      </c>
      <c r="F46" s="23">
        <f>SUM(F47:F48)</f>
        <v>0</v>
      </c>
      <c r="G46" s="23">
        <f t="shared" si="1"/>
        <v>273000</v>
      </c>
      <c r="H46" s="23">
        <f>SUM(H47:H48)</f>
        <v>0</v>
      </c>
      <c r="I46" s="23">
        <f t="shared" si="2"/>
        <v>273000</v>
      </c>
      <c r="J46" s="23"/>
      <c r="K46" s="23">
        <f t="shared" si="3"/>
        <v>273000</v>
      </c>
      <c r="L46" s="23">
        <f>SUM(L47:L48)</f>
        <v>73000</v>
      </c>
      <c r="M46" s="23"/>
      <c r="N46" s="23">
        <f>SUM(N47:N48)</f>
        <v>73000</v>
      </c>
      <c r="O46" s="23"/>
      <c r="P46" s="23">
        <f>SUM(P47:P48)</f>
        <v>73000</v>
      </c>
      <c r="Q46" s="23">
        <f>SUM(Q47:Q48)</f>
        <v>73000</v>
      </c>
      <c r="R46" s="23"/>
      <c r="S46" s="23">
        <f>SUM(S47:S48)</f>
        <v>73000</v>
      </c>
      <c r="T46" s="23"/>
      <c r="U46" s="23">
        <f>SUM(U47:U48)</f>
        <v>73000</v>
      </c>
      <c r="V46" s="23"/>
      <c r="W46" s="23">
        <f>SUM(W47:W48)</f>
        <v>73000</v>
      </c>
    </row>
    <row r="47" spans="1:23" ht="15" customHeight="1" outlineLevel="1">
      <c r="A47" s="24" t="s">
        <v>57</v>
      </c>
      <c r="B47" s="25" t="s">
        <v>58</v>
      </c>
      <c r="C47" s="23">
        <v>273000</v>
      </c>
      <c r="D47" s="23"/>
      <c r="E47" s="23">
        <f t="shared" si="1"/>
        <v>273000</v>
      </c>
      <c r="F47" s="23"/>
      <c r="G47" s="23">
        <f t="shared" si="1"/>
        <v>273000</v>
      </c>
      <c r="H47" s="23"/>
      <c r="I47" s="23">
        <f t="shared" si="2"/>
        <v>273000</v>
      </c>
      <c r="J47" s="23"/>
      <c r="K47" s="23">
        <f t="shared" si="3"/>
        <v>273000</v>
      </c>
      <c r="L47" s="23">
        <v>73000</v>
      </c>
      <c r="M47" s="23"/>
      <c r="N47" s="23">
        <v>73000</v>
      </c>
      <c r="O47" s="23"/>
      <c r="P47" s="23">
        <v>73000</v>
      </c>
      <c r="Q47" s="23">
        <v>73000</v>
      </c>
      <c r="R47" s="23"/>
      <c r="S47" s="23">
        <v>73000</v>
      </c>
      <c r="T47" s="23"/>
      <c r="U47" s="23">
        <v>73000</v>
      </c>
      <c r="V47" s="23"/>
      <c r="W47" s="23">
        <v>73000</v>
      </c>
    </row>
    <row r="48" spans="1:23" ht="15" customHeight="1" outlineLevel="1">
      <c r="A48" s="24" t="s">
        <v>59</v>
      </c>
      <c r="B48" s="25" t="s">
        <v>60</v>
      </c>
      <c r="C48" s="23">
        <v>0</v>
      </c>
      <c r="D48" s="23"/>
      <c r="E48" s="23">
        <f t="shared" si="1"/>
        <v>0</v>
      </c>
      <c r="F48" s="23"/>
      <c r="G48" s="23">
        <f t="shared" si="1"/>
        <v>0</v>
      </c>
      <c r="H48" s="23"/>
      <c r="I48" s="23">
        <f t="shared" si="2"/>
        <v>0</v>
      </c>
      <c r="J48" s="23"/>
      <c r="K48" s="23">
        <f t="shared" si="3"/>
        <v>0</v>
      </c>
      <c r="L48" s="23">
        <v>0</v>
      </c>
      <c r="M48" s="23"/>
      <c r="N48" s="23">
        <v>0</v>
      </c>
      <c r="O48" s="23"/>
      <c r="P48" s="23">
        <v>0</v>
      </c>
      <c r="Q48" s="23">
        <v>0</v>
      </c>
      <c r="R48" s="23"/>
      <c r="S48" s="23">
        <v>0</v>
      </c>
      <c r="T48" s="23"/>
      <c r="U48" s="23">
        <v>0</v>
      </c>
      <c r="V48" s="23"/>
      <c r="W48" s="23">
        <v>0</v>
      </c>
    </row>
    <row r="49" spans="1:23" ht="17.25" customHeight="1" outlineLevel="1">
      <c r="A49" s="26" t="s">
        <v>61</v>
      </c>
      <c r="B49" s="25" t="s">
        <v>62</v>
      </c>
      <c r="C49" s="23">
        <f>SUM(C50:C51)</f>
        <v>1691700</v>
      </c>
      <c r="D49" s="23">
        <f>SUM(D50:D51)</f>
        <v>0</v>
      </c>
      <c r="E49" s="23">
        <f t="shared" si="1"/>
        <v>1691700</v>
      </c>
      <c r="F49" s="23">
        <f>SUM(F50:F51)</f>
        <v>0</v>
      </c>
      <c r="G49" s="23">
        <f t="shared" si="1"/>
        <v>1691700</v>
      </c>
      <c r="H49" s="23">
        <f>SUM(H50:H51)</f>
        <v>0</v>
      </c>
      <c r="I49" s="23">
        <f t="shared" si="2"/>
        <v>1691700</v>
      </c>
      <c r="J49" s="23"/>
      <c r="K49" s="23">
        <f t="shared" si="3"/>
        <v>1691700</v>
      </c>
      <c r="L49" s="23">
        <f t="shared" ref="L49:Q49" si="4">SUM(L50:L51)</f>
        <v>1577000</v>
      </c>
      <c r="M49" s="23"/>
      <c r="N49" s="23">
        <f t="shared" ref="N49:P49" si="5">SUM(N50:N51)</f>
        <v>1577000</v>
      </c>
      <c r="O49" s="23"/>
      <c r="P49" s="23">
        <f t="shared" si="5"/>
        <v>1577000</v>
      </c>
      <c r="Q49" s="23">
        <f t="shared" si="4"/>
        <v>1105</v>
      </c>
      <c r="R49" s="23"/>
      <c r="S49" s="23">
        <f t="shared" ref="S49:U49" si="6">SUM(S50:S51)</f>
        <v>1105</v>
      </c>
      <c r="T49" s="23"/>
      <c r="U49" s="23">
        <f t="shared" si="6"/>
        <v>1105</v>
      </c>
      <c r="V49" s="23"/>
      <c r="W49" s="23">
        <f t="shared" ref="W49" si="7">SUM(W50:W51)</f>
        <v>1105</v>
      </c>
    </row>
    <row r="50" spans="1:23" ht="16.5" customHeight="1" outlineLevel="1">
      <c r="A50" s="24" t="s">
        <v>63</v>
      </c>
      <c r="B50" s="25" t="s">
        <v>64</v>
      </c>
      <c r="C50" s="23">
        <v>1619000</v>
      </c>
      <c r="D50" s="23"/>
      <c r="E50" s="23">
        <f t="shared" si="1"/>
        <v>1619000</v>
      </c>
      <c r="F50" s="23"/>
      <c r="G50" s="23">
        <f t="shared" si="1"/>
        <v>1619000</v>
      </c>
      <c r="H50" s="23"/>
      <c r="I50" s="23">
        <f t="shared" si="2"/>
        <v>1619000</v>
      </c>
      <c r="J50" s="23"/>
      <c r="K50" s="23">
        <f t="shared" si="3"/>
        <v>1619000</v>
      </c>
      <c r="L50" s="23">
        <v>1577000</v>
      </c>
      <c r="M50" s="23"/>
      <c r="N50" s="23">
        <v>1577000</v>
      </c>
      <c r="O50" s="23"/>
      <c r="P50" s="23">
        <v>1577000</v>
      </c>
      <c r="Q50" s="23">
        <v>1105</v>
      </c>
      <c r="R50" s="23"/>
      <c r="S50" s="23">
        <v>1105</v>
      </c>
      <c r="T50" s="23"/>
      <c r="U50" s="23">
        <v>1105</v>
      </c>
      <c r="V50" s="23"/>
      <c r="W50" s="23">
        <v>1105</v>
      </c>
    </row>
    <row r="51" spans="1:23" ht="16.5" customHeight="1" outlineLevel="1">
      <c r="A51" s="24" t="s">
        <v>65</v>
      </c>
      <c r="B51" s="25" t="s">
        <v>66</v>
      </c>
      <c r="C51" s="23">
        <v>72700</v>
      </c>
      <c r="D51" s="23"/>
      <c r="E51" s="23">
        <f t="shared" si="1"/>
        <v>72700</v>
      </c>
      <c r="F51" s="23"/>
      <c r="G51" s="23">
        <f t="shared" si="1"/>
        <v>72700</v>
      </c>
      <c r="H51" s="23"/>
      <c r="I51" s="23">
        <f t="shared" si="2"/>
        <v>72700</v>
      </c>
      <c r="J51" s="23"/>
      <c r="K51" s="23">
        <f t="shared" si="3"/>
        <v>72700</v>
      </c>
      <c r="L51" s="23">
        <v>0</v>
      </c>
      <c r="M51" s="23"/>
      <c r="N51" s="23">
        <v>0</v>
      </c>
      <c r="O51" s="23"/>
      <c r="P51" s="23">
        <v>0</v>
      </c>
      <c r="Q51" s="23">
        <v>0</v>
      </c>
      <c r="R51" s="23"/>
      <c r="S51" s="23">
        <v>0</v>
      </c>
      <c r="T51" s="23"/>
      <c r="U51" s="23">
        <v>0</v>
      </c>
      <c r="V51" s="23"/>
      <c r="W51" s="23">
        <v>0</v>
      </c>
    </row>
    <row r="52" spans="1:23" ht="20.25" customHeight="1" outlineLevel="1">
      <c r="A52" s="24" t="s">
        <v>67</v>
      </c>
      <c r="B52" s="25" t="s">
        <v>68</v>
      </c>
      <c r="C52" s="23">
        <v>1254000</v>
      </c>
      <c r="D52" s="23"/>
      <c r="E52" s="23">
        <f t="shared" si="1"/>
        <v>1254000</v>
      </c>
      <c r="F52" s="23"/>
      <c r="G52" s="23">
        <f t="shared" si="1"/>
        <v>1254000</v>
      </c>
      <c r="H52" s="23"/>
      <c r="I52" s="23">
        <f t="shared" si="2"/>
        <v>1254000</v>
      </c>
      <c r="J52" s="23"/>
      <c r="K52" s="23">
        <f t="shared" si="3"/>
        <v>1254000</v>
      </c>
      <c r="L52" s="23">
        <v>1254000</v>
      </c>
      <c r="M52" s="23"/>
      <c r="N52" s="23">
        <v>1254000</v>
      </c>
      <c r="O52" s="23"/>
      <c r="P52" s="23">
        <v>1254000</v>
      </c>
      <c r="Q52" s="23">
        <v>1254000</v>
      </c>
      <c r="R52" s="23"/>
      <c r="S52" s="23">
        <v>1254000</v>
      </c>
      <c r="T52" s="23"/>
      <c r="U52" s="23">
        <v>1254000</v>
      </c>
      <c r="V52" s="23"/>
      <c r="W52" s="23">
        <v>1254000</v>
      </c>
    </row>
    <row r="53" spans="1:23" s="27" customFormat="1" ht="21" customHeight="1">
      <c r="A53" s="19" t="s">
        <v>69</v>
      </c>
      <c r="B53" s="20" t="s">
        <v>70</v>
      </c>
      <c r="C53" s="21">
        <f>C54+C142</f>
        <v>978714234.49000001</v>
      </c>
      <c r="D53" s="21">
        <f>D54+D142</f>
        <v>333421814.31999999</v>
      </c>
      <c r="E53" s="21">
        <f>E54+E142</f>
        <v>1312136048.8099999</v>
      </c>
      <c r="F53" s="21">
        <f>F54+F142+F143+F144</f>
        <v>63834721.149999999</v>
      </c>
      <c r="G53" s="21">
        <f>G54+G142+G143+G144</f>
        <v>1376970769.96</v>
      </c>
      <c r="H53" s="21">
        <f>H54+H142+H143+H144</f>
        <v>34926579.140000001</v>
      </c>
      <c r="I53" s="21">
        <f>I54+I142+I143+I144</f>
        <v>1411897349.0999999</v>
      </c>
      <c r="J53" s="21">
        <f t="shared" ref="J53:O53" si="8">J54+J142+J143+J144</f>
        <v>10174000</v>
      </c>
      <c r="K53" s="21">
        <f t="shared" si="8"/>
        <v>1422071349.0999999</v>
      </c>
      <c r="L53" s="21">
        <f t="shared" si="8"/>
        <v>1197636742.73</v>
      </c>
      <c r="M53" s="21">
        <f t="shared" si="8"/>
        <v>295895335.54000002</v>
      </c>
      <c r="N53" s="21">
        <f t="shared" si="8"/>
        <v>1493532078.27</v>
      </c>
      <c r="O53" s="21">
        <f t="shared" si="8"/>
        <v>-70531955.180000007</v>
      </c>
      <c r="P53" s="21">
        <f t="shared" ref="P53:W53" si="9">P54+P142</f>
        <v>1423000123.0899999</v>
      </c>
      <c r="Q53" s="21">
        <f t="shared" si="9"/>
        <v>1749222671.52</v>
      </c>
      <c r="R53" s="21">
        <f t="shared" si="9"/>
        <v>17521548.330000002</v>
      </c>
      <c r="S53" s="21">
        <f t="shared" si="9"/>
        <v>1766744219.8499999</v>
      </c>
      <c r="T53" s="21">
        <f t="shared" si="9"/>
        <v>222222222.22</v>
      </c>
      <c r="U53" s="21">
        <f t="shared" si="9"/>
        <v>1988966442.0699999</v>
      </c>
      <c r="V53" s="21">
        <f t="shared" si="9"/>
        <v>-141299182.34999999</v>
      </c>
      <c r="W53" s="21">
        <f t="shared" si="9"/>
        <v>1847667259.72</v>
      </c>
    </row>
    <row r="54" spans="1:23" ht="29.25" customHeight="1">
      <c r="A54" s="24" t="s">
        <v>71</v>
      </c>
      <c r="B54" s="25" t="s">
        <v>72</v>
      </c>
      <c r="C54" s="23">
        <f t="shared" ref="C54:M54" si="10">C55+C58+C116+C132</f>
        <v>973182922.49000001</v>
      </c>
      <c r="D54" s="23">
        <f t="shared" si="10"/>
        <v>333421814.31999999</v>
      </c>
      <c r="E54" s="23">
        <f t="shared" si="10"/>
        <v>1306604736.8099999</v>
      </c>
      <c r="F54" s="23">
        <f t="shared" si="10"/>
        <v>59276717.75</v>
      </c>
      <c r="G54" s="23">
        <f t="shared" si="10"/>
        <v>1366881454.5599999</v>
      </c>
      <c r="H54" s="23">
        <f t="shared" si="10"/>
        <v>34926579.140000001</v>
      </c>
      <c r="I54" s="23">
        <f t="shared" si="10"/>
        <v>1401808033.6999998</v>
      </c>
      <c r="J54" s="23">
        <f t="shared" si="10"/>
        <v>10174000</v>
      </c>
      <c r="K54" s="23">
        <f t="shared" si="3"/>
        <v>1411982033.6999998</v>
      </c>
      <c r="L54" s="23">
        <f t="shared" si="10"/>
        <v>1197636742.73</v>
      </c>
      <c r="M54" s="23">
        <f t="shared" si="10"/>
        <v>295895335.54000002</v>
      </c>
      <c r="N54" s="23">
        <f t="shared" ref="N54:N142" si="11">SUM(L54:M54)</f>
        <v>1493532078.27</v>
      </c>
      <c r="O54" s="23">
        <f>O55+O58+O116+O132</f>
        <v>-70531955.180000007</v>
      </c>
      <c r="P54" s="23">
        <f t="shared" ref="P54" si="12">SUM(N54:O54)</f>
        <v>1423000123.0899999</v>
      </c>
      <c r="Q54" s="23">
        <f t="shared" ref="Q54:W54" si="13">Q55+Q58+Q116+Q132</f>
        <v>1749222671.52</v>
      </c>
      <c r="R54" s="23">
        <f t="shared" si="13"/>
        <v>17521548.330000002</v>
      </c>
      <c r="S54" s="23">
        <f t="shared" si="13"/>
        <v>1766744219.8499999</v>
      </c>
      <c r="T54" s="23">
        <f t="shared" si="13"/>
        <v>222222222.22</v>
      </c>
      <c r="U54" s="23">
        <f t="shared" si="13"/>
        <v>1988966442.0699999</v>
      </c>
      <c r="V54" s="23">
        <f t="shared" si="13"/>
        <v>-141299182.34999999</v>
      </c>
      <c r="W54" s="23">
        <f t="shared" si="13"/>
        <v>1847667259.72</v>
      </c>
    </row>
    <row r="55" spans="1:23" ht="18.75" customHeight="1">
      <c r="A55" s="22" t="s">
        <v>73</v>
      </c>
      <c r="B55" s="25" t="s">
        <v>74</v>
      </c>
      <c r="C55" s="23">
        <f>C56</f>
        <v>48709400</v>
      </c>
      <c r="D55" s="23"/>
      <c r="E55" s="23">
        <f t="shared" si="1"/>
        <v>48709400</v>
      </c>
      <c r="F55" s="23"/>
      <c r="G55" s="23">
        <f>E55</f>
        <v>48709400</v>
      </c>
      <c r="H55" s="23"/>
      <c r="I55" s="23">
        <f>G55</f>
        <v>48709400</v>
      </c>
      <c r="J55" s="23">
        <f>SUM(J56:J57)</f>
        <v>3100000</v>
      </c>
      <c r="K55" s="23">
        <f>SUM(K56:K57)</f>
        <v>51809400</v>
      </c>
      <c r="L55" s="23">
        <f>L56</f>
        <v>38977200</v>
      </c>
      <c r="M55" s="23">
        <f t="shared" ref="M55:P55" si="14">M56</f>
        <v>0</v>
      </c>
      <c r="N55" s="23">
        <f t="shared" si="14"/>
        <v>38977200</v>
      </c>
      <c r="O55" s="23">
        <f t="shared" si="14"/>
        <v>0</v>
      </c>
      <c r="P55" s="23">
        <f t="shared" si="14"/>
        <v>38977200</v>
      </c>
      <c r="Q55" s="23">
        <f>Q56</f>
        <v>10600</v>
      </c>
      <c r="R55" s="23"/>
      <c r="S55" s="23">
        <f t="shared" ref="S55:S142" si="15">SUM(Q55:R55)</f>
        <v>10600</v>
      </c>
      <c r="T55" s="23"/>
      <c r="U55" s="23">
        <f t="shared" ref="U55:U56" si="16">SUM(S55:T55)</f>
        <v>10600</v>
      </c>
      <c r="V55" s="23"/>
      <c r="W55" s="23">
        <f t="shared" ref="W55:W56" si="17">SUM(U55:V55)</f>
        <v>10600</v>
      </c>
    </row>
    <row r="56" spans="1:23" ht="13.5" customHeight="1">
      <c r="A56" s="24" t="s">
        <v>75</v>
      </c>
      <c r="B56" s="25" t="s">
        <v>76</v>
      </c>
      <c r="C56" s="23">
        <v>48709400</v>
      </c>
      <c r="D56" s="23"/>
      <c r="E56" s="23">
        <f t="shared" si="1"/>
        <v>48709400</v>
      </c>
      <c r="F56" s="23"/>
      <c r="G56" s="23">
        <f t="shared" ref="G56:G59" si="18">E56</f>
        <v>48709400</v>
      </c>
      <c r="H56" s="23"/>
      <c r="I56" s="23">
        <f t="shared" ref="I56" si="19">G56</f>
        <v>48709400</v>
      </c>
      <c r="J56" s="23"/>
      <c r="K56" s="23">
        <f t="shared" si="3"/>
        <v>48709400</v>
      </c>
      <c r="L56" s="23">
        <v>38977200</v>
      </c>
      <c r="M56" s="23"/>
      <c r="N56" s="23">
        <f t="shared" si="11"/>
        <v>38977200</v>
      </c>
      <c r="O56" s="23"/>
      <c r="P56" s="23">
        <f t="shared" ref="P56" si="20">SUM(N56:O56)</f>
        <v>38977200</v>
      </c>
      <c r="Q56" s="23">
        <v>10600</v>
      </c>
      <c r="R56" s="23"/>
      <c r="S56" s="23">
        <f t="shared" si="15"/>
        <v>10600</v>
      </c>
      <c r="T56" s="23"/>
      <c r="U56" s="23">
        <f t="shared" si="16"/>
        <v>10600</v>
      </c>
      <c r="V56" s="23"/>
      <c r="W56" s="23">
        <f t="shared" si="17"/>
        <v>10600</v>
      </c>
    </row>
    <row r="57" spans="1:23" ht="30" customHeight="1">
      <c r="A57" s="24" t="s">
        <v>196</v>
      </c>
      <c r="B57" s="25" t="s">
        <v>197</v>
      </c>
      <c r="C57" s="23"/>
      <c r="D57" s="23"/>
      <c r="E57" s="23"/>
      <c r="F57" s="23"/>
      <c r="G57" s="23"/>
      <c r="H57" s="23"/>
      <c r="I57" s="23"/>
      <c r="J57" s="23">
        <v>3100000</v>
      </c>
      <c r="K57" s="23">
        <f>J57</f>
        <v>3100000</v>
      </c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3" ht="28.5" customHeight="1">
      <c r="A58" s="22" t="s">
        <v>77</v>
      </c>
      <c r="B58" s="25" t="s">
        <v>78</v>
      </c>
      <c r="C58" s="23">
        <f>SUM(C59:C87)</f>
        <v>258895922.49000001</v>
      </c>
      <c r="D58" s="23">
        <f t="shared" ref="D58" si="21">SUM(D59:D87)</f>
        <v>332754147.98000002</v>
      </c>
      <c r="E58" s="23">
        <f>SUM(E59:E104)</f>
        <v>591650070.47000003</v>
      </c>
      <c r="F58" s="23">
        <f>SUM(F59:F107)</f>
        <v>41769999.57</v>
      </c>
      <c r="G58" s="23">
        <f>SUM(G59:G115)</f>
        <v>634420070.03999996</v>
      </c>
      <c r="H58" s="23">
        <f>SUM(H59:H115)</f>
        <v>34370236.369999997</v>
      </c>
      <c r="I58" s="23">
        <f>SUM(I59:I115)</f>
        <v>668790306.40999997</v>
      </c>
      <c r="J58" s="23">
        <f t="shared" ref="J58:W58" si="22">SUM(J59:J115)</f>
        <v>0</v>
      </c>
      <c r="K58" s="23">
        <f t="shared" si="3"/>
        <v>668790306.40999997</v>
      </c>
      <c r="L58" s="23">
        <f t="shared" si="22"/>
        <v>455259342.73000002</v>
      </c>
      <c r="M58" s="23">
        <f t="shared" si="22"/>
        <v>295402637.16000003</v>
      </c>
      <c r="N58" s="23">
        <f t="shared" si="22"/>
        <v>750661979.88999999</v>
      </c>
      <c r="O58" s="23">
        <f t="shared" si="22"/>
        <v>-70531955.180000007</v>
      </c>
      <c r="P58" s="23">
        <f t="shared" si="22"/>
        <v>680130024.71000004</v>
      </c>
      <c r="Q58" s="23">
        <f t="shared" si="22"/>
        <v>1014107471.52</v>
      </c>
      <c r="R58" s="23">
        <f t="shared" si="22"/>
        <v>17019282.07</v>
      </c>
      <c r="S58" s="23">
        <f t="shared" si="22"/>
        <v>1031126753.59</v>
      </c>
      <c r="T58" s="23">
        <f t="shared" si="22"/>
        <v>222222222.22</v>
      </c>
      <c r="U58" s="23">
        <f t="shared" si="22"/>
        <v>1253348975.8099999</v>
      </c>
      <c r="V58" s="23">
        <f t="shared" si="22"/>
        <v>-141299182.34999999</v>
      </c>
      <c r="W58" s="23">
        <f t="shared" si="22"/>
        <v>1112049793.46</v>
      </c>
    </row>
    <row r="59" spans="1:23" ht="63.75" customHeight="1">
      <c r="A59" s="24" t="s">
        <v>79</v>
      </c>
      <c r="B59" s="25" t="s">
        <v>80</v>
      </c>
      <c r="C59" s="23">
        <v>5365800</v>
      </c>
      <c r="D59" s="23">
        <v>-50</v>
      </c>
      <c r="E59" s="23">
        <f t="shared" si="1"/>
        <v>5365750</v>
      </c>
      <c r="F59" s="23"/>
      <c r="G59" s="23">
        <f t="shared" si="18"/>
        <v>5365750</v>
      </c>
      <c r="H59" s="23"/>
      <c r="I59" s="23">
        <f t="shared" ref="I59" si="23">G59</f>
        <v>5365750</v>
      </c>
      <c r="J59" s="23"/>
      <c r="K59" s="23">
        <f t="shared" si="3"/>
        <v>5365750</v>
      </c>
      <c r="L59" s="23">
        <v>5548000</v>
      </c>
      <c r="M59" s="23"/>
      <c r="N59" s="23">
        <f t="shared" si="11"/>
        <v>5548000</v>
      </c>
      <c r="O59" s="23"/>
      <c r="P59" s="23">
        <f t="shared" ref="P59:P61" si="24">SUM(N59:O59)</f>
        <v>5548000</v>
      </c>
      <c r="Q59" s="23">
        <v>5769500</v>
      </c>
      <c r="R59" s="23"/>
      <c r="S59" s="23">
        <f t="shared" si="15"/>
        <v>5769500</v>
      </c>
      <c r="T59" s="23"/>
      <c r="U59" s="23">
        <f t="shared" ref="U59:U61" si="25">SUM(S59:T59)</f>
        <v>5769500</v>
      </c>
      <c r="V59" s="23"/>
      <c r="W59" s="23">
        <f t="shared" ref="W59:W61" si="26">SUM(U59:V59)</f>
        <v>5769500</v>
      </c>
    </row>
    <row r="60" spans="1:23" ht="63.75" customHeight="1">
      <c r="A60" s="28" t="s">
        <v>81</v>
      </c>
      <c r="B60" s="25" t="s">
        <v>82</v>
      </c>
      <c r="C60" s="23">
        <v>0</v>
      </c>
      <c r="D60" s="23"/>
      <c r="E60" s="23">
        <f t="shared" si="1"/>
        <v>0</v>
      </c>
      <c r="F60" s="23"/>
      <c r="G60" s="23">
        <f>E60</f>
        <v>0</v>
      </c>
      <c r="H60" s="23"/>
      <c r="I60" s="23">
        <f>G60</f>
        <v>0</v>
      </c>
      <c r="J60" s="23"/>
      <c r="K60" s="23">
        <f t="shared" si="3"/>
        <v>0</v>
      </c>
      <c r="L60" s="23">
        <v>97644600</v>
      </c>
      <c r="M60" s="23">
        <v>-4.33</v>
      </c>
      <c r="N60" s="23">
        <f t="shared" si="11"/>
        <v>97644595.670000002</v>
      </c>
      <c r="O60" s="23">
        <v>-69189560.670000002</v>
      </c>
      <c r="P60" s="23">
        <f t="shared" si="24"/>
        <v>28455035</v>
      </c>
      <c r="Q60" s="23">
        <v>593818200</v>
      </c>
      <c r="R60" s="23">
        <v>-62.26</v>
      </c>
      <c r="S60" s="23">
        <f t="shared" si="15"/>
        <v>593818137.74000001</v>
      </c>
      <c r="T60" s="23"/>
      <c r="U60" s="23">
        <f t="shared" si="25"/>
        <v>593818137.74000001</v>
      </c>
      <c r="V60" s="23">
        <v>-504673172.74000001</v>
      </c>
      <c r="W60" s="23">
        <f t="shared" si="26"/>
        <v>89144965</v>
      </c>
    </row>
    <row r="61" spans="1:23" ht="63.75" customHeight="1">
      <c r="A61" s="28" t="s">
        <v>83</v>
      </c>
      <c r="B61" s="25" t="s">
        <v>84</v>
      </c>
      <c r="C61" s="23"/>
      <c r="D61" s="23"/>
      <c r="E61" s="23"/>
      <c r="F61" s="23"/>
      <c r="G61" s="23"/>
      <c r="H61" s="23"/>
      <c r="I61" s="23"/>
      <c r="J61" s="23"/>
      <c r="K61" s="23">
        <f t="shared" si="3"/>
        <v>0</v>
      </c>
      <c r="L61" s="23">
        <v>1893100</v>
      </c>
      <c r="M61" s="23">
        <v>9.51</v>
      </c>
      <c r="N61" s="23">
        <f t="shared" si="11"/>
        <v>1893109.51</v>
      </c>
      <c r="O61" s="23">
        <v>-1342394.51</v>
      </c>
      <c r="P61" s="23">
        <f t="shared" si="24"/>
        <v>550715</v>
      </c>
      <c r="Q61" s="23">
        <v>11512800</v>
      </c>
      <c r="R61" s="23">
        <v>0.63</v>
      </c>
      <c r="S61" s="23">
        <f t="shared" si="15"/>
        <v>11512800.630000001</v>
      </c>
      <c r="T61" s="23"/>
      <c r="U61" s="23">
        <f t="shared" si="25"/>
        <v>11512800.630000001</v>
      </c>
      <c r="V61" s="23">
        <v>-9783515.6300000008</v>
      </c>
      <c r="W61" s="23">
        <f t="shared" si="26"/>
        <v>1729285</v>
      </c>
    </row>
    <row r="62" spans="1:23" ht="63.75" customHeight="1">
      <c r="A62" s="28" t="s">
        <v>85</v>
      </c>
      <c r="B62" s="25" t="s">
        <v>82</v>
      </c>
      <c r="C62" s="23"/>
      <c r="D62" s="23"/>
      <c r="E62" s="23"/>
      <c r="F62" s="23"/>
      <c r="G62" s="23"/>
      <c r="H62" s="23"/>
      <c r="I62" s="23"/>
      <c r="J62" s="23"/>
      <c r="K62" s="23">
        <f t="shared" si="3"/>
        <v>0</v>
      </c>
      <c r="L62" s="23"/>
      <c r="M62" s="23"/>
      <c r="N62" s="23"/>
      <c r="O62" s="23"/>
      <c r="P62" s="23"/>
      <c r="Q62" s="23"/>
      <c r="R62" s="29"/>
      <c r="S62" s="23"/>
      <c r="T62" s="23"/>
      <c r="U62" s="23"/>
      <c r="V62" s="23">
        <v>361229801.24000001</v>
      </c>
      <c r="W62" s="23">
        <f>V62</f>
        <v>361229801.24000001</v>
      </c>
    </row>
    <row r="63" spans="1:23" ht="63.75" customHeight="1">
      <c r="A63" s="28" t="s">
        <v>86</v>
      </c>
      <c r="B63" s="25" t="s">
        <v>84</v>
      </c>
      <c r="C63" s="30"/>
      <c r="D63" s="30"/>
      <c r="E63" s="30"/>
      <c r="F63" s="31"/>
      <c r="G63" s="31"/>
      <c r="H63" s="31"/>
      <c r="I63" s="31"/>
      <c r="J63" s="31"/>
      <c r="K63" s="23">
        <f t="shared" si="3"/>
        <v>0</v>
      </c>
      <c r="L63" s="32"/>
      <c r="M63" s="32"/>
      <c r="N63" s="23"/>
      <c r="O63" s="33"/>
      <c r="P63" s="23"/>
      <c r="Q63" s="33"/>
      <c r="R63" s="34"/>
      <c r="S63" s="23"/>
      <c r="T63" s="32"/>
      <c r="U63" s="23"/>
      <c r="V63" s="33">
        <v>7003434.9199999999</v>
      </c>
      <c r="W63" s="23">
        <f>V63</f>
        <v>7003434.9199999999</v>
      </c>
    </row>
    <row r="64" spans="1:23" ht="42.6" customHeight="1">
      <c r="A64" s="28" t="s">
        <v>87</v>
      </c>
      <c r="B64" s="25" t="s">
        <v>88</v>
      </c>
      <c r="C64" s="35"/>
      <c r="D64" s="35"/>
      <c r="E64" s="36"/>
      <c r="F64" s="35"/>
      <c r="G64" s="35"/>
      <c r="H64" s="35">
        <v>1465524</v>
      </c>
      <c r="I64" s="35">
        <f>H64</f>
        <v>1465524</v>
      </c>
      <c r="J64" s="35"/>
      <c r="K64" s="23">
        <f t="shared" si="3"/>
        <v>1465524</v>
      </c>
      <c r="L64" s="35"/>
      <c r="M64" s="35"/>
      <c r="N64" s="36"/>
      <c r="O64" s="35"/>
      <c r="P64" s="36"/>
      <c r="Q64" s="35"/>
      <c r="R64" s="35"/>
      <c r="S64" s="36"/>
      <c r="T64" s="35"/>
      <c r="U64" s="36"/>
      <c r="V64" s="35"/>
      <c r="W64" s="36"/>
    </row>
    <row r="65" spans="1:23" ht="40.9" customHeight="1">
      <c r="A65" s="28" t="s">
        <v>89</v>
      </c>
      <c r="B65" s="25" t="s">
        <v>90</v>
      </c>
      <c r="C65" s="23"/>
      <c r="D65" s="23">
        <v>11127171</v>
      </c>
      <c r="E65" s="23">
        <f t="shared" si="1"/>
        <v>11127171</v>
      </c>
      <c r="F65" s="23"/>
      <c r="G65" s="23">
        <f t="shared" ref="G65:G134" si="27">E65</f>
        <v>11127171</v>
      </c>
      <c r="H65" s="23"/>
      <c r="I65" s="23">
        <f t="shared" ref="I65:I78" si="28">G65</f>
        <v>11127171</v>
      </c>
      <c r="J65" s="23"/>
      <c r="K65" s="23">
        <f t="shared" si="3"/>
        <v>11127171</v>
      </c>
      <c r="L65" s="23"/>
      <c r="M65" s="23"/>
      <c r="N65" s="23">
        <f t="shared" si="11"/>
        <v>0</v>
      </c>
      <c r="O65" s="23"/>
      <c r="P65" s="23">
        <f t="shared" ref="P65:P78" si="29">SUM(N65:O65)</f>
        <v>0</v>
      </c>
      <c r="Q65" s="23"/>
      <c r="R65" s="23"/>
      <c r="S65" s="23">
        <f t="shared" si="15"/>
        <v>0</v>
      </c>
      <c r="T65" s="23"/>
      <c r="U65" s="23">
        <f t="shared" ref="U65:U78" si="30">SUM(S65:T65)</f>
        <v>0</v>
      </c>
      <c r="V65" s="23"/>
      <c r="W65" s="23">
        <f t="shared" ref="W65:W78" si="31">SUM(U65:V65)</f>
        <v>0</v>
      </c>
    </row>
    <row r="66" spans="1:23" ht="27.75" customHeight="1">
      <c r="A66" s="28" t="s">
        <v>91</v>
      </c>
      <c r="B66" s="25" t="s">
        <v>92</v>
      </c>
      <c r="C66" s="23"/>
      <c r="D66" s="23"/>
      <c r="E66" s="23"/>
      <c r="F66" s="23"/>
      <c r="G66" s="23"/>
      <c r="H66" s="23">
        <v>13397959.199999999</v>
      </c>
      <c r="I66" s="23">
        <f>H66</f>
        <v>13397959.199999999</v>
      </c>
      <c r="J66" s="23"/>
      <c r="K66" s="23">
        <f t="shared" si="3"/>
        <v>13397959.199999999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>
        <f t="shared" si="31"/>
        <v>0</v>
      </c>
    </row>
    <row r="67" spans="1:23" ht="27.75" customHeight="1">
      <c r="A67" s="28" t="s">
        <v>93</v>
      </c>
      <c r="B67" s="25" t="s">
        <v>94</v>
      </c>
      <c r="C67" s="23"/>
      <c r="D67" s="23"/>
      <c r="E67" s="23"/>
      <c r="F67" s="23"/>
      <c r="G67" s="23"/>
      <c r="H67" s="23"/>
      <c r="I67" s="23"/>
      <c r="J67" s="23"/>
      <c r="K67" s="23">
        <f t="shared" si="3"/>
        <v>0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>
        <v>4924269.8600000003</v>
      </c>
      <c r="W67" s="23">
        <f t="shared" si="31"/>
        <v>4924269.8600000003</v>
      </c>
    </row>
    <row r="68" spans="1:23" ht="42" customHeight="1">
      <c r="A68" s="28" t="s">
        <v>95</v>
      </c>
      <c r="B68" s="25" t="s">
        <v>96</v>
      </c>
      <c r="C68" s="23"/>
      <c r="D68" s="23"/>
      <c r="E68" s="23">
        <f t="shared" si="1"/>
        <v>0</v>
      </c>
      <c r="F68" s="23"/>
      <c r="G68" s="23">
        <f t="shared" si="27"/>
        <v>0</v>
      </c>
      <c r="H68" s="23"/>
      <c r="I68" s="23">
        <f t="shared" si="28"/>
        <v>0</v>
      </c>
      <c r="J68" s="23"/>
      <c r="K68" s="23">
        <f t="shared" si="3"/>
        <v>0</v>
      </c>
      <c r="L68" s="23"/>
      <c r="M68" s="23">
        <v>1250000</v>
      </c>
      <c r="N68" s="23">
        <f t="shared" si="11"/>
        <v>1250000</v>
      </c>
      <c r="O68" s="23"/>
      <c r="P68" s="23">
        <f t="shared" si="29"/>
        <v>1250000</v>
      </c>
      <c r="Q68" s="23"/>
      <c r="R68" s="23"/>
      <c r="S68" s="23">
        <f t="shared" si="15"/>
        <v>0</v>
      </c>
      <c r="T68" s="23"/>
      <c r="U68" s="23">
        <f t="shared" si="30"/>
        <v>0</v>
      </c>
      <c r="V68" s="23"/>
      <c r="W68" s="23">
        <f t="shared" si="31"/>
        <v>0</v>
      </c>
    </row>
    <row r="69" spans="1:23" ht="25.5" customHeight="1">
      <c r="A69" s="28" t="s">
        <v>97</v>
      </c>
      <c r="B69" s="25" t="s">
        <v>98</v>
      </c>
      <c r="C69" s="23"/>
      <c r="D69" s="23">
        <v>8806635.0099999998</v>
      </c>
      <c r="E69" s="23">
        <f t="shared" si="1"/>
        <v>8806635.0099999998</v>
      </c>
      <c r="F69" s="23"/>
      <c r="G69" s="23">
        <f t="shared" si="27"/>
        <v>8806635.0099999998</v>
      </c>
      <c r="H69" s="23">
        <v>178814.93</v>
      </c>
      <c r="I69" s="23">
        <f>G69+H69</f>
        <v>8985449.9399999995</v>
      </c>
      <c r="J69" s="23"/>
      <c r="K69" s="23">
        <f t="shared" si="3"/>
        <v>8985449.9399999995</v>
      </c>
      <c r="L69" s="23"/>
      <c r="M69" s="23"/>
      <c r="N69" s="23">
        <f t="shared" si="11"/>
        <v>0</v>
      </c>
      <c r="O69" s="23"/>
      <c r="P69" s="23">
        <f t="shared" si="29"/>
        <v>0</v>
      </c>
      <c r="Q69" s="23"/>
      <c r="R69" s="23"/>
      <c r="S69" s="23">
        <f t="shared" si="15"/>
        <v>0</v>
      </c>
      <c r="T69" s="23"/>
      <c r="U69" s="23">
        <f t="shared" si="30"/>
        <v>0</v>
      </c>
      <c r="V69" s="23"/>
      <c r="W69" s="23">
        <f t="shared" si="31"/>
        <v>0</v>
      </c>
    </row>
    <row r="70" spans="1:23" ht="25.5" customHeight="1">
      <c r="A70" s="24" t="s">
        <v>99</v>
      </c>
      <c r="B70" s="25" t="s">
        <v>100</v>
      </c>
      <c r="C70" s="23"/>
      <c r="D70" s="23">
        <v>222222.22</v>
      </c>
      <c r="E70" s="23">
        <f t="shared" si="1"/>
        <v>222222.22</v>
      </c>
      <c r="F70" s="23"/>
      <c r="G70" s="23">
        <f t="shared" si="27"/>
        <v>222222.22</v>
      </c>
      <c r="H70" s="23"/>
      <c r="I70" s="23">
        <f t="shared" si="28"/>
        <v>222222.22</v>
      </c>
      <c r="J70" s="23"/>
      <c r="K70" s="23">
        <f t="shared" si="3"/>
        <v>222222.22</v>
      </c>
      <c r="L70" s="23"/>
      <c r="M70" s="23"/>
      <c r="N70" s="23">
        <f t="shared" si="11"/>
        <v>0</v>
      </c>
      <c r="O70" s="23"/>
      <c r="P70" s="23">
        <f t="shared" si="29"/>
        <v>0</v>
      </c>
      <c r="Q70" s="23"/>
      <c r="R70" s="23"/>
      <c r="S70" s="23">
        <f t="shared" si="15"/>
        <v>0</v>
      </c>
      <c r="T70" s="23"/>
      <c r="U70" s="23">
        <f t="shared" si="30"/>
        <v>0</v>
      </c>
      <c r="V70" s="23"/>
      <c r="W70" s="23">
        <f t="shared" si="31"/>
        <v>0</v>
      </c>
    </row>
    <row r="71" spans="1:23" ht="40.5" customHeight="1">
      <c r="A71" s="24" t="s">
        <v>101</v>
      </c>
      <c r="B71" s="25" t="s">
        <v>100</v>
      </c>
      <c r="C71" s="23"/>
      <c r="D71" s="23"/>
      <c r="E71" s="23">
        <f t="shared" si="1"/>
        <v>0</v>
      </c>
      <c r="F71" s="23"/>
      <c r="G71" s="23">
        <f t="shared" si="27"/>
        <v>0</v>
      </c>
      <c r="H71" s="23"/>
      <c r="I71" s="23">
        <f t="shared" si="28"/>
        <v>0</v>
      </c>
      <c r="J71" s="23"/>
      <c r="K71" s="23">
        <f t="shared" si="3"/>
        <v>0</v>
      </c>
      <c r="L71" s="23"/>
      <c r="M71" s="23">
        <v>2540624.5</v>
      </c>
      <c r="N71" s="23">
        <f t="shared" si="11"/>
        <v>2540624.5</v>
      </c>
      <c r="O71" s="23"/>
      <c r="P71" s="23">
        <f t="shared" si="29"/>
        <v>2540624.5</v>
      </c>
      <c r="Q71" s="23"/>
      <c r="R71" s="23">
        <v>11415200</v>
      </c>
      <c r="S71" s="23">
        <f t="shared" si="15"/>
        <v>11415200</v>
      </c>
      <c r="T71" s="23"/>
      <c r="U71" s="23">
        <f t="shared" si="30"/>
        <v>11415200</v>
      </c>
      <c r="V71" s="23"/>
      <c r="W71" s="23">
        <f t="shared" si="31"/>
        <v>11415200</v>
      </c>
    </row>
    <row r="72" spans="1:23" ht="40.5" customHeight="1">
      <c r="A72" s="24" t="s">
        <v>102</v>
      </c>
      <c r="B72" s="25" t="s">
        <v>100</v>
      </c>
      <c r="C72" s="23"/>
      <c r="D72" s="23"/>
      <c r="E72" s="23">
        <f t="shared" ref="E72" si="32">SUM(C72:D72)</f>
        <v>0</v>
      </c>
      <c r="F72" s="23"/>
      <c r="G72" s="23">
        <f t="shared" si="27"/>
        <v>0</v>
      </c>
      <c r="H72" s="23"/>
      <c r="I72" s="23">
        <f t="shared" si="28"/>
        <v>0</v>
      </c>
      <c r="J72" s="23"/>
      <c r="K72" s="23">
        <f t="shared" si="3"/>
        <v>0</v>
      </c>
      <c r="L72" s="23"/>
      <c r="M72" s="23">
        <v>3499139.47</v>
      </c>
      <c r="N72" s="23">
        <f t="shared" si="11"/>
        <v>3499139.47</v>
      </c>
      <c r="O72" s="23"/>
      <c r="P72" s="23">
        <f t="shared" si="29"/>
        <v>3499139.47</v>
      </c>
      <c r="Q72" s="23"/>
      <c r="R72" s="23"/>
      <c r="S72" s="23">
        <f t="shared" si="15"/>
        <v>0</v>
      </c>
      <c r="T72" s="23"/>
      <c r="U72" s="23">
        <f t="shared" si="30"/>
        <v>0</v>
      </c>
      <c r="V72" s="23"/>
      <c r="W72" s="23">
        <f t="shared" si="31"/>
        <v>0</v>
      </c>
    </row>
    <row r="73" spans="1:23" ht="40.5" customHeight="1">
      <c r="A73" s="24" t="s">
        <v>103</v>
      </c>
      <c r="B73" s="23" t="s">
        <v>104</v>
      </c>
      <c r="C73" s="23">
        <v>6932622.4900000002</v>
      </c>
      <c r="D73" s="23"/>
      <c r="E73" s="23">
        <f t="shared" si="1"/>
        <v>6932622.4900000002</v>
      </c>
      <c r="F73" s="23"/>
      <c r="G73" s="23">
        <f t="shared" si="27"/>
        <v>6932622.4900000002</v>
      </c>
      <c r="H73" s="23"/>
      <c r="I73" s="23">
        <f t="shared" si="28"/>
        <v>6932622.4900000002</v>
      </c>
      <c r="J73" s="23"/>
      <c r="K73" s="23">
        <f t="shared" si="3"/>
        <v>6932622.4900000002</v>
      </c>
      <c r="L73" s="23">
        <v>7003943.7300000004</v>
      </c>
      <c r="M73" s="23"/>
      <c r="N73" s="23">
        <f t="shared" si="11"/>
        <v>7003943.7300000004</v>
      </c>
      <c r="O73" s="23"/>
      <c r="P73" s="23">
        <f t="shared" si="29"/>
        <v>7003943.7300000004</v>
      </c>
      <c r="Q73" s="23">
        <v>7302292.5199999996</v>
      </c>
      <c r="R73" s="23"/>
      <c r="S73" s="23">
        <f t="shared" si="15"/>
        <v>7302292.5199999996</v>
      </c>
      <c r="T73" s="23"/>
      <c r="U73" s="23">
        <f t="shared" si="30"/>
        <v>7302292.5199999996</v>
      </c>
      <c r="V73" s="23"/>
      <c r="W73" s="23">
        <f t="shared" si="31"/>
        <v>7302292.5199999996</v>
      </c>
    </row>
    <row r="74" spans="1:23" ht="29.25" customHeight="1">
      <c r="A74" s="24" t="s">
        <v>105</v>
      </c>
      <c r="B74" s="23" t="s">
        <v>106</v>
      </c>
      <c r="C74" s="23"/>
      <c r="D74" s="23">
        <v>19834808.890000001</v>
      </c>
      <c r="E74" s="23">
        <f t="shared" si="1"/>
        <v>19834808.890000001</v>
      </c>
      <c r="F74" s="23"/>
      <c r="G74" s="23">
        <f t="shared" si="27"/>
        <v>19834808.890000001</v>
      </c>
      <c r="H74" s="23"/>
      <c r="I74" s="23">
        <f t="shared" si="28"/>
        <v>19834808.890000001</v>
      </c>
      <c r="J74" s="23"/>
      <c r="K74" s="23">
        <f t="shared" si="3"/>
        <v>19834808.890000001</v>
      </c>
      <c r="L74" s="23"/>
      <c r="M74" s="23"/>
      <c r="N74" s="23">
        <f t="shared" si="11"/>
        <v>0</v>
      </c>
      <c r="O74" s="23"/>
      <c r="P74" s="23">
        <f t="shared" si="29"/>
        <v>0</v>
      </c>
      <c r="Q74" s="23"/>
      <c r="R74" s="23"/>
      <c r="S74" s="23">
        <f t="shared" si="15"/>
        <v>0</v>
      </c>
      <c r="T74" s="23"/>
      <c r="U74" s="23">
        <f t="shared" si="30"/>
        <v>0</v>
      </c>
      <c r="V74" s="23"/>
      <c r="W74" s="23">
        <f t="shared" si="31"/>
        <v>0</v>
      </c>
    </row>
    <row r="75" spans="1:23" ht="29.25" customHeight="1">
      <c r="A75" s="24" t="s">
        <v>107</v>
      </c>
      <c r="B75" s="23" t="s">
        <v>106</v>
      </c>
      <c r="C75" s="23"/>
      <c r="D75" s="23">
        <v>650300</v>
      </c>
      <c r="E75" s="23">
        <f t="shared" si="1"/>
        <v>650300</v>
      </c>
      <c r="F75" s="23"/>
      <c r="G75" s="23">
        <f t="shared" si="27"/>
        <v>650300</v>
      </c>
      <c r="H75" s="23"/>
      <c r="I75" s="23">
        <f t="shared" si="28"/>
        <v>650300</v>
      </c>
      <c r="J75" s="23"/>
      <c r="K75" s="23">
        <f t="shared" si="3"/>
        <v>650300</v>
      </c>
      <c r="L75" s="23"/>
      <c r="M75" s="23"/>
      <c r="N75" s="23">
        <f t="shared" si="11"/>
        <v>0</v>
      </c>
      <c r="O75" s="23"/>
      <c r="P75" s="23">
        <f t="shared" si="29"/>
        <v>0</v>
      </c>
      <c r="Q75" s="23"/>
      <c r="R75" s="23"/>
      <c r="S75" s="23">
        <f t="shared" si="15"/>
        <v>0</v>
      </c>
      <c r="T75" s="23"/>
      <c r="U75" s="23">
        <f t="shared" si="30"/>
        <v>0</v>
      </c>
      <c r="V75" s="23"/>
      <c r="W75" s="23">
        <f t="shared" si="31"/>
        <v>0</v>
      </c>
    </row>
    <row r="76" spans="1:23" ht="29.25" customHeight="1">
      <c r="A76" s="24" t="s">
        <v>108</v>
      </c>
      <c r="B76" s="23" t="s">
        <v>106</v>
      </c>
      <c r="C76" s="23"/>
      <c r="D76" s="23">
        <v>1140266.05</v>
      </c>
      <c r="E76" s="23">
        <f t="shared" si="1"/>
        <v>1140266.05</v>
      </c>
      <c r="F76" s="23"/>
      <c r="G76" s="23">
        <f t="shared" si="27"/>
        <v>1140266.05</v>
      </c>
      <c r="H76" s="23"/>
      <c r="I76" s="23">
        <f t="shared" si="28"/>
        <v>1140266.05</v>
      </c>
      <c r="J76" s="23"/>
      <c r="K76" s="23">
        <f t="shared" si="3"/>
        <v>1140266.05</v>
      </c>
      <c r="L76" s="23"/>
      <c r="M76" s="23">
        <v>826973.96</v>
      </c>
      <c r="N76" s="23">
        <f t="shared" si="11"/>
        <v>826973.96</v>
      </c>
      <c r="O76" s="23"/>
      <c r="P76" s="23">
        <f t="shared" si="29"/>
        <v>826973.96</v>
      </c>
      <c r="Q76" s="23"/>
      <c r="R76" s="23">
        <v>3730212.26</v>
      </c>
      <c r="S76" s="23">
        <f t="shared" si="15"/>
        <v>3730212.26</v>
      </c>
      <c r="T76" s="23"/>
      <c r="U76" s="23">
        <f t="shared" si="30"/>
        <v>3730212.26</v>
      </c>
      <c r="V76" s="23"/>
      <c r="W76" s="23">
        <f t="shared" si="31"/>
        <v>3730212.26</v>
      </c>
    </row>
    <row r="77" spans="1:23" ht="29.25" customHeight="1">
      <c r="A77" s="24" t="s">
        <v>109</v>
      </c>
      <c r="B77" s="23" t="s">
        <v>106</v>
      </c>
      <c r="C77" s="23"/>
      <c r="D77" s="23">
        <v>3685977.6</v>
      </c>
      <c r="E77" s="23">
        <f t="shared" si="1"/>
        <v>3685977.6</v>
      </c>
      <c r="F77" s="23"/>
      <c r="G77" s="23">
        <f t="shared" si="27"/>
        <v>3685977.6</v>
      </c>
      <c r="H77" s="23"/>
      <c r="I77" s="23">
        <f t="shared" si="28"/>
        <v>3685977.6</v>
      </c>
      <c r="J77" s="23"/>
      <c r="K77" s="23">
        <f t="shared" si="3"/>
        <v>3685977.6</v>
      </c>
      <c r="L77" s="23"/>
      <c r="M77" s="23"/>
      <c r="N77" s="23">
        <f t="shared" si="11"/>
        <v>0</v>
      </c>
      <c r="O77" s="23"/>
      <c r="P77" s="23">
        <f t="shared" si="29"/>
        <v>0</v>
      </c>
      <c r="Q77" s="23"/>
      <c r="R77" s="23"/>
      <c r="S77" s="23">
        <f t="shared" si="15"/>
        <v>0</v>
      </c>
      <c r="T77" s="23"/>
      <c r="U77" s="23">
        <f t="shared" si="30"/>
        <v>0</v>
      </c>
      <c r="V77" s="23"/>
      <c r="W77" s="23">
        <f t="shared" si="31"/>
        <v>0</v>
      </c>
    </row>
    <row r="78" spans="1:23" ht="29.25" customHeight="1">
      <c r="A78" s="24" t="s">
        <v>110</v>
      </c>
      <c r="B78" s="23" t="s">
        <v>106</v>
      </c>
      <c r="C78" s="23"/>
      <c r="D78" s="23">
        <v>285121249.99000001</v>
      </c>
      <c r="E78" s="23">
        <f t="shared" ref="E78" si="33">SUM(C78:D78)</f>
        <v>285121249.99000001</v>
      </c>
      <c r="F78" s="23"/>
      <c r="G78" s="23">
        <f t="shared" si="27"/>
        <v>285121249.99000001</v>
      </c>
      <c r="H78" s="23"/>
      <c r="I78" s="23">
        <f t="shared" si="28"/>
        <v>285121249.99000001</v>
      </c>
      <c r="J78" s="23"/>
      <c r="K78" s="23">
        <f t="shared" si="3"/>
        <v>285121249.99000001</v>
      </c>
      <c r="L78" s="23"/>
      <c r="M78" s="23">
        <v>285121670</v>
      </c>
      <c r="N78" s="23">
        <f t="shared" ref="N78" si="34">SUM(L78:M78)</f>
        <v>285121670</v>
      </c>
      <c r="O78" s="23"/>
      <c r="P78" s="23">
        <f t="shared" si="29"/>
        <v>285121670</v>
      </c>
      <c r="Q78" s="23"/>
      <c r="R78" s="23"/>
      <c r="S78" s="23">
        <f t="shared" ref="S78" si="35">SUM(Q78:R78)</f>
        <v>0</v>
      </c>
      <c r="T78" s="23"/>
      <c r="U78" s="23">
        <f t="shared" si="30"/>
        <v>0</v>
      </c>
      <c r="V78" s="23"/>
      <c r="W78" s="23">
        <f t="shared" si="31"/>
        <v>0</v>
      </c>
    </row>
    <row r="79" spans="1:23" ht="63.75" customHeight="1">
      <c r="A79" s="37" t="s">
        <v>111</v>
      </c>
      <c r="B79" s="29" t="s">
        <v>112</v>
      </c>
      <c r="C79" s="23"/>
      <c r="D79" s="23"/>
      <c r="E79" s="23"/>
      <c r="F79" s="23"/>
      <c r="G79" s="23"/>
      <c r="H79" s="23"/>
      <c r="I79" s="23"/>
      <c r="J79" s="23"/>
      <c r="K79" s="23">
        <f t="shared" si="3"/>
        <v>0</v>
      </c>
      <c r="L79" s="23"/>
      <c r="M79" s="23"/>
      <c r="N79" s="23"/>
      <c r="O79" s="23"/>
      <c r="P79" s="23"/>
      <c r="Q79" s="23"/>
      <c r="R79" s="23"/>
      <c r="S79" s="23"/>
      <c r="T79" s="23">
        <v>222222222.22</v>
      </c>
      <c r="U79" s="23">
        <f>T79</f>
        <v>222222222.22</v>
      </c>
      <c r="V79" s="23"/>
      <c r="W79" s="23">
        <f>U79</f>
        <v>222222222.22</v>
      </c>
    </row>
    <row r="80" spans="1:23" ht="45" customHeight="1">
      <c r="A80" s="24" t="s">
        <v>113</v>
      </c>
      <c r="B80" s="25" t="s">
        <v>114</v>
      </c>
      <c r="C80" s="23">
        <v>534400</v>
      </c>
      <c r="D80" s="23"/>
      <c r="E80" s="23">
        <f t="shared" si="1"/>
        <v>534400</v>
      </c>
      <c r="F80" s="23"/>
      <c r="G80" s="23">
        <f t="shared" si="27"/>
        <v>534400</v>
      </c>
      <c r="H80" s="23"/>
      <c r="I80" s="23">
        <f t="shared" ref="I80:I87" si="36">G80</f>
        <v>534400</v>
      </c>
      <c r="J80" s="23"/>
      <c r="K80" s="23">
        <f t="shared" si="3"/>
        <v>534400</v>
      </c>
      <c r="L80" s="23">
        <v>0</v>
      </c>
      <c r="M80" s="23"/>
      <c r="N80" s="23">
        <f t="shared" si="11"/>
        <v>0</v>
      </c>
      <c r="O80" s="23"/>
      <c r="P80" s="23">
        <f t="shared" ref="P80:P87" si="37">SUM(N80:O80)</f>
        <v>0</v>
      </c>
      <c r="Q80" s="23">
        <v>0</v>
      </c>
      <c r="R80" s="23"/>
      <c r="S80" s="23">
        <f t="shared" si="15"/>
        <v>0</v>
      </c>
      <c r="T80" s="23"/>
      <c r="U80" s="23">
        <f t="shared" ref="U80:U87" si="38">SUM(S80:T80)</f>
        <v>0</v>
      </c>
      <c r="V80" s="23"/>
      <c r="W80" s="23">
        <f t="shared" ref="W80:W87" si="39">SUM(U80:V80)</f>
        <v>0</v>
      </c>
    </row>
    <row r="81" spans="1:23" ht="63" customHeight="1">
      <c r="A81" s="24" t="s">
        <v>115</v>
      </c>
      <c r="B81" s="25" t="s">
        <v>114</v>
      </c>
      <c r="C81" s="23">
        <v>208700</v>
      </c>
      <c r="D81" s="23"/>
      <c r="E81" s="23">
        <f t="shared" si="1"/>
        <v>208700</v>
      </c>
      <c r="F81" s="23"/>
      <c r="G81" s="23">
        <f t="shared" si="27"/>
        <v>208700</v>
      </c>
      <c r="H81" s="23"/>
      <c r="I81" s="23">
        <f t="shared" si="36"/>
        <v>208700</v>
      </c>
      <c r="J81" s="23"/>
      <c r="K81" s="23">
        <f t="shared" si="3"/>
        <v>208700</v>
      </c>
      <c r="L81" s="23">
        <v>241200</v>
      </c>
      <c r="M81" s="23"/>
      <c r="N81" s="23">
        <f t="shared" si="11"/>
        <v>241200</v>
      </c>
      <c r="O81" s="23"/>
      <c r="P81" s="23">
        <f t="shared" si="37"/>
        <v>241200</v>
      </c>
      <c r="Q81" s="23">
        <v>250900</v>
      </c>
      <c r="R81" s="23"/>
      <c r="S81" s="23">
        <f t="shared" si="15"/>
        <v>250900</v>
      </c>
      <c r="T81" s="23"/>
      <c r="U81" s="23">
        <f t="shared" si="38"/>
        <v>250900</v>
      </c>
      <c r="V81" s="23"/>
      <c r="W81" s="23">
        <f t="shared" si="39"/>
        <v>250900</v>
      </c>
    </row>
    <row r="82" spans="1:23" ht="38.25" customHeight="1">
      <c r="A82" s="24" t="s">
        <v>116</v>
      </c>
      <c r="B82" s="25" t="s">
        <v>114</v>
      </c>
      <c r="C82" s="23">
        <v>188300</v>
      </c>
      <c r="D82" s="23"/>
      <c r="E82" s="23">
        <f t="shared" si="1"/>
        <v>188300</v>
      </c>
      <c r="F82" s="23"/>
      <c r="G82" s="23">
        <f t="shared" si="27"/>
        <v>188300</v>
      </c>
      <c r="H82" s="23"/>
      <c r="I82" s="23">
        <f t="shared" si="36"/>
        <v>188300</v>
      </c>
      <c r="J82" s="23"/>
      <c r="K82" s="23">
        <f t="shared" si="3"/>
        <v>188300</v>
      </c>
      <c r="L82" s="23">
        <v>190700</v>
      </c>
      <c r="M82" s="23"/>
      <c r="N82" s="23">
        <f t="shared" si="11"/>
        <v>190700</v>
      </c>
      <c r="O82" s="23"/>
      <c r="P82" s="23">
        <f t="shared" si="37"/>
        <v>190700</v>
      </c>
      <c r="Q82" s="23">
        <v>190300</v>
      </c>
      <c r="R82" s="23"/>
      <c r="S82" s="23">
        <f t="shared" si="15"/>
        <v>190300</v>
      </c>
      <c r="T82" s="23"/>
      <c r="U82" s="23">
        <f t="shared" si="38"/>
        <v>190300</v>
      </c>
      <c r="V82" s="23"/>
      <c r="W82" s="23">
        <f t="shared" si="39"/>
        <v>190300</v>
      </c>
    </row>
    <row r="83" spans="1:23" ht="42.75" customHeight="1">
      <c r="A83" s="24" t="s">
        <v>117</v>
      </c>
      <c r="B83" s="25" t="s">
        <v>114</v>
      </c>
      <c r="C83" s="23">
        <v>1361500</v>
      </c>
      <c r="D83" s="23"/>
      <c r="E83" s="23">
        <f t="shared" si="1"/>
        <v>1361500</v>
      </c>
      <c r="F83" s="23"/>
      <c r="G83" s="23">
        <f t="shared" si="27"/>
        <v>1361500</v>
      </c>
      <c r="H83" s="23"/>
      <c r="I83" s="23">
        <f t="shared" si="36"/>
        <v>1361500</v>
      </c>
      <c r="J83" s="23"/>
      <c r="K83" s="23">
        <f t="shared" si="3"/>
        <v>1361500</v>
      </c>
      <c r="L83" s="23">
        <v>11300</v>
      </c>
      <c r="M83" s="23"/>
      <c r="N83" s="23">
        <f t="shared" si="11"/>
        <v>11300</v>
      </c>
      <c r="O83" s="23"/>
      <c r="P83" s="23">
        <f t="shared" si="37"/>
        <v>11300</v>
      </c>
      <c r="Q83" s="23">
        <v>0</v>
      </c>
      <c r="R83" s="23"/>
      <c r="S83" s="23">
        <f t="shared" si="15"/>
        <v>0</v>
      </c>
      <c r="T83" s="23"/>
      <c r="U83" s="23">
        <f t="shared" si="38"/>
        <v>0</v>
      </c>
      <c r="V83" s="23"/>
      <c r="W83" s="23">
        <f t="shared" si="39"/>
        <v>0</v>
      </c>
    </row>
    <row r="84" spans="1:23" ht="78" customHeight="1">
      <c r="A84" s="24" t="s">
        <v>118</v>
      </c>
      <c r="B84" s="25" t="s">
        <v>114</v>
      </c>
      <c r="C84" s="23">
        <v>25700</v>
      </c>
      <c r="D84" s="23"/>
      <c r="E84" s="23">
        <f t="shared" si="1"/>
        <v>25700</v>
      </c>
      <c r="F84" s="23"/>
      <c r="G84" s="23">
        <f t="shared" si="27"/>
        <v>25700</v>
      </c>
      <c r="H84" s="23"/>
      <c r="I84" s="23">
        <f t="shared" si="36"/>
        <v>25700</v>
      </c>
      <c r="J84" s="23"/>
      <c r="K84" s="23">
        <f t="shared" si="3"/>
        <v>25700</v>
      </c>
      <c r="L84" s="23">
        <v>25800</v>
      </c>
      <c r="M84" s="23"/>
      <c r="N84" s="23">
        <f t="shared" si="11"/>
        <v>25800</v>
      </c>
      <c r="O84" s="23"/>
      <c r="P84" s="23">
        <f t="shared" si="37"/>
        <v>25800</v>
      </c>
      <c r="Q84" s="23">
        <v>28300</v>
      </c>
      <c r="R84" s="23"/>
      <c r="S84" s="23">
        <f t="shared" si="15"/>
        <v>28300</v>
      </c>
      <c r="T84" s="23"/>
      <c r="U84" s="23">
        <f t="shared" si="38"/>
        <v>28300</v>
      </c>
      <c r="V84" s="23"/>
      <c r="W84" s="23">
        <f t="shared" si="39"/>
        <v>28300</v>
      </c>
    </row>
    <row r="85" spans="1:23" s="40" customFormat="1" ht="16.5" customHeight="1">
      <c r="A85" s="38" t="s">
        <v>119</v>
      </c>
      <c r="B85" s="39" t="s">
        <v>120</v>
      </c>
      <c r="C85" s="23">
        <v>244278900</v>
      </c>
      <c r="D85" s="23"/>
      <c r="E85" s="23">
        <f t="shared" si="1"/>
        <v>244278900</v>
      </c>
      <c r="F85" s="23"/>
      <c r="G85" s="23">
        <f t="shared" si="27"/>
        <v>244278900</v>
      </c>
      <c r="H85" s="23"/>
      <c r="I85" s="23">
        <f t="shared" si="36"/>
        <v>244278900</v>
      </c>
      <c r="J85" s="23"/>
      <c r="K85" s="23">
        <f t="shared" si="3"/>
        <v>244278900</v>
      </c>
      <c r="L85" s="23">
        <v>342700699</v>
      </c>
      <c r="M85" s="23"/>
      <c r="N85" s="23">
        <f t="shared" si="11"/>
        <v>342700699</v>
      </c>
      <c r="O85" s="23"/>
      <c r="P85" s="23">
        <f t="shared" si="37"/>
        <v>342700699</v>
      </c>
      <c r="Q85" s="23">
        <v>395235179</v>
      </c>
      <c r="R85" s="23"/>
      <c r="S85" s="23">
        <f t="shared" si="15"/>
        <v>395235179</v>
      </c>
      <c r="T85" s="23"/>
      <c r="U85" s="23">
        <f t="shared" si="38"/>
        <v>395235179</v>
      </c>
      <c r="V85" s="23"/>
      <c r="W85" s="23">
        <f t="shared" si="39"/>
        <v>395235179</v>
      </c>
    </row>
    <row r="86" spans="1:23" s="40" customFormat="1" ht="28.15" customHeight="1">
      <c r="A86" s="38" t="s">
        <v>121</v>
      </c>
      <c r="B86" s="39" t="s">
        <v>120</v>
      </c>
      <c r="C86" s="23"/>
      <c r="D86" s="23">
        <v>2119194.7200000002</v>
      </c>
      <c r="E86" s="23">
        <f t="shared" si="1"/>
        <v>2119194.7200000002</v>
      </c>
      <c r="F86" s="23"/>
      <c r="G86" s="23">
        <f t="shared" si="27"/>
        <v>2119194.7200000002</v>
      </c>
      <c r="H86" s="23"/>
      <c r="I86" s="23">
        <f t="shared" si="36"/>
        <v>2119194.7200000002</v>
      </c>
      <c r="J86" s="23"/>
      <c r="K86" s="23">
        <f t="shared" si="3"/>
        <v>2119194.7200000002</v>
      </c>
      <c r="L86" s="23"/>
      <c r="M86" s="23">
        <v>2164224.0499999998</v>
      </c>
      <c r="N86" s="23">
        <f t="shared" si="11"/>
        <v>2164224.0499999998</v>
      </c>
      <c r="O86" s="23"/>
      <c r="P86" s="23">
        <f t="shared" si="37"/>
        <v>2164224.0499999998</v>
      </c>
      <c r="Q86" s="23"/>
      <c r="R86" s="23">
        <v>1873931.44</v>
      </c>
      <c r="S86" s="23">
        <f t="shared" si="15"/>
        <v>1873931.44</v>
      </c>
      <c r="T86" s="23"/>
      <c r="U86" s="23">
        <f t="shared" si="38"/>
        <v>1873931.44</v>
      </c>
      <c r="V86" s="23"/>
      <c r="W86" s="23">
        <f t="shared" si="39"/>
        <v>1873931.44</v>
      </c>
    </row>
    <row r="87" spans="1:23" s="40" customFormat="1" ht="28.15" customHeight="1">
      <c r="A87" s="41" t="s">
        <v>122</v>
      </c>
      <c r="B87" s="39" t="s">
        <v>120</v>
      </c>
      <c r="C87" s="23"/>
      <c r="D87" s="23">
        <v>46372.5</v>
      </c>
      <c r="E87" s="23">
        <f t="shared" si="1"/>
        <v>46372.5</v>
      </c>
      <c r="F87" s="23"/>
      <c r="G87" s="23">
        <f t="shared" si="27"/>
        <v>46372.5</v>
      </c>
      <c r="H87" s="23"/>
      <c r="I87" s="23">
        <f t="shared" si="36"/>
        <v>46372.5</v>
      </c>
      <c r="J87" s="23"/>
      <c r="K87" s="23">
        <f t="shared" si="3"/>
        <v>46372.5</v>
      </c>
      <c r="L87" s="23"/>
      <c r="M87" s="23"/>
      <c r="N87" s="23">
        <f t="shared" si="11"/>
        <v>0</v>
      </c>
      <c r="O87" s="23"/>
      <c r="P87" s="23">
        <f t="shared" si="37"/>
        <v>0</v>
      </c>
      <c r="Q87" s="23"/>
      <c r="R87" s="23"/>
      <c r="S87" s="23">
        <f t="shared" si="15"/>
        <v>0</v>
      </c>
      <c r="T87" s="23"/>
      <c r="U87" s="23">
        <f t="shared" si="38"/>
        <v>0</v>
      </c>
      <c r="V87" s="23"/>
      <c r="W87" s="23">
        <f t="shared" si="39"/>
        <v>0</v>
      </c>
    </row>
    <row r="88" spans="1:23" s="40" customFormat="1" ht="42.6" customHeight="1">
      <c r="A88" s="38" t="s">
        <v>123</v>
      </c>
      <c r="B88" s="39" t="s">
        <v>120</v>
      </c>
      <c r="C88" s="23"/>
      <c r="D88" s="23"/>
      <c r="E88" s="23"/>
      <c r="F88" s="23">
        <v>350000</v>
      </c>
      <c r="G88" s="23">
        <f>E88+F88</f>
        <v>350000</v>
      </c>
      <c r="H88" s="23"/>
      <c r="I88" s="23">
        <f>G88+H88</f>
        <v>350000</v>
      </c>
      <c r="J88" s="23"/>
      <c r="K88" s="23">
        <f t="shared" si="3"/>
        <v>350000</v>
      </c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</row>
    <row r="89" spans="1:23" s="40" customFormat="1" ht="27" customHeight="1">
      <c r="A89" s="38" t="s">
        <v>124</v>
      </c>
      <c r="B89" s="39" t="s">
        <v>120</v>
      </c>
      <c r="C89" s="23"/>
      <c r="D89" s="23"/>
      <c r="E89" s="23"/>
      <c r="F89" s="23">
        <v>3714220.8</v>
      </c>
      <c r="G89" s="23">
        <f t="shared" ref="G89:G101" si="40">E89+F89</f>
        <v>3714220.8</v>
      </c>
      <c r="H89" s="23"/>
      <c r="I89" s="23">
        <f t="shared" ref="I89:I101" si="41">G89+H89</f>
        <v>3714220.8</v>
      </c>
      <c r="J89" s="23"/>
      <c r="K89" s="23">
        <f t="shared" si="3"/>
        <v>3714220.8</v>
      </c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</row>
    <row r="90" spans="1:23" s="40" customFormat="1" ht="29.45" customHeight="1">
      <c r="A90" s="38" t="s">
        <v>125</v>
      </c>
      <c r="B90" s="39" t="s">
        <v>120</v>
      </c>
      <c r="C90" s="23"/>
      <c r="D90" s="23"/>
      <c r="E90" s="23"/>
      <c r="F90" s="23">
        <v>2714600</v>
      </c>
      <c r="G90" s="23">
        <f t="shared" si="40"/>
        <v>2714600</v>
      </c>
      <c r="H90" s="23"/>
      <c r="I90" s="23">
        <f t="shared" si="41"/>
        <v>2714600</v>
      </c>
      <c r="J90" s="23"/>
      <c r="K90" s="23">
        <f t="shared" si="3"/>
        <v>2714600</v>
      </c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</row>
    <row r="91" spans="1:23" s="40" customFormat="1" ht="49.5" customHeight="1">
      <c r="A91" s="42" t="s">
        <v>126</v>
      </c>
      <c r="B91" s="39" t="s">
        <v>120</v>
      </c>
      <c r="C91" s="23"/>
      <c r="D91" s="23"/>
      <c r="E91" s="23"/>
      <c r="F91" s="23">
        <v>1737171.13</v>
      </c>
      <c r="G91" s="23">
        <f t="shared" si="40"/>
        <v>1737171.13</v>
      </c>
      <c r="H91" s="23"/>
      <c r="I91" s="23">
        <f t="shared" si="41"/>
        <v>1737171.13</v>
      </c>
      <c r="J91" s="23"/>
      <c r="K91" s="23">
        <f t="shared" si="3"/>
        <v>1737171.13</v>
      </c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</row>
    <row r="92" spans="1:23" s="40" customFormat="1" ht="54" customHeight="1">
      <c r="A92" s="42" t="s">
        <v>127</v>
      </c>
      <c r="B92" s="39" t="s">
        <v>120</v>
      </c>
      <c r="C92" s="23"/>
      <c r="D92" s="23"/>
      <c r="E92" s="23"/>
      <c r="F92" s="23">
        <v>575046</v>
      </c>
      <c r="G92" s="23">
        <f t="shared" si="40"/>
        <v>575046</v>
      </c>
      <c r="H92" s="23"/>
      <c r="I92" s="23">
        <f t="shared" si="41"/>
        <v>575046</v>
      </c>
      <c r="J92" s="23"/>
      <c r="K92" s="23">
        <f t="shared" si="3"/>
        <v>575046</v>
      </c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</row>
    <row r="93" spans="1:23" s="40" customFormat="1" ht="54" customHeight="1">
      <c r="A93" s="42" t="s">
        <v>128</v>
      </c>
      <c r="B93" s="39" t="s">
        <v>120</v>
      </c>
      <c r="C93" s="23"/>
      <c r="D93" s="23"/>
      <c r="E93" s="23"/>
      <c r="F93" s="23">
        <v>835634.86</v>
      </c>
      <c r="G93" s="23">
        <f t="shared" si="40"/>
        <v>835634.86</v>
      </c>
      <c r="H93" s="23"/>
      <c r="I93" s="23">
        <f t="shared" si="41"/>
        <v>835634.86</v>
      </c>
      <c r="J93" s="23"/>
      <c r="K93" s="23">
        <f t="shared" ref="K93:K144" si="42">I93+J93</f>
        <v>835634.86</v>
      </c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spans="1:23" s="40" customFormat="1" ht="54" customHeight="1">
      <c r="A94" s="42" t="s">
        <v>129</v>
      </c>
      <c r="B94" s="39" t="s">
        <v>120</v>
      </c>
      <c r="C94" s="23"/>
      <c r="D94" s="23"/>
      <c r="E94" s="23"/>
      <c r="F94" s="23">
        <v>1880864</v>
      </c>
      <c r="G94" s="23">
        <f t="shared" si="40"/>
        <v>1880864</v>
      </c>
      <c r="H94" s="23"/>
      <c r="I94" s="23">
        <f t="shared" si="41"/>
        <v>1880864</v>
      </c>
      <c r="J94" s="23"/>
      <c r="K94" s="23">
        <f t="shared" si="42"/>
        <v>1880864</v>
      </c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spans="1:23" s="40" customFormat="1" ht="58.15" customHeight="1">
      <c r="A95" s="42" t="s">
        <v>130</v>
      </c>
      <c r="B95" s="39" t="s">
        <v>120</v>
      </c>
      <c r="C95" s="23"/>
      <c r="D95" s="23"/>
      <c r="E95" s="23"/>
      <c r="F95" s="23">
        <v>2299290</v>
      </c>
      <c r="G95" s="23">
        <f t="shared" si="40"/>
        <v>2299290</v>
      </c>
      <c r="H95" s="23"/>
      <c r="I95" s="23">
        <f t="shared" si="41"/>
        <v>2299290</v>
      </c>
      <c r="J95" s="23"/>
      <c r="K95" s="23">
        <f t="shared" si="42"/>
        <v>2299290</v>
      </c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spans="1:23" s="40" customFormat="1" ht="40.5" customHeight="1">
      <c r="A96" s="42" t="s">
        <v>131</v>
      </c>
      <c r="B96" s="39" t="s">
        <v>120</v>
      </c>
      <c r="C96" s="23"/>
      <c r="D96" s="23"/>
      <c r="E96" s="23"/>
      <c r="F96" s="23">
        <v>472500</v>
      </c>
      <c r="G96" s="23">
        <f t="shared" si="40"/>
        <v>472500</v>
      </c>
      <c r="H96" s="23"/>
      <c r="I96" s="23">
        <f t="shared" si="41"/>
        <v>472500</v>
      </c>
      <c r="J96" s="23"/>
      <c r="K96" s="23">
        <f t="shared" si="42"/>
        <v>472500</v>
      </c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spans="1:23" s="40" customFormat="1" ht="39.75" customHeight="1">
      <c r="A97" s="42" t="s">
        <v>132</v>
      </c>
      <c r="B97" s="39" t="s">
        <v>120</v>
      </c>
      <c r="C97" s="23"/>
      <c r="D97" s="23"/>
      <c r="E97" s="23"/>
      <c r="F97" s="23">
        <v>2064100</v>
      </c>
      <c r="G97" s="23">
        <f t="shared" si="40"/>
        <v>2064100</v>
      </c>
      <c r="H97" s="23"/>
      <c r="I97" s="23">
        <f t="shared" si="41"/>
        <v>2064100</v>
      </c>
      <c r="J97" s="23"/>
      <c r="K97" s="23">
        <f t="shared" si="42"/>
        <v>2064100</v>
      </c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spans="1:23" s="40" customFormat="1" ht="31.9" customHeight="1">
      <c r="A98" s="42" t="s">
        <v>133</v>
      </c>
      <c r="B98" s="39" t="s">
        <v>120</v>
      </c>
      <c r="C98" s="23"/>
      <c r="D98" s="23"/>
      <c r="E98" s="23"/>
      <c r="F98" s="23"/>
      <c r="G98" s="23">
        <f t="shared" si="40"/>
        <v>0</v>
      </c>
      <c r="H98" s="23">
        <v>1000000</v>
      </c>
      <c r="I98" s="23">
        <f t="shared" si="41"/>
        <v>1000000</v>
      </c>
      <c r="J98" s="23"/>
      <c r="K98" s="23">
        <f t="shared" si="42"/>
        <v>1000000</v>
      </c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spans="1:23" s="40" customFormat="1" ht="67.150000000000006" customHeight="1">
      <c r="A99" s="42" t="s">
        <v>134</v>
      </c>
      <c r="B99" s="39" t="s">
        <v>120</v>
      </c>
      <c r="C99" s="23"/>
      <c r="D99" s="23"/>
      <c r="E99" s="23"/>
      <c r="F99" s="23">
        <v>472000</v>
      </c>
      <c r="G99" s="23">
        <f t="shared" si="40"/>
        <v>472000</v>
      </c>
      <c r="H99" s="23">
        <v>601200</v>
      </c>
      <c r="I99" s="23">
        <f t="shared" si="41"/>
        <v>1073200</v>
      </c>
      <c r="J99" s="23"/>
      <c r="K99" s="23">
        <f t="shared" si="42"/>
        <v>1073200</v>
      </c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spans="1:23" s="40" customFormat="1" ht="57.6" customHeight="1">
      <c r="A100" s="42" t="s">
        <v>135</v>
      </c>
      <c r="B100" s="39" t="s">
        <v>120</v>
      </c>
      <c r="C100" s="23"/>
      <c r="D100" s="23"/>
      <c r="E100" s="23"/>
      <c r="F100" s="23">
        <v>5185100</v>
      </c>
      <c r="G100" s="23">
        <f t="shared" si="40"/>
        <v>5185100</v>
      </c>
      <c r="H100" s="23"/>
      <c r="I100" s="23">
        <f t="shared" si="41"/>
        <v>5185100</v>
      </c>
      <c r="J100" s="23"/>
      <c r="K100" s="23">
        <f t="shared" si="42"/>
        <v>5185100</v>
      </c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spans="1:23" s="40" customFormat="1" ht="34.15" customHeight="1">
      <c r="A101" s="42" t="s">
        <v>136</v>
      </c>
      <c r="B101" s="39" t="s">
        <v>120</v>
      </c>
      <c r="C101" s="23"/>
      <c r="D101" s="23"/>
      <c r="E101" s="23"/>
      <c r="F101" s="23">
        <v>200000</v>
      </c>
      <c r="G101" s="23">
        <f t="shared" si="40"/>
        <v>200000</v>
      </c>
      <c r="H101" s="23"/>
      <c r="I101" s="23">
        <f t="shared" si="41"/>
        <v>200000</v>
      </c>
      <c r="J101" s="23"/>
      <c r="K101" s="23">
        <f t="shared" si="42"/>
        <v>200000</v>
      </c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</row>
    <row r="102" spans="1:23" ht="40.5" customHeight="1">
      <c r="A102" s="38" t="s">
        <v>137</v>
      </c>
      <c r="B102" s="39" t="s">
        <v>120</v>
      </c>
      <c r="C102" s="23"/>
      <c r="D102" s="23"/>
      <c r="E102" s="23">
        <f t="shared" ref="E102" si="43">D102</f>
        <v>0</v>
      </c>
      <c r="F102" s="23">
        <v>306000</v>
      </c>
      <c r="G102" s="23">
        <f>E102+F102</f>
        <v>306000</v>
      </c>
      <c r="H102" s="23">
        <v>-306000</v>
      </c>
      <c r="I102" s="23">
        <f>G102+H102</f>
        <v>0</v>
      </c>
      <c r="J102" s="23"/>
      <c r="K102" s="23">
        <f t="shared" si="42"/>
        <v>0</v>
      </c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spans="1:23" ht="40.5" customHeight="1">
      <c r="A103" s="38" t="s">
        <v>138</v>
      </c>
      <c r="B103" s="39" t="s">
        <v>120</v>
      </c>
      <c r="C103" s="23"/>
      <c r="D103" s="23"/>
      <c r="E103" s="23">
        <f>D103</f>
        <v>0</v>
      </c>
      <c r="F103" s="23">
        <v>258354</v>
      </c>
      <c r="G103" s="23">
        <f>E103+F103</f>
        <v>258354</v>
      </c>
      <c r="H103" s="23"/>
      <c r="I103" s="23">
        <f>G103+H103</f>
        <v>258354</v>
      </c>
      <c r="J103" s="23"/>
      <c r="K103" s="23">
        <f t="shared" si="42"/>
        <v>258354</v>
      </c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 spans="1:23" s="40" customFormat="1" ht="27" customHeight="1">
      <c r="A104" s="43" t="s">
        <v>139</v>
      </c>
      <c r="B104" s="39" t="s">
        <v>120</v>
      </c>
      <c r="C104" s="23"/>
      <c r="D104" s="23"/>
      <c r="E104" s="23"/>
      <c r="F104" s="23">
        <v>434292.78</v>
      </c>
      <c r="G104" s="23">
        <f>E104+F104</f>
        <v>434292.78</v>
      </c>
      <c r="H104" s="23"/>
      <c r="I104" s="23">
        <f>G104+H104</f>
        <v>434292.78</v>
      </c>
      <c r="J104" s="23"/>
      <c r="K104" s="23">
        <f t="shared" si="42"/>
        <v>434292.78</v>
      </c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 spans="1:23" s="40" customFormat="1" ht="27" customHeight="1">
      <c r="A105" s="43" t="s">
        <v>140</v>
      </c>
      <c r="B105" s="39" t="s">
        <v>120</v>
      </c>
      <c r="C105" s="23"/>
      <c r="D105" s="23"/>
      <c r="E105" s="23"/>
      <c r="F105" s="23"/>
      <c r="G105" s="23"/>
      <c r="H105" s="23">
        <v>3610000</v>
      </c>
      <c r="I105" s="23">
        <f>H105</f>
        <v>3610000</v>
      </c>
      <c r="J105" s="23"/>
      <c r="K105" s="23">
        <f t="shared" si="42"/>
        <v>3610000</v>
      </c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  <row r="106" spans="1:23" s="40" customFormat="1" ht="27" customHeight="1">
      <c r="A106" s="43" t="s">
        <v>141</v>
      </c>
      <c r="B106" s="39" t="s">
        <v>120</v>
      </c>
      <c r="C106" s="23"/>
      <c r="D106" s="23"/>
      <c r="E106" s="23"/>
      <c r="F106" s="23"/>
      <c r="G106" s="23"/>
      <c r="H106" s="23">
        <v>580000</v>
      </c>
      <c r="I106" s="23">
        <f>H106</f>
        <v>580000</v>
      </c>
      <c r="J106" s="23"/>
      <c r="K106" s="23">
        <f t="shared" si="42"/>
        <v>580000</v>
      </c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</row>
    <row r="107" spans="1:23" s="40" customFormat="1" ht="27" customHeight="1">
      <c r="A107" s="43" t="s">
        <v>142</v>
      </c>
      <c r="B107" s="39" t="s">
        <v>120</v>
      </c>
      <c r="C107" s="23"/>
      <c r="D107" s="23"/>
      <c r="E107" s="23"/>
      <c r="F107" s="23">
        <v>18270826</v>
      </c>
      <c r="G107" s="23">
        <f>E107+F107</f>
        <v>18270826</v>
      </c>
      <c r="H107" s="23"/>
      <c r="I107" s="23">
        <f>G107+H107</f>
        <v>18270826</v>
      </c>
      <c r="J107" s="23"/>
      <c r="K107" s="23">
        <f t="shared" si="42"/>
        <v>18270826</v>
      </c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</row>
    <row r="108" spans="1:23" s="40" customFormat="1" ht="27" customHeight="1">
      <c r="A108" s="43" t="s">
        <v>143</v>
      </c>
      <c r="B108" s="39" t="s">
        <v>120</v>
      </c>
      <c r="C108" s="23"/>
      <c r="D108" s="23"/>
      <c r="E108" s="23"/>
      <c r="F108" s="23">
        <v>1000000</v>
      </c>
      <c r="G108" s="23">
        <f>E108+F108</f>
        <v>1000000</v>
      </c>
      <c r="H108" s="23">
        <v>2083330</v>
      </c>
      <c r="I108" s="23">
        <f>G108+H108</f>
        <v>3083330</v>
      </c>
      <c r="J108" s="23"/>
      <c r="K108" s="23">
        <f t="shared" si="42"/>
        <v>3083330</v>
      </c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</row>
    <row r="109" spans="1:23" s="40" customFormat="1" ht="27" customHeight="1">
      <c r="A109" s="43" t="s">
        <v>144</v>
      </c>
      <c r="B109" s="39" t="s">
        <v>120</v>
      </c>
      <c r="C109" s="23"/>
      <c r="D109" s="23"/>
      <c r="E109" s="23"/>
      <c r="F109" s="23"/>
      <c r="G109" s="23"/>
      <c r="H109" s="23">
        <v>620000</v>
      </c>
      <c r="I109" s="23">
        <f t="shared" ref="I109:I115" si="44">H109</f>
        <v>620000</v>
      </c>
      <c r="J109" s="23"/>
      <c r="K109" s="23">
        <f t="shared" si="42"/>
        <v>620000</v>
      </c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</row>
    <row r="110" spans="1:23" s="40" customFormat="1" ht="27" customHeight="1">
      <c r="A110" s="43" t="s">
        <v>145</v>
      </c>
      <c r="B110" s="39" t="s">
        <v>120</v>
      </c>
      <c r="C110" s="23"/>
      <c r="D110" s="23"/>
      <c r="E110" s="23"/>
      <c r="F110" s="23"/>
      <c r="G110" s="23"/>
      <c r="H110" s="23">
        <v>2715000</v>
      </c>
      <c r="I110" s="23">
        <f t="shared" si="44"/>
        <v>2715000</v>
      </c>
      <c r="J110" s="23"/>
      <c r="K110" s="23">
        <f t="shared" si="42"/>
        <v>2715000</v>
      </c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</row>
    <row r="111" spans="1:23" s="40" customFormat="1" ht="27" customHeight="1">
      <c r="A111" s="43" t="s">
        <v>146</v>
      </c>
      <c r="B111" s="39" t="s">
        <v>120</v>
      </c>
      <c r="C111" s="23"/>
      <c r="D111" s="23"/>
      <c r="E111" s="23"/>
      <c r="F111" s="23"/>
      <c r="G111" s="23"/>
      <c r="H111" s="23">
        <v>1798269.9</v>
      </c>
      <c r="I111" s="23">
        <f t="shared" si="44"/>
        <v>1798269.9</v>
      </c>
      <c r="J111" s="23"/>
      <c r="K111" s="23">
        <f t="shared" si="42"/>
        <v>1798269.9</v>
      </c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</row>
    <row r="112" spans="1:23" s="40" customFormat="1" ht="41.45" customHeight="1">
      <c r="A112" s="43" t="s">
        <v>147</v>
      </c>
      <c r="B112" s="39" t="s">
        <v>120</v>
      </c>
      <c r="C112" s="23"/>
      <c r="D112" s="23"/>
      <c r="E112" s="23"/>
      <c r="F112" s="23"/>
      <c r="G112" s="23"/>
      <c r="H112" s="23">
        <v>138075</v>
      </c>
      <c r="I112" s="23">
        <f t="shared" si="44"/>
        <v>138075</v>
      </c>
      <c r="J112" s="23"/>
      <c r="K112" s="23">
        <f t="shared" si="42"/>
        <v>138075</v>
      </c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</row>
    <row r="113" spans="1:23" s="40" customFormat="1" ht="27.75" customHeight="1">
      <c r="A113" s="42" t="s">
        <v>148</v>
      </c>
      <c r="B113" s="39" t="s">
        <v>120</v>
      </c>
      <c r="C113" s="23"/>
      <c r="D113" s="23"/>
      <c r="E113" s="23"/>
      <c r="F113" s="23"/>
      <c r="G113" s="23"/>
      <c r="H113" s="23">
        <v>271012</v>
      </c>
      <c r="I113" s="23">
        <f t="shared" si="44"/>
        <v>271012</v>
      </c>
      <c r="J113" s="23"/>
      <c r="K113" s="23">
        <f t="shared" si="42"/>
        <v>271012</v>
      </c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</row>
    <row r="114" spans="1:23" s="40" customFormat="1" ht="27.75" customHeight="1">
      <c r="A114" s="42" t="s">
        <v>149</v>
      </c>
      <c r="B114" s="39" t="s">
        <v>120</v>
      </c>
      <c r="C114" s="23"/>
      <c r="D114" s="23"/>
      <c r="E114" s="23"/>
      <c r="F114" s="23"/>
      <c r="G114" s="23"/>
      <c r="H114" s="23">
        <v>5356572.34</v>
      </c>
      <c r="I114" s="23">
        <f t="shared" si="44"/>
        <v>5356572.34</v>
      </c>
      <c r="J114" s="23"/>
      <c r="K114" s="23">
        <f t="shared" si="42"/>
        <v>5356572.34</v>
      </c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</row>
    <row r="115" spans="1:23" s="40" customFormat="1" ht="27.75" customHeight="1">
      <c r="A115" s="42" t="s">
        <v>150</v>
      </c>
      <c r="B115" s="39" t="s">
        <v>120</v>
      </c>
      <c r="C115" s="23"/>
      <c r="D115" s="23"/>
      <c r="E115" s="23"/>
      <c r="F115" s="23"/>
      <c r="G115" s="23"/>
      <c r="H115" s="23">
        <v>860479</v>
      </c>
      <c r="I115" s="23">
        <f t="shared" si="44"/>
        <v>860479</v>
      </c>
      <c r="J115" s="23"/>
      <c r="K115" s="23">
        <f t="shared" si="42"/>
        <v>860479</v>
      </c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</row>
    <row r="116" spans="1:23" ht="24" customHeight="1">
      <c r="A116" s="22" t="s">
        <v>151</v>
      </c>
      <c r="B116" s="25" t="s">
        <v>152</v>
      </c>
      <c r="C116" s="23">
        <f>SUM(C117:C131)</f>
        <v>665388400</v>
      </c>
      <c r="D116" s="23">
        <f t="shared" ref="D116:W116" si="45">SUM(D117:D131)</f>
        <v>-119.65999999999985</v>
      </c>
      <c r="E116" s="23">
        <f t="shared" si="45"/>
        <v>665388280.34000003</v>
      </c>
      <c r="F116" s="23">
        <f t="shared" si="45"/>
        <v>18071072.18</v>
      </c>
      <c r="G116" s="23">
        <f t="shared" si="45"/>
        <v>683459352.51999998</v>
      </c>
      <c r="H116" s="23">
        <f t="shared" si="45"/>
        <v>-397700</v>
      </c>
      <c r="I116" s="23">
        <f t="shared" si="45"/>
        <v>683061652.51999998</v>
      </c>
      <c r="J116" s="23">
        <f t="shared" si="45"/>
        <v>0</v>
      </c>
      <c r="K116" s="23">
        <f t="shared" si="42"/>
        <v>683061652.51999998</v>
      </c>
      <c r="L116" s="23">
        <f t="shared" si="45"/>
        <v>703211000</v>
      </c>
      <c r="M116" s="23">
        <f t="shared" si="45"/>
        <v>492698.38</v>
      </c>
      <c r="N116" s="23">
        <f t="shared" si="45"/>
        <v>703703698.38</v>
      </c>
      <c r="O116" s="23">
        <f t="shared" si="45"/>
        <v>0</v>
      </c>
      <c r="P116" s="23">
        <f t="shared" si="45"/>
        <v>703703698.38</v>
      </c>
      <c r="Q116" s="23">
        <f t="shared" si="45"/>
        <v>734915400</v>
      </c>
      <c r="R116" s="23">
        <f t="shared" si="45"/>
        <v>502266.25999999995</v>
      </c>
      <c r="S116" s="23">
        <f t="shared" si="45"/>
        <v>735417666.25999999</v>
      </c>
      <c r="T116" s="23">
        <f t="shared" si="45"/>
        <v>0</v>
      </c>
      <c r="U116" s="23">
        <f t="shared" si="45"/>
        <v>735417666.25999999</v>
      </c>
      <c r="V116" s="23">
        <f t="shared" si="45"/>
        <v>0</v>
      </c>
      <c r="W116" s="23">
        <f t="shared" si="45"/>
        <v>735417666.25999999</v>
      </c>
    </row>
    <row r="117" spans="1:23" ht="26.25" customHeight="1">
      <c r="A117" s="24" t="s">
        <v>153</v>
      </c>
      <c r="B117" s="25" t="s">
        <v>154</v>
      </c>
      <c r="C117" s="23">
        <v>5980600</v>
      </c>
      <c r="D117" s="23"/>
      <c r="E117" s="23">
        <f t="shared" si="1"/>
        <v>5980600</v>
      </c>
      <c r="F117" s="23"/>
      <c r="G117" s="23">
        <f t="shared" si="27"/>
        <v>5980600</v>
      </c>
      <c r="H117" s="23"/>
      <c r="I117" s="23">
        <f t="shared" ref="I117:I127" si="46">G117</f>
        <v>5980600</v>
      </c>
      <c r="J117" s="23"/>
      <c r="K117" s="23">
        <f t="shared" si="42"/>
        <v>5980600</v>
      </c>
      <c r="L117" s="23">
        <v>4802400</v>
      </c>
      <c r="M117" s="23"/>
      <c r="N117" s="23">
        <f t="shared" si="11"/>
        <v>4802400</v>
      </c>
      <c r="O117" s="23"/>
      <c r="P117" s="23">
        <f t="shared" ref="P117:P127" si="47">SUM(N117:O117)</f>
        <v>4802400</v>
      </c>
      <c r="Q117" s="23">
        <v>4784500</v>
      </c>
      <c r="R117" s="23"/>
      <c r="S117" s="23">
        <f t="shared" si="15"/>
        <v>4784500</v>
      </c>
      <c r="T117" s="23"/>
      <c r="U117" s="23">
        <f t="shared" ref="U117:U127" si="48">SUM(S117:T117)</f>
        <v>4784500</v>
      </c>
      <c r="V117" s="23"/>
      <c r="W117" s="23">
        <f t="shared" ref="W117:W127" si="49">SUM(U117:V117)</f>
        <v>4784500</v>
      </c>
    </row>
    <row r="118" spans="1:23" ht="26.25" customHeight="1">
      <c r="A118" s="24" t="s">
        <v>155</v>
      </c>
      <c r="B118" s="25" t="s">
        <v>154</v>
      </c>
      <c r="C118" s="23">
        <v>291300</v>
      </c>
      <c r="D118" s="23"/>
      <c r="E118" s="23">
        <f t="shared" si="1"/>
        <v>291300</v>
      </c>
      <c r="F118" s="23"/>
      <c r="G118" s="23">
        <f t="shared" si="27"/>
        <v>291300</v>
      </c>
      <c r="H118" s="23"/>
      <c r="I118" s="23">
        <f t="shared" si="46"/>
        <v>291300</v>
      </c>
      <c r="J118" s="23"/>
      <c r="K118" s="23">
        <f t="shared" si="42"/>
        <v>291300</v>
      </c>
      <c r="L118" s="23">
        <v>299800</v>
      </c>
      <c r="M118" s="23"/>
      <c r="N118" s="23">
        <f t="shared" si="11"/>
        <v>299800</v>
      </c>
      <c r="O118" s="23"/>
      <c r="P118" s="23">
        <f t="shared" si="47"/>
        <v>299800</v>
      </c>
      <c r="Q118" s="23">
        <v>310400</v>
      </c>
      <c r="R118" s="23"/>
      <c r="S118" s="23">
        <f t="shared" si="15"/>
        <v>310400</v>
      </c>
      <c r="T118" s="23"/>
      <c r="U118" s="23">
        <f t="shared" si="48"/>
        <v>310400</v>
      </c>
      <c r="V118" s="23"/>
      <c r="W118" s="23">
        <f t="shared" si="49"/>
        <v>310400</v>
      </c>
    </row>
    <row r="119" spans="1:23" ht="26.25" customHeight="1">
      <c r="A119" s="24" t="s">
        <v>156</v>
      </c>
      <c r="B119" s="25" t="s">
        <v>154</v>
      </c>
      <c r="C119" s="23">
        <v>5480300</v>
      </c>
      <c r="D119" s="23"/>
      <c r="E119" s="23">
        <f t="shared" si="1"/>
        <v>5480300</v>
      </c>
      <c r="F119" s="23"/>
      <c r="G119" s="23">
        <f t="shared" si="27"/>
        <v>5480300</v>
      </c>
      <c r="H119" s="23"/>
      <c r="I119" s="23">
        <f t="shared" si="46"/>
        <v>5480300</v>
      </c>
      <c r="J119" s="23"/>
      <c r="K119" s="23">
        <f t="shared" si="42"/>
        <v>5480300</v>
      </c>
      <c r="L119" s="23">
        <v>5480300</v>
      </c>
      <c r="M119" s="23"/>
      <c r="N119" s="23">
        <f t="shared" si="11"/>
        <v>5480300</v>
      </c>
      <c r="O119" s="23"/>
      <c r="P119" s="23">
        <f t="shared" si="47"/>
        <v>5480300</v>
      </c>
      <c r="Q119" s="23">
        <v>5480300</v>
      </c>
      <c r="R119" s="23"/>
      <c r="S119" s="23">
        <f t="shared" si="15"/>
        <v>5480300</v>
      </c>
      <c r="T119" s="23"/>
      <c r="U119" s="23">
        <f t="shared" si="48"/>
        <v>5480300</v>
      </c>
      <c r="V119" s="23"/>
      <c r="W119" s="23">
        <f t="shared" si="49"/>
        <v>5480300</v>
      </c>
    </row>
    <row r="120" spans="1:23" ht="26.25" customHeight="1">
      <c r="A120" s="24" t="s">
        <v>157</v>
      </c>
      <c r="B120" s="25" t="s">
        <v>154</v>
      </c>
      <c r="C120" s="23">
        <v>1012500</v>
      </c>
      <c r="D120" s="23"/>
      <c r="E120" s="23">
        <f t="shared" si="1"/>
        <v>1012500</v>
      </c>
      <c r="F120" s="23"/>
      <c r="G120" s="23">
        <f t="shared" si="27"/>
        <v>1012500</v>
      </c>
      <c r="H120" s="23"/>
      <c r="I120" s="23">
        <f t="shared" si="46"/>
        <v>1012500</v>
      </c>
      <c r="J120" s="23"/>
      <c r="K120" s="23">
        <f t="shared" si="42"/>
        <v>1012500</v>
      </c>
      <c r="L120" s="23">
        <v>1012500</v>
      </c>
      <c r="M120" s="23"/>
      <c r="N120" s="23">
        <f t="shared" si="11"/>
        <v>1012500</v>
      </c>
      <c r="O120" s="23"/>
      <c r="P120" s="23">
        <f t="shared" si="47"/>
        <v>1012500</v>
      </c>
      <c r="Q120" s="23">
        <v>1012500</v>
      </c>
      <c r="R120" s="23"/>
      <c r="S120" s="23">
        <f t="shared" si="15"/>
        <v>1012500</v>
      </c>
      <c r="T120" s="23"/>
      <c r="U120" s="23">
        <f t="shared" si="48"/>
        <v>1012500</v>
      </c>
      <c r="V120" s="23"/>
      <c r="W120" s="23">
        <f t="shared" si="49"/>
        <v>1012500</v>
      </c>
    </row>
    <row r="121" spans="1:23" ht="54.75" customHeight="1">
      <c r="A121" s="24" t="s">
        <v>158</v>
      </c>
      <c r="B121" s="25" t="s">
        <v>154</v>
      </c>
      <c r="C121" s="23">
        <v>10000</v>
      </c>
      <c r="D121" s="23"/>
      <c r="E121" s="23">
        <f t="shared" si="1"/>
        <v>10000</v>
      </c>
      <c r="F121" s="23"/>
      <c r="G121" s="23">
        <f t="shared" si="27"/>
        <v>10000</v>
      </c>
      <c r="H121" s="23"/>
      <c r="I121" s="23">
        <f t="shared" si="46"/>
        <v>10000</v>
      </c>
      <c r="J121" s="23"/>
      <c r="K121" s="23">
        <f t="shared" si="42"/>
        <v>10000</v>
      </c>
      <c r="L121" s="23">
        <v>10000</v>
      </c>
      <c r="M121" s="23"/>
      <c r="N121" s="23">
        <f t="shared" si="11"/>
        <v>10000</v>
      </c>
      <c r="O121" s="23"/>
      <c r="P121" s="23">
        <f t="shared" si="47"/>
        <v>10000</v>
      </c>
      <c r="Q121" s="23">
        <v>10000</v>
      </c>
      <c r="R121" s="23"/>
      <c r="S121" s="23">
        <f t="shared" si="15"/>
        <v>10000</v>
      </c>
      <c r="T121" s="23"/>
      <c r="U121" s="23">
        <f t="shared" si="48"/>
        <v>10000</v>
      </c>
      <c r="V121" s="23"/>
      <c r="W121" s="23">
        <f t="shared" si="49"/>
        <v>10000</v>
      </c>
    </row>
    <row r="122" spans="1:23" ht="40.5" customHeight="1">
      <c r="A122" s="24" t="s">
        <v>159</v>
      </c>
      <c r="B122" s="25" t="s">
        <v>154</v>
      </c>
      <c r="C122" s="23">
        <v>25000</v>
      </c>
      <c r="D122" s="23"/>
      <c r="E122" s="23">
        <f t="shared" si="1"/>
        <v>25000</v>
      </c>
      <c r="F122" s="23"/>
      <c r="G122" s="23">
        <f t="shared" si="27"/>
        <v>25000</v>
      </c>
      <c r="H122" s="23"/>
      <c r="I122" s="23">
        <f t="shared" si="46"/>
        <v>25000</v>
      </c>
      <c r="J122" s="23"/>
      <c r="K122" s="23">
        <f t="shared" si="42"/>
        <v>25000</v>
      </c>
      <c r="L122" s="23">
        <v>25000</v>
      </c>
      <c r="M122" s="23"/>
      <c r="N122" s="23">
        <f t="shared" si="11"/>
        <v>25000</v>
      </c>
      <c r="O122" s="23"/>
      <c r="P122" s="23">
        <f t="shared" si="47"/>
        <v>25000</v>
      </c>
      <c r="Q122" s="23">
        <v>25000</v>
      </c>
      <c r="R122" s="23"/>
      <c r="S122" s="23">
        <f t="shared" si="15"/>
        <v>25000</v>
      </c>
      <c r="T122" s="23"/>
      <c r="U122" s="23">
        <f t="shared" si="48"/>
        <v>25000</v>
      </c>
      <c r="V122" s="23"/>
      <c r="W122" s="23">
        <f t="shared" si="49"/>
        <v>25000</v>
      </c>
    </row>
    <row r="123" spans="1:23" ht="52.5" customHeight="1">
      <c r="A123" s="24" t="s">
        <v>160</v>
      </c>
      <c r="B123" s="25" t="s">
        <v>154</v>
      </c>
      <c r="C123" s="23">
        <v>49372000</v>
      </c>
      <c r="D123" s="23"/>
      <c r="E123" s="23">
        <f t="shared" si="1"/>
        <v>49372000</v>
      </c>
      <c r="F123" s="23"/>
      <c r="G123" s="23">
        <f t="shared" si="27"/>
        <v>49372000</v>
      </c>
      <c r="H123" s="23"/>
      <c r="I123" s="23">
        <f t="shared" si="46"/>
        <v>49372000</v>
      </c>
      <c r="J123" s="23"/>
      <c r="K123" s="23">
        <f t="shared" si="42"/>
        <v>49372000</v>
      </c>
      <c r="L123" s="23">
        <v>51346800</v>
      </c>
      <c r="M123" s="23"/>
      <c r="N123" s="23">
        <f t="shared" si="11"/>
        <v>51346800</v>
      </c>
      <c r="O123" s="23"/>
      <c r="P123" s="23">
        <f t="shared" si="47"/>
        <v>51346800</v>
      </c>
      <c r="Q123" s="23">
        <v>53400700</v>
      </c>
      <c r="R123" s="23"/>
      <c r="S123" s="23">
        <f t="shared" si="15"/>
        <v>53400700</v>
      </c>
      <c r="T123" s="23"/>
      <c r="U123" s="23">
        <f t="shared" si="48"/>
        <v>53400700</v>
      </c>
      <c r="V123" s="23"/>
      <c r="W123" s="23">
        <f t="shared" si="49"/>
        <v>53400700</v>
      </c>
    </row>
    <row r="124" spans="1:23" ht="41.25" customHeight="1">
      <c r="A124" s="24" t="s">
        <v>161</v>
      </c>
      <c r="B124" s="25" t="s">
        <v>162</v>
      </c>
      <c r="C124" s="23">
        <v>9166200</v>
      </c>
      <c r="D124" s="23"/>
      <c r="E124" s="23">
        <f t="shared" si="1"/>
        <v>9166200</v>
      </c>
      <c r="F124" s="23"/>
      <c r="G124" s="23">
        <f t="shared" si="27"/>
        <v>9166200</v>
      </c>
      <c r="H124" s="23"/>
      <c r="I124" s="23">
        <f t="shared" si="46"/>
        <v>9166200</v>
      </c>
      <c r="J124" s="23"/>
      <c r="K124" s="23">
        <f t="shared" si="42"/>
        <v>9166200</v>
      </c>
      <c r="L124" s="23">
        <v>9188400</v>
      </c>
      <c r="M124" s="23"/>
      <c r="N124" s="23">
        <f t="shared" si="11"/>
        <v>9188400</v>
      </c>
      <c r="O124" s="23"/>
      <c r="P124" s="23">
        <f t="shared" si="47"/>
        <v>9188400</v>
      </c>
      <c r="Q124" s="23">
        <v>9188400</v>
      </c>
      <c r="R124" s="23"/>
      <c r="S124" s="23">
        <f t="shared" si="15"/>
        <v>9188400</v>
      </c>
      <c r="T124" s="23"/>
      <c r="U124" s="23">
        <f t="shared" si="48"/>
        <v>9188400</v>
      </c>
      <c r="V124" s="23"/>
      <c r="W124" s="23">
        <f t="shared" si="49"/>
        <v>9188400</v>
      </c>
    </row>
    <row r="125" spans="1:23" ht="63.75" customHeight="1">
      <c r="A125" s="24" t="s">
        <v>163</v>
      </c>
      <c r="B125" s="25" t="s">
        <v>164</v>
      </c>
      <c r="C125" s="23">
        <v>4377500</v>
      </c>
      <c r="D125" s="23">
        <v>-24633.45</v>
      </c>
      <c r="E125" s="23">
        <f t="shared" si="1"/>
        <v>4352866.55</v>
      </c>
      <c r="F125" s="23"/>
      <c r="G125" s="23">
        <f t="shared" si="27"/>
        <v>4352866.55</v>
      </c>
      <c r="H125" s="23"/>
      <c r="I125" s="23">
        <f t="shared" si="46"/>
        <v>4352866.55</v>
      </c>
      <c r="J125" s="23"/>
      <c r="K125" s="23">
        <f t="shared" si="42"/>
        <v>4352866.55</v>
      </c>
      <c r="L125" s="23">
        <v>4607800</v>
      </c>
      <c r="M125" s="23">
        <v>547409.86</v>
      </c>
      <c r="N125" s="23">
        <f t="shared" si="11"/>
        <v>5155209.8600000003</v>
      </c>
      <c r="O125" s="23"/>
      <c r="P125" s="23">
        <f t="shared" si="47"/>
        <v>5155209.8600000003</v>
      </c>
      <c r="Q125" s="23">
        <v>4631400</v>
      </c>
      <c r="R125" s="23">
        <v>558032.97</v>
      </c>
      <c r="S125" s="23">
        <f t="shared" si="15"/>
        <v>5189432.97</v>
      </c>
      <c r="T125" s="23"/>
      <c r="U125" s="23">
        <f t="shared" si="48"/>
        <v>5189432.97</v>
      </c>
      <c r="V125" s="23"/>
      <c r="W125" s="23">
        <f t="shared" si="49"/>
        <v>5189432.97</v>
      </c>
    </row>
    <row r="126" spans="1:23" ht="26.25" customHeight="1">
      <c r="A126" s="24" t="s">
        <v>165</v>
      </c>
      <c r="B126" s="25" t="s">
        <v>166</v>
      </c>
      <c r="C126" s="23">
        <v>3023200</v>
      </c>
      <c r="D126" s="23"/>
      <c r="E126" s="23">
        <f t="shared" si="1"/>
        <v>3023200</v>
      </c>
      <c r="F126" s="23"/>
      <c r="G126" s="23">
        <f t="shared" si="27"/>
        <v>3023200</v>
      </c>
      <c r="H126" s="23"/>
      <c r="I126" s="23">
        <f t="shared" si="46"/>
        <v>3023200</v>
      </c>
      <c r="J126" s="23"/>
      <c r="K126" s="23">
        <f t="shared" si="42"/>
        <v>3023200</v>
      </c>
      <c r="L126" s="23">
        <v>3043600</v>
      </c>
      <c r="M126" s="23"/>
      <c r="N126" s="23">
        <f t="shared" si="11"/>
        <v>3043600</v>
      </c>
      <c r="O126" s="23"/>
      <c r="P126" s="23">
        <f t="shared" si="47"/>
        <v>3043600</v>
      </c>
      <c r="Q126" s="23">
        <v>3122600</v>
      </c>
      <c r="R126" s="23"/>
      <c r="S126" s="23">
        <f t="shared" si="15"/>
        <v>3122600</v>
      </c>
      <c r="T126" s="23"/>
      <c r="U126" s="23">
        <f t="shared" si="48"/>
        <v>3122600</v>
      </c>
      <c r="V126" s="23"/>
      <c r="W126" s="23">
        <f t="shared" si="49"/>
        <v>3122600</v>
      </c>
    </row>
    <row r="127" spans="1:23" ht="39" customHeight="1">
      <c r="A127" s="24" t="s">
        <v>167</v>
      </c>
      <c r="B127" s="44" t="s">
        <v>168</v>
      </c>
      <c r="C127" s="23">
        <v>10400</v>
      </c>
      <c r="D127" s="23"/>
      <c r="E127" s="23">
        <f t="shared" si="1"/>
        <v>10400</v>
      </c>
      <c r="F127" s="23"/>
      <c r="G127" s="23">
        <f t="shared" si="27"/>
        <v>10400</v>
      </c>
      <c r="H127" s="23"/>
      <c r="I127" s="23">
        <f t="shared" si="46"/>
        <v>10400</v>
      </c>
      <c r="J127" s="23"/>
      <c r="K127" s="23">
        <f t="shared" si="42"/>
        <v>10400</v>
      </c>
      <c r="L127" s="23">
        <v>11200</v>
      </c>
      <c r="M127" s="23"/>
      <c r="N127" s="23">
        <f t="shared" si="11"/>
        <v>11200</v>
      </c>
      <c r="O127" s="23"/>
      <c r="P127" s="23">
        <f t="shared" si="47"/>
        <v>11200</v>
      </c>
      <c r="Q127" s="23">
        <v>116800</v>
      </c>
      <c r="R127" s="23"/>
      <c r="S127" s="23">
        <f t="shared" si="15"/>
        <v>116800</v>
      </c>
      <c r="T127" s="23"/>
      <c r="U127" s="23">
        <f t="shared" si="48"/>
        <v>116800</v>
      </c>
      <c r="V127" s="23"/>
      <c r="W127" s="23">
        <f t="shared" si="49"/>
        <v>116800</v>
      </c>
    </row>
    <row r="128" spans="1:23" ht="24.75" customHeight="1">
      <c r="A128" s="24" t="s">
        <v>169</v>
      </c>
      <c r="B128" s="25" t="s">
        <v>170</v>
      </c>
      <c r="C128" s="23"/>
      <c r="D128" s="23"/>
      <c r="E128" s="23"/>
      <c r="F128" s="23">
        <v>397700</v>
      </c>
      <c r="G128" s="23">
        <f>E128+F128</f>
        <v>397700</v>
      </c>
      <c r="H128" s="23">
        <v>-397700</v>
      </c>
      <c r="I128" s="23">
        <f>G128+H128</f>
        <v>0</v>
      </c>
      <c r="J128" s="23"/>
      <c r="K128" s="23">
        <f t="shared" si="42"/>
        <v>0</v>
      </c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</row>
    <row r="129" spans="1:23" ht="28.5" customHeight="1">
      <c r="A129" s="24" t="s">
        <v>171</v>
      </c>
      <c r="B129" s="25" t="s">
        <v>172</v>
      </c>
      <c r="C129" s="23">
        <v>4953600</v>
      </c>
      <c r="D129" s="23"/>
      <c r="E129" s="23">
        <f t="shared" si="1"/>
        <v>4953600</v>
      </c>
      <c r="F129" s="23"/>
      <c r="G129" s="23">
        <f t="shared" si="27"/>
        <v>4953600</v>
      </c>
      <c r="H129" s="23"/>
      <c r="I129" s="23">
        <f t="shared" ref="I129" si="50">G129</f>
        <v>4953600</v>
      </c>
      <c r="J129" s="23"/>
      <c r="K129" s="23">
        <f t="shared" si="42"/>
        <v>4953600</v>
      </c>
      <c r="L129" s="23">
        <v>5097300</v>
      </c>
      <c r="M129" s="23"/>
      <c r="N129" s="23">
        <f t="shared" si="11"/>
        <v>5097300</v>
      </c>
      <c r="O129" s="23"/>
      <c r="P129" s="23">
        <f t="shared" ref="P129:P131" si="51">SUM(N129:O129)</f>
        <v>5097300</v>
      </c>
      <c r="Q129" s="23">
        <v>5277400</v>
      </c>
      <c r="R129" s="23"/>
      <c r="S129" s="23">
        <f t="shared" si="15"/>
        <v>5277400</v>
      </c>
      <c r="T129" s="23"/>
      <c r="U129" s="23">
        <f t="shared" ref="U129:U131" si="52">SUM(S129:T129)</f>
        <v>5277400</v>
      </c>
      <c r="V129" s="23"/>
      <c r="W129" s="23">
        <f t="shared" ref="W129:W131" si="53">SUM(U129:V129)</f>
        <v>5277400</v>
      </c>
    </row>
    <row r="130" spans="1:23" ht="66" customHeight="1">
      <c r="A130" s="24" t="s">
        <v>173</v>
      </c>
      <c r="B130" s="45" t="s">
        <v>174</v>
      </c>
      <c r="C130" s="23">
        <v>11180900</v>
      </c>
      <c r="D130" s="23">
        <v>24513.79</v>
      </c>
      <c r="E130" s="23">
        <f t="shared" si="1"/>
        <v>11205413.789999999</v>
      </c>
      <c r="F130" s="23">
        <v>1047672.18</v>
      </c>
      <c r="G130" s="23">
        <f>E130+F130</f>
        <v>12253085.969999999</v>
      </c>
      <c r="H130" s="23"/>
      <c r="I130" s="23">
        <f>G130+H130</f>
        <v>12253085.969999999</v>
      </c>
      <c r="J130" s="23"/>
      <c r="K130" s="23">
        <f t="shared" si="42"/>
        <v>12253085.969999999</v>
      </c>
      <c r="L130" s="23">
        <v>10872600</v>
      </c>
      <c r="M130" s="23">
        <v>-54711.48</v>
      </c>
      <c r="N130" s="23">
        <f t="shared" si="11"/>
        <v>10817888.52</v>
      </c>
      <c r="O130" s="23"/>
      <c r="P130" s="23">
        <f t="shared" si="51"/>
        <v>10817888.52</v>
      </c>
      <c r="Q130" s="23">
        <v>10872600</v>
      </c>
      <c r="R130" s="23">
        <v>-55766.71</v>
      </c>
      <c r="S130" s="23">
        <f t="shared" si="15"/>
        <v>10816833.289999999</v>
      </c>
      <c r="T130" s="23"/>
      <c r="U130" s="23">
        <f t="shared" si="52"/>
        <v>10816833.289999999</v>
      </c>
      <c r="V130" s="23"/>
      <c r="W130" s="23">
        <f t="shared" si="53"/>
        <v>10816833.289999999</v>
      </c>
    </row>
    <row r="131" spans="1:23" ht="29.25" customHeight="1">
      <c r="A131" s="24" t="s">
        <v>175</v>
      </c>
      <c r="B131" s="25" t="s">
        <v>174</v>
      </c>
      <c r="C131" s="23">
        <v>570504900</v>
      </c>
      <c r="D131" s="23"/>
      <c r="E131" s="23">
        <f t="shared" si="1"/>
        <v>570504900</v>
      </c>
      <c r="F131" s="23">
        <v>16625700</v>
      </c>
      <c r="G131" s="23">
        <f>E131+F131</f>
        <v>587130600</v>
      </c>
      <c r="H131" s="23"/>
      <c r="I131" s="23">
        <f>G131+H131</f>
        <v>587130600</v>
      </c>
      <c r="J131" s="23"/>
      <c r="K131" s="23">
        <f t="shared" si="42"/>
        <v>587130600</v>
      </c>
      <c r="L131" s="23">
        <v>607413300</v>
      </c>
      <c r="M131" s="23"/>
      <c r="N131" s="23">
        <f t="shared" si="11"/>
        <v>607413300</v>
      </c>
      <c r="O131" s="23"/>
      <c r="P131" s="23">
        <f t="shared" si="51"/>
        <v>607413300</v>
      </c>
      <c r="Q131" s="23">
        <v>636682800</v>
      </c>
      <c r="R131" s="23"/>
      <c r="S131" s="23">
        <f t="shared" si="15"/>
        <v>636682800</v>
      </c>
      <c r="T131" s="23"/>
      <c r="U131" s="23">
        <f t="shared" si="52"/>
        <v>636682800</v>
      </c>
      <c r="V131" s="23"/>
      <c r="W131" s="23">
        <f t="shared" si="53"/>
        <v>636682800</v>
      </c>
    </row>
    <row r="132" spans="1:23" ht="18.75" customHeight="1">
      <c r="A132" s="22" t="s">
        <v>176</v>
      </c>
      <c r="B132" s="25" t="s">
        <v>177</v>
      </c>
      <c r="C132" s="23">
        <f>SUM(C133:C141)</f>
        <v>189200</v>
      </c>
      <c r="D132" s="23">
        <f>SUM(D133:D141)</f>
        <v>667786</v>
      </c>
      <c r="E132" s="23">
        <f>SUM(E133:E141)</f>
        <v>856986</v>
      </c>
      <c r="F132" s="23">
        <f>SUM(F133:F141)</f>
        <v>-564354</v>
      </c>
      <c r="G132" s="23">
        <f t="shared" ref="G132" si="54">SUM(G133:G139)</f>
        <v>292632</v>
      </c>
      <c r="H132" s="23">
        <f>SUM(H133:H141)</f>
        <v>954042.77</v>
      </c>
      <c r="I132" s="23">
        <f>SUM(I133:I141)</f>
        <v>1246674.77</v>
      </c>
      <c r="J132" s="23">
        <f t="shared" ref="J132:W132" si="55">SUM(J133:J141)</f>
        <v>7074000</v>
      </c>
      <c r="K132" s="23">
        <f t="shared" si="42"/>
        <v>8320674.7699999996</v>
      </c>
      <c r="L132" s="23">
        <f t="shared" si="55"/>
        <v>189200</v>
      </c>
      <c r="M132" s="23">
        <f t="shared" si="55"/>
        <v>0</v>
      </c>
      <c r="N132" s="23">
        <f t="shared" si="55"/>
        <v>189200</v>
      </c>
      <c r="O132" s="23">
        <f t="shared" si="55"/>
        <v>0</v>
      </c>
      <c r="P132" s="23">
        <f t="shared" si="55"/>
        <v>189200</v>
      </c>
      <c r="Q132" s="23">
        <f t="shared" si="55"/>
        <v>189200</v>
      </c>
      <c r="R132" s="23">
        <f t="shared" si="55"/>
        <v>0</v>
      </c>
      <c r="S132" s="23">
        <f t="shared" si="55"/>
        <v>189200</v>
      </c>
      <c r="T132" s="23">
        <f t="shared" si="55"/>
        <v>0</v>
      </c>
      <c r="U132" s="23">
        <f t="shared" si="55"/>
        <v>189200</v>
      </c>
      <c r="V132" s="23">
        <f t="shared" si="55"/>
        <v>0</v>
      </c>
      <c r="W132" s="23">
        <f t="shared" si="55"/>
        <v>189200</v>
      </c>
    </row>
    <row r="133" spans="1:23" ht="40.5" customHeight="1">
      <c r="A133" s="24" t="s">
        <v>178</v>
      </c>
      <c r="B133" s="25" t="s">
        <v>179</v>
      </c>
      <c r="C133" s="23"/>
      <c r="D133" s="23">
        <v>68432</v>
      </c>
      <c r="E133" s="23">
        <f t="shared" ref="E133:E135" si="56">D133</f>
        <v>68432</v>
      </c>
      <c r="F133" s="23"/>
      <c r="G133" s="23">
        <f t="shared" si="27"/>
        <v>68432</v>
      </c>
      <c r="H133" s="23"/>
      <c r="I133" s="23">
        <f t="shared" ref="I133:I134" si="57">G133</f>
        <v>68432</v>
      </c>
      <c r="J133" s="23"/>
      <c r="K133" s="23">
        <f t="shared" si="42"/>
        <v>68432</v>
      </c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</row>
    <row r="134" spans="1:23" ht="40.5" customHeight="1">
      <c r="A134" s="24" t="s">
        <v>180</v>
      </c>
      <c r="B134" s="25" t="s">
        <v>179</v>
      </c>
      <c r="C134" s="23"/>
      <c r="D134" s="23">
        <v>35000</v>
      </c>
      <c r="E134" s="23">
        <f t="shared" si="56"/>
        <v>35000</v>
      </c>
      <c r="F134" s="23"/>
      <c r="G134" s="23">
        <f t="shared" si="27"/>
        <v>35000</v>
      </c>
      <c r="H134" s="23"/>
      <c r="I134" s="23">
        <f t="shared" si="57"/>
        <v>35000</v>
      </c>
      <c r="J134" s="23"/>
      <c r="K134" s="23">
        <f t="shared" si="42"/>
        <v>35000</v>
      </c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</row>
    <row r="135" spans="1:23" ht="40.5" customHeight="1">
      <c r="A135" s="46" t="s">
        <v>181</v>
      </c>
      <c r="B135" s="25" t="s">
        <v>182</v>
      </c>
      <c r="C135" s="23"/>
      <c r="D135" s="23">
        <v>306000</v>
      </c>
      <c r="E135" s="23">
        <f t="shared" si="56"/>
        <v>306000</v>
      </c>
      <c r="F135" s="23">
        <v>-306000</v>
      </c>
      <c r="G135" s="23">
        <f>E135+F135</f>
        <v>0</v>
      </c>
      <c r="H135" s="23"/>
      <c r="I135" s="23">
        <f>G135+H135</f>
        <v>0</v>
      </c>
      <c r="J135" s="23"/>
      <c r="K135" s="23">
        <f t="shared" si="42"/>
        <v>0</v>
      </c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</row>
    <row r="136" spans="1:23" ht="40.5" customHeight="1">
      <c r="A136" s="38" t="s">
        <v>183</v>
      </c>
      <c r="B136" s="25" t="s">
        <v>182</v>
      </c>
      <c r="C136" s="23"/>
      <c r="D136" s="23">
        <v>258354</v>
      </c>
      <c r="E136" s="23">
        <f>D136</f>
        <v>258354</v>
      </c>
      <c r="F136" s="23">
        <v>-258354</v>
      </c>
      <c r="G136" s="23">
        <f>E136+F136</f>
        <v>0</v>
      </c>
      <c r="H136" s="23"/>
      <c r="I136" s="23">
        <f>G136+H136</f>
        <v>0</v>
      </c>
      <c r="J136" s="23"/>
      <c r="K136" s="23">
        <f t="shared" si="42"/>
        <v>0</v>
      </c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</row>
    <row r="137" spans="1:23" ht="40.5" customHeight="1">
      <c r="A137" s="38" t="s">
        <v>184</v>
      </c>
      <c r="B137" s="25" t="s">
        <v>182</v>
      </c>
      <c r="C137" s="23"/>
      <c r="D137" s="23"/>
      <c r="E137" s="23"/>
      <c r="F137" s="23"/>
      <c r="G137" s="23"/>
      <c r="H137" s="23">
        <f>134042.77+100000</f>
        <v>234042.77</v>
      </c>
      <c r="I137" s="23">
        <f>G137+H137</f>
        <v>234042.77</v>
      </c>
      <c r="J137" s="23"/>
      <c r="K137" s="23">
        <f t="shared" si="42"/>
        <v>234042.77</v>
      </c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</row>
    <row r="138" spans="1:23" ht="44.25" customHeight="1">
      <c r="A138" s="24" t="s">
        <v>185</v>
      </c>
      <c r="B138" s="25" t="s">
        <v>182</v>
      </c>
      <c r="C138" s="23"/>
      <c r="D138" s="23"/>
      <c r="E138" s="23"/>
      <c r="F138" s="23"/>
      <c r="G138" s="23"/>
      <c r="H138" s="23"/>
      <c r="I138" s="23"/>
      <c r="J138" s="23">
        <v>7074000</v>
      </c>
      <c r="K138" s="23">
        <f t="shared" si="42"/>
        <v>7074000</v>
      </c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</row>
    <row r="139" spans="1:23" ht="64.900000000000006" customHeight="1">
      <c r="A139" s="24" t="s">
        <v>186</v>
      </c>
      <c r="B139" s="25" t="s">
        <v>182</v>
      </c>
      <c r="C139" s="23">
        <v>189200</v>
      </c>
      <c r="D139" s="23"/>
      <c r="E139" s="23">
        <f t="shared" si="1"/>
        <v>189200</v>
      </c>
      <c r="F139" s="23"/>
      <c r="G139" s="23">
        <f t="shared" si="1"/>
        <v>189200</v>
      </c>
      <c r="H139" s="23"/>
      <c r="I139" s="23">
        <f t="shared" ref="I139:I144" si="58">SUM(G139:H139)</f>
        <v>189200</v>
      </c>
      <c r="J139" s="23"/>
      <c r="K139" s="23">
        <f t="shared" si="42"/>
        <v>189200</v>
      </c>
      <c r="L139" s="23">
        <v>189200</v>
      </c>
      <c r="M139" s="23"/>
      <c r="N139" s="23">
        <f t="shared" si="11"/>
        <v>189200</v>
      </c>
      <c r="O139" s="23"/>
      <c r="P139" s="23">
        <f t="shared" ref="P139:P142" si="59">SUM(N139:O139)</f>
        <v>189200</v>
      </c>
      <c r="Q139" s="23">
        <v>189200</v>
      </c>
      <c r="R139" s="23"/>
      <c r="S139" s="23">
        <f t="shared" si="15"/>
        <v>189200</v>
      </c>
      <c r="T139" s="23"/>
      <c r="U139" s="23">
        <f t="shared" ref="U139:U142" si="60">SUM(S139:T139)</f>
        <v>189200</v>
      </c>
      <c r="V139" s="23"/>
      <c r="W139" s="23">
        <f t="shared" ref="W139:W142" si="61">SUM(U139:V139)</f>
        <v>189200</v>
      </c>
    </row>
    <row r="140" spans="1:23" ht="41.25" customHeight="1">
      <c r="A140" s="24" t="s">
        <v>187</v>
      </c>
      <c r="B140" s="25" t="s">
        <v>182</v>
      </c>
      <c r="C140" s="23"/>
      <c r="D140" s="23"/>
      <c r="E140" s="23"/>
      <c r="F140" s="23"/>
      <c r="G140" s="23"/>
      <c r="H140" s="23">
        <v>720000</v>
      </c>
      <c r="I140" s="23">
        <f>H140</f>
        <v>720000</v>
      </c>
      <c r="J140" s="23"/>
      <c r="K140" s="23">
        <f t="shared" si="42"/>
        <v>720000</v>
      </c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</row>
    <row r="141" spans="1:23" ht="16.5" hidden="1" customHeight="1">
      <c r="A141" s="24" t="s">
        <v>188</v>
      </c>
      <c r="B141" s="25" t="s">
        <v>182</v>
      </c>
      <c r="C141" s="23"/>
      <c r="D141" s="23"/>
      <c r="E141" s="23">
        <f t="shared" si="1"/>
        <v>0</v>
      </c>
      <c r="F141" s="23"/>
      <c r="G141" s="23">
        <f t="shared" si="1"/>
        <v>0</v>
      </c>
      <c r="H141" s="23"/>
      <c r="I141" s="23">
        <f t="shared" si="58"/>
        <v>0</v>
      </c>
      <c r="J141" s="23"/>
      <c r="K141" s="23">
        <f t="shared" si="42"/>
        <v>0</v>
      </c>
      <c r="L141" s="23"/>
      <c r="M141" s="23"/>
      <c r="N141" s="23">
        <f t="shared" si="11"/>
        <v>0</v>
      </c>
      <c r="O141" s="23"/>
      <c r="P141" s="23">
        <f t="shared" si="59"/>
        <v>0</v>
      </c>
      <c r="Q141" s="23"/>
      <c r="R141" s="23"/>
      <c r="S141" s="23">
        <f t="shared" si="15"/>
        <v>0</v>
      </c>
      <c r="T141" s="23"/>
      <c r="U141" s="23">
        <f t="shared" si="60"/>
        <v>0</v>
      </c>
      <c r="V141" s="23"/>
      <c r="W141" s="23">
        <f t="shared" si="61"/>
        <v>0</v>
      </c>
    </row>
    <row r="142" spans="1:23" ht="18" customHeight="1">
      <c r="A142" s="22" t="s">
        <v>189</v>
      </c>
      <c r="B142" s="25" t="s">
        <v>190</v>
      </c>
      <c r="C142" s="23">
        <v>5531312</v>
      </c>
      <c r="D142" s="23"/>
      <c r="E142" s="23">
        <f t="shared" si="1"/>
        <v>5531312</v>
      </c>
      <c r="F142" s="23"/>
      <c r="G142" s="23">
        <f t="shared" si="1"/>
        <v>5531312</v>
      </c>
      <c r="H142" s="23"/>
      <c r="I142" s="23">
        <f t="shared" si="58"/>
        <v>5531312</v>
      </c>
      <c r="J142" s="23"/>
      <c r="K142" s="23">
        <f t="shared" si="42"/>
        <v>5531312</v>
      </c>
      <c r="L142" s="23">
        <v>0</v>
      </c>
      <c r="M142" s="23"/>
      <c r="N142" s="23">
        <f t="shared" si="11"/>
        <v>0</v>
      </c>
      <c r="O142" s="23"/>
      <c r="P142" s="23">
        <f t="shared" si="59"/>
        <v>0</v>
      </c>
      <c r="Q142" s="23">
        <v>0</v>
      </c>
      <c r="R142" s="23"/>
      <c r="S142" s="23">
        <f t="shared" si="15"/>
        <v>0</v>
      </c>
      <c r="T142" s="23"/>
      <c r="U142" s="23">
        <f t="shared" si="60"/>
        <v>0</v>
      </c>
      <c r="V142" s="23"/>
      <c r="W142" s="23">
        <f t="shared" si="61"/>
        <v>0</v>
      </c>
    </row>
    <row r="143" spans="1:23" s="40" customFormat="1" ht="27" customHeight="1">
      <c r="A143" s="47" t="s">
        <v>191</v>
      </c>
      <c r="B143" s="48" t="s">
        <v>192</v>
      </c>
      <c r="C143" s="49"/>
      <c r="D143" s="49"/>
      <c r="E143" s="49"/>
      <c r="F143" s="49">
        <v>5174552.41</v>
      </c>
      <c r="G143" s="49">
        <f>F143</f>
        <v>5174552.41</v>
      </c>
      <c r="H143" s="49"/>
      <c r="I143" s="23">
        <f t="shared" si="58"/>
        <v>5174552.41</v>
      </c>
      <c r="J143" s="23"/>
      <c r="K143" s="23">
        <f t="shared" si="42"/>
        <v>5174552.41</v>
      </c>
      <c r="L143" s="49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</row>
    <row r="144" spans="1:23" s="40" customFormat="1" ht="25.5" customHeight="1">
      <c r="A144" s="47" t="s">
        <v>193</v>
      </c>
      <c r="B144" s="48" t="s">
        <v>194</v>
      </c>
      <c r="C144" s="49"/>
      <c r="D144" s="49"/>
      <c r="E144" s="49"/>
      <c r="F144" s="49">
        <v>-616549.01</v>
      </c>
      <c r="G144" s="49">
        <f>F144</f>
        <v>-616549.01</v>
      </c>
      <c r="H144" s="49"/>
      <c r="I144" s="23">
        <f t="shared" si="58"/>
        <v>-616549.01</v>
      </c>
      <c r="J144" s="23"/>
      <c r="K144" s="23">
        <f t="shared" si="42"/>
        <v>-616549.01</v>
      </c>
      <c r="L144" s="49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</row>
    <row r="145" spans="1:23" s="52" customFormat="1" ht="18.75" customHeight="1">
      <c r="A145" s="51" t="s">
        <v>195</v>
      </c>
      <c r="B145" s="20"/>
      <c r="C145" s="21">
        <f t="shared" ref="C145:W145" si="62">C27+C53</f>
        <v>1241765138.49</v>
      </c>
      <c r="D145" s="21">
        <f t="shared" si="62"/>
        <v>333421814.31999999</v>
      </c>
      <c r="E145" s="21">
        <f t="shared" si="62"/>
        <v>1575186952.8099999</v>
      </c>
      <c r="F145" s="21">
        <f t="shared" si="62"/>
        <v>63834721.149999999</v>
      </c>
      <c r="G145" s="21">
        <f t="shared" si="62"/>
        <v>1640021673.96</v>
      </c>
      <c r="H145" s="21">
        <f t="shared" si="62"/>
        <v>34926579.140000001</v>
      </c>
      <c r="I145" s="21">
        <f t="shared" si="62"/>
        <v>1674948253.0999999</v>
      </c>
      <c r="J145" s="21">
        <f t="shared" si="62"/>
        <v>10174000</v>
      </c>
      <c r="K145" s="21">
        <f t="shared" si="62"/>
        <v>1685122253.0999999</v>
      </c>
      <c r="L145" s="21">
        <f t="shared" si="62"/>
        <v>1405354549.73</v>
      </c>
      <c r="M145" s="21">
        <f t="shared" si="62"/>
        <v>295895335.54000002</v>
      </c>
      <c r="N145" s="21">
        <f t="shared" si="62"/>
        <v>1701249885.27</v>
      </c>
      <c r="O145" s="21">
        <f t="shared" si="62"/>
        <v>-70531955.180000007</v>
      </c>
      <c r="P145" s="21">
        <f t="shared" si="62"/>
        <v>1630717930.0899999</v>
      </c>
      <c r="Q145" s="21">
        <f t="shared" si="62"/>
        <v>1954723442.52</v>
      </c>
      <c r="R145" s="21">
        <f t="shared" si="62"/>
        <v>17521548.330000002</v>
      </c>
      <c r="S145" s="21">
        <f t="shared" si="62"/>
        <v>1972244990.8499999</v>
      </c>
      <c r="T145" s="21">
        <f t="shared" si="62"/>
        <v>222222222.22</v>
      </c>
      <c r="U145" s="21">
        <f t="shared" si="62"/>
        <v>2194467213.0699997</v>
      </c>
      <c r="V145" s="21">
        <f t="shared" si="62"/>
        <v>-141299182.34999999</v>
      </c>
      <c r="W145" s="21">
        <f t="shared" si="62"/>
        <v>2053168030.72</v>
      </c>
    </row>
    <row r="147" spans="1:23">
      <c r="D147" s="53"/>
      <c r="F147" s="53"/>
      <c r="H147" s="53"/>
      <c r="K147" s="8">
        <v>1682022253.0999999</v>
      </c>
    </row>
    <row r="148" spans="1:23">
      <c r="K148" s="8">
        <f>K145-K147</f>
        <v>3100000</v>
      </c>
    </row>
    <row r="150" spans="1:23" s="56" customFormat="1" ht="12">
      <c r="B150" s="54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</row>
  </sheetData>
  <mergeCells count="19">
    <mergeCell ref="A17:W17"/>
    <mergeCell ref="A18:W18"/>
    <mergeCell ref="A19:W19"/>
    <mergeCell ref="A21:Q21"/>
    <mergeCell ref="A23:A24"/>
    <mergeCell ref="B23:B24"/>
    <mergeCell ref="C23:W23"/>
    <mergeCell ref="A15:W15"/>
    <mergeCell ref="A1:W1"/>
    <mergeCell ref="A2:W2"/>
    <mergeCell ref="A3:W3"/>
    <mergeCell ref="A5:W5"/>
    <mergeCell ref="A6:W6"/>
    <mergeCell ref="A7:W7"/>
    <mergeCell ref="A9:W9"/>
    <mergeCell ref="A10:W10"/>
    <mergeCell ref="A11:W11"/>
    <mergeCell ref="A13:W13"/>
    <mergeCell ref="A14:W14"/>
  </mergeCells>
  <pageMargins left="0.19685039370078741" right="0.19685039370078741" top="0.23622047244094491" bottom="0.19685039370078741" header="0.19685039370078741" footer="0.19685039370078741"/>
  <pageSetup paperSize="9" scale="85" firstPageNumber="44" fitToHeight="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ПЗ июль</vt:lpstr>
      <vt:lpstr>приложение июль</vt:lpstr>
      <vt:lpstr>'ПЗ июль'!Заголовки_для_печати</vt:lpstr>
      <vt:lpstr>'приложение июль'!Заголовки_для_печати</vt:lpstr>
      <vt:lpstr>'ПЗ июль'!Область_печати</vt:lpstr>
      <vt:lpstr>'приложение июль'!Область_печати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User</cp:lastModifiedBy>
  <dcterms:created xsi:type="dcterms:W3CDTF">2020-08-04T07:30:17Z</dcterms:created>
  <dcterms:modified xsi:type="dcterms:W3CDTF">2020-08-14T09:20:49Z</dcterms:modified>
</cp:coreProperties>
</file>