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5" yWindow="-15" windowWidth="9600" windowHeight="12150"/>
  </bookViews>
  <sheets>
    <sheet name="Приложение" sheetId="9" r:id="rId1"/>
    <sheet name="ПЗ" sheetId="10" r:id="rId2"/>
  </sheets>
  <definedNames>
    <definedName name="А134" localSheetId="1">#REF!</definedName>
    <definedName name="А134" localSheetId="0">#REF!</definedName>
    <definedName name="А134">#REF!</definedName>
    <definedName name="_xlnm.Print_Titles" localSheetId="1">ПЗ!$13:$14</definedName>
    <definedName name="_xlnm.Print_Titles" localSheetId="0">Приложение!$13:$14</definedName>
    <definedName name="_xlnm.Print_Area" localSheetId="1">ПЗ!$A$1:$G$80</definedName>
    <definedName name="_xlnm.Print_Area" localSheetId="0">Приложение!$A$1:$G$80</definedName>
    <definedName name="ыкенывкне" localSheetId="1">#REF!</definedName>
    <definedName name="ыкенывкне" localSheetId="0">#REF!</definedName>
    <definedName name="ыкенывкне">#REF!</definedName>
  </definedNames>
  <calcPr calcId="124519"/>
</workbook>
</file>

<file path=xl/calcChain.xml><?xml version="1.0" encoding="utf-8"?>
<calcChain xmlns="http://schemas.openxmlformats.org/spreadsheetml/2006/main">
  <c r="G47" i="9"/>
  <c r="G46"/>
  <c r="G48"/>
  <c r="C19"/>
  <c r="E19"/>
  <c r="G19"/>
  <c r="C21"/>
  <c r="E21"/>
  <c r="G21"/>
  <c r="C26"/>
  <c r="E26"/>
  <c r="G26"/>
  <c r="C31"/>
  <c r="E31"/>
  <c r="G31"/>
  <c r="C33"/>
  <c r="E33"/>
  <c r="G33"/>
  <c r="C35"/>
  <c r="E35"/>
  <c r="G35"/>
  <c r="E36"/>
  <c r="C41"/>
  <c r="D41"/>
  <c r="E41"/>
  <c r="F41"/>
  <c r="E42"/>
  <c r="G42"/>
  <c r="G41" s="1"/>
  <c r="C43"/>
  <c r="D43"/>
  <c r="F43"/>
  <c r="E44"/>
  <c r="G45"/>
  <c r="E49"/>
  <c r="G49"/>
  <c r="G50"/>
  <c r="G51"/>
  <c r="G52"/>
  <c r="E53"/>
  <c r="G53" s="1"/>
  <c r="E54"/>
  <c r="G54" s="1"/>
  <c r="E55"/>
  <c r="E56"/>
  <c r="G56" s="1"/>
  <c r="C57"/>
  <c r="D57"/>
  <c r="F57"/>
  <c r="E58"/>
  <c r="E59"/>
  <c r="G59" s="1"/>
  <c r="E60"/>
  <c r="G60" s="1"/>
  <c r="E61"/>
  <c r="G61" s="1"/>
  <c r="E62"/>
  <c r="G62" s="1"/>
  <c r="E63"/>
  <c r="G63"/>
  <c r="E64"/>
  <c r="G64" s="1"/>
  <c r="E65"/>
  <c r="G65" s="1"/>
  <c r="E66"/>
  <c r="G66" s="1"/>
  <c r="E67"/>
  <c r="G67" s="1"/>
  <c r="E68"/>
  <c r="G68" s="1"/>
  <c r="E69"/>
  <c r="G69" s="1"/>
  <c r="E70"/>
  <c r="G70" s="1"/>
  <c r="E71"/>
  <c r="C72"/>
  <c r="F72"/>
  <c r="D73"/>
  <c r="E73" s="1"/>
  <c r="E74"/>
  <c r="G74"/>
  <c r="E75"/>
  <c r="G75" s="1"/>
  <c r="E76"/>
  <c r="G76" s="1"/>
  <c r="E77"/>
  <c r="G77" s="1"/>
  <c r="E78"/>
  <c r="G78" s="1"/>
  <c r="F78" i="10"/>
  <c r="G78" s="1"/>
  <c r="G76"/>
  <c r="G77"/>
  <c r="F77"/>
  <c r="F40" i="9" l="1"/>
  <c r="F39" s="1"/>
  <c r="F80" s="1"/>
  <c r="G16"/>
  <c r="C16"/>
  <c r="E43"/>
  <c r="G44"/>
  <c r="E16"/>
  <c r="E57"/>
  <c r="C40"/>
  <c r="C39" s="1"/>
  <c r="C80" s="1"/>
  <c r="G73"/>
  <c r="G72" s="1"/>
  <c r="E72"/>
  <c r="E40" s="1"/>
  <c r="E39" s="1"/>
  <c r="E80" s="1"/>
  <c r="G43"/>
  <c r="G58"/>
  <c r="G57" s="1"/>
  <c r="D72"/>
  <c r="D40" s="1"/>
  <c r="D39" s="1"/>
  <c r="D80" s="1"/>
  <c r="G47" i="10"/>
  <c r="G40" i="9" l="1"/>
  <c r="G39" s="1"/>
  <c r="G80" s="1"/>
  <c r="E78" i="10"/>
  <c r="E77"/>
  <c r="E76"/>
  <c r="I76" s="1"/>
  <c r="I75"/>
  <c r="G75"/>
  <c r="E75"/>
  <c r="E74"/>
  <c r="G74" s="1"/>
  <c r="D73"/>
  <c r="E73" s="1"/>
  <c r="I72"/>
  <c r="H72"/>
  <c r="F72"/>
  <c r="D72"/>
  <c r="C72"/>
  <c r="E71"/>
  <c r="I70"/>
  <c r="G70"/>
  <c r="E70"/>
  <c r="G69"/>
  <c r="I69" s="1"/>
  <c r="E69"/>
  <c r="E68"/>
  <c r="G68" s="1"/>
  <c r="I68" s="1"/>
  <c r="E67"/>
  <c r="G67" s="1"/>
  <c r="I67" s="1"/>
  <c r="I66"/>
  <c r="G66"/>
  <c r="E66"/>
  <c r="G65"/>
  <c r="I65" s="1"/>
  <c r="E65"/>
  <c r="E64"/>
  <c r="G64" s="1"/>
  <c r="I64" s="1"/>
  <c r="E63"/>
  <c r="G63" s="1"/>
  <c r="I63" s="1"/>
  <c r="I62"/>
  <c r="G62"/>
  <c r="E62"/>
  <c r="G61"/>
  <c r="I61" s="1"/>
  <c r="E61"/>
  <c r="E60"/>
  <c r="G60" s="1"/>
  <c r="I60" s="1"/>
  <c r="E59"/>
  <c r="G59" s="1"/>
  <c r="I58"/>
  <c r="G58"/>
  <c r="E58"/>
  <c r="H57"/>
  <c r="F57"/>
  <c r="D57"/>
  <c r="C57"/>
  <c r="E56"/>
  <c r="G56" s="1"/>
  <c r="I56" s="1"/>
  <c r="E55"/>
  <c r="E54"/>
  <c r="G54" s="1"/>
  <c r="I54" s="1"/>
  <c r="E53"/>
  <c r="G53" s="1"/>
  <c r="I53" s="1"/>
  <c r="G52"/>
  <c r="G51"/>
  <c r="G50"/>
  <c r="E49"/>
  <c r="G49" s="1"/>
  <c r="G48"/>
  <c r="G46"/>
  <c r="G45"/>
  <c r="I44"/>
  <c r="I43" s="1"/>
  <c r="G44"/>
  <c r="E44"/>
  <c r="H43"/>
  <c r="H40" s="1"/>
  <c r="H39" s="1"/>
  <c r="H80" s="1"/>
  <c r="F43"/>
  <c r="D43"/>
  <c r="D40" s="1"/>
  <c r="D39" s="1"/>
  <c r="D80" s="1"/>
  <c r="C43"/>
  <c r="C40" s="1"/>
  <c r="C39" s="1"/>
  <c r="C80" s="1"/>
  <c r="E42"/>
  <c r="G42" s="1"/>
  <c r="H41"/>
  <c r="F41"/>
  <c r="D41"/>
  <c r="C41"/>
  <c r="E36"/>
  <c r="I35"/>
  <c r="G35"/>
  <c r="E35"/>
  <c r="C35"/>
  <c r="I33"/>
  <c r="G33"/>
  <c r="E33"/>
  <c r="C33"/>
  <c r="I31"/>
  <c r="G31"/>
  <c r="E31"/>
  <c r="C31"/>
  <c r="I26"/>
  <c r="G26"/>
  <c r="E26"/>
  <c r="C26"/>
  <c r="I21"/>
  <c r="G21"/>
  <c r="E21"/>
  <c r="C21"/>
  <c r="I19"/>
  <c r="G19"/>
  <c r="G16" s="1"/>
  <c r="E19"/>
  <c r="C19"/>
  <c r="I16"/>
  <c r="E16"/>
  <c r="C16"/>
  <c r="F40" l="1"/>
  <c r="F39" s="1"/>
  <c r="F80" s="1"/>
  <c r="G43"/>
  <c r="E72"/>
  <c r="G73"/>
  <c r="G72" s="1"/>
  <c r="I42"/>
  <c r="I41" s="1"/>
  <c r="G41"/>
  <c r="G57"/>
  <c r="I59"/>
  <c r="I57" s="1"/>
  <c r="E41"/>
  <c r="E43"/>
  <c r="E57"/>
  <c r="E40" l="1"/>
  <c r="E39" s="1"/>
  <c r="E80" s="1"/>
  <c r="G40"/>
  <c r="I40"/>
  <c r="I39" s="1"/>
  <c r="I80" s="1"/>
  <c r="H72" i="9" l="1"/>
  <c r="H57"/>
  <c r="H43"/>
  <c r="H41"/>
  <c r="I35"/>
  <c r="I33"/>
  <c r="I31"/>
  <c r="I26"/>
  <c r="I21"/>
  <c r="I19"/>
  <c r="I16" l="1"/>
  <c r="H40"/>
  <c r="H39" s="1"/>
  <c r="H80" s="1"/>
  <c r="I68"/>
  <c r="I64"/>
  <c r="I60"/>
  <c r="I76"/>
  <c r="I70"/>
  <c r="I69"/>
  <c r="I67"/>
  <c r="I66"/>
  <c r="I65"/>
  <c r="I63"/>
  <c r="I62"/>
  <c r="I61"/>
  <c r="I59"/>
  <c r="I56"/>
  <c r="I54"/>
  <c r="I53"/>
  <c r="I42" l="1"/>
  <c r="I41" s="1"/>
  <c r="I75"/>
  <c r="I72" s="1"/>
  <c r="I58" l="1"/>
  <c r="I57" s="1"/>
  <c r="I44"/>
  <c r="I43" s="1"/>
  <c r="I40" s="1"/>
  <c r="I39" s="1"/>
  <c r="I80" s="1"/>
  <c r="I82" s="1"/>
  <c r="G39" i="10" l="1"/>
  <c r="G80" s="1"/>
</calcChain>
</file>

<file path=xl/sharedStrings.xml><?xml version="1.0" encoding="utf-8"?>
<sst xmlns="http://schemas.openxmlformats.org/spreadsheetml/2006/main" count="292" uniqueCount="126">
  <si>
    <t xml:space="preserve"> НАЛОГОВЫЕ И НЕНАЛОГОВЫЕ ДОХОДЫ</t>
  </si>
  <si>
    <t xml:space="preserve"> 1 00 00000 00 0000 000</t>
  </si>
  <si>
    <t>НАЛОГИ НА ПРИБЫЛЬ, ДОХОДЫ</t>
  </si>
  <si>
    <t>1 01 00000 00 0000 000</t>
  </si>
  <si>
    <t>Налог на доходы физических лиц</t>
  </si>
  <si>
    <t>1 01 02000 01 0000 110</t>
  </si>
  <si>
    <t>НАЛОГИ НА ТОВАРЫ (РАБОТЫ, УСЛУГИ), РЕАЛИЗУЕМЫЕ НА ТЕРРИТОРИИ РОССИЙСКОЙ ФЕДЕРАЦИИ</t>
  </si>
  <si>
    <t>1 03 00000 00 0000 000</t>
  </si>
  <si>
    <t>Акцизы по подакцизным товарам (продукции), производимым на территории Российской Федерации</t>
  </si>
  <si>
    <t>1 03 02000 01 0000 110</t>
  </si>
  <si>
    <t>НАЛОГИ НА СОВОКУПНЫЙ ДОХОД</t>
  </si>
  <si>
    <t>1 05 00000 00 0000 000</t>
  </si>
  <si>
    <t>Единый налог на вмененный доход для отдельных видов деятельности</t>
  </si>
  <si>
    <t>1 05 02000 02 0000 110</t>
  </si>
  <si>
    <t>Единый сельскохозяйственный налог</t>
  </si>
  <si>
    <t>1 05 03000 01 0000 110</t>
  </si>
  <si>
    <t>Налог, взимаемый в связи с применением патентной системы налогообложения</t>
  </si>
  <si>
    <t>1 05 04000 02 0000 110</t>
  </si>
  <si>
    <t>ГОСУДАРСТВЕННАЯ ПОШЛИНА</t>
  </si>
  <si>
    <t>1 08 00000 00 0000 000</t>
  </si>
  <si>
    <t>ДОХОДЫ ОТ ИСПОЛЬЗОВАНИЯ ИМУЩЕСТВА, НАХОДЯЩЕГОСЯ В ГОСУДАРСТВЕННОЙ И МУНИЦИПАЛЬНОЙ СОБСТВЕННОСТИ</t>
  </si>
  <si>
    <t>1 11 00000 00 0000 000</t>
  </si>
  <si>
    <t>Доходы, получаемые в виде арендной платы за земельные участки, государственная собственность на которые не разграничена</t>
  </si>
  <si>
    <t>1 11 05013 00 0000 120</t>
  </si>
  <si>
    <t xml:space="preserve"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
</t>
  </si>
  <si>
    <t>1 11 05025 05 0000 120</t>
  </si>
  <si>
    <t>Доходы от сдачи в аренду имущества, составляющего казну муниципальных районов (за исключением земельных участков)</t>
  </si>
  <si>
    <t>1 11 05075 05 0000 120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</si>
  <si>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</si>
  <si>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1 11 09045 05 0000 120</t>
  </si>
  <si>
    <t>ПЛАТЕЖИ ПРИ ПОЛЬЗОВАНИИ ПРИРОДНЫМИ РЕСУРСАМИ</t>
  </si>
  <si>
    <t>1 12 00000 00 0000 000</t>
  </si>
  <si>
    <t>Плата за негативное воздействие на окружающую среду</t>
  </si>
  <si>
    <t>1 12 01000 01 0000 120</t>
  </si>
  <si>
    <t>ДОХОДЫ ОТ ОКАЗАНИЯ ПЛАТНЫХ УСЛУГ И КОМПЕНСАЦИИ ЗАТРАТ ГОСУДАРСТВА</t>
  </si>
  <si>
    <t>1 13 00000 00 0000 000</t>
  </si>
  <si>
    <t>Доходы от компенсации затрат государства</t>
  </si>
  <si>
    <t>1 13 02000 00 0000 130</t>
  </si>
  <si>
    <t>ДОХОДЫ ОТ ПРОДАЖИ МАТЕРИАЛЬНЫХ И НЕМАТЕРИАЛЬНЫХ АКТИВОВ</t>
  </si>
  <si>
    <t>1 14 00000 00 0000 000</t>
  </si>
  <si>
    <t>Доходы от реализации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</si>
  <si>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1 14 02000 00 0000 000</t>
  </si>
  <si>
    <t>Доходы от продажи земельных участков, находящихся в государственной и муниципальной собственности (за исключением земельных участков бюджетных и автономных учреждений)</t>
  </si>
  <si>
    <t>1 14 06000 00 0000 430</t>
  </si>
  <si>
    <t>ШТРАФЫ, САНКЦИИ, ВОЗМЕЩЕНИЕ УЩЕРБА</t>
  </si>
  <si>
    <t>1 16 00000 00 0000 000</t>
  </si>
  <si>
    <t>БЕЗВОЗМЕЗДНЫЕ ПОСТУПЛЕНИЯ</t>
  </si>
  <si>
    <t>2 00 00000 00 0000 000</t>
  </si>
  <si>
    <t>2 02 00000 00 000 0000</t>
  </si>
  <si>
    <t>Дотации  бюджетам субъектов  Россйской Федерации и муниципальных образований</t>
  </si>
  <si>
    <t>Субсидии от других бюджетов бюджетной системы Российской Федерации</t>
  </si>
  <si>
    <t>Субсидии на обеспечение питанием обучающихся по программам начального общего, основного общего, среднего общего образования в муниципальных общеобразовательных организациях, проживающих в интернате</t>
  </si>
  <si>
    <t>Субсидии на развитие территориального общественного самоуправления в Архангельской области</t>
  </si>
  <si>
    <t>Субсидии на софинансирование вопросов местного значения</t>
  </si>
  <si>
    <t>Субсидии на софинансирование дорожной деятельности в отношении автомобильных дорог общего пользования местного значения, капитального ремонта и ремонта дворовых территорий многоквартирных домов, проездов к дворовым территориям многоквартирных домов населенных пунктов, осуществляемых за счет бюджетных ассигнований муниципальных дорожных фондов</t>
  </si>
  <si>
    <t>Субвенции бюджетам субъектов Российской Федерации и муниципальных образований</t>
  </si>
  <si>
    <t>Субвенции на осуществление первичного воинского учета на территориях, где отсутствуют военные комиссариаты за счет средств федерального бюджета</t>
  </si>
  <si>
    <t>Субвенции на осуществление государственных полномочий в сфере охраны труда</t>
  </si>
  <si>
    <t>Субвенции на осуществление государственных полномочий в сфере административных правонарушений</t>
  </si>
  <si>
    <t>Субвенции на осуществление государственных полномочий по регистрации и учету граждан, имеющих право на получение жилищных субсидий в связи с переселением из районов Крайнего Севера и приравненных к ним местностей</t>
  </si>
  <si>
    <t>Субвенции на осуществление государственных полномочий по формированию торгового реестра</t>
  </si>
  <si>
    <t>Субвенции на осуществление государственных полномочий по предоставлению жилых помещений детям-сиротам и детям, оставшимся без попечения родителей, лицам из их числа по договорам найма специализированных жилых помещений за счет средств областного бюджета</t>
  </si>
  <si>
    <t>Прочие безвозмездные поступления от других бюджетов бюджетнойсистемы</t>
  </si>
  <si>
    <t xml:space="preserve">ВСЕГО ДОХОДОВ </t>
  </si>
  <si>
    <t>2 02 30024 05 0000 151</t>
  </si>
  <si>
    <t xml:space="preserve">Дотации на выравнивание бюджетной обеспеченности муниципальных районов </t>
  </si>
  <si>
    <t>Субсидии на частичное возмещение расходов по предоставлению мер социальной поддержки квалифицированных специалистов учреждений культуры и образовательных организаций (кроме педагогических работников), финансируемых из местных бюджетов, проживающих и работающих в сельских населенных пунктах, рабочих поселках (поселках городского типа)</t>
  </si>
  <si>
    <t>Субвенции на компенсацию родительской платы за присмотр и уход за ребенком в образовательных организациях, реализующих образовательную программу дошкольного образования</t>
  </si>
  <si>
    <t>Субвенции на реализацию образовательных программ</t>
  </si>
  <si>
    <t>Субвенция бюджету муниципального района для осуществление государственных полномочий по расчету и предоставлению дотаций из областного фонда финансовой поддержки</t>
  </si>
  <si>
    <t>Безвозмездные поступления от других бюджетов бюджетной системы Российской Федерации</t>
  </si>
  <si>
    <t xml:space="preserve">Субвенция бюджетам муниципальных образований Архангельской области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 </t>
  </si>
  <si>
    <t>Иные межбюджетные трансферты бюджетам муниципальных образований Архангельской области на обеспечение равной доступности услуг общественного транспорта для категорий граждан, установленных статьями 2 и 4 Федерального закона от 12 января 1995 года № 5-ФЗ "О ветеранах"</t>
  </si>
  <si>
    <t>Субвенции на осуществление государственных полномочий на мероприятия по проведению оздоровительной кампании детей</t>
  </si>
  <si>
    <t>Иные межбюджетные трансферты на возмещение расходов,связанных с реализ.мер соц.поддержки по предостав.компенсации расходов на оплату жилых помещений, отопления и освещения педагогическим работникам  образовательных организаций в сельских населенных пунктах...</t>
  </si>
  <si>
    <t>Субвенции бюджетам муниципальных образований Архангельской области на осуществление государственных полномочий по предоставлению жилых помещений детям-сиротам и детям, оставшимся без попечения родителей, лицам из их числа по договорам найма специализированных жилых помещений в рамках соглашения между Министерством образования и науки Российской Федерации и Правительством Архангельской области  (ФБ)</t>
  </si>
  <si>
    <t>Единая субвенция бюджету МО  на осуществление государственных полномочий (по организации и осуществлению деятельности по опеке и попечительству; по созданию КДН)</t>
  </si>
  <si>
    <t>Сумма, рублей</t>
  </si>
  <si>
    <t>Код бюджетной классификации Российской Федерации</t>
  </si>
  <si>
    <t>Наименование доходов</t>
  </si>
  <si>
    <t>к решению сессии шестого созыва</t>
  </si>
  <si>
    <t>Приложение №4</t>
  </si>
  <si>
    <t>2 02 10000 00 0000 150</t>
  </si>
  <si>
    <t>2 02 15001 05 0000 150</t>
  </si>
  <si>
    <t>2 02 20000 00 0000 150</t>
  </si>
  <si>
    <t>2 02 30000 00 0000 150</t>
  </si>
  <si>
    <t>2 02 30024 05 0000 150</t>
  </si>
  <si>
    <t>2 02 30029 05 0000 150</t>
  </si>
  <si>
    <t>2 02 35118 00 0000 150</t>
  </si>
  <si>
    <t>2 02 35082 05 0000 150</t>
  </si>
  <si>
    <t>2 02 39999 05 0000 150</t>
  </si>
  <si>
    <t>2 02 40000 00 0000 150</t>
  </si>
  <si>
    <t>2 02 49999 05 0000 150</t>
  </si>
  <si>
    <t>Прогнозируемое поступление доходов бюджета МО "Устьянский муниципальный район"  2019 год</t>
  </si>
  <si>
    <t>Собрания депутатов № 49 от 21.12.2018г.</t>
  </si>
  <si>
    <t>2 02 35120 05 0000 150</t>
  </si>
  <si>
    <t>2 02 39998 05 0000 150</t>
  </si>
  <si>
    <t>Уточнение</t>
  </si>
  <si>
    <t>Сумма</t>
  </si>
  <si>
    <t>Субсидии МР на создание условий для обеспечения поселений и жителей городских округов услугами торговли</t>
  </si>
  <si>
    <t>Доходы бюджетов муниципальных районов от возврата прочих остатков субсидий, субвенций и иных межбюджетных трансфертов, имеющих целевое назначение, прошлых лет из бюджетов поселений</t>
  </si>
  <si>
    <t>2 18 60010 00 0000 150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</si>
  <si>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</si>
  <si>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2 19 60010 00 0000 150</t>
  </si>
  <si>
    <t>Прочие безвозмездные поступления в бюджеты муниципальных районов</t>
  </si>
  <si>
    <t>207 05000 05 0000 150</t>
  </si>
  <si>
    <t>2 02 20216 05 0000 150</t>
  </si>
  <si>
    <t>2 02 29999 05 0000 150</t>
  </si>
  <si>
    <r>
      <t xml:space="preserve">Средства, передаваемые бюджетам муниципальных районов из бюджетов поселений по соглашениями </t>
    </r>
    <r>
      <rPr>
        <b/>
        <sz val="9"/>
        <rFont val="Times New Roman"/>
        <family val="1"/>
        <charset val="204"/>
      </rPr>
      <t>КРК</t>
    </r>
  </si>
  <si>
    <t>2 02 40014 05 0000 150</t>
  </si>
  <si>
    <t>Собрания депутатов №_  от 26.04.2019г.</t>
  </si>
  <si>
    <t>Приложение №2</t>
  </si>
  <si>
    <t>Собрания депутатов №66 от 22.02.2019г.</t>
  </si>
  <si>
    <t>Субсидия бюджетам муниципальных районов на обеспечение развития и укрепления материально-технической базы домов культуры в населенных пунктах с числом жителей до 50 тысяч человек.</t>
  </si>
  <si>
    <t>2 02 25467 05 0000 151</t>
  </si>
  <si>
    <t>Субсидия на поддержку отрасли культуры (Комплектование книжных фондов муниципальных общедоступных библиотек и государственных центральных библиотек субъектов Российской Федерации)</t>
  </si>
  <si>
    <t>2 02 25519 05 0000 151</t>
  </si>
  <si>
    <t>Субсидии бюджетам муниципальных районов на поддержку государственных программ субъектов РФ и муниципальных программ формирования современной городской среды</t>
  </si>
  <si>
    <t>2 02 25555 05 0000 151</t>
  </si>
  <si>
    <t>Субсидии бюджетам муниципальных районов на обустройство плоскостных спортивных сооружений муниципальных образований</t>
  </si>
  <si>
    <t>Субсидии бюджетам муниципальных районов на обустройство объектов городской инфраструктуры,парковых и рекреационных зон муниципальных образований</t>
  </si>
  <si>
    <t>Субсидии бюджетам муниципальных районов на софинансирование капитального ремонта крытых спортивных объектов муниципальных образований</t>
  </si>
  <si>
    <r>
      <t xml:space="preserve">Средства, передаваемые бюджетам муниципальных районов из бюджетов поселений по соглашениями </t>
    </r>
    <r>
      <rPr>
        <b/>
        <sz val="9"/>
        <rFont val="Times New Roman"/>
        <family val="1"/>
        <charset val="204"/>
      </rPr>
      <t>ГО ЧС</t>
    </r>
  </si>
  <si>
    <t>Приложение №1</t>
  </si>
  <si>
    <t xml:space="preserve">Субсидия на поддержку отрасли культуры (ГП АО "Культура Русского Севера 2013-2024гг" Государственная поддержка отрасли культуры </t>
  </si>
  <si>
    <t>Собрания депутатов № 94 от 26.04.2019г.</t>
  </si>
</sst>
</file>

<file path=xl/styles.xml><?xml version="1.0" encoding="utf-8"?>
<styleSheet xmlns="http://schemas.openxmlformats.org/spreadsheetml/2006/main">
  <numFmts count="2">
    <numFmt numFmtId="43" formatCode="_-* #,##0.00_р_._-;\-* #,##0.00_р_._-;_-* &quot;-&quot;??_р_._-;_-@_-"/>
    <numFmt numFmtId="164" formatCode="#,##0.00_ ;[Red]\-#,##0.00\ "/>
  </numFmts>
  <fonts count="9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2"/>
      <charset val="204"/>
    </font>
    <font>
      <sz val="10"/>
      <name val="Times New Roman Cyr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7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9">
    <xf numFmtId="0" fontId="0" fillId="0" borderId="0"/>
    <xf numFmtId="0" fontId="2" fillId="0" borderId="0"/>
    <xf numFmtId="43" fontId="4" fillId="0" borderId="0" applyFont="0" applyFill="0" applyBorder="0" applyAlignment="0" applyProtection="0"/>
    <xf numFmtId="0" fontId="4" fillId="0" borderId="0"/>
    <xf numFmtId="0" fontId="1" fillId="0" borderId="0"/>
    <xf numFmtId="0" fontId="1" fillId="0" borderId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5">
    <xf numFmtId="0" fontId="0" fillId="0" borderId="0" xfId="0"/>
    <xf numFmtId="0" fontId="3" fillId="0" borderId="0" xfId="3" applyFont="1" applyFill="1"/>
    <xf numFmtId="0" fontId="6" fillId="0" borderId="4" xfId="3" applyFont="1" applyFill="1" applyBorder="1" applyAlignment="1">
      <alignment horizontal="center" vertical="center"/>
    </xf>
    <xf numFmtId="49" fontId="6" fillId="0" borderId="1" xfId="3" applyNumberFormat="1" applyFont="1" applyFill="1" applyBorder="1" applyAlignment="1">
      <alignment horizontal="center" vertical="center" wrapText="1"/>
    </xf>
    <xf numFmtId="0" fontId="7" fillId="0" borderId="3" xfId="3" applyFont="1" applyFill="1" applyBorder="1" applyAlignment="1">
      <alignment vertical="center" wrapText="1"/>
    </xf>
    <xf numFmtId="49" fontId="7" fillId="0" borderId="3" xfId="3" applyNumberFormat="1" applyFont="1" applyFill="1" applyBorder="1" applyAlignment="1">
      <alignment horizontal="center" vertical="center"/>
    </xf>
    <xf numFmtId="4" fontId="7" fillId="0" borderId="3" xfId="3" applyNumberFormat="1" applyFont="1" applyFill="1" applyBorder="1" applyAlignment="1">
      <alignment horizontal="right" vertical="center" indent="1"/>
    </xf>
    <xf numFmtId="4" fontId="3" fillId="0" borderId="3" xfId="3" applyNumberFormat="1" applyFont="1" applyFill="1" applyBorder="1" applyAlignment="1">
      <alignment horizontal="right" vertical="center" indent="1"/>
    </xf>
    <xf numFmtId="0" fontId="3" fillId="0" borderId="3" xfId="3" applyFont="1" applyFill="1" applyBorder="1" applyAlignment="1">
      <alignment horizontal="left" vertical="center" wrapText="1" indent="1"/>
    </xf>
    <xf numFmtId="49" fontId="3" fillId="0" borderId="3" xfId="3" applyNumberFormat="1" applyFont="1" applyFill="1" applyBorder="1" applyAlignment="1">
      <alignment horizontal="center" vertical="center"/>
    </xf>
    <xf numFmtId="0" fontId="7" fillId="0" borderId="3" xfId="3" applyFont="1" applyFill="1" applyBorder="1" applyAlignment="1">
      <alignment horizontal="left" vertical="center" wrapText="1"/>
    </xf>
    <xf numFmtId="0" fontId="7" fillId="0" borderId="0" xfId="3" applyFont="1" applyFill="1"/>
    <xf numFmtId="0" fontId="3" fillId="0" borderId="3" xfId="3" applyNumberFormat="1" applyFont="1" applyFill="1" applyBorder="1" applyAlignment="1">
      <alignment horizontal="left" vertical="center" wrapText="1" indent="1"/>
    </xf>
    <xf numFmtId="0" fontId="7" fillId="0" borderId="2" xfId="3" applyFont="1" applyFill="1" applyBorder="1" applyAlignment="1">
      <alignment horizontal="left" vertical="center" wrapText="1"/>
    </xf>
    <xf numFmtId="49" fontId="7" fillId="0" borderId="2" xfId="3" applyNumberFormat="1" applyFont="1" applyFill="1" applyBorder="1" applyAlignment="1">
      <alignment horizontal="center" vertical="center"/>
    </xf>
    <xf numFmtId="4" fontId="7" fillId="0" borderId="2" xfId="3" applyNumberFormat="1" applyFont="1" applyFill="1" applyBorder="1" applyAlignment="1">
      <alignment horizontal="right" indent="1"/>
    </xf>
    <xf numFmtId="49" fontId="3" fillId="0" borderId="0" xfId="3" applyNumberFormat="1" applyFont="1" applyFill="1"/>
    <xf numFmtId="4" fontId="3" fillId="0" borderId="0" xfId="3" applyNumberFormat="1" applyFont="1" applyFill="1" applyAlignment="1">
      <alignment horizontal="right" indent="1"/>
    </xf>
    <xf numFmtId="49" fontId="8" fillId="0" borderId="3" xfId="3" applyNumberFormat="1" applyFont="1" applyFill="1" applyBorder="1" applyAlignment="1">
      <alignment horizontal="center" vertical="center"/>
    </xf>
    <xf numFmtId="0" fontId="6" fillId="0" borderId="1" xfId="3" applyFont="1" applyFill="1" applyBorder="1" applyAlignment="1">
      <alignment horizontal="center" vertical="center"/>
    </xf>
    <xf numFmtId="0" fontId="3" fillId="0" borderId="8" xfId="3" applyFont="1" applyFill="1" applyBorder="1" applyAlignment="1">
      <alignment horizontal="left" vertical="center" wrapText="1"/>
    </xf>
    <xf numFmtId="49" fontId="3" fillId="0" borderId="8" xfId="3" applyNumberFormat="1" applyFont="1" applyFill="1" applyBorder="1" applyAlignment="1">
      <alignment horizontal="center" vertical="center"/>
    </xf>
    <xf numFmtId="4" fontId="3" fillId="0" borderId="8" xfId="3" applyNumberFormat="1" applyFont="1" applyFill="1" applyBorder="1" applyAlignment="1">
      <alignment horizontal="right" vertical="center" indent="1"/>
    </xf>
    <xf numFmtId="4" fontId="3" fillId="2" borderId="0" xfId="1" applyNumberFormat="1" applyFont="1" applyFill="1" applyBorder="1" applyAlignment="1">
      <alignment horizontal="right" vertical="center"/>
    </xf>
    <xf numFmtId="4" fontId="3" fillId="2" borderId="0" xfId="1" applyNumberFormat="1" applyFont="1" applyFill="1" applyBorder="1" applyAlignment="1">
      <alignment horizontal="right" vertical="center"/>
    </xf>
    <xf numFmtId="0" fontId="0" fillId="0" borderId="0" xfId="0" applyAlignment="1"/>
    <xf numFmtId="0" fontId="5" fillId="0" borderId="0" xfId="3" applyFont="1" applyFill="1" applyBorder="1" applyAlignment="1">
      <alignment horizontal="center" wrapText="1"/>
    </xf>
    <xf numFmtId="4" fontId="3" fillId="0" borderId="0" xfId="3" applyNumberFormat="1" applyFont="1" applyFill="1" applyAlignment="1"/>
    <xf numFmtId="0" fontId="6" fillId="0" borderId="4" xfId="3" applyFont="1" applyFill="1" applyBorder="1" applyAlignment="1">
      <alignment vertical="center"/>
    </xf>
    <xf numFmtId="4" fontId="7" fillId="0" borderId="3" xfId="3" applyNumberFormat="1" applyFont="1" applyFill="1" applyBorder="1" applyAlignment="1">
      <alignment vertical="center"/>
    </xf>
    <xf numFmtId="4" fontId="3" fillId="0" borderId="3" xfId="3" applyNumberFormat="1" applyFont="1" applyFill="1" applyBorder="1" applyAlignment="1">
      <alignment vertical="center"/>
    </xf>
    <xf numFmtId="4" fontId="3" fillId="0" borderId="8" xfId="3" applyNumberFormat="1" applyFont="1" applyFill="1" applyBorder="1" applyAlignment="1">
      <alignment vertical="center"/>
    </xf>
    <xf numFmtId="4" fontId="7" fillId="0" borderId="2" xfId="3" applyNumberFormat="1" applyFont="1" applyFill="1" applyBorder="1" applyAlignment="1"/>
    <xf numFmtId="0" fontId="3" fillId="0" borderId="0" xfId="3" applyFont="1" applyFill="1" applyAlignment="1"/>
    <xf numFmtId="0" fontId="0" fillId="0" borderId="0" xfId="0" applyAlignment="1">
      <alignment horizontal="right" indent="1"/>
    </xf>
    <xf numFmtId="0" fontId="6" fillId="0" borderId="1" xfId="3" applyFont="1" applyFill="1" applyBorder="1" applyAlignment="1">
      <alignment horizontal="right" vertical="center" indent="1"/>
    </xf>
    <xf numFmtId="0" fontId="3" fillId="0" borderId="0" xfId="3" applyFont="1" applyFill="1" applyAlignment="1">
      <alignment horizontal="right" indent="1"/>
    </xf>
    <xf numFmtId="0" fontId="0" fillId="0" borderId="0" xfId="0" applyAlignment="1"/>
    <xf numFmtId="164" fontId="3" fillId="2" borderId="6" xfId="0" applyNumberFormat="1" applyFont="1" applyFill="1" applyBorder="1" applyAlignment="1">
      <alignment horizontal="right" vertical="center"/>
    </xf>
    <xf numFmtId="0" fontId="3" fillId="2" borderId="0" xfId="1" applyFont="1" applyFill="1" applyBorder="1" applyAlignment="1">
      <alignment horizontal="right" vertical="center" wrapText="1"/>
    </xf>
    <xf numFmtId="0" fontId="0" fillId="0" borderId="0" xfId="0" applyAlignment="1"/>
    <xf numFmtId="4" fontId="3" fillId="2" borderId="0" xfId="1" applyNumberFormat="1" applyFont="1" applyFill="1" applyBorder="1" applyAlignment="1">
      <alignment horizontal="right" vertical="center"/>
    </xf>
    <xf numFmtId="4" fontId="3" fillId="0" borderId="6" xfId="3" applyNumberFormat="1" applyFont="1" applyFill="1" applyBorder="1" applyAlignment="1">
      <alignment horizontal="center" vertical="center" wrapText="1"/>
    </xf>
    <xf numFmtId="4" fontId="3" fillId="0" borderId="7" xfId="3" applyNumberFormat="1" applyFont="1" applyFill="1" applyBorder="1" applyAlignment="1">
      <alignment horizontal="center" vertical="center" wrapText="1"/>
    </xf>
    <xf numFmtId="4" fontId="3" fillId="0" borderId="6" xfId="3" applyNumberFormat="1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4" fontId="3" fillId="0" borderId="7" xfId="3" applyNumberFormat="1" applyFont="1" applyFill="1" applyBorder="1" applyAlignment="1">
      <alignment horizontal="center" vertical="center"/>
    </xf>
    <xf numFmtId="0" fontId="0" fillId="0" borderId="0" xfId="0" applyAlignment="1">
      <alignment horizontal="right" vertical="center" wrapText="1"/>
    </xf>
    <xf numFmtId="0" fontId="0" fillId="0" borderId="0" xfId="0" applyAlignment="1">
      <alignment horizontal="right" vertical="center"/>
    </xf>
    <xf numFmtId="0" fontId="5" fillId="0" borderId="5" xfId="3" applyFont="1" applyFill="1" applyBorder="1" applyAlignment="1">
      <alignment horizontal="center" wrapText="1"/>
    </xf>
    <xf numFmtId="0" fontId="3" fillId="0" borderId="1" xfId="3" applyFont="1" applyFill="1" applyBorder="1" applyAlignment="1">
      <alignment horizontal="center" vertical="center" wrapText="1"/>
    </xf>
    <xf numFmtId="49" fontId="3" fillId="0" borderId="6" xfId="3" applyNumberFormat="1" applyFont="1" applyFill="1" applyBorder="1" applyAlignment="1">
      <alignment horizontal="center" vertical="center" wrapText="1"/>
    </xf>
    <xf numFmtId="49" fontId="3" fillId="0" borderId="7" xfId="3" applyNumberFormat="1" applyFont="1" applyFill="1" applyBorder="1" applyAlignment="1">
      <alignment horizontal="center" vertical="center" wrapText="1"/>
    </xf>
    <xf numFmtId="0" fontId="5" fillId="0" borderId="5" xfId="3" applyFont="1" applyFill="1" applyBorder="1" applyAlignment="1">
      <alignment horizontal="center" vertical="center" wrapText="1"/>
    </xf>
    <xf numFmtId="49" fontId="3" fillId="0" borderId="1" xfId="3" applyNumberFormat="1" applyFont="1" applyFill="1" applyBorder="1" applyAlignment="1">
      <alignment horizontal="center" vertical="center" wrapText="1"/>
    </xf>
  </cellXfs>
  <cellStyles count="9">
    <cellStyle name="Обычный" xfId="0" builtinId="0"/>
    <cellStyle name="Обычный 2" xfId="3"/>
    <cellStyle name="Обычный 3" xfId="4"/>
    <cellStyle name="Обычный 3 2" xfId="5"/>
    <cellStyle name="Обычный_Приложение 5 - прогноз доходов" xfId="1"/>
    <cellStyle name="Процентный 2" xfId="6"/>
    <cellStyle name="Процентный 3" xfId="7"/>
    <cellStyle name="Финансовый 2" xfId="2"/>
    <cellStyle name="Финансовый 3" xfId="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82"/>
  <sheetViews>
    <sheetView tabSelected="1" zoomScaleSheetLayoutView="100" workbookViewId="0">
      <selection activeCell="J9" sqref="J9"/>
    </sheetView>
  </sheetViews>
  <sheetFormatPr defaultRowHeight="12.75"/>
  <cols>
    <col min="1" max="1" width="61.28515625" style="1" customWidth="1"/>
    <col min="2" max="2" width="20.140625" style="16" customWidth="1"/>
    <col min="3" max="3" width="17.28515625" style="17" hidden="1" customWidth="1"/>
    <col min="4" max="4" width="13.5703125" style="17" hidden="1" customWidth="1"/>
    <col min="5" max="5" width="16.85546875" style="17" hidden="1" customWidth="1"/>
    <col min="6" max="6" width="13.42578125" style="17" hidden="1" customWidth="1"/>
    <col min="7" max="7" width="16.28515625" style="17" customWidth="1"/>
    <col min="8" max="8" width="13.5703125" style="17" hidden="1" customWidth="1"/>
    <col min="9" max="9" width="18" style="17" hidden="1" customWidth="1"/>
    <col min="10" max="10" width="29.28515625" style="1" customWidth="1"/>
    <col min="11" max="16384" width="9.140625" style="1"/>
  </cols>
  <sheetData>
    <row r="1" spans="1:9" ht="15">
      <c r="A1" s="39" t="s">
        <v>123</v>
      </c>
      <c r="B1" s="40"/>
      <c r="C1" s="40"/>
      <c r="D1" s="40"/>
      <c r="E1" s="40"/>
      <c r="F1" s="40"/>
      <c r="G1" s="40"/>
      <c r="H1" s="1"/>
      <c r="I1" s="1"/>
    </row>
    <row r="2" spans="1:9" ht="15">
      <c r="A2" s="39" t="s">
        <v>80</v>
      </c>
      <c r="B2" s="40"/>
      <c r="C2" s="40"/>
      <c r="D2" s="40"/>
      <c r="E2" s="40"/>
      <c r="F2" s="40"/>
      <c r="G2" s="40"/>
      <c r="H2" s="1"/>
      <c r="I2" s="1"/>
    </row>
    <row r="3" spans="1:9" ht="15">
      <c r="A3" s="41" t="s">
        <v>125</v>
      </c>
      <c r="B3" s="40"/>
      <c r="C3" s="40"/>
      <c r="D3" s="40"/>
      <c r="E3" s="40"/>
      <c r="F3" s="40"/>
      <c r="G3" s="40"/>
      <c r="H3" s="1"/>
      <c r="I3" s="1"/>
    </row>
    <row r="4" spans="1:9" ht="5.25" customHeight="1">
      <c r="A4" s="23"/>
      <c r="B4" s="37"/>
      <c r="C4" s="37"/>
      <c r="D4" s="37"/>
      <c r="E4" s="37"/>
      <c r="F4" s="37"/>
      <c r="G4" s="37"/>
      <c r="H4" s="25"/>
      <c r="I4" s="25"/>
    </row>
    <row r="5" spans="1:9" ht="15">
      <c r="A5" s="39" t="s">
        <v>111</v>
      </c>
      <c r="B5" s="39"/>
      <c r="C5" s="39"/>
      <c r="D5" s="39"/>
      <c r="E5" s="39"/>
      <c r="F5" s="47"/>
      <c r="G5" s="47"/>
      <c r="H5" s="1"/>
      <c r="I5" s="1"/>
    </row>
    <row r="6" spans="1:9" ht="15">
      <c r="A6" s="39" t="s">
        <v>80</v>
      </c>
      <c r="B6" s="39"/>
      <c r="C6" s="39"/>
      <c r="D6" s="39"/>
      <c r="E6" s="39"/>
      <c r="F6" s="47"/>
      <c r="G6" s="47"/>
      <c r="H6" s="1"/>
      <c r="I6" s="1"/>
    </row>
    <row r="7" spans="1:9" ht="15">
      <c r="A7" s="41" t="s">
        <v>112</v>
      </c>
      <c r="B7" s="41"/>
      <c r="C7" s="41"/>
      <c r="D7" s="41"/>
      <c r="E7" s="41"/>
      <c r="F7" s="48"/>
      <c r="G7" s="48"/>
      <c r="H7" s="1"/>
      <c r="I7" s="1"/>
    </row>
    <row r="8" spans="1:9" ht="5.25" customHeight="1"/>
    <row r="9" spans="1:9" ht="15">
      <c r="A9" s="39" t="s">
        <v>81</v>
      </c>
      <c r="B9" s="40"/>
      <c r="C9" s="40"/>
      <c r="D9" s="40"/>
      <c r="E9" s="40"/>
      <c r="F9" s="40"/>
      <c r="G9" s="40"/>
      <c r="H9" s="1"/>
      <c r="I9" s="1"/>
    </row>
    <row r="10" spans="1:9" ht="15">
      <c r="A10" s="39" t="s">
        <v>80</v>
      </c>
      <c r="B10" s="40"/>
      <c r="C10" s="40"/>
      <c r="D10" s="40"/>
      <c r="E10" s="40"/>
      <c r="F10" s="40"/>
      <c r="G10" s="40"/>
      <c r="H10" s="1"/>
      <c r="I10" s="1"/>
    </row>
    <row r="11" spans="1:9" ht="15">
      <c r="A11" s="41" t="s">
        <v>94</v>
      </c>
      <c r="B11" s="40"/>
      <c r="C11" s="40"/>
      <c r="D11" s="40"/>
      <c r="E11" s="40"/>
      <c r="F11" s="40"/>
      <c r="G11" s="40"/>
      <c r="H11" s="1"/>
      <c r="I11" s="1"/>
    </row>
    <row r="12" spans="1:9" ht="15.75">
      <c r="A12" s="49" t="s">
        <v>93</v>
      </c>
      <c r="B12" s="49"/>
      <c r="C12" s="49"/>
      <c r="D12" s="49"/>
      <c r="E12" s="49"/>
      <c r="F12" s="26"/>
      <c r="G12" s="26"/>
      <c r="H12" s="26"/>
      <c r="I12" s="26"/>
    </row>
    <row r="13" spans="1:9" ht="12.75" customHeight="1">
      <c r="A13" s="50" t="s">
        <v>79</v>
      </c>
      <c r="B13" s="51" t="s">
        <v>78</v>
      </c>
      <c r="C13" s="42" t="s">
        <v>77</v>
      </c>
      <c r="D13" s="44" t="s">
        <v>97</v>
      </c>
      <c r="E13" s="42" t="s">
        <v>98</v>
      </c>
      <c r="F13" s="44" t="s">
        <v>97</v>
      </c>
      <c r="G13" s="42" t="s">
        <v>98</v>
      </c>
      <c r="H13" s="44" t="s">
        <v>97</v>
      </c>
      <c r="I13" s="42" t="s">
        <v>98</v>
      </c>
    </row>
    <row r="14" spans="1:9" ht="12.75" customHeight="1">
      <c r="A14" s="50"/>
      <c r="B14" s="52"/>
      <c r="C14" s="43"/>
      <c r="D14" s="46"/>
      <c r="E14" s="43"/>
      <c r="F14" s="46"/>
      <c r="G14" s="43"/>
      <c r="H14" s="45"/>
      <c r="I14" s="43"/>
    </row>
    <row r="15" spans="1:9">
      <c r="A15" s="2"/>
      <c r="B15" s="3"/>
      <c r="C15" s="2"/>
      <c r="D15" s="2"/>
      <c r="E15" s="19"/>
      <c r="F15" s="2"/>
      <c r="G15" s="19"/>
      <c r="H15" s="2"/>
      <c r="I15" s="19"/>
    </row>
    <row r="16" spans="1:9" s="11" customFormat="1">
      <c r="A16" s="4" t="s">
        <v>0</v>
      </c>
      <c r="B16" s="18" t="s">
        <v>1</v>
      </c>
      <c r="C16" s="6">
        <f>C17+C19+C21+C25+C26+C31+C33+C35+C38</f>
        <v>201376279</v>
      </c>
      <c r="D16" s="6"/>
      <c r="E16" s="6">
        <f t="shared" ref="E16:G16" si="0">E17+E19+E21+E25+E26+E31+E33+E35+E38</f>
        <v>201678779</v>
      </c>
      <c r="F16" s="6"/>
      <c r="G16" s="6">
        <f t="shared" si="0"/>
        <v>201678779</v>
      </c>
      <c r="H16" s="6"/>
      <c r="I16" s="6">
        <f t="shared" ref="I16" si="1">I17+I19+I21+I25+I26+I31+I33+I35+I38</f>
        <v>201678779</v>
      </c>
    </row>
    <row r="17" spans="1:9" s="11" customFormat="1">
      <c r="A17" s="4" t="s">
        <v>2</v>
      </c>
      <c r="B17" s="18" t="s">
        <v>3</v>
      </c>
      <c r="C17" s="6">
        <v>133094588</v>
      </c>
      <c r="D17" s="6"/>
      <c r="E17" s="6">
        <v>133094588</v>
      </c>
      <c r="F17" s="6"/>
      <c r="G17" s="6">
        <v>133094588</v>
      </c>
      <c r="H17" s="6"/>
      <c r="I17" s="6">
        <v>133094588</v>
      </c>
    </row>
    <row r="18" spans="1:9">
      <c r="A18" s="8" t="s">
        <v>4</v>
      </c>
      <c r="B18" s="9" t="s">
        <v>5</v>
      </c>
      <c r="C18" s="7">
        <v>133094588</v>
      </c>
      <c r="D18" s="7"/>
      <c r="E18" s="7">
        <v>133094588</v>
      </c>
      <c r="F18" s="7"/>
      <c r="G18" s="7">
        <v>133094588</v>
      </c>
      <c r="H18" s="7"/>
      <c r="I18" s="7">
        <v>133094588</v>
      </c>
    </row>
    <row r="19" spans="1:9" s="11" customFormat="1" ht="25.5">
      <c r="A19" s="10" t="s">
        <v>6</v>
      </c>
      <c r="B19" s="5" t="s">
        <v>7</v>
      </c>
      <c r="C19" s="6">
        <f>C20</f>
        <v>22554241</v>
      </c>
      <c r="D19" s="6"/>
      <c r="E19" s="6">
        <f t="shared" ref="E19:I19" si="2">E20</f>
        <v>22554241</v>
      </c>
      <c r="F19" s="6"/>
      <c r="G19" s="6">
        <f t="shared" si="2"/>
        <v>22554241</v>
      </c>
      <c r="H19" s="6"/>
      <c r="I19" s="6">
        <f t="shared" si="2"/>
        <v>22554241</v>
      </c>
    </row>
    <row r="20" spans="1:9" ht="25.5">
      <c r="A20" s="8" t="s">
        <v>8</v>
      </c>
      <c r="B20" s="9" t="s">
        <v>9</v>
      </c>
      <c r="C20" s="7">
        <v>22554241</v>
      </c>
      <c r="D20" s="7"/>
      <c r="E20" s="7">
        <v>22554241</v>
      </c>
      <c r="F20" s="7"/>
      <c r="G20" s="7">
        <v>22554241</v>
      </c>
      <c r="H20" s="7"/>
      <c r="I20" s="7">
        <v>22554241</v>
      </c>
    </row>
    <row r="21" spans="1:9" s="11" customFormat="1">
      <c r="A21" s="10" t="s">
        <v>10</v>
      </c>
      <c r="B21" s="5" t="s">
        <v>11</v>
      </c>
      <c r="C21" s="6">
        <f>SUM(C22:C24)</f>
        <v>23509450</v>
      </c>
      <c r="D21" s="6"/>
      <c r="E21" s="6">
        <f t="shared" ref="E21:G21" si="3">SUM(E22:E24)</f>
        <v>23509450</v>
      </c>
      <c r="F21" s="6"/>
      <c r="G21" s="6">
        <f t="shared" si="3"/>
        <v>23509450</v>
      </c>
      <c r="H21" s="6"/>
      <c r="I21" s="6">
        <f t="shared" ref="I21" si="4">SUM(I22:I24)</f>
        <v>23509450</v>
      </c>
    </row>
    <row r="22" spans="1:9">
      <c r="A22" s="8" t="s">
        <v>12</v>
      </c>
      <c r="B22" s="9" t="s">
        <v>13</v>
      </c>
      <c r="C22" s="7">
        <v>23430815</v>
      </c>
      <c r="D22" s="7"/>
      <c r="E22" s="7">
        <v>23430815</v>
      </c>
      <c r="F22" s="7"/>
      <c r="G22" s="7">
        <v>23430815</v>
      </c>
      <c r="H22" s="7"/>
      <c r="I22" s="7">
        <v>23430815</v>
      </c>
    </row>
    <row r="23" spans="1:9">
      <c r="A23" s="8" t="s">
        <v>14</v>
      </c>
      <c r="B23" s="9" t="s">
        <v>15</v>
      </c>
      <c r="C23" s="7">
        <v>10576</v>
      </c>
      <c r="D23" s="7"/>
      <c r="E23" s="7">
        <v>10576</v>
      </c>
      <c r="F23" s="7"/>
      <c r="G23" s="7">
        <v>10576</v>
      </c>
      <c r="H23" s="7"/>
      <c r="I23" s="7">
        <v>10576</v>
      </c>
    </row>
    <row r="24" spans="1:9" ht="25.5">
      <c r="A24" s="8" t="s">
        <v>16</v>
      </c>
      <c r="B24" s="9" t="s">
        <v>17</v>
      </c>
      <c r="C24" s="7">
        <v>68059</v>
      </c>
      <c r="D24" s="7"/>
      <c r="E24" s="7">
        <v>68059</v>
      </c>
      <c r="F24" s="7"/>
      <c r="G24" s="7">
        <v>68059</v>
      </c>
      <c r="H24" s="7"/>
      <c r="I24" s="7">
        <v>68059</v>
      </c>
    </row>
    <row r="25" spans="1:9" s="11" customFormat="1">
      <c r="A25" s="10" t="s">
        <v>18</v>
      </c>
      <c r="B25" s="5" t="s">
        <v>19</v>
      </c>
      <c r="C25" s="6">
        <v>3712000</v>
      </c>
      <c r="D25" s="6"/>
      <c r="E25" s="6">
        <v>3712000</v>
      </c>
      <c r="F25" s="6"/>
      <c r="G25" s="6">
        <v>3712000</v>
      </c>
      <c r="H25" s="6"/>
      <c r="I25" s="6">
        <v>3712000</v>
      </c>
    </row>
    <row r="26" spans="1:9" s="11" customFormat="1" ht="25.5">
      <c r="A26" s="10" t="s">
        <v>20</v>
      </c>
      <c r="B26" s="5" t="s">
        <v>21</v>
      </c>
      <c r="C26" s="6">
        <f>SUM(C27:C30)</f>
        <v>13164000</v>
      </c>
      <c r="D26" s="6"/>
      <c r="E26" s="6">
        <f t="shared" ref="E26:G26" si="5">SUM(E27:E30)</f>
        <v>13164000</v>
      </c>
      <c r="F26" s="6"/>
      <c r="G26" s="6">
        <f t="shared" si="5"/>
        <v>13164000</v>
      </c>
      <c r="H26" s="6"/>
      <c r="I26" s="6">
        <f t="shared" ref="I26" si="6">SUM(I27:I30)</f>
        <v>13164000</v>
      </c>
    </row>
    <row r="27" spans="1:9" ht="25.5">
      <c r="A27" s="8" t="s">
        <v>22</v>
      </c>
      <c r="B27" s="9" t="s">
        <v>23</v>
      </c>
      <c r="C27" s="7">
        <v>9525000</v>
      </c>
      <c r="D27" s="7"/>
      <c r="E27" s="7">
        <v>9525000</v>
      </c>
      <c r="F27" s="7"/>
      <c r="G27" s="7">
        <v>9525000</v>
      </c>
      <c r="H27" s="7"/>
      <c r="I27" s="7">
        <v>9525000</v>
      </c>
    </row>
    <row r="28" spans="1:9" ht="39.75" customHeight="1">
      <c r="A28" s="8" t="s">
        <v>24</v>
      </c>
      <c r="B28" s="9" t="s">
        <v>25</v>
      </c>
      <c r="C28" s="7">
        <v>88000</v>
      </c>
      <c r="D28" s="7"/>
      <c r="E28" s="7">
        <v>88000</v>
      </c>
      <c r="F28" s="7"/>
      <c r="G28" s="7">
        <v>88000</v>
      </c>
      <c r="H28" s="7"/>
      <c r="I28" s="7">
        <v>88000</v>
      </c>
    </row>
    <row r="29" spans="1:9" ht="25.5">
      <c r="A29" s="8" t="s">
        <v>26</v>
      </c>
      <c r="B29" s="9" t="s">
        <v>27</v>
      </c>
      <c r="C29" s="7">
        <v>668000</v>
      </c>
      <c r="D29" s="7"/>
      <c r="E29" s="7">
        <v>668000</v>
      </c>
      <c r="F29" s="7"/>
      <c r="G29" s="7">
        <v>668000</v>
      </c>
      <c r="H29" s="7"/>
      <c r="I29" s="7">
        <v>668000</v>
      </c>
    </row>
    <row r="30" spans="1:9" ht="63.75">
      <c r="A30" s="8" t="s">
        <v>28</v>
      </c>
      <c r="B30" s="9" t="s">
        <v>29</v>
      </c>
      <c r="C30" s="7">
        <v>2883000</v>
      </c>
      <c r="D30" s="7"/>
      <c r="E30" s="7">
        <v>2883000</v>
      </c>
      <c r="F30" s="7"/>
      <c r="G30" s="7">
        <v>2883000</v>
      </c>
      <c r="H30" s="7"/>
      <c r="I30" s="7">
        <v>2883000</v>
      </c>
    </row>
    <row r="31" spans="1:9" s="11" customFormat="1">
      <c r="A31" s="10" t="s">
        <v>30</v>
      </c>
      <c r="B31" s="5" t="s">
        <v>31</v>
      </c>
      <c r="C31" s="6">
        <f>C32</f>
        <v>407000</v>
      </c>
      <c r="D31" s="6"/>
      <c r="E31" s="6">
        <f t="shared" ref="E31:I31" si="7">E32</f>
        <v>407000</v>
      </c>
      <c r="F31" s="6"/>
      <c r="G31" s="6">
        <f t="shared" si="7"/>
        <v>407000</v>
      </c>
      <c r="H31" s="6"/>
      <c r="I31" s="6">
        <f t="shared" si="7"/>
        <v>407000</v>
      </c>
    </row>
    <row r="32" spans="1:9">
      <c r="A32" s="8" t="s">
        <v>32</v>
      </c>
      <c r="B32" s="9" t="s">
        <v>33</v>
      </c>
      <c r="C32" s="7">
        <v>407000</v>
      </c>
      <c r="D32" s="7"/>
      <c r="E32" s="7">
        <v>407000</v>
      </c>
      <c r="F32" s="7"/>
      <c r="G32" s="7">
        <v>407000</v>
      </c>
      <c r="H32" s="7"/>
      <c r="I32" s="7">
        <v>407000</v>
      </c>
    </row>
    <row r="33" spans="1:9" s="11" customFormat="1" ht="25.5">
      <c r="A33" s="10" t="s">
        <v>34</v>
      </c>
      <c r="B33" s="5" t="s">
        <v>35</v>
      </c>
      <c r="C33" s="6">
        <f>C34</f>
        <v>325000</v>
      </c>
      <c r="D33" s="6"/>
      <c r="E33" s="6">
        <f t="shared" ref="E33:I33" si="8">E34</f>
        <v>325000</v>
      </c>
      <c r="F33" s="6"/>
      <c r="G33" s="6">
        <f t="shared" si="8"/>
        <v>325000</v>
      </c>
      <c r="H33" s="6"/>
      <c r="I33" s="6">
        <f t="shared" si="8"/>
        <v>325000</v>
      </c>
    </row>
    <row r="34" spans="1:9">
      <c r="A34" s="8" t="s">
        <v>36</v>
      </c>
      <c r="B34" s="9" t="s">
        <v>37</v>
      </c>
      <c r="C34" s="7">
        <v>325000</v>
      </c>
      <c r="D34" s="7"/>
      <c r="E34" s="7">
        <v>325000</v>
      </c>
      <c r="F34" s="7"/>
      <c r="G34" s="7">
        <v>325000</v>
      </c>
      <c r="H34" s="7"/>
      <c r="I34" s="7">
        <v>325000</v>
      </c>
    </row>
    <row r="35" spans="1:9" s="11" customFormat="1" ht="25.5">
      <c r="A35" s="10" t="s">
        <v>38</v>
      </c>
      <c r="B35" s="5" t="s">
        <v>39</v>
      </c>
      <c r="C35" s="6">
        <f>SUM(C36:C37)</f>
        <v>2102000</v>
      </c>
      <c r="D35" s="6"/>
      <c r="E35" s="6">
        <f>SUM(E36:E37)</f>
        <v>2404500</v>
      </c>
      <c r="F35" s="6"/>
      <c r="G35" s="6">
        <f>SUM(G36:G37)</f>
        <v>2404500</v>
      </c>
      <c r="H35" s="6"/>
      <c r="I35" s="6">
        <f>SUM(I36:I37)</f>
        <v>2404500</v>
      </c>
    </row>
    <row r="36" spans="1:9" ht="63.75">
      <c r="A36" s="8" t="s">
        <v>40</v>
      </c>
      <c r="B36" s="9" t="s">
        <v>41</v>
      </c>
      <c r="C36" s="7">
        <v>1602000</v>
      </c>
      <c r="D36" s="7">
        <v>302500</v>
      </c>
      <c r="E36" s="7">
        <f>SUM(C36:D36)</f>
        <v>1904500</v>
      </c>
      <c r="F36" s="7"/>
      <c r="G36" s="7">
        <v>1904500</v>
      </c>
      <c r="H36" s="7"/>
      <c r="I36" s="7">
        <v>1904500</v>
      </c>
    </row>
    <row r="37" spans="1:9" ht="38.25">
      <c r="A37" s="8" t="s">
        <v>42</v>
      </c>
      <c r="B37" s="9" t="s">
        <v>43</v>
      </c>
      <c r="C37" s="7">
        <v>500000</v>
      </c>
      <c r="D37" s="7"/>
      <c r="E37" s="7">
        <v>500000</v>
      </c>
      <c r="F37" s="7"/>
      <c r="G37" s="7">
        <v>500000</v>
      </c>
      <c r="H37" s="7"/>
      <c r="I37" s="7">
        <v>500000</v>
      </c>
    </row>
    <row r="38" spans="1:9" s="11" customFormat="1">
      <c r="A38" s="10" t="s">
        <v>44</v>
      </c>
      <c r="B38" s="5" t="s">
        <v>45</v>
      </c>
      <c r="C38" s="6">
        <v>2508000</v>
      </c>
      <c r="D38" s="6"/>
      <c r="E38" s="6">
        <v>2508000</v>
      </c>
      <c r="F38" s="6"/>
      <c r="G38" s="6">
        <v>2508000</v>
      </c>
      <c r="H38" s="6"/>
      <c r="I38" s="6">
        <v>2508000</v>
      </c>
    </row>
    <row r="39" spans="1:9" s="11" customFormat="1">
      <c r="A39" s="10" t="s">
        <v>46</v>
      </c>
      <c r="B39" s="5" t="s">
        <v>47</v>
      </c>
      <c r="C39" s="6">
        <f>C40</f>
        <v>999113912</v>
      </c>
      <c r="D39" s="6">
        <f t="shared" ref="D39:I39" si="9">D40+D76+D77+D78</f>
        <v>-665735.55999999982</v>
      </c>
      <c r="E39" s="6">
        <f t="shared" si="9"/>
        <v>998448176.44000006</v>
      </c>
      <c r="F39" s="6">
        <f t="shared" si="9"/>
        <v>16307665.769999998</v>
      </c>
      <c r="G39" s="6">
        <f t="shared" si="9"/>
        <v>1014755842.2099999</v>
      </c>
      <c r="H39" s="6">
        <f t="shared" si="9"/>
        <v>0</v>
      </c>
      <c r="I39" s="6">
        <f t="shared" si="9"/>
        <v>998519882.44000006</v>
      </c>
    </row>
    <row r="40" spans="1:9" ht="25.5">
      <c r="A40" s="8" t="s">
        <v>70</v>
      </c>
      <c r="B40" s="9" t="s">
        <v>48</v>
      </c>
      <c r="C40" s="7">
        <f t="shared" ref="C40:I40" si="10">C41+C43+C57+C72</f>
        <v>999113912</v>
      </c>
      <c r="D40" s="7">
        <f t="shared" si="10"/>
        <v>614594</v>
      </c>
      <c r="E40" s="7">
        <f t="shared" si="10"/>
        <v>999728506</v>
      </c>
      <c r="F40" s="7">
        <f t="shared" si="10"/>
        <v>15101057.039999999</v>
      </c>
      <c r="G40" s="7">
        <f t="shared" si="10"/>
        <v>1014829563.04</v>
      </c>
      <c r="H40" s="7">
        <f t="shared" si="10"/>
        <v>0</v>
      </c>
      <c r="I40" s="7">
        <f t="shared" si="10"/>
        <v>999800212</v>
      </c>
    </row>
    <row r="41" spans="1:9" s="11" customFormat="1" ht="25.5">
      <c r="A41" s="10" t="s">
        <v>49</v>
      </c>
      <c r="B41" s="5" t="s">
        <v>82</v>
      </c>
      <c r="C41" s="6">
        <f>C42</f>
        <v>50669100</v>
      </c>
      <c r="D41" s="6">
        <f t="shared" ref="D41:I41" si="11">D42</f>
        <v>0</v>
      </c>
      <c r="E41" s="6">
        <f t="shared" si="11"/>
        <v>50669100</v>
      </c>
      <c r="F41" s="6">
        <f t="shared" si="11"/>
        <v>0</v>
      </c>
      <c r="G41" s="6">
        <f t="shared" si="11"/>
        <v>50669100</v>
      </c>
      <c r="H41" s="6">
        <f t="shared" si="11"/>
        <v>0</v>
      </c>
      <c r="I41" s="6">
        <f t="shared" si="11"/>
        <v>50669100</v>
      </c>
    </row>
    <row r="42" spans="1:9" ht="25.5">
      <c r="A42" s="8" t="s">
        <v>65</v>
      </c>
      <c r="B42" s="9" t="s">
        <v>83</v>
      </c>
      <c r="C42" s="7">
        <v>50669100</v>
      </c>
      <c r="D42" s="7"/>
      <c r="E42" s="7">
        <f>SUM(C42:D42)</f>
        <v>50669100</v>
      </c>
      <c r="F42" s="7"/>
      <c r="G42" s="7">
        <f>SUM(E42:F42)</f>
        <v>50669100</v>
      </c>
      <c r="H42" s="7"/>
      <c r="I42" s="7">
        <f>SUM(G42:H42)</f>
        <v>50669100</v>
      </c>
    </row>
    <row r="43" spans="1:9" s="11" customFormat="1" ht="25.5">
      <c r="A43" s="10" t="s">
        <v>50</v>
      </c>
      <c r="B43" s="5" t="s">
        <v>84</v>
      </c>
      <c r="C43" s="6">
        <f>SUM(C44:C56)</f>
        <v>303626600</v>
      </c>
      <c r="D43" s="6">
        <f t="shared" ref="D43:E43" si="12">SUM(D44:D56)</f>
        <v>542900</v>
      </c>
      <c r="E43" s="6">
        <f t="shared" si="12"/>
        <v>304169500</v>
      </c>
      <c r="F43" s="6">
        <f t="shared" ref="F43:G43" si="13">SUM(F44:F56)</f>
        <v>15071057.039999999</v>
      </c>
      <c r="G43" s="6">
        <f t="shared" si="13"/>
        <v>319240557.04000002</v>
      </c>
      <c r="H43" s="6">
        <f t="shared" ref="H43:I43" si="14">SUM(H44:H56)</f>
        <v>0</v>
      </c>
      <c r="I43" s="6">
        <f t="shared" si="14"/>
        <v>304169500</v>
      </c>
    </row>
    <row r="44" spans="1:9" ht="76.5">
      <c r="A44" s="8" t="s">
        <v>54</v>
      </c>
      <c r="B44" s="9" t="s">
        <v>106</v>
      </c>
      <c r="C44" s="7">
        <v>1988400</v>
      </c>
      <c r="D44" s="7"/>
      <c r="E44" s="7">
        <f t="shared" ref="E44:E56" si="15">SUM(C44:D44)</f>
        <v>1988400</v>
      </c>
      <c r="F44" s="7"/>
      <c r="G44" s="7">
        <f t="shared" ref="G44:G56" si="16">SUM(E44:F44)</f>
        <v>1988400</v>
      </c>
      <c r="H44" s="7"/>
      <c r="I44" s="7">
        <f t="shared" ref="I44" si="17">SUM(G44:H44)</f>
        <v>1988400</v>
      </c>
    </row>
    <row r="45" spans="1:9" ht="38.25">
      <c r="A45" s="8" t="s">
        <v>113</v>
      </c>
      <c r="B45" s="9" t="s">
        <v>114</v>
      </c>
      <c r="C45" s="7"/>
      <c r="D45" s="7"/>
      <c r="E45" s="7"/>
      <c r="F45" s="7">
        <v>627327.5</v>
      </c>
      <c r="G45" s="7">
        <f t="shared" si="16"/>
        <v>627327.5</v>
      </c>
      <c r="H45" s="7"/>
      <c r="I45" s="7"/>
    </row>
    <row r="46" spans="1:9" ht="38.25">
      <c r="A46" s="8" t="s">
        <v>115</v>
      </c>
      <c r="B46" s="9" t="s">
        <v>116</v>
      </c>
      <c r="C46" s="7"/>
      <c r="D46" s="7"/>
      <c r="E46" s="7"/>
      <c r="F46" s="30">
        <v>35437.75</v>
      </c>
      <c r="G46" s="7">
        <f t="shared" si="16"/>
        <v>35437.75</v>
      </c>
      <c r="H46" s="7"/>
      <c r="I46" s="7"/>
    </row>
    <row r="47" spans="1:9" ht="35.25" customHeight="1">
      <c r="A47" s="8" t="s">
        <v>124</v>
      </c>
      <c r="B47" s="9" t="s">
        <v>116</v>
      </c>
      <c r="C47" s="7"/>
      <c r="D47" s="7"/>
      <c r="E47" s="7"/>
      <c r="F47" s="38">
        <v>3025698.79</v>
      </c>
      <c r="G47" s="7">
        <f t="shared" si="16"/>
        <v>3025698.79</v>
      </c>
      <c r="H47" s="7"/>
      <c r="I47" s="7"/>
    </row>
    <row r="48" spans="1:9" ht="38.25">
      <c r="A48" s="8" t="s">
        <v>117</v>
      </c>
      <c r="B48" s="9" t="s">
        <v>118</v>
      </c>
      <c r="C48" s="7"/>
      <c r="D48" s="7"/>
      <c r="E48" s="7"/>
      <c r="F48" s="7">
        <v>8669593</v>
      </c>
      <c r="G48" s="7">
        <f t="shared" si="16"/>
        <v>8669593</v>
      </c>
      <c r="H48" s="7"/>
      <c r="I48" s="7"/>
    </row>
    <row r="49" spans="1:9" ht="25.5">
      <c r="A49" s="8" t="s">
        <v>99</v>
      </c>
      <c r="B49" s="9" t="s">
        <v>107</v>
      </c>
      <c r="C49" s="7"/>
      <c r="D49" s="7">
        <v>264000</v>
      </c>
      <c r="E49" s="7">
        <f t="shared" si="15"/>
        <v>264000</v>
      </c>
      <c r="F49" s="7"/>
      <c r="G49" s="7">
        <f t="shared" si="16"/>
        <v>264000</v>
      </c>
      <c r="H49" s="7"/>
      <c r="I49" s="7">
        <v>264000</v>
      </c>
    </row>
    <row r="50" spans="1:9" ht="25.5">
      <c r="A50" s="8" t="s">
        <v>119</v>
      </c>
      <c r="B50" s="9" t="s">
        <v>107</v>
      </c>
      <c r="C50" s="7"/>
      <c r="D50" s="7"/>
      <c r="E50" s="7"/>
      <c r="F50" s="7">
        <v>1080000</v>
      </c>
      <c r="G50" s="7">
        <f t="shared" si="16"/>
        <v>1080000</v>
      </c>
      <c r="H50" s="7"/>
      <c r="I50" s="7"/>
    </row>
    <row r="51" spans="1:9" ht="38.25">
      <c r="A51" s="8" t="s">
        <v>120</v>
      </c>
      <c r="B51" s="9" t="s">
        <v>107</v>
      </c>
      <c r="C51" s="7"/>
      <c r="D51" s="7"/>
      <c r="E51" s="7"/>
      <c r="F51" s="7">
        <v>438000</v>
      </c>
      <c r="G51" s="7">
        <f t="shared" si="16"/>
        <v>438000</v>
      </c>
      <c r="H51" s="7"/>
      <c r="I51" s="7"/>
    </row>
    <row r="52" spans="1:9" ht="38.25">
      <c r="A52" s="8" t="s">
        <v>121</v>
      </c>
      <c r="B52" s="9" t="s">
        <v>107</v>
      </c>
      <c r="C52" s="7"/>
      <c r="D52" s="7"/>
      <c r="E52" s="7"/>
      <c r="F52" s="7">
        <v>1195000</v>
      </c>
      <c r="G52" s="7">
        <f t="shared" si="16"/>
        <v>1195000</v>
      </c>
      <c r="H52" s="7"/>
      <c r="I52" s="7"/>
    </row>
    <row r="53" spans="1:9" ht="76.5">
      <c r="A53" s="8" t="s">
        <v>66</v>
      </c>
      <c r="B53" s="9" t="s">
        <v>107</v>
      </c>
      <c r="C53" s="7">
        <v>20800</v>
      </c>
      <c r="D53" s="7"/>
      <c r="E53" s="7">
        <f t="shared" si="15"/>
        <v>20800</v>
      </c>
      <c r="F53" s="7"/>
      <c r="G53" s="7">
        <f t="shared" si="16"/>
        <v>20800</v>
      </c>
      <c r="H53" s="7"/>
      <c r="I53" s="7">
        <f t="shared" ref="I53:I54" si="18">SUM(G53:H53)</f>
        <v>20800</v>
      </c>
    </row>
    <row r="54" spans="1:9" ht="51">
      <c r="A54" s="8" t="s">
        <v>51</v>
      </c>
      <c r="B54" s="9" t="s">
        <v>107</v>
      </c>
      <c r="C54" s="7">
        <v>223400</v>
      </c>
      <c r="D54" s="7"/>
      <c r="E54" s="7">
        <f t="shared" si="15"/>
        <v>223400</v>
      </c>
      <c r="F54" s="7"/>
      <c r="G54" s="7">
        <f t="shared" si="16"/>
        <v>223400</v>
      </c>
      <c r="H54" s="7"/>
      <c r="I54" s="7">
        <f t="shared" si="18"/>
        <v>223400</v>
      </c>
    </row>
    <row r="55" spans="1:9" ht="25.5">
      <c r="A55" s="12" t="s">
        <v>52</v>
      </c>
      <c r="B55" s="9" t="s">
        <v>107</v>
      </c>
      <c r="C55" s="7">
        <v>1116900</v>
      </c>
      <c r="D55" s="7">
        <v>278900</v>
      </c>
      <c r="E55" s="7">
        <f t="shared" si="15"/>
        <v>1395800</v>
      </c>
      <c r="F55" s="7"/>
      <c r="G55" s="7">
        <v>1395800</v>
      </c>
      <c r="H55" s="7"/>
      <c r="I55" s="7">
        <v>1395800</v>
      </c>
    </row>
    <row r="56" spans="1:9">
      <c r="A56" s="8" t="s">
        <v>53</v>
      </c>
      <c r="B56" s="9" t="s">
        <v>107</v>
      </c>
      <c r="C56" s="7">
        <v>300277100</v>
      </c>
      <c r="D56" s="7"/>
      <c r="E56" s="7">
        <f t="shared" si="15"/>
        <v>300277100</v>
      </c>
      <c r="F56" s="7"/>
      <c r="G56" s="7">
        <f t="shared" si="16"/>
        <v>300277100</v>
      </c>
      <c r="H56" s="7"/>
      <c r="I56" s="7">
        <f t="shared" ref="I56" si="19">SUM(G56:H56)</f>
        <v>300277100</v>
      </c>
    </row>
    <row r="57" spans="1:9" s="11" customFormat="1" ht="25.5">
      <c r="A57" s="10" t="s">
        <v>55</v>
      </c>
      <c r="B57" s="5" t="s">
        <v>85</v>
      </c>
      <c r="C57" s="6">
        <f t="shared" ref="C57:I57" si="20">SUM(C58:C71)</f>
        <v>644652012</v>
      </c>
      <c r="D57" s="6">
        <f t="shared" si="20"/>
        <v>-12</v>
      </c>
      <c r="E57" s="6">
        <f t="shared" si="20"/>
        <v>644652000</v>
      </c>
      <c r="F57" s="6">
        <f t="shared" si="20"/>
        <v>0</v>
      </c>
      <c r="G57" s="6">
        <f t="shared" si="20"/>
        <v>644652000</v>
      </c>
      <c r="H57" s="6">
        <f t="shared" si="20"/>
        <v>0</v>
      </c>
      <c r="I57" s="6">
        <f t="shared" si="20"/>
        <v>644652000</v>
      </c>
    </row>
    <row r="58" spans="1:9" ht="38.25">
      <c r="A58" s="8" t="s">
        <v>69</v>
      </c>
      <c r="B58" s="9" t="s">
        <v>64</v>
      </c>
      <c r="C58" s="7">
        <v>5907800</v>
      </c>
      <c r="D58" s="7"/>
      <c r="E58" s="7">
        <f t="shared" ref="E58:E71" si="21">SUM(C58:D58)</f>
        <v>5907800</v>
      </c>
      <c r="F58" s="7"/>
      <c r="G58" s="7">
        <f t="shared" ref="G58:G70" si="22">SUM(E58:F58)</f>
        <v>5907800</v>
      </c>
      <c r="H58" s="7"/>
      <c r="I58" s="7">
        <f t="shared" ref="I58:I70" si="23">SUM(G58:H58)</f>
        <v>5907800</v>
      </c>
    </row>
    <row r="59" spans="1:9" ht="25.5">
      <c r="A59" s="8" t="s">
        <v>57</v>
      </c>
      <c r="B59" s="9" t="s">
        <v>86</v>
      </c>
      <c r="C59" s="7">
        <v>281500</v>
      </c>
      <c r="D59" s="7"/>
      <c r="E59" s="7">
        <f t="shared" si="21"/>
        <v>281500</v>
      </c>
      <c r="F59" s="7"/>
      <c r="G59" s="7">
        <f t="shared" si="22"/>
        <v>281500</v>
      </c>
      <c r="H59" s="7"/>
      <c r="I59" s="7">
        <f t="shared" si="23"/>
        <v>281500</v>
      </c>
    </row>
    <row r="60" spans="1:9" ht="25.5">
      <c r="A60" s="8" t="s">
        <v>58</v>
      </c>
      <c r="B60" s="9" t="s">
        <v>86</v>
      </c>
      <c r="C60" s="7">
        <v>1012500</v>
      </c>
      <c r="D60" s="7"/>
      <c r="E60" s="7">
        <f t="shared" si="21"/>
        <v>1012500</v>
      </c>
      <c r="F60" s="7"/>
      <c r="G60" s="7">
        <f t="shared" si="22"/>
        <v>1012500</v>
      </c>
      <c r="H60" s="7"/>
      <c r="I60" s="7">
        <f t="shared" si="23"/>
        <v>1012500</v>
      </c>
    </row>
    <row r="61" spans="1:9" ht="51">
      <c r="A61" s="8" t="s">
        <v>59</v>
      </c>
      <c r="B61" s="9" t="s">
        <v>86</v>
      </c>
      <c r="C61" s="7">
        <v>10000</v>
      </c>
      <c r="D61" s="7"/>
      <c r="E61" s="7">
        <f t="shared" si="21"/>
        <v>10000</v>
      </c>
      <c r="F61" s="7"/>
      <c r="G61" s="7">
        <f t="shared" si="22"/>
        <v>10000</v>
      </c>
      <c r="H61" s="7"/>
      <c r="I61" s="7">
        <f t="shared" si="23"/>
        <v>10000</v>
      </c>
    </row>
    <row r="62" spans="1:9" ht="25.5">
      <c r="A62" s="8" t="s">
        <v>60</v>
      </c>
      <c r="B62" s="9" t="s">
        <v>86</v>
      </c>
      <c r="C62" s="7">
        <v>25000</v>
      </c>
      <c r="D62" s="7"/>
      <c r="E62" s="7">
        <f t="shared" si="21"/>
        <v>25000</v>
      </c>
      <c r="F62" s="7"/>
      <c r="G62" s="7">
        <f t="shared" si="22"/>
        <v>25000</v>
      </c>
      <c r="H62" s="7"/>
      <c r="I62" s="7">
        <f t="shared" si="23"/>
        <v>25000</v>
      </c>
    </row>
    <row r="63" spans="1:9" ht="25.5">
      <c r="A63" s="8" t="s">
        <v>73</v>
      </c>
      <c r="B63" s="9" t="s">
        <v>86</v>
      </c>
      <c r="C63" s="7">
        <v>5396200</v>
      </c>
      <c r="D63" s="7"/>
      <c r="E63" s="7">
        <f t="shared" si="21"/>
        <v>5396200</v>
      </c>
      <c r="F63" s="7"/>
      <c r="G63" s="7">
        <f t="shared" si="22"/>
        <v>5396200</v>
      </c>
      <c r="H63" s="7"/>
      <c r="I63" s="7">
        <f t="shared" si="23"/>
        <v>5396200</v>
      </c>
    </row>
    <row r="64" spans="1:9" ht="38.25">
      <c r="A64" s="8" t="s">
        <v>67</v>
      </c>
      <c r="B64" s="9" t="s">
        <v>87</v>
      </c>
      <c r="C64" s="7">
        <v>7063900</v>
      </c>
      <c r="D64" s="7"/>
      <c r="E64" s="7">
        <f t="shared" si="21"/>
        <v>7063900</v>
      </c>
      <c r="F64" s="7"/>
      <c r="G64" s="7">
        <f t="shared" si="22"/>
        <v>7063900</v>
      </c>
      <c r="H64" s="7"/>
      <c r="I64" s="7">
        <f t="shared" si="23"/>
        <v>7063900</v>
      </c>
    </row>
    <row r="65" spans="1:9" ht="89.25">
      <c r="A65" s="8" t="s">
        <v>75</v>
      </c>
      <c r="B65" s="9" t="s">
        <v>89</v>
      </c>
      <c r="C65" s="7">
        <v>3987200</v>
      </c>
      <c r="D65" s="7"/>
      <c r="E65" s="7">
        <f t="shared" si="21"/>
        <v>3987200</v>
      </c>
      <c r="F65" s="7"/>
      <c r="G65" s="7">
        <f t="shared" si="22"/>
        <v>3987200</v>
      </c>
      <c r="H65" s="7"/>
      <c r="I65" s="7">
        <f t="shared" si="23"/>
        <v>3987200</v>
      </c>
    </row>
    <row r="66" spans="1:9" ht="38.25">
      <c r="A66" s="8" t="s">
        <v>56</v>
      </c>
      <c r="B66" s="9" t="s">
        <v>88</v>
      </c>
      <c r="C66" s="7">
        <v>2888900</v>
      </c>
      <c r="D66" s="7"/>
      <c r="E66" s="7">
        <f t="shared" si="21"/>
        <v>2888900</v>
      </c>
      <c r="F66" s="7"/>
      <c r="G66" s="7">
        <f t="shared" si="22"/>
        <v>2888900</v>
      </c>
      <c r="H66" s="7"/>
      <c r="I66" s="7">
        <f t="shared" si="23"/>
        <v>2888900</v>
      </c>
    </row>
    <row r="67" spans="1:9" ht="51">
      <c r="A67" s="8" t="s">
        <v>71</v>
      </c>
      <c r="B67" s="9" t="s">
        <v>95</v>
      </c>
      <c r="C67" s="7">
        <v>9600</v>
      </c>
      <c r="D67" s="7"/>
      <c r="E67" s="7">
        <f t="shared" si="21"/>
        <v>9600</v>
      </c>
      <c r="F67" s="7"/>
      <c r="G67" s="7">
        <f t="shared" si="22"/>
        <v>9600</v>
      </c>
      <c r="H67" s="7"/>
      <c r="I67" s="7">
        <f t="shared" si="23"/>
        <v>9600</v>
      </c>
    </row>
    <row r="68" spans="1:9" ht="38.25">
      <c r="A68" s="8" t="s">
        <v>76</v>
      </c>
      <c r="B68" s="9" t="s">
        <v>96</v>
      </c>
      <c r="C68" s="7">
        <v>4785400</v>
      </c>
      <c r="D68" s="7"/>
      <c r="E68" s="7">
        <f t="shared" si="21"/>
        <v>4785400</v>
      </c>
      <c r="F68" s="7"/>
      <c r="G68" s="7">
        <f t="shared" si="22"/>
        <v>4785400</v>
      </c>
      <c r="H68" s="7"/>
      <c r="I68" s="7">
        <f t="shared" si="23"/>
        <v>4785400</v>
      </c>
    </row>
    <row r="69" spans="1:9" ht="63.75">
      <c r="A69" s="8" t="s">
        <v>74</v>
      </c>
      <c r="B69" s="9" t="s">
        <v>90</v>
      </c>
      <c r="C69" s="7">
        <v>47332200</v>
      </c>
      <c r="D69" s="7"/>
      <c r="E69" s="7">
        <f t="shared" si="21"/>
        <v>47332200</v>
      </c>
      <c r="F69" s="7"/>
      <c r="G69" s="7">
        <f t="shared" si="22"/>
        <v>47332200</v>
      </c>
      <c r="H69" s="7"/>
      <c r="I69" s="7">
        <f t="shared" si="23"/>
        <v>47332200</v>
      </c>
    </row>
    <row r="70" spans="1:9" ht="63.75">
      <c r="A70" s="8" t="s">
        <v>61</v>
      </c>
      <c r="B70" s="9" t="s">
        <v>90</v>
      </c>
      <c r="C70" s="7">
        <v>9079300</v>
      </c>
      <c r="D70" s="7"/>
      <c r="E70" s="7">
        <f t="shared" si="21"/>
        <v>9079300</v>
      </c>
      <c r="F70" s="7"/>
      <c r="G70" s="7">
        <f t="shared" si="22"/>
        <v>9079300</v>
      </c>
      <c r="H70" s="7"/>
      <c r="I70" s="7">
        <f t="shared" si="23"/>
        <v>9079300</v>
      </c>
    </row>
    <row r="71" spans="1:9">
      <c r="A71" s="8" t="s">
        <v>68</v>
      </c>
      <c r="B71" s="9" t="s">
        <v>90</v>
      </c>
      <c r="C71" s="7">
        <v>556872512</v>
      </c>
      <c r="D71" s="7">
        <v>-12</v>
      </c>
      <c r="E71" s="7">
        <f t="shared" si="21"/>
        <v>556872500</v>
      </c>
      <c r="F71" s="7"/>
      <c r="G71" s="7">
        <v>556872500</v>
      </c>
      <c r="H71" s="7"/>
      <c r="I71" s="7">
        <v>556872500</v>
      </c>
    </row>
    <row r="72" spans="1:9" s="11" customFormat="1" ht="25.5">
      <c r="A72" s="10" t="s">
        <v>62</v>
      </c>
      <c r="B72" s="5" t="s">
        <v>91</v>
      </c>
      <c r="C72" s="6">
        <f>SUM(C73:C75)</f>
        <v>166200</v>
      </c>
      <c r="D72" s="6">
        <f t="shared" ref="D72:E72" si="24">SUM(D73:D75)</f>
        <v>71706</v>
      </c>
      <c r="E72" s="6">
        <f t="shared" si="24"/>
        <v>237906</v>
      </c>
      <c r="F72" s="6">
        <f t="shared" ref="F72:G72" si="25">SUM(F73:F75)</f>
        <v>30000</v>
      </c>
      <c r="G72" s="6">
        <f t="shared" si="25"/>
        <v>267906</v>
      </c>
      <c r="H72" s="6">
        <f t="shared" ref="H72:I72" si="26">SUM(H73:H75)</f>
        <v>0</v>
      </c>
      <c r="I72" s="6">
        <f t="shared" si="26"/>
        <v>309612</v>
      </c>
    </row>
    <row r="73" spans="1:9" s="11" customFormat="1" ht="25.5">
      <c r="A73" s="8" t="s">
        <v>108</v>
      </c>
      <c r="B73" s="9" t="s">
        <v>109</v>
      </c>
      <c r="C73" s="6"/>
      <c r="D73" s="7">
        <f>68793+2913</f>
        <v>71706</v>
      </c>
      <c r="E73" s="7">
        <f>SUM(C73:D73)</f>
        <v>71706</v>
      </c>
      <c r="F73" s="7"/>
      <c r="G73" s="7">
        <f t="shared" ref="G73:G74" si="27">SUM(E73:F73)</f>
        <v>71706</v>
      </c>
      <c r="H73" s="7"/>
      <c r="I73" s="7">
        <v>71706</v>
      </c>
    </row>
    <row r="74" spans="1:9" s="11" customFormat="1" ht="25.5">
      <c r="A74" s="8" t="s">
        <v>122</v>
      </c>
      <c r="B74" s="9" t="s">
        <v>109</v>
      </c>
      <c r="C74" s="6"/>
      <c r="D74" s="7"/>
      <c r="E74" s="7">
        <f>SUM(C74:D74)</f>
        <v>0</v>
      </c>
      <c r="F74" s="7">
        <v>30000</v>
      </c>
      <c r="G74" s="7">
        <f t="shared" si="27"/>
        <v>30000</v>
      </c>
      <c r="H74" s="7"/>
      <c r="I74" s="7">
        <v>71706</v>
      </c>
    </row>
    <row r="75" spans="1:9" ht="56.25" customHeight="1">
      <c r="A75" s="8" t="s">
        <v>72</v>
      </c>
      <c r="B75" s="9" t="s">
        <v>92</v>
      </c>
      <c r="C75" s="7">
        <v>166200</v>
      </c>
      <c r="D75" s="7"/>
      <c r="E75" s="7">
        <f>SUM(C75:D75)</f>
        <v>166200</v>
      </c>
      <c r="F75" s="7"/>
      <c r="G75" s="7">
        <f>SUM(E75:F75)</f>
        <v>166200</v>
      </c>
      <c r="H75" s="7"/>
      <c r="I75" s="7">
        <f>SUM(G75:H75)</f>
        <v>166200</v>
      </c>
    </row>
    <row r="76" spans="1:9" ht="25.5">
      <c r="A76" s="10" t="s">
        <v>104</v>
      </c>
      <c r="B76" s="5" t="s">
        <v>105</v>
      </c>
      <c r="C76" s="7"/>
      <c r="D76" s="7"/>
      <c r="E76" s="6">
        <f t="shared" ref="E76:E78" si="28">SUM(C76:D76)</f>
        <v>0</v>
      </c>
      <c r="F76" s="7"/>
      <c r="G76" s="6">
        <f t="shared" ref="G76:G78" si="29">SUM(E76:F76)</f>
        <v>0</v>
      </c>
      <c r="H76" s="7"/>
      <c r="I76" s="6">
        <f t="shared" ref="I76" si="30">SUM(G76:H76)</f>
        <v>0</v>
      </c>
    </row>
    <row r="77" spans="1:9" s="11" customFormat="1" ht="38.25">
      <c r="A77" s="10" t="s">
        <v>100</v>
      </c>
      <c r="B77" s="5" t="s">
        <v>101</v>
      </c>
      <c r="C77" s="6"/>
      <c r="D77" s="6">
        <v>747348.87</v>
      </c>
      <c r="E77" s="6">
        <f t="shared" si="28"/>
        <v>747348.87</v>
      </c>
      <c r="F77" s="6">
        <v>-740732.38</v>
      </c>
      <c r="G77" s="6">
        <f t="shared" si="29"/>
        <v>6616.4899999999907</v>
      </c>
      <c r="H77" s="6"/>
      <c r="I77" s="6">
        <v>747348.87</v>
      </c>
    </row>
    <row r="78" spans="1:9" s="11" customFormat="1" ht="38.25">
      <c r="A78" s="10" t="s">
        <v>102</v>
      </c>
      <c r="B78" s="5" t="s">
        <v>103</v>
      </c>
      <c r="C78" s="6"/>
      <c r="D78" s="6">
        <v>-2027678.43</v>
      </c>
      <c r="E78" s="6">
        <f t="shared" si="28"/>
        <v>-2027678.43</v>
      </c>
      <c r="F78" s="6">
        <v>1947341.11</v>
      </c>
      <c r="G78" s="6">
        <f t="shared" si="29"/>
        <v>-80337.319999999832</v>
      </c>
      <c r="H78" s="6"/>
      <c r="I78" s="6">
        <v>-2027678.43</v>
      </c>
    </row>
    <row r="79" spans="1:9">
      <c r="A79" s="20"/>
      <c r="B79" s="21"/>
      <c r="C79" s="22"/>
      <c r="D79" s="22"/>
      <c r="E79" s="22"/>
      <c r="F79" s="22"/>
      <c r="G79" s="22"/>
      <c r="H79" s="22"/>
      <c r="I79" s="22"/>
    </row>
    <row r="80" spans="1:9" s="11" customFormat="1">
      <c r="A80" s="13" t="s">
        <v>63</v>
      </c>
      <c r="B80" s="14"/>
      <c r="C80" s="15">
        <f>C39+C16</f>
        <v>1200490191</v>
      </c>
      <c r="D80" s="15">
        <f>D39+D16</f>
        <v>-665735.55999999982</v>
      </c>
      <c r="E80" s="15">
        <f t="shared" ref="E80:G80" si="31">E39+E16</f>
        <v>1200126955.4400001</v>
      </c>
      <c r="F80" s="15">
        <f>F39+F16</f>
        <v>16307665.769999998</v>
      </c>
      <c r="G80" s="15">
        <f t="shared" si="31"/>
        <v>1216434621.21</v>
      </c>
      <c r="H80" s="15">
        <f>H39+H16</f>
        <v>0</v>
      </c>
      <c r="I80" s="15">
        <f t="shared" ref="I80" si="32">I39+I16</f>
        <v>1200198661.4400001</v>
      </c>
    </row>
    <row r="81" spans="3:9">
      <c r="C81" s="1"/>
      <c r="D81" s="1"/>
      <c r="E81" s="1"/>
      <c r="F81" s="1"/>
      <c r="G81" s="1"/>
      <c r="H81" s="1"/>
      <c r="I81" s="1"/>
    </row>
    <row r="82" spans="3:9">
      <c r="I82" s="17">
        <f>I80-1199821542.44</f>
        <v>377119</v>
      </c>
    </row>
  </sheetData>
  <mergeCells count="19">
    <mergeCell ref="I13:I14"/>
    <mergeCell ref="F13:F14"/>
    <mergeCell ref="G13:G14"/>
    <mergeCell ref="A5:G5"/>
    <mergeCell ref="A6:G6"/>
    <mergeCell ref="A7:G7"/>
    <mergeCell ref="A9:G9"/>
    <mergeCell ref="A10:G10"/>
    <mergeCell ref="A11:G11"/>
    <mergeCell ref="A12:E12"/>
    <mergeCell ref="A13:A14"/>
    <mergeCell ref="B13:B14"/>
    <mergeCell ref="C13:C14"/>
    <mergeCell ref="D13:D14"/>
    <mergeCell ref="A1:G1"/>
    <mergeCell ref="A2:G2"/>
    <mergeCell ref="A3:G3"/>
    <mergeCell ref="E13:E14"/>
    <mergeCell ref="H13:H14"/>
  </mergeCells>
  <pageMargins left="0.17" right="0.31496062992125984" top="0.16" bottom="0.22" header="0.19685039370078741" footer="0.19685039370078741"/>
  <pageSetup paperSize="9" firstPageNumber="44" fitToHeight="3" orientation="portrait" r:id="rId1"/>
  <headerFooter alignWithMargins="0"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84"/>
  <sheetViews>
    <sheetView topLeftCell="A12" zoomScaleSheetLayoutView="100" workbookViewId="0">
      <selection activeCell="G43" sqref="G43"/>
    </sheetView>
  </sheetViews>
  <sheetFormatPr defaultRowHeight="12.75"/>
  <cols>
    <col min="1" max="1" width="61.28515625" style="1" customWidth="1"/>
    <col min="2" max="2" width="20.140625" style="16" customWidth="1"/>
    <col min="3" max="3" width="17.28515625" style="17" hidden="1" customWidth="1"/>
    <col min="4" max="4" width="13.5703125" style="17" hidden="1" customWidth="1"/>
    <col min="5" max="5" width="16.85546875" style="17" customWidth="1"/>
    <col min="6" max="6" width="13.42578125" style="27" customWidth="1"/>
    <col min="7" max="7" width="16.28515625" style="17" customWidth="1"/>
    <col min="8" max="8" width="13.5703125" style="17" hidden="1" customWidth="1"/>
    <col min="9" max="9" width="18" style="17" hidden="1" customWidth="1"/>
    <col min="10" max="16384" width="9.140625" style="1"/>
  </cols>
  <sheetData>
    <row r="1" spans="1:9" ht="15" hidden="1">
      <c r="A1" s="39" t="s">
        <v>81</v>
      </c>
      <c r="B1" s="40"/>
      <c r="C1" s="40"/>
      <c r="D1" s="40"/>
      <c r="E1" s="40"/>
      <c r="F1" s="40"/>
      <c r="G1" s="40"/>
      <c r="H1" s="1"/>
      <c r="I1" s="1"/>
    </row>
    <row r="2" spans="1:9" ht="15" hidden="1">
      <c r="A2" s="39" t="s">
        <v>80</v>
      </c>
      <c r="B2" s="40"/>
      <c r="C2" s="40"/>
      <c r="D2" s="40"/>
      <c r="E2" s="40"/>
      <c r="F2" s="40"/>
      <c r="G2" s="40"/>
      <c r="H2" s="1"/>
      <c r="I2" s="1"/>
    </row>
    <row r="3" spans="1:9" ht="15" hidden="1">
      <c r="A3" s="41" t="s">
        <v>110</v>
      </c>
      <c r="B3" s="40"/>
      <c r="C3" s="40"/>
      <c r="D3" s="40"/>
      <c r="E3" s="40"/>
      <c r="F3" s="40"/>
      <c r="G3" s="40"/>
      <c r="H3" s="1"/>
      <c r="I3" s="1"/>
    </row>
    <row r="4" spans="1:9" ht="5.25" hidden="1" customHeight="1">
      <c r="A4" s="24"/>
      <c r="B4" s="25"/>
      <c r="C4" s="25"/>
      <c r="D4" s="25"/>
      <c r="E4" s="25"/>
      <c r="F4" s="25"/>
      <c r="G4" s="34"/>
      <c r="H4" s="25"/>
      <c r="I4" s="25"/>
    </row>
    <row r="5" spans="1:9" ht="15" hidden="1">
      <c r="A5" s="39" t="s">
        <v>111</v>
      </c>
      <c r="B5" s="39"/>
      <c r="C5" s="39"/>
      <c r="D5" s="39"/>
      <c r="E5" s="39"/>
      <c r="F5" s="47"/>
      <c r="G5" s="47"/>
      <c r="H5" s="1"/>
      <c r="I5" s="1"/>
    </row>
    <row r="6" spans="1:9" ht="15" hidden="1">
      <c r="A6" s="39" t="s">
        <v>80</v>
      </c>
      <c r="B6" s="39"/>
      <c r="C6" s="39"/>
      <c r="D6" s="39"/>
      <c r="E6" s="39"/>
      <c r="F6" s="47"/>
      <c r="G6" s="47"/>
      <c r="H6" s="1"/>
      <c r="I6" s="1"/>
    </row>
    <row r="7" spans="1:9" ht="15" hidden="1">
      <c r="A7" s="41" t="s">
        <v>112</v>
      </c>
      <c r="B7" s="41"/>
      <c r="C7" s="41"/>
      <c r="D7" s="41"/>
      <c r="E7" s="41"/>
      <c r="F7" s="48"/>
      <c r="G7" s="48"/>
      <c r="H7" s="1"/>
      <c r="I7" s="1"/>
    </row>
    <row r="8" spans="1:9" ht="5.25" hidden="1" customHeight="1"/>
    <row r="9" spans="1:9" ht="15" hidden="1">
      <c r="A9" s="39" t="s">
        <v>81</v>
      </c>
      <c r="B9" s="40"/>
      <c r="C9" s="40"/>
      <c r="D9" s="40"/>
      <c r="E9" s="40"/>
      <c r="F9" s="40"/>
      <c r="G9" s="40"/>
      <c r="H9" s="1"/>
      <c r="I9" s="1"/>
    </row>
    <row r="10" spans="1:9" ht="15" hidden="1">
      <c r="A10" s="39" t="s">
        <v>80</v>
      </c>
      <c r="B10" s="40"/>
      <c r="C10" s="40"/>
      <c r="D10" s="40"/>
      <c r="E10" s="40"/>
      <c r="F10" s="40"/>
      <c r="G10" s="40"/>
      <c r="H10" s="1"/>
      <c r="I10" s="1"/>
    </row>
    <row r="11" spans="1:9" ht="15" hidden="1">
      <c r="A11" s="41" t="s">
        <v>94</v>
      </c>
      <c r="B11" s="40"/>
      <c r="C11" s="40"/>
      <c r="D11" s="40"/>
      <c r="E11" s="40"/>
      <c r="F11" s="40"/>
      <c r="G11" s="40"/>
      <c r="H11" s="1"/>
      <c r="I11" s="1"/>
    </row>
    <row r="12" spans="1:9" ht="26.25" customHeight="1">
      <c r="A12" s="53" t="s">
        <v>93</v>
      </c>
      <c r="B12" s="53"/>
      <c r="C12" s="53"/>
      <c r="D12" s="53"/>
      <c r="E12" s="53"/>
      <c r="F12" s="53"/>
      <c r="G12" s="53"/>
      <c r="H12" s="26"/>
      <c r="I12" s="26"/>
    </row>
    <row r="13" spans="1:9">
      <c r="A13" s="50" t="s">
        <v>79</v>
      </c>
      <c r="B13" s="54" t="s">
        <v>78</v>
      </c>
      <c r="C13" s="42" t="s">
        <v>77</v>
      </c>
      <c r="D13" s="44" t="s">
        <v>97</v>
      </c>
      <c r="E13" s="42" t="s">
        <v>98</v>
      </c>
      <c r="F13" s="44" t="s">
        <v>97</v>
      </c>
      <c r="G13" s="42" t="s">
        <v>98</v>
      </c>
      <c r="H13" s="44" t="s">
        <v>97</v>
      </c>
      <c r="I13" s="42" t="s">
        <v>98</v>
      </c>
    </row>
    <row r="14" spans="1:9" ht="40.5" customHeight="1">
      <c r="A14" s="50"/>
      <c r="B14" s="54"/>
      <c r="C14" s="43"/>
      <c r="D14" s="45"/>
      <c r="E14" s="43"/>
      <c r="F14" s="45"/>
      <c r="G14" s="43"/>
      <c r="H14" s="45"/>
      <c r="I14" s="43"/>
    </row>
    <row r="15" spans="1:9" ht="6.75" customHeight="1">
      <c r="A15" s="2"/>
      <c r="B15" s="3"/>
      <c r="C15" s="2"/>
      <c r="D15" s="2"/>
      <c r="E15" s="19"/>
      <c r="F15" s="28"/>
      <c r="G15" s="35"/>
      <c r="H15" s="2"/>
      <c r="I15" s="19"/>
    </row>
    <row r="16" spans="1:9" s="11" customFormat="1">
      <c r="A16" s="4" t="s">
        <v>0</v>
      </c>
      <c r="B16" s="18" t="s">
        <v>1</v>
      </c>
      <c r="C16" s="6">
        <f>C17+C19+C21+C25+C26+C31+C33+C35+C38</f>
        <v>201376279</v>
      </c>
      <c r="D16" s="6"/>
      <c r="E16" s="6">
        <f t="shared" ref="E16:G16" si="0">E17+E19+E21+E25+E26+E31+E33+E35+E38</f>
        <v>201678779</v>
      </c>
      <c r="F16" s="29"/>
      <c r="G16" s="6">
        <f t="shared" si="0"/>
        <v>201678779</v>
      </c>
      <c r="H16" s="6"/>
      <c r="I16" s="6">
        <f t="shared" ref="I16" si="1">I17+I19+I21+I25+I26+I31+I33+I35+I38</f>
        <v>201678779</v>
      </c>
    </row>
    <row r="17" spans="1:9" s="11" customFormat="1">
      <c r="A17" s="4" t="s">
        <v>2</v>
      </c>
      <c r="B17" s="18" t="s">
        <v>3</v>
      </c>
      <c r="C17" s="6">
        <v>133094588</v>
      </c>
      <c r="D17" s="6"/>
      <c r="E17" s="6">
        <v>133094588</v>
      </c>
      <c r="F17" s="29"/>
      <c r="G17" s="6">
        <v>133094588</v>
      </c>
      <c r="H17" s="6"/>
      <c r="I17" s="6">
        <v>133094588</v>
      </c>
    </row>
    <row r="18" spans="1:9">
      <c r="A18" s="8" t="s">
        <v>4</v>
      </c>
      <c r="B18" s="9" t="s">
        <v>5</v>
      </c>
      <c r="C18" s="7">
        <v>133094588</v>
      </c>
      <c r="D18" s="7"/>
      <c r="E18" s="7">
        <v>133094588</v>
      </c>
      <c r="F18" s="30"/>
      <c r="G18" s="7">
        <v>133094588</v>
      </c>
      <c r="H18" s="7"/>
      <c r="I18" s="7">
        <v>133094588</v>
      </c>
    </row>
    <row r="19" spans="1:9" s="11" customFormat="1" ht="25.5">
      <c r="A19" s="10" t="s">
        <v>6</v>
      </c>
      <c r="B19" s="5" t="s">
        <v>7</v>
      </c>
      <c r="C19" s="6">
        <f>C20</f>
        <v>22554241</v>
      </c>
      <c r="D19" s="6"/>
      <c r="E19" s="6">
        <f t="shared" ref="E19:I19" si="2">E20</f>
        <v>22554241</v>
      </c>
      <c r="F19" s="29"/>
      <c r="G19" s="6">
        <f t="shared" si="2"/>
        <v>22554241</v>
      </c>
      <c r="H19" s="6"/>
      <c r="I19" s="6">
        <f t="shared" si="2"/>
        <v>22554241</v>
      </c>
    </row>
    <row r="20" spans="1:9" ht="25.5">
      <c r="A20" s="8" t="s">
        <v>8</v>
      </c>
      <c r="B20" s="9" t="s">
        <v>9</v>
      </c>
      <c r="C20" s="7">
        <v>22554241</v>
      </c>
      <c r="D20" s="7"/>
      <c r="E20" s="7">
        <v>22554241</v>
      </c>
      <c r="F20" s="30"/>
      <c r="G20" s="7">
        <v>22554241</v>
      </c>
      <c r="H20" s="7"/>
      <c r="I20" s="7">
        <v>22554241</v>
      </c>
    </row>
    <row r="21" spans="1:9" s="11" customFormat="1">
      <c r="A21" s="10" t="s">
        <v>10</v>
      </c>
      <c r="B21" s="5" t="s">
        <v>11</v>
      </c>
      <c r="C21" s="6">
        <f>SUM(C22:C24)</f>
        <v>23509450</v>
      </c>
      <c r="D21" s="6"/>
      <c r="E21" s="6">
        <f t="shared" ref="E21:G21" si="3">SUM(E22:E24)</f>
        <v>23509450</v>
      </c>
      <c r="F21" s="29"/>
      <c r="G21" s="6">
        <f t="shared" si="3"/>
        <v>23509450</v>
      </c>
      <c r="H21" s="6"/>
      <c r="I21" s="6">
        <f t="shared" ref="I21" si="4">SUM(I22:I24)</f>
        <v>23509450</v>
      </c>
    </row>
    <row r="22" spans="1:9">
      <c r="A22" s="8" t="s">
        <v>12</v>
      </c>
      <c r="B22" s="9" t="s">
        <v>13</v>
      </c>
      <c r="C22" s="7">
        <v>23430815</v>
      </c>
      <c r="D22" s="7"/>
      <c r="E22" s="7">
        <v>23430815</v>
      </c>
      <c r="F22" s="30"/>
      <c r="G22" s="7">
        <v>23430815</v>
      </c>
      <c r="H22" s="7"/>
      <c r="I22" s="7">
        <v>23430815</v>
      </c>
    </row>
    <row r="23" spans="1:9">
      <c r="A23" s="8" t="s">
        <v>14</v>
      </c>
      <c r="B23" s="9" t="s">
        <v>15</v>
      </c>
      <c r="C23" s="7">
        <v>10576</v>
      </c>
      <c r="D23" s="7"/>
      <c r="E23" s="7">
        <v>10576</v>
      </c>
      <c r="F23" s="30"/>
      <c r="G23" s="7">
        <v>10576</v>
      </c>
      <c r="H23" s="7"/>
      <c r="I23" s="7">
        <v>10576</v>
      </c>
    </row>
    <row r="24" spans="1:9" ht="25.5">
      <c r="A24" s="8" t="s">
        <v>16</v>
      </c>
      <c r="B24" s="9" t="s">
        <v>17</v>
      </c>
      <c r="C24" s="7">
        <v>68059</v>
      </c>
      <c r="D24" s="7"/>
      <c r="E24" s="7">
        <v>68059</v>
      </c>
      <c r="F24" s="30"/>
      <c r="G24" s="7">
        <v>68059</v>
      </c>
      <c r="H24" s="7"/>
      <c r="I24" s="7">
        <v>68059</v>
      </c>
    </row>
    <row r="25" spans="1:9" s="11" customFormat="1">
      <c r="A25" s="10" t="s">
        <v>18</v>
      </c>
      <c r="B25" s="5" t="s">
        <v>19</v>
      </c>
      <c r="C25" s="6">
        <v>3712000</v>
      </c>
      <c r="D25" s="6"/>
      <c r="E25" s="6">
        <v>3712000</v>
      </c>
      <c r="F25" s="29"/>
      <c r="G25" s="6">
        <v>3712000</v>
      </c>
      <c r="H25" s="6"/>
      <c r="I25" s="6">
        <v>3712000</v>
      </c>
    </row>
    <row r="26" spans="1:9" s="11" customFormat="1" ht="25.5">
      <c r="A26" s="10" t="s">
        <v>20</v>
      </c>
      <c r="B26" s="5" t="s">
        <v>21</v>
      </c>
      <c r="C26" s="6">
        <f>SUM(C27:C30)</f>
        <v>13164000</v>
      </c>
      <c r="D26" s="6"/>
      <c r="E26" s="6">
        <f t="shared" ref="E26:G26" si="5">SUM(E27:E30)</f>
        <v>13164000</v>
      </c>
      <c r="F26" s="29"/>
      <c r="G26" s="6">
        <f t="shared" si="5"/>
        <v>13164000</v>
      </c>
      <c r="H26" s="6"/>
      <c r="I26" s="6">
        <f t="shared" ref="I26" si="6">SUM(I27:I30)</f>
        <v>13164000</v>
      </c>
    </row>
    <row r="27" spans="1:9" ht="25.5">
      <c r="A27" s="8" t="s">
        <v>22</v>
      </c>
      <c r="B27" s="9" t="s">
        <v>23</v>
      </c>
      <c r="C27" s="7">
        <v>9525000</v>
      </c>
      <c r="D27" s="7"/>
      <c r="E27" s="7">
        <v>9525000</v>
      </c>
      <c r="F27" s="30"/>
      <c r="G27" s="7">
        <v>9525000</v>
      </c>
      <c r="H27" s="7"/>
      <c r="I27" s="7">
        <v>9525000</v>
      </c>
    </row>
    <row r="28" spans="1:9" ht="39.75" customHeight="1">
      <c r="A28" s="8" t="s">
        <v>24</v>
      </c>
      <c r="B28" s="9" t="s">
        <v>25</v>
      </c>
      <c r="C28" s="7">
        <v>88000</v>
      </c>
      <c r="D28" s="7"/>
      <c r="E28" s="7">
        <v>88000</v>
      </c>
      <c r="F28" s="30"/>
      <c r="G28" s="7">
        <v>88000</v>
      </c>
      <c r="H28" s="7"/>
      <c r="I28" s="7">
        <v>88000</v>
      </c>
    </row>
    <row r="29" spans="1:9" ht="25.5">
      <c r="A29" s="8" t="s">
        <v>26</v>
      </c>
      <c r="B29" s="9" t="s">
        <v>27</v>
      </c>
      <c r="C29" s="7">
        <v>668000</v>
      </c>
      <c r="D29" s="7"/>
      <c r="E29" s="7">
        <v>668000</v>
      </c>
      <c r="F29" s="30"/>
      <c r="G29" s="7">
        <v>668000</v>
      </c>
      <c r="H29" s="7"/>
      <c r="I29" s="7">
        <v>668000</v>
      </c>
    </row>
    <row r="30" spans="1:9" ht="63.75">
      <c r="A30" s="8" t="s">
        <v>28</v>
      </c>
      <c r="B30" s="9" t="s">
        <v>29</v>
      </c>
      <c r="C30" s="7">
        <v>2883000</v>
      </c>
      <c r="D30" s="7"/>
      <c r="E30" s="7">
        <v>2883000</v>
      </c>
      <c r="F30" s="30"/>
      <c r="G30" s="7">
        <v>2883000</v>
      </c>
      <c r="H30" s="7"/>
      <c r="I30" s="7">
        <v>2883000</v>
      </c>
    </row>
    <row r="31" spans="1:9" s="11" customFormat="1">
      <c r="A31" s="10" t="s">
        <v>30</v>
      </c>
      <c r="B31" s="5" t="s">
        <v>31</v>
      </c>
      <c r="C31" s="6">
        <f>C32</f>
        <v>407000</v>
      </c>
      <c r="D31" s="6"/>
      <c r="E31" s="6">
        <f t="shared" ref="E31:I31" si="7">E32</f>
        <v>407000</v>
      </c>
      <c r="F31" s="29"/>
      <c r="G31" s="6">
        <f t="shared" si="7"/>
        <v>407000</v>
      </c>
      <c r="H31" s="6"/>
      <c r="I31" s="6">
        <f t="shared" si="7"/>
        <v>407000</v>
      </c>
    </row>
    <row r="32" spans="1:9">
      <c r="A32" s="8" t="s">
        <v>32</v>
      </c>
      <c r="B32" s="9" t="s">
        <v>33</v>
      </c>
      <c r="C32" s="7">
        <v>407000</v>
      </c>
      <c r="D32" s="7"/>
      <c r="E32" s="7">
        <v>407000</v>
      </c>
      <c r="F32" s="30"/>
      <c r="G32" s="7">
        <v>407000</v>
      </c>
      <c r="H32" s="7"/>
      <c r="I32" s="7">
        <v>407000</v>
      </c>
    </row>
    <row r="33" spans="1:9" s="11" customFormat="1" ht="25.5">
      <c r="A33" s="10" t="s">
        <v>34</v>
      </c>
      <c r="B33" s="5" t="s">
        <v>35</v>
      </c>
      <c r="C33" s="6">
        <f>C34</f>
        <v>325000</v>
      </c>
      <c r="D33" s="6"/>
      <c r="E33" s="6">
        <f t="shared" ref="E33:I33" si="8">E34</f>
        <v>325000</v>
      </c>
      <c r="F33" s="29"/>
      <c r="G33" s="6">
        <f t="shared" si="8"/>
        <v>325000</v>
      </c>
      <c r="H33" s="6"/>
      <c r="I33" s="6">
        <f t="shared" si="8"/>
        <v>325000</v>
      </c>
    </row>
    <row r="34" spans="1:9">
      <c r="A34" s="8" t="s">
        <v>36</v>
      </c>
      <c r="B34" s="9" t="s">
        <v>37</v>
      </c>
      <c r="C34" s="7">
        <v>325000</v>
      </c>
      <c r="D34" s="7"/>
      <c r="E34" s="7">
        <v>325000</v>
      </c>
      <c r="F34" s="30"/>
      <c r="G34" s="7">
        <v>325000</v>
      </c>
      <c r="H34" s="7"/>
      <c r="I34" s="7">
        <v>325000</v>
      </c>
    </row>
    <row r="35" spans="1:9" s="11" customFormat="1" ht="25.5">
      <c r="A35" s="10" t="s">
        <v>38</v>
      </c>
      <c r="B35" s="5" t="s">
        <v>39</v>
      </c>
      <c r="C35" s="6">
        <f>SUM(C36:C37)</f>
        <v>2102000</v>
      </c>
      <c r="D35" s="6"/>
      <c r="E35" s="6">
        <f>SUM(E36:E37)</f>
        <v>2404500</v>
      </c>
      <c r="F35" s="29"/>
      <c r="G35" s="6">
        <f>SUM(G36:G37)</f>
        <v>2404500</v>
      </c>
      <c r="H35" s="6"/>
      <c r="I35" s="6">
        <f>SUM(I36:I37)</f>
        <v>2404500</v>
      </c>
    </row>
    <row r="36" spans="1:9" ht="63.75">
      <c r="A36" s="8" t="s">
        <v>40</v>
      </c>
      <c r="B36" s="9" t="s">
        <v>41</v>
      </c>
      <c r="C36" s="7">
        <v>1602000</v>
      </c>
      <c r="D36" s="7">
        <v>302500</v>
      </c>
      <c r="E36" s="7">
        <f>SUM(C36:D36)</f>
        <v>1904500</v>
      </c>
      <c r="F36" s="30"/>
      <c r="G36" s="7">
        <v>1904500</v>
      </c>
      <c r="H36" s="7"/>
      <c r="I36" s="7">
        <v>1904500</v>
      </c>
    </row>
    <row r="37" spans="1:9" ht="38.25">
      <c r="A37" s="8" t="s">
        <v>42</v>
      </c>
      <c r="B37" s="9" t="s">
        <v>43</v>
      </c>
      <c r="C37" s="7">
        <v>500000</v>
      </c>
      <c r="D37" s="7"/>
      <c r="E37" s="7">
        <v>500000</v>
      </c>
      <c r="F37" s="30"/>
      <c r="G37" s="7">
        <v>500000</v>
      </c>
      <c r="H37" s="7"/>
      <c r="I37" s="7">
        <v>500000</v>
      </c>
    </row>
    <row r="38" spans="1:9" s="11" customFormat="1">
      <c r="A38" s="10" t="s">
        <v>44</v>
      </c>
      <c r="B38" s="5" t="s">
        <v>45</v>
      </c>
      <c r="C38" s="6">
        <v>2508000</v>
      </c>
      <c r="D38" s="6"/>
      <c r="E38" s="6">
        <v>2508000</v>
      </c>
      <c r="F38" s="29"/>
      <c r="G38" s="6">
        <v>2508000</v>
      </c>
      <c r="H38" s="6"/>
      <c r="I38" s="6">
        <v>2508000</v>
      </c>
    </row>
    <row r="39" spans="1:9" s="11" customFormat="1">
      <c r="A39" s="10" t="s">
        <v>46</v>
      </c>
      <c r="B39" s="5" t="s">
        <v>47</v>
      </c>
      <c r="C39" s="6">
        <f>C40</f>
        <v>999113912</v>
      </c>
      <c r="D39" s="6">
        <f t="shared" ref="D39:I39" si="9">D40+D76+D77+D78</f>
        <v>-665735.55999999982</v>
      </c>
      <c r="E39" s="6">
        <f t="shared" si="9"/>
        <v>998448176.44000006</v>
      </c>
      <c r="F39" s="29">
        <f t="shared" si="9"/>
        <v>12412983.549999999</v>
      </c>
      <c r="G39" s="6">
        <f t="shared" si="9"/>
        <v>1014755842.2099999</v>
      </c>
      <c r="H39" s="6">
        <f t="shared" si="9"/>
        <v>0</v>
      </c>
      <c r="I39" s="6">
        <f t="shared" si="9"/>
        <v>998519882.44000006</v>
      </c>
    </row>
    <row r="40" spans="1:9" ht="25.5">
      <c r="A40" s="8" t="s">
        <v>70</v>
      </c>
      <c r="B40" s="9" t="s">
        <v>48</v>
      </c>
      <c r="C40" s="7">
        <f t="shared" ref="C40:I40" si="10">C41+C43+C57+C72</f>
        <v>999113912</v>
      </c>
      <c r="D40" s="7">
        <f t="shared" si="10"/>
        <v>614594</v>
      </c>
      <c r="E40" s="7">
        <f t="shared" si="10"/>
        <v>999728506</v>
      </c>
      <c r="F40" s="30">
        <f t="shared" si="10"/>
        <v>15101057.039999999</v>
      </c>
      <c r="G40" s="7">
        <f t="shared" si="10"/>
        <v>1014829563.04</v>
      </c>
      <c r="H40" s="7">
        <f t="shared" si="10"/>
        <v>0</v>
      </c>
      <c r="I40" s="7">
        <f t="shared" si="10"/>
        <v>999800212</v>
      </c>
    </row>
    <row r="41" spans="1:9" s="11" customFormat="1" ht="25.5">
      <c r="A41" s="10" t="s">
        <v>49</v>
      </c>
      <c r="B41" s="5" t="s">
        <v>82</v>
      </c>
      <c r="C41" s="6">
        <f>C42</f>
        <v>50669100</v>
      </c>
      <c r="D41" s="6">
        <f t="shared" ref="D41:I41" si="11">D42</f>
        <v>0</v>
      </c>
      <c r="E41" s="6">
        <f t="shared" si="11"/>
        <v>50669100</v>
      </c>
      <c r="F41" s="29">
        <f t="shared" si="11"/>
        <v>0</v>
      </c>
      <c r="G41" s="6">
        <f t="shared" si="11"/>
        <v>50669100</v>
      </c>
      <c r="H41" s="6">
        <f t="shared" si="11"/>
        <v>0</v>
      </c>
      <c r="I41" s="6">
        <f t="shared" si="11"/>
        <v>50669100</v>
      </c>
    </row>
    <row r="42" spans="1:9" ht="25.5">
      <c r="A42" s="8" t="s">
        <v>65</v>
      </c>
      <c r="B42" s="9" t="s">
        <v>83</v>
      </c>
      <c r="C42" s="7">
        <v>50669100</v>
      </c>
      <c r="D42" s="7"/>
      <c r="E42" s="7">
        <f>SUM(C42:D42)</f>
        <v>50669100</v>
      </c>
      <c r="F42" s="30"/>
      <c r="G42" s="7">
        <f>SUM(E42:F42)</f>
        <v>50669100</v>
      </c>
      <c r="H42" s="7"/>
      <c r="I42" s="7">
        <f>SUM(G42:H42)</f>
        <v>50669100</v>
      </c>
    </row>
    <row r="43" spans="1:9" s="11" customFormat="1" ht="25.5">
      <c r="A43" s="10" t="s">
        <v>50</v>
      </c>
      <c r="B43" s="5" t="s">
        <v>84</v>
      </c>
      <c r="C43" s="6">
        <f>SUM(C44:C56)</f>
        <v>303626600</v>
      </c>
      <c r="D43" s="6">
        <f t="shared" ref="D43:I43" si="12">SUM(D44:D56)</f>
        <v>542900</v>
      </c>
      <c r="E43" s="6">
        <f t="shared" si="12"/>
        <v>304169500</v>
      </c>
      <c r="F43" s="29">
        <f t="shared" si="12"/>
        <v>15071057.039999999</v>
      </c>
      <c r="G43" s="6">
        <f t="shared" si="12"/>
        <v>319240557.04000002</v>
      </c>
      <c r="H43" s="6">
        <f t="shared" si="12"/>
        <v>0</v>
      </c>
      <c r="I43" s="6">
        <f t="shared" si="12"/>
        <v>304169500</v>
      </c>
    </row>
    <row r="44" spans="1:9" ht="76.5">
      <c r="A44" s="8" t="s">
        <v>54</v>
      </c>
      <c r="B44" s="9" t="s">
        <v>106</v>
      </c>
      <c r="C44" s="7">
        <v>1988400</v>
      </c>
      <c r="D44" s="7"/>
      <c r="E44" s="7">
        <f t="shared" ref="E44:E56" si="13">SUM(C44:D44)</f>
        <v>1988400</v>
      </c>
      <c r="F44" s="30"/>
      <c r="G44" s="7">
        <f t="shared" ref="G44:G56" si="14">SUM(E44:F44)</f>
        <v>1988400</v>
      </c>
      <c r="H44" s="7"/>
      <c r="I44" s="7">
        <f t="shared" ref="I44" si="15">SUM(G44:H44)</f>
        <v>1988400</v>
      </c>
    </row>
    <row r="45" spans="1:9" ht="38.25">
      <c r="A45" s="8" t="s">
        <v>113</v>
      </c>
      <c r="B45" s="9" t="s">
        <v>114</v>
      </c>
      <c r="C45" s="7"/>
      <c r="D45" s="7"/>
      <c r="E45" s="7"/>
      <c r="F45" s="30">
        <v>627327.5</v>
      </c>
      <c r="G45" s="7">
        <f t="shared" si="14"/>
        <v>627327.5</v>
      </c>
      <c r="H45" s="7"/>
      <c r="I45" s="7"/>
    </row>
    <row r="46" spans="1:9" ht="38.25">
      <c r="A46" s="8" t="s">
        <v>115</v>
      </c>
      <c r="B46" s="9" t="s">
        <v>116</v>
      </c>
      <c r="C46" s="7"/>
      <c r="D46" s="7"/>
      <c r="E46" s="7"/>
      <c r="F46" s="30">
        <v>35437.75</v>
      </c>
      <c r="G46" s="7">
        <f t="shared" si="14"/>
        <v>35437.75</v>
      </c>
      <c r="H46" s="7"/>
      <c r="I46" s="7"/>
    </row>
    <row r="47" spans="1:9" ht="58.5" customHeight="1">
      <c r="A47" s="8" t="s">
        <v>124</v>
      </c>
      <c r="B47" s="9" t="s">
        <v>116</v>
      </c>
      <c r="C47" s="7"/>
      <c r="D47" s="7"/>
      <c r="E47" s="7"/>
      <c r="F47" s="38">
        <v>3025698.79</v>
      </c>
      <c r="G47" s="7">
        <f t="shared" ref="G47" si="16">SUM(E47:F47)</f>
        <v>3025698.79</v>
      </c>
      <c r="H47" s="7"/>
      <c r="I47" s="7"/>
    </row>
    <row r="48" spans="1:9" ht="38.25">
      <c r="A48" s="8" t="s">
        <v>117</v>
      </c>
      <c r="B48" s="9" t="s">
        <v>118</v>
      </c>
      <c r="C48" s="7"/>
      <c r="D48" s="7"/>
      <c r="E48" s="7"/>
      <c r="F48" s="30">
        <v>8669593</v>
      </c>
      <c r="G48" s="7">
        <f t="shared" si="14"/>
        <v>8669593</v>
      </c>
      <c r="H48" s="7"/>
      <c r="I48" s="7"/>
    </row>
    <row r="49" spans="1:9" ht="25.5">
      <c r="A49" s="8" t="s">
        <v>99</v>
      </c>
      <c r="B49" s="9" t="s">
        <v>107</v>
      </c>
      <c r="C49" s="7"/>
      <c r="D49" s="7">
        <v>264000</v>
      </c>
      <c r="E49" s="7">
        <f t="shared" si="13"/>
        <v>264000</v>
      </c>
      <c r="F49" s="30"/>
      <c r="G49" s="7">
        <f t="shared" si="14"/>
        <v>264000</v>
      </c>
      <c r="H49" s="7"/>
      <c r="I49" s="7">
        <v>264000</v>
      </c>
    </row>
    <row r="50" spans="1:9" ht="25.5">
      <c r="A50" s="8" t="s">
        <v>119</v>
      </c>
      <c r="B50" s="9" t="s">
        <v>107</v>
      </c>
      <c r="C50" s="7"/>
      <c r="D50" s="7"/>
      <c r="E50" s="7"/>
      <c r="F50" s="30">
        <v>1080000</v>
      </c>
      <c r="G50" s="7">
        <f t="shared" si="14"/>
        <v>1080000</v>
      </c>
      <c r="H50" s="7"/>
      <c r="I50" s="7"/>
    </row>
    <row r="51" spans="1:9" ht="38.25">
      <c r="A51" s="8" t="s">
        <v>120</v>
      </c>
      <c r="B51" s="9" t="s">
        <v>107</v>
      </c>
      <c r="C51" s="7"/>
      <c r="D51" s="7"/>
      <c r="E51" s="7"/>
      <c r="F51" s="30">
        <v>438000</v>
      </c>
      <c r="G51" s="7">
        <f t="shared" si="14"/>
        <v>438000</v>
      </c>
      <c r="H51" s="7"/>
      <c r="I51" s="7"/>
    </row>
    <row r="52" spans="1:9" ht="38.25">
      <c r="A52" s="8" t="s">
        <v>121</v>
      </c>
      <c r="B52" s="9" t="s">
        <v>107</v>
      </c>
      <c r="C52" s="7"/>
      <c r="D52" s="7"/>
      <c r="E52" s="7"/>
      <c r="F52" s="30">
        <v>1195000</v>
      </c>
      <c r="G52" s="7">
        <f t="shared" si="14"/>
        <v>1195000</v>
      </c>
      <c r="H52" s="7"/>
      <c r="I52" s="7"/>
    </row>
    <row r="53" spans="1:9" ht="76.5">
      <c r="A53" s="8" t="s">
        <v>66</v>
      </c>
      <c r="B53" s="9" t="s">
        <v>107</v>
      </c>
      <c r="C53" s="7">
        <v>20800</v>
      </c>
      <c r="D53" s="7"/>
      <c r="E53" s="7">
        <f t="shared" si="13"/>
        <v>20800</v>
      </c>
      <c r="F53" s="30"/>
      <c r="G53" s="7">
        <f t="shared" si="14"/>
        <v>20800</v>
      </c>
      <c r="H53" s="7"/>
      <c r="I53" s="7">
        <f t="shared" ref="I53:I54" si="17">SUM(G53:H53)</f>
        <v>20800</v>
      </c>
    </row>
    <row r="54" spans="1:9" ht="51">
      <c r="A54" s="8" t="s">
        <v>51</v>
      </c>
      <c r="B54" s="9" t="s">
        <v>107</v>
      </c>
      <c r="C54" s="7">
        <v>223400</v>
      </c>
      <c r="D54" s="7"/>
      <c r="E54" s="7">
        <f t="shared" si="13"/>
        <v>223400</v>
      </c>
      <c r="F54" s="30"/>
      <c r="G54" s="7">
        <f t="shared" si="14"/>
        <v>223400</v>
      </c>
      <c r="H54" s="7"/>
      <c r="I54" s="7">
        <f t="shared" si="17"/>
        <v>223400</v>
      </c>
    </row>
    <row r="55" spans="1:9" ht="25.5">
      <c r="A55" s="12" t="s">
        <v>52</v>
      </c>
      <c r="B55" s="9" t="s">
        <v>107</v>
      </c>
      <c r="C55" s="7">
        <v>1116900</v>
      </c>
      <c r="D55" s="7">
        <v>278900</v>
      </c>
      <c r="E55" s="7">
        <f t="shared" si="13"/>
        <v>1395800</v>
      </c>
      <c r="F55" s="30"/>
      <c r="G55" s="7">
        <v>1395800</v>
      </c>
      <c r="H55" s="7"/>
      <c r="I55" s="7">
        <v>1395800</v>
      </c>
    </row>
    <row r="56" spans="1:9">
      <c r="A56" s="8" t="s">
        <v>53</v>
      </c>
      <c r="B56" s="9" t="s">
        <v>107</v>
      </c>
      <c r="C56" s="7">
        <v>300277100</v>
      </c>
      <c r="D56" s="7"/>
      <c r="E56" s="7">
        <f t="shared" si="13"/>
        <v>300277100</v>
      </c>
      <c r="F56" s="30"/>
      <c r="G56" s="7">
        <f t="shared" si="14"/>
        <v>300277100</v>
      </c>
      <c r="H56" s="7"/>
      <c r="I56" s="7">
        <f t="shared" ref="I56" si="18">SUM(G56:H56)</f>
        <v>300277100</v>
      </c>
    </row>
    <row r="57" spans="1:9" s="11" customFormat="1" ht="25.5">
      <c r="A57" s="10" t="s">
        <v>55</v>
      </c>
      <c r="B57" s="5" t="s">
        <v>85</v>
      </c>
      <c r="C57" s="6">
        <f t="shared" ref="C57:I57" si="19">SUM(C58:C71)</f>
        <v>644652012</v>
      </c>
      <c r="D57" s="6">
        <f t="shared" si="19"/>
        <v>-12</v>
      </c>
      <c r="E57" s="6">
        <f t="shared" si="19"/>
        <v>644652000</v>
      </c>
      <c r="F57" s="29">
        <f t="shared" si="19"/>
        <v>0</v>
      </c>
      <c r="G57" s="6">
        <f t="shared" si="19"/>
        <v>644652000</v>
      </c>
      <c r="H57" s="6">
        <f t="shared" si="19"/>
        <v>0</v>
      </c>
      <c r="I57" s="6">
        <f t="shared" si="19"/>
        <v>644652000</v>
      </c>
    </row>
    <row r="58" spans="1:9" ht="38.25">
      <c r="A58" s="8" t="s">
        <v>69</v>
      </c>
      <c r="B58" s="9" t="s">
        <v>64</v>
      </c>
      <c r="C58" s="7">
        <v>5907800</v>
      </c>
      <c r="D58" s="7"/>
      <c r="E58" s="7">
        <f t="shared" ref="E58:E71" si="20">SUM(C58:D58)</f>
        <v>5907800</v>
      </c>
      <c r="F58" s="30"/>
      <c r="G58" s="7">
        <f t="shared" ref="G58:G70" si="21">SUM(E58:F58)</f>
        <v>5907800</v>
      </c>
      <c r="H58" s="7"/>
      <c r="I58" s="7">
        <f t="shared" ref="I58:I70" si="22">SUM(G58:H58)</f>
        <v>5907800</v>
      </c>
    </row>
    <row r="59" spans="1:9" ht="25.5">
      <c r="A59" s="8" t="s">
        <v>57</v>
      </c>
      <c r="B59" s="9" t="s">
        <v>86</v>
      </c>
      <c r="C59" s="7">
        <v>281500</v>
      </c>
      <c r="D59" s="7"/>
      <c r="E59" s="7">
        <f t="shared" si="20"/>
        <v>281500</v>
      </c>
      <c r="F59" s="30"/>
      <c r="G59" s="7">
        <f t="shared" si="21"/>
        <v>281500</v>
      </c>
      <c r="H59" s="7"/>
      <c r="I59" s="7">
        <f t="shared" si="22"/>
        <v>281500</v>
      </c>
    </row>
    <row r="60" spans="1:9" ht="25.5">
      <c r="A60" s="8" t="s">
        <v>58</v>
      </c>
      <c r="B60" s="9" t="s">
        <v>86</v>
      </c>
      <c r="C60" s="7">
        <v>1012500</v>
      </c>
      <c r="D60" s="7"/>
      <c r="E60" s="7">
        <f t="shared" si="20"/>
        <v>1012500</v>
      </c>
      <c r="F60" s="30"/>
      <c r="G60" s="7">
        <f t="shared" si="21"/>
        <v>1012500</v>
      </c>
      <c r="H60" s="7"/>
      <c r="I60" s="7">
        <f t="shared" si="22"/>
        <v>1012500</v>
      </c>
    </row>
    <row r="61" spans="1:9" ht="51">
      <c r="A61" s="8" t="s">
        <v>59</v>
      </c>
      <c r="B61" s="9" t="s">
        <v>86</v>
      </c>
      <c r="C61" s="7">
        <v>10000</v>
      </c>
      <c r="D61" s="7"/>
      <c r="E61" s="7">
        <f t="shared" si="20"/>
        <v>10000</v>
      </c>
      <c r="F61" s="30"/>
      <c r="G61" s="7">
        <f t="shared" si="21"/>
        <v>10000</v>
      </c>
      <c r="H61" s="7"/>
      <c r="I61" s="7">
        <f t="shared" si="22"/>
        <v>10000</v>
      </c>
    </row>
    <row r="62" spans="1:9" ht="25.5">
      <c r="A62" s="8" t="s">
        <v>60</v>
      </c>
      <c r="B62" s="9" t="s">
        <v>86</v>
      </c>
      <c r="C62" s="7">
        <v>25000</v>
      </c>
      <c r="D62" s="7"/>
      <c r="E62" s="7">
        <f t="shared" si="20"/>
        <v>25000</v>
      </c>
      <c r="F62" s="30"/>
      <c r="G62" s="7">
        <f t="shared" si="21"/>
        <v>25000</v>
      </c>
      <c r="H62" s="7"/>
      <c r="I62" s="7">
        <f t="shared" si="22"/>
        <v>25000</v>
      </c>
    </row>
    <row r="63" spans="1:9" ht="25.5">
      <c r="A63" s="8" t="s">
        <v>73</v>
      </c>
      <c r="B63" s="9" t="s">
        <v>86</v>
      </c>
      <c r="C63" s="7">
        <v>5396200</v>
      </c>
      <c r="D63" s="7"/>
      <c r="E63" s="7">
        <f t="shared" si="20"/>
        <v>5396200</v>
      </c>
      <c r="F63" s="30"/>
      <c r="G63" s="7">
        <f t="shared" si="21"/>
        <v>5396200</v>
      </c>
      <c r="H63" s="7"/>
      <c r="I63" s="7">
        <f t="shared" si="22"/>
        <v>5396200</v>
      </c>
    </row>
    <row r="64" spans="1:9" ht="38.25">
      <c r="A64" s="8" t="s">
        <v>67</v>
      </c>
      <c r="B64" s="9" t="s">
        <v>87</v>
      </c>
      <c r="C64" s="7">
        <v>7063900</v>
      </c>
      <c r="D64" s="7"/>
      <c r="E64" s="7">
        <f t="shared" si="20"/>
        <v>7063900</v>
      </c>
      <c r="F64" s="30"/>
      <c r="G64" s="7">
        <f t="shared" si="21"/>
        <v>7063900</v>
      </c>
      <c r="H64" s="7"/>
      <c r="I64" s="7">
        <f t="shared" si="22"/>
        <v>7063900</v>
      </c>
    </row>
    <row r="65" spans="1:9" ht="89.25">
      <c r="A65" s="8" t="s">
        <v>75</v>
      </c>
      <c r="B65" s="9" t="s">
        <v>89</v>
      </c>
      <c r="C65" s="7">
        <v>3987200</v>
      </c>
      <c r="D65" s="7"/>
      <c r="E65" s="7">
        <f t="shared" si="20"/>
        <v>3987200</v>
      </c>
      <c r="F65" s="30"/>
      <c r="G65" s="7">
        <f t="shared" si="21"/>
        <v>3987200</v>
      </c>
      <c r="H65" s="7"/>
      <c r="I65" s="7">
        <f t="shared" si="22"/>
        <v>3987200</v>
      </c>
    </row>
    <row r="66" spans="1:9" ht="38.25">
      <c r="A66" s="8" t="s">
        <v>56</v>
      </c>
      <c r="B66" s="9" t="s">
        <v>88</v>
      </c>
      <c r="C66" s="7">
        <v>2888900</v>
      </c>
      <c r="D66" s="7"/>
      <c r="E66" s="7">
        <f t="shared" si="20"/>
        <v>2888900</v>
      </c>
      <c r="F66" s="30"/>
      <c r="G66" s="7">
        <f t="shared" si="21"/>
        <v>2888900</v>
      </c>
      <c r="H66" s="7"/>
      <c r="I66" s="7">
        <f t="shared" si="22"/>
        <v>2888900</v>
      </c>
    </row>
    <row r="67" spans="1:9" ht="51">
      <c r="A67" s="8" t="s">
        <v>71</v>
      </c>
      <c r="B67" s="9" t="s">
        <v>95</v>
      </c>
      <c r="C67" s="7">
        <v>9600</v>
      </c>
      <c r="D67" s="7"/>
      <c r="E67" s="7">
        <f t="shared" si="20"/>
        <v>9600</v>
      </c>
      <c r="F67" s="30"/>
      <c r="G67" s="7">
        <f t="shared" si="21"/>
        <v>9600</v>
      </c>
      <c r="H67" s="7"/>
      <c r="I67" s="7">
        <f t="shared" si="22"/>
        <v>9600</v>
      </c>
    </row>
    <row r="68" spans="1:9" ht="38.25">
      <c r="A68" s="8" t="s">
        <v>76</v>
      </c>
      <c r="B68" s="9" t="s">
        <v>96</v>
      </c>
      <c r="C68" s="7">
        <v>4785400</v>
      </c>
      <c r="D68" s="7"/>
      <c r="E68" s="7">
        <f t="shared" si="20"/>
        <v>4785400</v>
      </c>
      <c r="F68" s="30"/>
      <c r="G68" s="7">
        <f t="shared" si="21"/>
        <v>4785400</v>
      </c>
      <c r="H68" s="7"/>
      <c r="I68" s="7">
        <f t="shared" si="22"/>
        <v>4785400</v>
      </c>
    </row>
    <row r="69" spans="1:9" ht="63.75">
      <c r="A69" s="8" t="s">
        <v>74</v>
      </c>
      <c r="B69" s="9" t="s">
        <v>90</v>
      </c>
      <c r="C69" s="7">
        <v>47332200</v>
      </c>
      <c r="D69" s="7"/>
      <c r="E69" s="7">
        <f t="shared" si="20"/>
        <v>47332200</v>
      </c>
      <c r="F69" s="30"/>
      <c r="G69" s="7">
        <f t="shared" si="21"/>
        <v>47332200</v>
      </c>
      <c r="H69" s="7"/>
      <c r="I69" s="7">
        <f t="shared" si="22"/>
        <v>47332200</v>
      </c>
    </row>
    <row r="70" spans="1:9" ht="63.75">
      <c r="A70" s="8" t="s">
        <v>61</v>
      </c>
      <c r="B70" s="9" t="s">
        <v>90</v>
      </c>
      <c r="C70" s="7">
        <v>9079300</v>
      </c>
      <c r="D70" s="7"/>
      <c r="E70" s="7">
        <f t="shared" si="20"/>
        <v>9079300</v>
      </c>
      <c r="F70" s="30"/>
      <c r="G70" s="7">
        <f t="shared" si="21"/>
        <v>9079300</v>
      </c>
      <c r="H70" s="7"/>
      <c r="I70" s="7">
        <f t="shared" si="22"/>
        <v>9079300</v>
      </c>
    </row>
    <row r="71" spans="1:9">
      <c r="A71" s="8" t="s">
        <v>68</v>
      </c>
      <c r="B71" s="9" t="s">
        <v>90</v>
      </c>
      <c r="C71" s="7">
        <v>556872512</v>
      </c>
      <c r="D71" s="7">
        <v>-12</v>
      </c>
      <c r="E71" s="7">
        <f t="shared" si="20"/>
        <v>556872500</v>
      </c>
      <c r="F71" s="30"/>
      <c r="G71" s="7">
        <v>556872500</v>
      </c>
      <c r="H71" s="7"/>
      <c r="I71" s="7">
        <v>556872500</v>
      </c>
    </row>
    <row r="72" spans="1:9" s="11" customFormat="1" ht="25.5">
      <c r="A72" s="10" t="s">
        <v>62</v>
      </c>
      <c r="B72" s="5" t="s">
        <v>91</v>
      </c>
      <c r="C72" s="6">
        <f>SUM(C73:C75)</f>
        <v>166200</v>
      </c>
      <c r="D72" s="6">
        <f t="shared" ref="D72:I72" si="23">SUM(D73:D75)</f>
        <v>71706</v>
      </c>
      <c r="E72" s="6">
        <f t="shared" si="23"/>
        <v>237906</v>
      </c>
      <c r="F72" s="29">
        <f t="shared" si="23"/>
        <v>30000</v>
      </c>
      <c r="G72" s="6">
        <f t="shared" si="23"/>
        <v>267906</v>
      </c>
      <c r="H72" s="6">
        <f t="shared" si="23"/>
        <v>0</v>
      </c>
      <c r="I72" s="6">
        <f t="shared" si="23"/>
        <v>309612</v>
      </c>
    </row>
    <row r="73" spans="1:9" s="11" customFormat="1" ht="25.5">
      <c r="A73" s="8" t="s">
        <v>108</v>
      </c>
      <c r="B73" s="9" t="s">
        <v>109</v>
      </c>
      <c r="C73" s="6"/>
      <c r="D73" s="7">
        <f>68793+2913</f>
        <v>71706</v>
      </c>
      <c r="E73" s="7">
        <f>SUM(C73:D73)</f>
        <v>71706</v>
      </c>
      <c r="F73" s="30"/>
      <c r="G73" s="7">
        <f t="shared" ref="G73:G74" si="24">SUM(E73:F73)</f>
        <v>71706</v>
      </c>
      <c r="H73" s="7"/>
      <c r="I73" s="7">
        <v>71706</v>
      </c>
    </row>
    <row r="74" spans="1:9" s="11" customFormat="1" ht="25.5">
      <c r="A74" s="8" t="s">
        <v>122</v>
      </c>
      <c r="B74" s="9" t="s">
        <v>109</v>
      </c>
      <c r="C74" s="6"/>
      <c r="D74" s="7"/>
      <c r="E74" s="7">
        <f>SUM(C74:D74)</f>
        <v>0</v>
      </c>
      <c r="F74" s="30">
        <v>30000</v>
      </c>
      <c r="G74" s="7">
        <f t="shared" si="24"/>
        <v>30000</v>
      </c>
      <c r="H74" s="7"/>
      <c r="I74" s="7">
        <v>71706</v>
      </c>
    </row>
    <row r="75" spans="1:9" ht="56.25" customHeight="1">
      <c r="A75" s="8" t="s">
        <v>72</v>
      </c>
      <c r="B75" s="9" t="s">
        <v>92</v>
      </c>
      <c r="C75" s="7">
        <v>166200</v>
      </c>
      <c r="D75" s="7"/>
      <c r="E75" s="7">
        <f>SUM(C75:D75)</f>
        <v>166200</v>
      </c>
      <c r="F75" s="30"/>
      <c r="G75" s="7">
        <f>SUM(E75:F75)</f>
        <v>166200</v>
      </c>
      <c r="H75" s="7"/>
      <c r="I75" s="7">
        <f>SUM(G75:H75)</f>
        <v>166200</v>
      </c>
    </row>
    <row r="76" spans="1:9" ht="25.5">
      <c r="A76" s="10" t="s">
        <v>104</v>
      </c>
      <c r="B76" s="5" t="s">
        <v>105</v>
      </c>
      <c r="C76" s="7"/>
      <c r="D76" s="7"/>
      <c r="E76" s="6">
        <f t="shared" ref="E76:E78" si="25">SUM(C76:D76)</f>
        <v>0</v>
      </c>
      <c r="F76" s="30"/>
      <c r="G76" s="6">
        <f t="shared" ref="G76:G77" si="26">SUM(E76:F76)</f>
        <v>0</v>
      </c>
      <c r="H76" s="7"/>
      <c r="I76" s="6">
        <f t="shared" ref="I76" si="27">SUM(G76:H76)</f>
        <v>0</v>
      </c>
    </row>
    <row r="77" spans="1:9" s="11" customFormat="1" ht="39.75" customHeight="1">
      <c r="A77" s="10" t="s">
        <v>100</v>
      </c>
      <c r="B77" s="5" t="s">
        <v>101</v>
      </c>
      <c r="C77" s="6"/>
      <c r="D77" s="6">
        <v>747348.87</v>
      </c>
      <c r="E77" s="6">
        <f t="shared" si="25"/>
        <v>747348.87</v>
      </c>
      <c r="F77" s="29">
        <f>-747348.87+6616.49</f>
        <v>-740732.38</v>
      </c>
      <c r="G77" s="6">
        <f t="shared" si="26"/>
        <v>6616.4899999999907</v>
      </c>
      <c r="H77" s="6"/>
      <c r="I77" s="6">
        <v>747348.87</v>
      </c>
    </row>
    <row r="78" spans="1:9" s="11" customFormat="1" ht="39.75" customHeight="1">
      <c r="A78" s="10" t="s">
        <v>102</v>
      </c>
      <c r="B78" s="5" t="s">
        <v>103</v>
      </c>
      <c r="C78" s="6"/>
      <c r="D78" s="6">
        <v>-2027678.43</v>
      </c>
      <c r="E78" s="6">
        <f t="shared" si="25"/>
        <v>-2027678.43</v>
      </c>
      <c r="F78" s="29">
        <f>E78+80337.32</f>
        <v>-1947341.1099999999</v>
      </c>
      <c r="G78" s="6">
        <f>E78-F78</f>
        <v>-80337.320000000065</v>
      </c>
      <c r="H78" s="6"/>
      <c r="I78" s="6">
        <v>-2027678.43</v>
      </c>
    </row>
    <row r="79" spans="1:9">
      <c r="A79" s="20"/>
      <c r="B79" s="21"/>
      <c r="C79" s="22"/>
      <c r="D79" s="22"/>
      <c r="E79" s="22"/>
      <c r="F79" s="31"/>
      <c r="G79" s="22"/>
      <c r="H79" s="22"/>
      <c r="I79" s="22"/>
    </row>
    <row r="80" spans="1:9" s="11" customFormat="1">
      <c r="A80" s="13" t="s">
        <v>63</v>
      </c>
      <c r="B80" s="14"/>
      <c r="C80" s="15">
        <f>C39+C16</f>
        <v>1200490191</v>
      </c>
      <c r="D80" s="15">
        <f>D39+D16</f>
        <v>-665735.55999999982</v>
      </c>
      <c r="E80" s="15">
        <f t="shared" ref="E80:G80" si="28">E39+E16</f>
        <v>1200126955.4400001</v>
      </c>
      <c r="F80" s="32">
        <f>F39+F16</f>
        <v>12412983.549999999</v>
      </c>
      <c r="G80" s="15">
        <f t="shared" si="28"/>
        <v>1216434621.21</v>
      </c>
      <c r="H80" s="15">
        <f>H39+H16</f>
        <v>0</v>
      </c>
      <c r="I80" s="15">
        <f t="shared" ref="I80" si="29">I39+I16</f>
        <v>1200198661.4400001</v>
      </c>
    </row>
    <row r="81" spans="3:15">
      <c r="C81" s="1"/>
      <c r="D81" s="1"/>
      <c r="E81" s="1"/>
      <c r="F81" s="33"/>
      <c r="G81" s="36"/>
      <c r="H81" s="1"/>
      <c r="I81" s="1"/>
    </row>
    <row r="82" spans="3:15">
      <c r="F82" s="17"/>
      <c r="J82" s="17"/>
      <c r="K82" s="17"/>
      <c r="L82" s="17"/>
      <c r="M82" s="17"/>
      <c r="N82" s="17"/>
      <c r="O82" s="17"/>
    </row>
    <row r="83" spans="3:15">
      <c r="F83" s="17"/>
      <c r="J83" s="17"/>
      <c r="K83" s="17"/>
      <c r="L83" s="17"/>
      <c r="M83" s="17"/>
      <c r="N83" s="17"/>
      <c r="O83" s="17"/>
    </row>
    <row r="84" spans="3:15">
      <c r="F84" s="17"/>
      <c r="J84" s="17"/>
      <c r="K84" s="17"/>
      <c r="L84" s="17"/>
      <c r="M84" s="17"/>
      <c r="N84" s="17"/>
      <c r="O84" s="17"/>
    </row>
  </sheetData>
  <mergeCells count="19">
    <mergeCell ref="A7:G7"/>
    <mergeCell ref="A1:G1"/>
    <mergeCell ref="A2:G2"/>
    <mergeCell ref="A3:G3"/>
    <mergeCell ref="A5:G5"/>
    <mergeCell ref="A6:G6"/>
    <mergeCell ref="G13:G14"/>
    <mergeCell ref="H13:H14"/>
    <mergeCell ref="I13:I14"/>
    <mergeCell ref="A12:G12"/>
    <mergeCell ref="A9:G9"/>
    <mergeCell ref="A10:G10"/>
    <mergeCell ref="A11:G11"/>
    <mergeCell ref="A13:A14"/>
    <mergeCell ref="B13:B14"/>
    <mergeCell ref="C13:C14"/>
    <mergeCell ref="D13:D14"/>
    <mergeCell ref="E13:E14"/>
    <mergeCell ref="F13:F14"/>
  </mergeCells>
  <pageMargins left="0.17" right="0.31496062992125984" top="0.16" bottom="0.22" header="0.19685039370078741" footer="0.19685039370078741"/>
  <pageSetup paperSize="9" scale="77" firstPageNumber="44" fitToHeight="3" orientation="portrait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Приложение</vt:lpstr>
      <vt:lpstr>ПЗ</vt:lpstr>
      <vt:lpstr>ПЗ!Заголовки_для_печати</vt:lpstr>
      <vt:lpstr>Приложение!Заголовки_для_печати</vt:lpstr>
      <vt:lpstr>ПЗ!Область_печати</vt:lpstr>
      <vt:lpstr>Приложение!Область_печати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2019-04-17T07:39:28Z</cp:lastPrinted>
  <dcterms:created xsi:type="dcterms:W3CDTF">2015-11-20T04:47:03Z</dcterms:created>
  <dcterms:modified xsi:type="dcterms:W3CDTF">2019-04-29T06:53:35Z</dcterms:modified>
</cp:coreProperties>
</file>