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12600" activeTab="1"/>
  </bookViews>
  <sheets>
    <sheet name="ПЗ декабрь" sheetId="4" r:id="rId1"/>
    <sheet name="Приложение декабрь" sheetId="5" r:id="rId2"/>
  </sheets>
  <definedNames>
    <definedName name="_xlnm.Print_Titles" localSheetId="0">'ПЗ декабрь'!$31:$33</definedName>
    <definedName name="_xlnm.Print_Titles" localSheetId="1">'Приложение декабрь'!$34:$36</definedName>
    <definedName name="_xlnm.Print_Area" localSheetId="0">'ПЗ декабрь'!$A$2:$AI$166</definedName>
    <definedName name="_xlnm.Print_Area" localSheetId="1">'Приложение декабрь'!$A$1:$AJ$169</definedName>
  </definedNames>
  <calcPr calcId="124519"/>
</workbook>
</file>

<file path=xl/calcChain.xml><?xml version="1.0" encoding="utf-8"?>
<calcChain xmlns="http://schemas.openxmlformats.org/spreadsheetml/2006/main">
  <c r="P168" i="5"/>
  <c r="P167"/>
  <c r="P66"/>
  <c r="P69"/>
  <c r="P134"/>
  <c r="P151"/>
  <c r="P165" i="4"/>
  <c r="P164"/>
  <c r="Q63"/>
  <c r="P65" i="5" l="1"/>
  <c r="P64" s="1"/>
  <c r="AJ35" i="4" l="1"/>
  <c r="Q35"/>
  <c r="O35"/>
  <c r="P35"/>
  <c r="Q43"/>
  <c r="P54"/>
  <c r="P52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P57"/>
  <c r="P36"/>
  <c r="Q39"/>
  <c r="Q40"/>
  <c r="O43"/>
  <c r="P43"/>
  <c r="P46"/>
  <c r="O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P39"/>
  <c r="AJ131"/>
  <c r="AJ148"/>
  <c r="P148"/>
  <c r="Q148"/>
  <c r="G168" i="5"/>
  <c r="I168" s="1"/>
  <c r="K168" s="1"/>
  <c r="M168" s="1"/>
  <c r="O168" s="1"/>
  <c r="Q168" s="1"/>
  <c r="G167"/>
  <c r="I167" s="1"/>
  <c r="K167" s="1"/>
  <c r="M167" s="1"/>
  <c r="O167" s="1"/>
  <c r="Q167" s="1"/>
  <c r="AC166"/>
  <c r="AE166" s="1"/>
  <c r="AG166" s="1"/>
  <c r="AI166" s="1"/>
  <c r="T166"/>
  <c r="V166" s="1"/>
  <c r="X166" s="1"/>
  <c r="Z166" s="1"/>
  <c r="E166"/>
  <c r="G166" s="1"/>
  <c r="I166" s="1"/>
  <c r="K166" s="1"/>
  <c r="M166" s="1"/>
  <c r="O166" s="1"/>
  <c r="Q166" s="1"/>
  <c r="M165"/>
  <c r="O165" s="1"/>
  <c r="Q165" s="1"/>
  <c r="O164"/>
  <c r="Q164" s="1"/>
  <c r="O163"/>
  <c r="Q163" s="1"/>
  <c r="M163"/>
  <c r="M162"/>
  <c r="O162" s="1"/>
  <c r="Q162" s="1"/>
  <c r="O161"/>
  <c r="Q161" s="1"/>
  <c r="M161"/>
  <c r="AC160"/>
  <c r="AE160" s="1"/>
  <c r="AG160" s="1"/>
  <c r="AI160" s="1"/>
  <c r="V160"/>
  <c r="X160" s="1"/>
  <c r="Z160" s="1"/>
  <c r="T160"/>
  <c r="E160"/>
  <c r="G160" s="1"/>
  <c r="I160" s="1"/>
  <c r="K160" s="1"/>
  <c r="M160" s="1"/>
  <c r="O160" s="1"/>
  <c r="Q160" s="1"/>
  <c r="K159"/>
  <c r="M159" s="1"/>
  <c r="O159" s="1"/>
  <c r="Q159" s="1"/>
  <c r="I159"/>
  <c r="AC158"/>
  <c r="AE158" s="1"/>
  <c r="AG158" s="1"/>
  <c r="V158"/>
  <c r="X158" s="1"/>
  <c r="T158"/>
  <c r="E158"/>
  <c r="G158" s="1"/>
  <c r="I158" s="1"/>
  <c r="K158" s="1"/>
  <c r="M158" s="1"/>
  <c r="O158" s="1"/>
  <c r="Q158" s="1"/>
  <c r="K157"/>
  <c r="M157" s="1"/>
  <c r="O157" s="1"/>
  <c r="Q157" s="1"/>
  <c r="H156"/>
  <c r="I156" s="1"/>
  <c r="K156" s="1"/>
  <c r="M156" s="1"/>
  <c r="O156" s="1"/>
  <c r="Q156" s="1"/>
  <c r="G155"/>
  <c r="I155" s="1"/>
  <c r="K155" s="1"/>
  <c r="M155" s="1"/>
  <c r="O155" s="1"/>
  <c r="Q155" s="1"/>
  <c r="E155"/>
  <c r="E154"/>
  <c r="G154" s="1"/>
  <c r="I154" s="1"/>
  <c r="K154" s="1"/>
  <c r="M154" s="1"/>
  <c r="O154" s="1"/>
  <c r="Q154" s="1"/>
  <c r="G153"/>
  <c r="I153" s="1"/>
  <c r="K153" s="1"/>
  <c r="M153" s="1"/>
  <c r="O153" s="1"/>
  <c r="Q153" s="1"/>
  <c r="E153"/>
  <c r="E152"/>
  <c r="G152" s="1"/>
  <c r="AH151"/>
  <c r="AF151"/>
  <c r="AD151"/>
  <c r="AB151"/>
  <c r="AA151"/>
  <c r="Y151"/>
  <c r="W151"/>
  <c r="U151"/>
  <c r="T151"/>
  <c r="S151"/>
  <c r="R151"/>
  <c r="N151"/>
  <c r="L151"/>
  <c r="J151"/>
  <c r="H151"/>
  <c r="F151"/>
  <c r="D151"/>
  <c r="C151"/>
  <c r="AI150"/>
  <c r="X150"/>
  <c r="Z150" s="1"/>
  <c r="M150"/>
  <c r="O150" s="1"/>
  <c r="Q150" s="1"/>
  <c r="AE149"/>
  <c r="AG149" s="1"/>
  <c r="AI149" s="1"/>
  <c r="AC149"/>
  <c r="T149"/>
  <c r="V149" s="1"/>
  <c r="X149" s="1"/>
  <c r="Z149" s="1"/>
  <c r="E149"/>
  <c r="G149" s="1"/>
  <c r="I149" s="1"/>
  <c r="K149" s="1"/>
  <c r="M149" s="1"/>
  <c r="O149" s="1"/>
  <c r="Q149" s="1"/>
  <c r="AC148"/>
  <c r="AE148" s="1"/>
  <c r="AG148" s="1"/>
  <c r="AI148" s="1"/>
  <c r="T148"/>
  <c r="V148" s="1"/>
  <c r="X148" s="1"/>
  <c r="Z148" s="1"/>
  <c r="E148"/>
  <c r="G148" s="1"/>
  <c r="I148" s="1"/>
  <c r="K148" s="1"/>
  <c r="M148" s="1"/>
  <c r="O148" s="1"/>
  <c r="Q148" s="1"/>
  <c r="AE147"/>
  <c r="AG147" s="1"/>
  <c r="AI147" s="1"/>
  <c r="AC147"/>
  <c r="T147"/>
  <c r="V147" s="1"/>
  <c r="X147" s="1"/>
  <c r="Z147" s="1"/>
  <c r="E147"/>
  <c r="G147" s="1"/>
  <c r="I147" s="1"/>
  <c r="K147" s="1"/>
  <c r="M147" s="1"/>
  <c r="O147" s="1"/>
  <c r="Q147" s="1"/>
  <c r="G146"/>
  <c r="I146" s="1"/>
  <c r="K146" s="1"/>
  <c r="M146" s="1"/>
  <c r="O146" s="1"/>
  <c r="Q146" s="1"/>
  <c r="AC145"/>
  <c r="AE145" s="1"/>
  <c r="AG145" s="1"/>
  <c r="AI145" s="1"/>
  <c r="T145"/>
  <c r="V145" s="1"/>
  <c r="X145" s="1"/>
  <c r="Z145" s="1"/>
  <c r="G145"/>
  <c r="I145" s="1"/>
  <c r="K145" s="1"/>
  <c r="M145" s="1"/>
  <c r="O145" s="1"/>
  <c r="Q145" s="1"/>
  <c r="E145"/>
  <c r="AC144"/>
  <c r="AE144" s="1"/>
  <c r="AG144" s="1"/>
  <c r="AI144" s="1"/>
  <c r="V144"/>
  <c r="X144" s="1"/>
  <c r="Z144" s="1"/>
  <c r="T144"/>
  <c r="E144"/>
  <c r="G144" s="1"/>
  <c r="I144" s="1"/>
  <c r="K144" s="1"/>
  <c r="M144" s="1"/>
  <c r="O144" s="1"/>
  <c r="Q144" s="1"/>
  <c r="AC143"/>
  <c r="AE143" s="1"/>
  <c r="AG143" s="1"/>
  <c r="AI143" s="1"/>
  <c r="T143"/>
  <c r="V143" s="1"/>
  <c r="X143" s="1"/>
  <c r="Z143" s="1"/>
  <c r="E143"/>
  <c r="G143" s="1"/>
  <c r="I143" s="1"/>
  <c r="K143" s="1"/>
  <c r="M143" s="1"/>
  <c r="O143" s="1"/>
  <c r="Q143" s="1"/>
  <c r="AE142"/>
  <c r="AG142" s="1"/>
  <c r="AI142" s="1"/>
  <c r="AC142"/>
  <c r="T142"/>
  <c r="V142" s="1"/>
  <c r="X142" s="1"/>
  <c r="Z142" s="1"/>
  <c r="E142"/>
  <c r="G142" s="1"/>
  <c r="I142" s="1"/>
  <c r="K142" s="1"/>
  <c r="M142" s="1"/>
  <c r="O142" s="1"/>
  <c r="Q142" s="1"/>
  <c r="AC141"/>
  <c r="AE141" s="1"/>
  <c r="AG141" s="1"/>
  <c r="AI141" s="1"/>
  <c r="T141"/>
  <c r="V141" s="1"/>
  <c r="X141" s="1"/>
  <c r="Z141" s="1"/>
  <c r="E141"/>
  <c r="G141" s="1"/>
  <c r="I141" s="1"/>
  <c r="K141" s="1"/>
  <c r="M141" s="1"/>
  <c r="O141" s="1"/>
  <c r="Q141" s="1"/>
  <c r="AE140"/>
  <c r="AG140" s="1"/>
  <c r="AI140" s="1"/>
  <c r="AC140"/>
  <c r="T140"/>
  <c r="V140" s="1"/>
  <c r="X140" s="1"/>
  <c r="Z140" s="1"/>
  <c r="E140"/>
  <c r="G140" s="1"/>
  <c r="I140" s="1"/>
  <c r="K140" s="1"/>
  <c r="M140" s="1"/>
  <c r="O140" s="1"/>
  <c r="Q140" s="1"/>
  <c r="AC139"/>
  <c r="AE139" s="1"/>
  <c r="AG139" s="1"/>
  <c r="AI139" s="1"/>
  <c r="T139"/>
  <c r="V139" s="1"/>
  <c r="X139" s="1"/>
  <c r="Z139" s="1"/>
  <c r="G139"/>
  <c r="I139" s="1"/>
  <c r="K139" s="1"/>
  <c r="M139" s="1"/>
  <c r="O139" s="1"/>
  <c r="Q139" s="1"/>
  <c r="E139"/>
  <c r="AC138"/>
  <c r="AE138" s="1"/>
  <c r="AG138" s="1"/>
  <c r="AI138" s="1"/>
  <c r="V138"/>
  <c r="X138" s="1"/>
  <c r="Z138" s="1"/>
  <c r="T138"/>
  <c r="E138"/>
  <c r="G138" s="1"/>
  <c r="I138" s="1"/>
  <c r="K138" s="1"/>
  <c r="M138" s="1"/>
  <c r="O138" s="1"/>
  <c r="Q138" s="1"/>
  <c r="AC137"/>
  <c r="AE137" s="1"/>
  <c r="AG137" s="1"/>
  <c r="AI137" s="1"/>
  <c r="T137"/>
  <c r="V137" s="1"/>
  <c r="X137" s="1"/>
  <c r="Z137" s="1"/>
  <c r="G137"/>
  <c r="I137" s="1"/>
  <c r="K137" s="1"/>
  <c r="M137" s="1"/>
  <c r="O137" s="1"/>
  <c r="Q137" s="1"/>
  <c r="E137"/>
  <c r="AC136"/>
  <c r="AE136" s="1"/>
  <c r="AG136" s="1"/>
  <c r="AI136" s="1"/>
  <c r="V136"/>
  <c r="X136" s="1"/>
  <c r="Z136" s="1"/>
  <c r="T136"/>
  <c r="E136"/>
  <c r="G136" s="1"/>
  <c r="AC135"/>
  <c r="AE135" s="1"/>
  <c r="T135"/>
  <c r="V135" s="1"/>
  <c r="E135"/>
  <c r="G135" s="1"/>
  <c r="I135" s="1"/>
  <c r="AH134"/>
  <c r="AF134"/>
  <c r="AD134"/>
  <c r="AB134"/>
  <c r="AA134"/>
  <c r="Y134"/>
  <c r="W134"/>
  <c r="U134"/>
  <c r="S134"/>
  <c r="R134"/>
  <c r="N134"/>
  <c r="L134"/>
  <c r="J134"/>
  <c r="H134"/>
  <c r="F134"/>
  <c r="E134"/>
  <c r="D134"/>
  <c r="C134"/>
  <c r="O133"/>
  <c r="Q133" s="1"/>
  <c r="O132"/>
  <c r="Q132" s="1"/>
  <c r="M132"/>
  <c r="M131"/>
  <c r="O131" s="1"/>
  <c r="Q131" s="1"/>
  <c r="I130"/>
  <c r="K130" s="1"/>
  <c r="M130" s="1"/>
  <c r="O130" s="1"/>
  <c r="Q130" s="1"/>
  <c r="I129"/>
  <c r="K129" s="1"/>
  <c r="M129" s="1"/>
  <c r="O129" s="1"/>
  <c r="Q129" s="1"/>
  <c r="K128"/>
  <c r="M128" s="1"/>
  <c r="O128" s="1"/>
  <c r="Q128" s="1"/>
  <c r="I128"/>
  <c r="I127"/>
  <c r="K127" s="1"/>
  <c r="M127" s="1"/>
  <c r="O127" s="1"/>
  <c r="Q127" s="1"/>
  <c r="K126"/>
  <c r="M126" s="1"/>
  <c r="O126" s="1"/>
  <c r="Q126" s="1"/>
  <c r="I126"/>
  <c r="I125"/>
  <c r="K125" s="1"/>
  <c r="M125" s="1"/>
  <c r="O125" s="1"/>
  <c r="Q125" s="1"/>
  <c r="K124"/>
  <c r="M124" s="1"/>
  <c r="O124" s="1"/>
  <c r="Q124" s="1"/>
  <c r="I124"/>
  <c r="G123"/>
  <c r="I123" s="1"/>
  <c r="K123" s="1"/>
  <c r="M123" s="1"/>
  <c r="O123" s="1"/>
  <c r="Q123" s="1"/>
  <c r="I122"/>
  <c r="K122" s="1"/>
  <c r="M122" s="1"/>
  <c r="O122" s="1"/>
  <c r="Q122" s="1"/>
  <c r="G122"/>
  <c r="M121"/>
  <c r="O121" s="1"/>
  <c r="Q121" s="1"/>
  <c r="M120"/>
  <c r="O120" s="1"/>
  <c r="Q120" s="1"/>
  <c r="M119"/>
  <c r="O119" s="1"/>
  <c r="Q119" s="1"/>
  <c r="K118"/>
  <c r="M118" s="1"/>
  <c r="O118" s="1"/>
  <c r="Q118" s="1"/>
  <c r="I118"/>
  <c r="I117"/>
  <c r="K117" s="1"/>
  <c r="M117" s="1"/>
  <c r="O117" s="1"/>
  <c r="Q117" s="1"/>
  <c r="G116"/>
  <c r="I116" s="1"/>
  <c r="K116" s="1"/>
  <c r="M116" s="1"/>
  <c r="O116" s="1"/>
  <c r="Q116" s="1"/>
  <c r="E115"/>
  <c r="G115" s="1"/>
  <c r="I115" s="1"/>
  <c r="K115" s="1"/>
  <c r="M115" s="1"/>
  <c r="O115" s="1"/>
  <c r="Q115" s="1"/>
  <c r="E114"/>
  <c r="G114" s="1"/>
  <c r="I114" s="1"/>
  <c r="K114" s="1"/>
  <c r="M114" s="1"/>
  <c r="O114" s="1"/>
  <c r="Q114" s="1"/>
  <c r="G113"/>
  <c r="I113" s="1"/>
  <c r="K113" s="1"/>
  <c r="M113" s="1"/>
  <c r="O113" s="1"/>
  <c r="Q113" s="1"/>
  <c r="G112"/>
  <c r="I112" s="1"/>
  <c r="K112" s="1"/>
  <c r="M112" s="1"/>
  <c r="O112" s="1"/>
  <c r="Q112" s="1"/>
  <c r="G111"/>
  <c r="I111" s="1"/>
  <c r="K111" s="1"/>
  <c r="M111" s="1"/>
  <c r="O111" s="1"/>
  <c r="Q111" s="1"/>
  <c r="G110"/>
  <c r="I110" s="1"/>
  <c r="K110" s="1"/>
  <c r="M110" s="1"/>
  <c r="O110" s="1"/>
  <c r="Q110" s="1"/>
  <c r="G109"/>
  <c r="I109" s="1"/>
  <c r="K109" s="1"/>
  <c r="M109" s="1"/>
  <c r="O109" s="1"/>
  <c r="Q109" s="1"/>
  <c r="G108"/>
  <c r="I108" s="1"/>
  <c r="K108" s="1"/>
  <c r="M108" s="1"/>
  <c r="O108" s="1"/>
  <c r="Q108" s="1"/>
  <c r="G107"/>
  <c r="I107" s="1"/>
  <c r="K107" s="1"/>
  <c r="M107" s="1"/>
  <c r="O107" s="1"/>
  <c r="Q107" s="1"/>
  <c r="G106"/>
  <c r="I106" s="1"/>
  <c r="K106" s="1"/>
  <c r="M106" s="1"/>
  <c r="O106" s="1"/>
  <c r="Q106" s="1"/>
  <c r="G105"/>
  <c r="I105" s="1"/>
  <c r="K105" s="1"/>
  <c r="M105" s="1"/>
  <c r="O105" s="1"/>
  <c r="Q105" s="1"/>
  <c r="G104"/>
  <c r="I104" s="1"/>
  <c r="K104" s="1"/>
  <c r="M104" s="1"/>
  <c r="O104" s="1"/>
  <c r="Q104" s="1"/>
  <c r="G103"/>
  <c r="I103" s="1"/>
  <c r="K103" s="1"/>
  <c r="M103" s="1"/>
  <c r="O103" s="1"/>
  <c r="Q103" s="1"/>
  <c r="G102"/>
  <c r="I102" s="1"/>
  <c r="K102" s="1"/>
  <c r="M102" s="1"/>
  <c r="O102" s="1"/>
  <c r="Q102" s="1"/>
  <c r="G101"/>
  <c r="I101" s="1"/>
  <c r="K101" s="1"/>
  <c r="M101" s="1"/>
  <c r="O101" s="1"/>
  <c r="Q101" s="1"/>
  <c r="G100"/>
  <c r="I100" s="1"/>
  <c r="K100" s="1"/>
  <c r="M100" s="1"/>
  <c r="O100" s="1"/>
  <c r="Q100" s="1"/>
  <c r="AC99"/>
  <c r="AE99" s="1"/>
  <c r="AG99" s="1"/>
  <c r="AI99" s="1"/>
  <c r="T99"/>
  <c r="V99" s="1"/>
  <c r="X99" s="1"/>
  <c r="Z99" s="1"/>
  <c r="G99"/>
  <c r="I99" s="1"/>
  <c r="K99" s="1"/>
  <c r="M99" s="1"/>
  <c r="O99" s="1"/>
  <c r="Q99" s="1"/>
  <c r="E99"/>
  <c r="AC98"/>
  <c r="AE98" s="1"/>
  <c r="AG98" s="1"/>
  <c r="AI98" s="1"/>
  <c r="V98"/>
  <c r="X98" s="1"/>
  <c r="Z98" s="1"/>
  <c r="T98"/>
  <c r="E98"/>
  <c r="G98" s="1"/>
  <c r="I98" s="1"/>
  <c r="K98" s="1"/>
  <c r="M98" s="1"/>
  <c r="O98" s="1"/>
  <c r="Q98" s="1"/>
  <c r="AC97"/>
  <c r="AE97" s="1"/>
  <c r="AG97" s="1"/>
  <c r="AI97" s="1"/>
  <c r="T97"/>
  <c r="V97" s="1"/>
  <c r="X97" s="1"/>
  <c r="Z97" s="1"/>
  <c r="E97"/>
  <c r="G97" s="1"/>
  <c r="I97" s="1"/>
  <c r="K97" s="1"/>
  <c r="M97" s="1"/>
  <c r="O97" s="1"/>
  <c r="Q97" s="1"/>
  <c r="AE96"/>
  <c r="AG96" s="1"/>
  <c r="AI96" s="1"/>
  <c r="AC96"/>
  <c r="T96"/>
  <c r="V96" s="1"/>
  <c r="X96" s="1"/>
  <c r="Z96" s="1"/>
  <c r="E96"/>
  <c r="G96" s="1"/>
  <c r="I96" s="1"/>
  <c r="K96" s="1"/>
  <c r="M96" s="1"/>
  <c r="O96" s="1"/>
  <c r="Q96" s="1"/>
  <c r="AC95"/>
  <c r="AE95" s="1"/>
  <c r="AG95" s="1"/>
  <c r="AI95" s="1"/>
  <c r="T95"/>
  <c r="V95" s="1"/>
  <c r="X95" s="1"/>
  <c r="Z95" s="1"/>
  <c r="E95"/>
  <c r="G95" s="1"/>
  <c r="I95" s="1"/>
  <c r="K95" s="1"/>
  <c r="M95" s="1"/>
  <c r="O95" s="1"/>
  <c r="Q95" s="1"/>
  <c r="AE94"/>
  <c r="AG94" s="1"/>
  <c r="AI94" s="1"/>
  <c r="AC94"/>
  <c r="T94"/>
  <c r="V94" s="1"/>
  <c r="X94" s="1"/>
  <c r="Z94" s="1"/>
  <c r="E94"/>
  <c r="G94" s="1"/>
  <c r="I94" s="1"/>
  <c r="K94" s="1"/>
  <c r="M94" s="1"/>
  <c r="O94" s="1"/>
  <c r="Q94" s="1"/>
  <c r="AC93"/>
  <c r="AE93" s="1"/>
  <c r="AG93" s="1"/>
  <c r="AI93" s="1"/>
  <c r="T93"/>
  <c r="V93" s="1"/>
  <c r="X93" s="1"/>
  <c r="Z93" s="1"/>
  <c r="G93"/>
  <c r="I93" s="1"/>
  <c r="K93" s="1"/>
  <c r="M93" s="1"/>
  <c r="O93" s="1"/>
  <c r="Q93" s="1"/>
  <c r="E93"/>
  <c r="AC92"/>
  <c r="AE92" s="1"/>
  <c r="AG92" s="1"/>
  <c r="AI92" s="1"/>
  <c r="V92"/>
  <c r="X92" s="1"/>
  <c r="Z92" s="1"/>
  <c r="T92"/>
  <c r="E92"/>
  <c r="G92" s="1"/>
  <c r="I92" s="1"/>
  <c r="K92" s="1"/>
  <c r="M92" s="1"/>
  <c r="O92" s="1"/>
  <c r="Q92" s="1"/>
  <c r="AE91"/>
  <c r="AG91" s="1"/>
  <c r="AI91" s="1"/>
  <c r="M91"/>
  <c r="O91" s="1"/>
  <c r="Q91" s="1"/>
  <c r="K91"/>
  <c r="AC90"/>
  <c r="AE90" s="1"/>
  <c r="AG90" s="1"/>
  <c r="AI90" s="1"/>
  <c r="V90"/>
  <c r="X90" s="1"/>
  <c r="Z90" s="1"/>
  <c r="T90"/>
  <c r="E90"/>
  <c r="G90" s="1"/>
  <c r="I90" s="1"/>
  <c r="K90" s="1"/>
  <c r="M90" s="1"/>
  <c r="O90" s="1"/>
  <c r="Q90" s="1"/>
  <c r="AC89"/>
  <c r="AE89" s="1"/>
  <c r="AG89" s="1"/>
  <c r="AI89" s="1"/>
  <c r="T89"/>
  <c r="V89" s="1"/>
  <c r="X89" s="1"/>
  <c r="Z89" s="1"/>
  <c r="E89"/>
  <c r="G89" s="1"/>
  <c r="I89" s="1"/>
  <c r="K89" s="1"/>
  <c r="M89" s="1"/>
  <c r="O89" s="1"/>
  <c r="Q89" s="1"/>
  <c r="AE88"/>
  <c r="AG88" s="1"/>
  <c r="AI88" s="1"/>
  <c r="AC88"/>
  <c r="T88"/>
  <c r="V88" s="1"/>
  <c r="X88" s="1"/>
  <c r="Z88" s="1"/>
  <c r="E88"/>
  <c r="G88" s="1"/>
  <c r="I88" s="1"/>
  <c r="K88" s="1"/>
  <c r="M88" s="1"/>
  <c r="O88" s="1"/>
  <c r="Q88" s="1"/>
  <c r="AC87"/>
  <c r="AE87" s="1"/>
  <c r="AG87" s="1"/>
  <c r="AI87" s="1"/>
  <c r="T87"/>
  <c r="V87" s="1"/>
  <c r="X87" s="1"/>
  <c r="Z87" s="1"/>
  <c r="E87"/>
  <c r="G87" s="1"/>
  <c r="I87" s="1"/>
  <c r="K87" s="1"/>
  <c r="M87" s="1"/>
  <c r="O87" s="1"/>
  <c r="Q87" s="1"/>
  <c r="AE86"/>
  <c r="AG86" s="1"/>
  <c r="AI86" s="1"/>
  <c r="AC86"/>
  <c r="T86"/>
  <c r="V86" s="1"/>
  <c r="X86" s="1"/>
  <c r="Z86" s="1"/>
  <c r="E86"/>
  <c r="G86" s="1"/>
  <c r="I86" s="1"/>
  <c r="K86" s="1"/>
  <c r="M86" s="1"/>
  <c r="O86" s="1"/>
  <c r="Q86" s="1"/>
  <c r="AC85"/>
  <c r="AE85" s="1"/>
  <c r="AG85" s="1"/>
  <c r="AI85" s="1"/>
  <c r="T85"/>
  <c r="V85" s="1"/>
  <c r="X85" s="1"/>
  <c r="Z85" s="1"/>
  <c r="G85"/>
  <c r="I85" s="1"/>
  <c r="K85" s="1"/>
  <c r="M85" s="1"/>
  <c r="O85" s="1"/>
  <c r="Q85" s="1"/>
  <c r="E85"/>
  <c r="AC84"/>
  <c r="AE84" s="1"/>
  <c r="AG84" s="1"/>
  <c r="AI84" s="1"/>
  <c r="V84"/>
  <c r="X84" s="1"/>
  <c r="Z84" s="1"/>
  <c r="T84"/>
  <c r="E84"/>
  <c r="G84" s="1"/>
  <c r="I84" s="1"/>
  <c r="K84" s="1"/>
  <c r="M84" s="1"/>
  <c r="O84" s="1"/>
  <c r="Q84" s="1"/>
  <c r="AC83"/>
  <c r="AE83" s="1"/>
  <c r="AG83" s="1"/>
  <c r="AI83" s="1"/>
  <c r="T83"/>
  <c r="V83" s="1"/>
  <c r="X83" s="1"/>
  <c r="Z83" s="1"/>
  <c r="G83"/>
  <c r="I83" s="1"/>
  <c r="K83" s="1"/>
  <c r="M83" s="1"/>
  <c r="O83" s="1"/>
  <c r="Q83" s="1"/>
  <c r="E83"/>
  <c r="AC82"/>
  <c r="AE82" s="1"/>
  <c r="AG82" s="1"/>
  <c r="AI82" s="1"/>
  <c r="V82"/>
  <c r="X82" s="1"/>
  <c r="Z82" s="1"/>
  <c r="T82"/>
  <c r="E82"/>
  <c r="G82" s="1"/>
  <c r="I82" s="1"/>
  <c r="K82" s="1"/>
  <c r="M82" s="1"/>
  <c r="O82" s="1"/>
  <c r="Q82" s="1"/>
  <c r="AC81"/>
  <c r="AE81" s="1"/>
  <c r="AG81" s="1"/>
  <c r="AI81" s="1"/>
  <c r="T81"/>
  <c r="V81" s="1"/>
  <c r="X81" s="1"/>
  <c r="Z81" s="1"/>
  <c r="E81"/>
  <c r="G81" s="1"/>
  <c r="I81" s="1"/>
  <c r="K81" s="1"/>
  <c r="M81" s="1"/>
  <c r="O81" s="1"/>
  <c r="Q81" s="1"/>
  <c r="AE80"/>
  <c r="AG80" s="1"/>
  <c r="AI80" s="1"/>
  <c r="AC80"/>
  <c r="T80"/>
  <c r="V80" s="1"/>
  <c r="X80" s="1"/>
  <c r="Z80" s="1"/>
  <c r="E80"/>
  <c r="G80" s="1"/>
  <c r="I80" s="1"/>
  <c r="K80" s="1"/>
  <c r="M80" s="1"/>
  <c r="O80" s="1"/>
  <c r="Q80" s="1"/>
  <c r="AG79"/>
  <c r="AI79" s="1"/>
  <c r="K79"/>
  <c r="M79" s="1"/>
  <c r="O79" s="1"/>
  <c r="Q79" s="1"/>
  <c r="M78"/>
  <c r="O78" s="1"/>
  <c r="Q78" s="1"/>
  <c r="AI77"/>
  <c r="AG77"/>
  <c r="I77"/>
  <c r="K77" s="1"/>
  <c r="M77" s="1"/>
  <c r="O77" s="1"/>
  <c r="Q77" s="1"/>
  <c r="AC76"/>
  <c r="AE76" s="1"/>
  <c r="AG76" s="1"/>
  <c r="AI76" s="1"/>
  <c r="T76"/>
  <c r="V76" s="1"/>
  <c r="X76" s="1"/>
  <c r="Z76" s="1"/>
  <c r="E76"/>
  <c r="G76" s="1"/>
  <c r="I76" s="1"/>
  <c r="K76" s="1"/>
  <c r="M76" s="1"/>
  <c r="O76" s="1"/>
  <c r="Q76" s="1"/>
  <c r="I75"/>
  <c r="K75" s="1"/>
  <c r="M75" s="1"/>
  <c r="O75" s="1"/>
  <c r="Q75" s="1"/>
  <c r="AG74"/>
  <c r="AI74" s="1"/>
  <c r="K74"/>
  <c r="M74" s="1"/>
  <c r="O74" s="1"/>
  <c r="Q74" s="1"/>
  <c r="AG73"/>
  <c r="AI73" s="1"/>
  <c r="K73"/>
  <c r="M73" s="1"/>
  <c r="O73" s="1"/>
  <c r="Q73" s="1"/>
  <c r="AC72"/>
  <c r="AE72" s="1"/>
  <c r="AG72" s="1"/>
  <c r="AI72" s="1"/>
  <c r="T72"/>
  <c r="V72" s="1"/>
  <c r="X72" s="1"/>
  <c r="Z72" s="1"/>
  <c r="K72"/>
  <c r="M72" s="1"/>
  <c r="O72" s="1"/>
  <c r="Q72" s="1"/>
  <c r="AC71"/>
  <c r="AE71" s="1"/>
  <c r="AG71" s="1"/>
  <c r="AI71" s="1"/>
  <c r="T71"/>
  <c r="V71" s="1"/>
  <c r="G71"/>
  <c r="I71" s="1"/>
  <c r="K71" s="1"/>
  <c r="M71" s="1"/>
  <c r="O71" s="1"/>
  <c r="Q71" s="1"/>
  <c r="E71"/>
  <c r="AE70"/>
  <c r="AC70"/>
  <c r="V70"/>
  <c r="X70" s="1"/>
  <c r="T70"/>
  <c r="E70"/>
  <c r="G70" s="1"/>
  <c r="AH69"/>
  <c r="AF69"/>
  <c r="AD69"/>
  <c r="AB69"/>
  <c r="AA69"/>
  <c r="Y69"/>
  <c r="W69"/>
  <c r="U69"/>
  <c r="S69"/>
  <c r="R69"/>
  <c r="N69"/>
  <c r="L69"/>
  <c r="J69"/>
  <c r="H69"/>
  <c r="F69"/>
  <c r="D69"/>
  <c r="C69"/>
  <c r="Q68"/>
  <c r="K68"/>
  <c r="AC67"/>
  <c r="AE67" s="1"/>
  <c r="Z67"/>
  <c r="Z66" s="1"/>
  <c r="V67"/>
  <c r="X67" s="1"/>
  <c r="X66" s="1"/>
  <c r="T67"/>
  <c r="E67"/>
  <c r="G67" s="1"/>
  <c r="I67" s="1"/>
  <c r="K67" s="1"/>
  <c r="AH66"/>
  <c r="AH65" s="1"/>
  <c r="AH64" s="1"/>
  <c r="AH169" s="1"/>
  <c r="AF66"/>
  <c r="AF65" s="1"/>
  <c r="AF64" s="1"/>
  <c r="AF169" s="1"/>
  <c r="AD66"/>
  <c r="AC66"/>
  <c r="AB66"/>
  <c r="AA66"/>
  <c r="Y66"/>
  <c r="W66"/>
  <c r="W65" s="1"/>
  <c r="W64" s="1"/>
  <c r="W169" s="1"/>
  <c r="V66"/>
  <c r="U66"/>
  <c r="T66"/>
  <c r="S66"/>
  <c r="S65" s="1"/>
  <c r="S64" s="1"/>
  <c r="S169" s="1"/>
  <c r="R66"/>
  <c r="R65" s="1"/>
  <c r="N66"/>
  <c r="L66"/>
  <c r="L65" s="1"/>
  <c r="L64" s="1"/>
  <c r="J66"/>
  <c r="J65" s="1"/>
  <c r="J64" s="1"/>
  <c r="C66"/>
  <c r="AD65"/>
  <c r="AD64" s="1"/>
  <c r="AD169" s="1"/>
  <c r="AB65"/>
  <c r="AB64" s="1"/>
  <c r="AB169" s="1"/>
  <c r="AA65"/>
  <c r="AA64" s="1"/>
  <c r="Y65"/>
  <c r="U65"/>
  <c r="U64" s="1"/>
  <c r="U169" s="1"/>
  <c r="N65"/>
  <c r="N64" s="1"/>
  <c r="H65"/>
  <c r="H64" s="1"/>
  <c r="F65"/>
  <c r="F64" s="1"/>
  <c r="D65"/>
  <c r="D64" s="1"/>
  <c r="Y64"/>
  <c r="Y169" s="1"/>
  <c r="E63"/>
  <c r="G63" s="1"/>
  <c r="I63" s="1"/>
  <c r="K63" s="1"/>
  <c r="M63" s="1"/>
  <c r="O63" s="1"/>
  <c r="Q63" s="1"/>
  <c r="E62"/>
  <c r="G62" s="1"/>
  <c r="I62" s="1"/>
  <c r="K62" s="1"/>
  <c r="M62" s="1"/>
  <c r="O62" s="1"/>
  <c r="Q62" s="1"/>
  <c r="E61"/>
  <c r="G61" s="1"/>
  <c r="I61" s="1"/>
  <c r="K61" s="1"/>
  <c r="M61" s="1"/>
  <c r="O61" s="1"/>
  <c r="Q61" s="1"/>
  <c r="AI60"/>
  <c r="AG60"/>
  <c r="AE60"/>
  <c r="AC60"/>
  <c r="AA60"/>
  <c r="Z60"/>
  <c r="X60"/>
  <c r="V60"/>
  <c r="T60"/>
  <c r="R60"/>
  <c r="H60"/>
  <c r="F60"/>
  <c r="E60"/>
  <c r="G60" s="1"/>
  <c r="I60" s="1"/>
  <c r="K60" s="1"/>
  <c r="M60" s="1"/>
  <c r="O60" s="1"/>
  <c r="Q60" s="1"/>
  <c r="D60"/>
  <c r="C60"/>
  <c r="E59"/>
  <c r="G59" s="1"/>
  <c r="I59" s="1"/>
  <c r="K59" s="1"/>
  <c r="M59" s="1"/>
  <c r="O59" s="1"/>
  <c r="Q59" s="1"/>
  <c r="E58"/>
  <c r="G58" s="1"/>
  <c r="I58" s="1"/>
  <c r="K58" s="1"/>
  <c r="M58" s="1"/>
  <c r="O58" s="1"/>
  <c r="Q58" s="1"/>
  <c r="AI57"/>
  <c r="AG57"/>
  <c r="AE57"/>
  <c r="AC57"/>
  <c r="AA57"/>
  <c r="Z57"/>
  <c r="X57"/>
  <c r="V57"/>
  <c r="T57"/>
  <c r="R57"/>
  <c r="H57"/>
  <c r="F57"/>
  <c r="D57"/>
  <c r="C57"/>
  <c r="I56"/>
  <c r="K56" s="1"/>
  <c r="M56" s="1"/>
  <c r="O56" s="1"/>
  <c r="Q56" s="1"/>
  <c r="E56"/>
  <c r="G56" s="1"/>
  <c r="AI55"/>
  <c r="AG55"/>
  <c r="AE55"/>
  <c r="AC55"/>
  <c r="AA55"/>
  <c r="Z55"/>
  <c r="X55"/>
  <c r="V55"/>
  <c r="T55"/>
  <c r="R55"/>
  <c r="H55"/>
  <c r="F55"/>
  <c r="D55"/>
  <c r="C55"/>
  <c r="AI54"/>
  <c r="AI49" s="1"/>
  <c r="AG54"/>
  <c r="AE54"/>
  <c r="AE49" s="1"/>
  <c r="AC54"/>
  <c r="AA54"/>
  <c r="AA49" s="1"/>
  <c r="Z54"/>
  <c r="X54"/>
  <c r="X49" s="1"/>
  <c r="V54"/>
  <c r="T54"/>
  <c r="T49" s="1"/>
  <c r="R54"/>
  <c r="E54"/>
  <c r="G54" s="1"/>
  <c r="I54" s="1"/>
  <c r="K54" s="1"/>
  <c r="M54" s="1"/>
  <c r="O54" s="1"/>
  <c r="Q54" s="1"/>
  <c r="C54"/>
  <c r="I53"/>
  <c r="K53" s="1"/>
  <c r="M53" s="1"/>
  <c r="O53" s="1"/>
  <c r="Q53" s="1"/>
  <c r="E53"/>
  <c r="G53" s="1"/>
  <c r="G52"/>
  <c r="I52" s="1"/>
  <c r="K52" s="1"/>
  <c r="M52" s="1"/>
  <c r="O52" s="1"/>
  <c r="Q52" s="1"/>
  <c r="E52"/>
  <c r="C51"/>
  <c r="E51" s="1"/>
  <c r="G51" s="1"/>
  <c r="I51" s="1"/>
  <c r="K51" s="1"/>
  <c r="M51" s="1"/>
  <c r="O51" s="1"/>
  <c r="Q51" s="1"/>
  <c r="I50"/>
  <c r="K50" s="1"/>
  <c r="M50" s="1"/>
  <c r="O50" s="1"/>
  <c r="Q50" s="1"/>
  <c r="E50"/>
  <c r="G50" s="1"/>
  <c r="AG49"/>
  <c r="AC49"/>
  <c r="Z49"/>
  <c r="V49"/>
  <c r="R49"/>
  <c r="H49"/>
  <c r="F49"/>
  <c r="D49"/>
  <c r="C49"/>
  <c r="E48"/>
  <c r="G48" s="1"/>
  <c r="I48" s="1"/>
  <c r="K48" s="1"/>
  <c r="M48" s="1"/>
  <c r="O48" s="1"/>
  <c r="Q48" s="1"/>
  <c r="G47"/>
  <c r="I47" s="1"/>
  <c r="K47" s="1"/>
  <c r="M47" s="1"/>
  <c r="O47" s="1"/>
  <c r="Q47" s="1"/>
  <c r="E47"/>
  <c r="AI46"/>
  <c r="AG46"/>
  <c r="AE46"/>
  <c r="AC46"/>
  <c r="AA46"/>
  <c r="Z46"/>
  <c r="X46"/>
  <c r="V46"/>
  <c r="T46"/>
  <c r="R46"/>
  <c r="H46"/>
  <c r="F46"/>
  <c r="D46"/>
  <c r="C46"/>
  <c r="E46" s="1"/>
  <c r="G46" s="1"/>
  <c r="I46" s="1"/>
  <c r="K46" s="1"/>
  <c r="M46" s="1"/>
  <c r="O46" s="1"/>
  <c r="Q46" s="1"/>
  <c r="G45"/>
  <c r="I45" s="1"/>
  <c r="K45" s="1"/>
  <c r="M45" s="1"/>
  <c r="O45" s="1"/>
  <c r="Q45" s="1"/>
  <c r="E45"/>
  <c r="E44"/>
  <c r="G44" s="1"/>
  <c r="I44" s="1"/>
  <c r="K44" s="1"/>
  <c r="M44" s="1"/>
  <c r="O44" s="1"/>
  <c r="Q44" s="1"/>
  <c r="E43"/>
  <c r="G43" s="1"/>
  <c r="I43" s="1"/>
  <c r="K43" s="1"/>
  <c r="M43" s="1"/>
  <c r="O43" s="1"/>
  <c r="Q43" s="1"/>
  <c r="AI42"/>
  <c r="AG42"/>
  <c r="AE42"/>
  <c r="AC42"/>
  <c r="AA42"/>
  <c r="Z42"/>
  <c r="X42"/>
  <c r="V42"/>
  <c r="T42"/>
  <c r="R42"/>
  <c r="H42"/>
  <c r="F42"/>
  <c r="D42"/>
  <c r="C42"/>
  <c r="E41"/>
  <c r="G41" s="1"/>
  <c r="I41" s="1"/>
  <c r="K41" s="1"/>
  <c r="M41" s="1"/>
  <c r="O41" s="1"/>
  <c r="Q41" s="1"/>
  <c r="E40"/>
  <c r="G40" s="1"/>
  <c r="I40" s="1"/>
  <c r="K40" s="1"/>
  <c r="M40" s="1"/>
  <c r="O40" s="1"/>
  <c r="Q40" s="1"/>
  <c r="AI39"/>
  <c r="AG39"/>
  <c r="AE39"/>
  <c r="AC39"/>
  <c r="AA39"/>
  <c r="Z39"/>
  <c r="X39"/>
  <c r="V39"/>
  <c r="T39"/>
  <c r="R39"/>
  <c r="H39"/>
  <c r="F39"/>
  <c r="D39"/>
  <c r="C39"/>
  <c r="P38"/>
  <c r="P169" s="1"/>
  <c r="N38"/>
  <c r="L38"/>
  <c r="J38"/>
  <c r="H38"/>
  <c r="H169" s="1"/>
  <c r="D38" l="1"/>
  <c r="D169" s="1"/>
  <c r="T38"/>
  <c r="T169" s="1"/>
  <c r="AI38"/>
  <c r="R38"/>
  <c r="AG38"/>
  <c r="E42"/>
  <c r="G42" s="1"/>
  <c r="I42" s="1"/>
  <c r="K42" s="1"/>
  <c r="M42" s="1"/>
  <c r="O42" s="1"/>
  <c r="Q42" s="1"/>
  <c r="V38"/>
  <c r="AC38"/>
  <c r="AA38"/>
  <c r="R64"/>
  <c r="T65"/>
  <c r="T64" s="1"/>
  <c r="L169"/>
  <c r="X38"/>
  <c r="AE38"/>
  <c r="AC151"/>
  <c r="J169"/>
  <c r="F38"/>
  <c r="F169" s="1"/>
  <c r="V151"/>
  <c r="AA169"/>
  <c r="E39"/>
  <c r="G39" s="1"/>
  <c r="R169"/>
  <c r="Z38"/>
  <c r="T69"/>
  <c r="K66"/>
  <c r="M67"/>
  <c r="Z70"/>
  <c r="K135"/>
  <c r="M135" s="1"/>
  <c r="G151"/>
  <c r="I152"/>
  <c r="AI158"/>
  <c r="AI151" s="1"/>
  <c r="AG151"/>
  <c r="C38"/>
  <c r="N169"/>
  <c r="E55"/>
  <c r="G55" s="1"/>
  <c r="I55" s="1"/>
  <c r="K55" s="1"/>
  <c r="M55" s="1"/>
  <c r="O55" s="1"/>
  <c r="Q55" s="1"/>
  <c r="E57"/>
  <c r="G57" s="1"/>
  <c r="I57" s="1"/>
  <c r="K57" s="1"/>
  <c r="M57" s="1"/>
  <c r="O57" s="1"/>
  <c r="Q57" s="1"/>
  <c r="V65"/>
  <c r="AG67"/>
  <c r="AE66"/>
  <c r="G134"/>
  <c r="I136"/>
  <c r="K136" s="1"/>
  <c r="M136" s="1"/>
  <c r="O136" s="1"/>
  <c r="Q136" s="1"/>
  <c r="C65"/>
  <c r="C64" s="1"/>
  <c r="E66"/>
  <c r="G69"/>
  <c r="I70"/>
  <c r="AE134"/>
  <c r="AG135"/>
  <c r="Z158"/>
  <c r="Z151" s="1"/>
  <c r="X151"/>
  <c r="E49"/>
  <c r="G49" s="1"/>
  <c r="I49" s="1"/>
  <c r="K49" s="1"/>
  <c r="M49" s="1"/>
  <c r="O49" s="1"/>
  <c r="Q49" s="1"/>
  <c r="AE69"/>
  <c r="X71"/>
  <c r="Z71" s="1"/>
  <c r="V69"/>
  <c r="V134"/>
  <c r="X135"/>
  <c r="AC134"/>
  <c r="E69"/>
  <c r="AC69"/>
  <c r="AG70"/>
  <c r="T134"/>
  <c r="E151"/>
  <c r="AE151"/>
  <c r="E38" l="1"/>
  <c r="AG69"/>
  <c r="AI70"/>
  <c r="AI69" s="1"/>
  <c r="V64"/>
  <c r="V169" s="1"/>
  <c r="X65"/>
  <c r="E37"/>
  <c r="K70"/>
  <c r="M70" s="1"/>
  <c r="I69"/>
  <c r="K69" s="1"/>
  <c r="AG66"/>
  <c r="AI67"/>
  <c r="AI66" s="1"/>
  <c r="K152"/>
  <c r="M152" s="1"/>
  <c r="I151"/>
  <c r="K151" s="1"/>
  <c r="Z135"/>
  <c r="Z134" s="1"/>
  <c r="X134"/>
  <c r="AI135"/>
  <c r="AI134" s="1"/>
  <c r="AG134"/>
  <c r="E65"/>
  <c r="E64" s="1"/>
  <c r="E169" s="1"/>
  <c r="G66"/>
  <c r="I39"/>
  <c r="G38"/>
  <c r="X69"/>
  <c r="Z69"/>
  <c r="AE65"/>
  <c r="AE64" s="1"/>
  <c r="AE169" s="1"/>
  <c r="AC65"/>
  <c r="AC64" s="1"/>
  <c r="AC169" s="1"/>
  <c r="I134"/>
  <c r="K134" s="1"/>
  <c r="C169"/>
  <c r="C37"/>
  <c r="O135"/>
  <c r="M134"/>
  <c r="O67"/>
  <c r="M66"/>
  <c r="AI65" l="1"/>
  <c r="AI64" s="1"/>
  <c r="AI169" s="1"/>
  <c r="O66"/>
  <c r="Q67"/>
  <c r="Q66" s="1"/>
  <c r="I66"/>
  <c r="I65" s="1"/>
  <c r="G65"/>
  <c r="G64" s="1"/>
  <c r="G169" s="1"/>
  <c r="I38"/>
  <c r="K39"/>
  <c r="O152"/>
  <c r="M151"/>
  <c r="O70"/>
  <c r="M69"/>
  <c r="Q135"/>
  <c r="Q134" s="1"/>
  <c r="O134"/>
  <c r="G37"/>
  <c r="X64"/>
  <c r="X169" s="1"/>
  <c r="Z65"/>
  <c r="Z64" s="1"/>
  <c r="Z169" s="1"/>
  <c r="AG65"/>
  <c r="AG64" s="1"/>
  <c r="AG169" s="1"/>
  <c r="O151" l="1"/>
  <c r="Q152"/>
  <c r="Q151" s="1"/>
  <c r="K65"/>
  <c r="I64"/>
  <c r="O69"/>
  <c r="Q70"/>
  <c r="Q69" s="1"/>
  <c r="I169"/>
  <c r="I37"/>
  <c r="K38"/>
  <c r="M39"/>
  <c r="O39" l="1"/>
  <c r="M38"/>
  <c r="M65"/>
  <c r="K64"/>
  <c r="K169" s="1"/>
  <c r="O38" l="1"/>
  <c r="Q39"/>
  <c r="Q38" s="1"/>
  <c r="O65"/>
  <c r="M64"/>
  <c r="M169" s="1"/>
  <c r="Q65" l="1"/>
  <c r="Q64" s="1"/>
  <c r="Q169" s="1"/>
  <c r="O64"/>
  <c r="O169" s="1"/>
  <c r="Q65" i="4" l="1"/>
  <c r="Q64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67"/>
  <c r="Q133"/>
  <c r="Q134"/>
  <c r="Q135"/>
  <c r="Q136"/>
  <c r="Q137"/>
  <c r="Q138"/>
  <c r="Q139"/>
  <c r="Q140"/>
  <c r="Q141"/>
  <c r="Q142"/>
  <c r="Q143"/>
  <c r="Q144"/>
  <c r="Q145"/>
  <c r="Q146"/>
  <c r="Q147"/>
  <c r="Q132"/>
  <c r="Q150"/>
  <c r="Q151"/>
  <c r="Q152"/>
  <c r="Q153"/>
  <c r="Q154"/>
  <c r="Q155"/>
  <c r="Q156"/>
  <c r="Q157"/>
  <c r="Q158"/>
  <c r="Q159"/>
  <c r="Q160"/>
  <c r="Q161"/>
  <c r="Q162"/>
  <c r="Q149"/>
  <c r="O148"/>
  <c r="AI63"/>
  <c r="R63"/>
  <c r="S63"/>
  <c r="T63"/>
  <c r="U63"/>
  <c r="V63"/>
  <c r="W63"/>
  <c r="X63"/>
  <c r="Y63"/>
  <c r="Z63"/>
  <c r="AA63"/>
  <c r="AB63"/>
  <c r="AC63"/>
  <c r="AD63"/>
  <c r="AE63"/>
  <c r="AF63"/>
  <c r="AG63"/>
  <c r="AH63"/>
  <c r="O63"/>
  <c r="P63"/>
  <c r="O163"/>
  <c r="Q165"/>
  <c r="Q164"/>
  <c r="Q163"/>
  <c r="P131"/>
  <c r="P66"/>
  <c r="AJ66" l="1"/>
  <c r="P62"/>
  <c r="AJ63"/>
  <c r="Q66"/>
  <c r="Q131"/>
  <c r="N148"/>
  <c r="G165"/>
  <c r="I165" s="1"/>
  <c r="K165" s="1"/>
  <c r="M165" s="1"/>
  <c r="O165" s="1"/>
  <c r="G164"/>
  <c r="I164" s="1"/>
  <c r="K164" s="1"/>
  <c r="M164" s="1"/>
  <c r="O164" s="1"/>
  <c r="AE163"/>
  <c r="AG163" s="1"/>
  <c r="AI163" s="1"/>
  <c r="AC163"/>
  <c r="T163"/>
  <c r="V163" s="1"/>
  <c r="X163" s="1"/>
  <c r="Z163" s="1"/>
  <c r="G163"/>
  <c r="I163" s="1"/>
  <c r="K163" s="1"/>
  <c r="M163" s="1"/>
  <c r="E163"/>
  <c r="M162"/>
  <c r="O162" s="1"/>
  <c r="O161"/>
  <c r="M160"/>
  <c r="O160" s="1"/>
  <c r="M159"/>
  <c r="O159" s="1"/>
  <c r="M158"/>
  <c r="O158" s="1"/>
  <c r="AC157"/>
  <c r="AE157" s="1"/>
  <c r="AG157" s="1"/>
  <c r="AI157" s="1"/>
  <c r="T157"/>
  <c r="V157" s="1"/>
  <c r="X157" s="1"/>
  <c r="Z157" s="1"/>
  <c r="E157"/>
  <c r="G157" s="1"/>
  <c r="I157" s="1"/>
  <c r="K157" s="1"/>
  <c r="M157" s="1"/>
  <c r="O157" s="1"/>
  <c r="I156"/>
  <c r="K156" s="1"/>
  <c r="M156" s="1"/>
  <c r="O156" s="1"/>
  <c r="AC155"/>
  <c r="AC148" s="1"/>
  <c r="T155"/>
  <c r="T148" s="1"/>
  <c r="E155"/>
  <c r="G155" s="1"/>
  <c r="I155" s="1"/>
  <c r="K155" s="1"/>
  <c r="M155" s="1"/>
  <c r="O155" s="1"/>
  <c r="K154"/>
  <c r="M154" s="1"/>
  <c r="O154" s="1"/>
  <c r="H153"/>
  <c r="I153" s="1"/>
  <c r="K153" s="1"/>
  <c r="M153" s="1"/>
  <c r="O153" s="1"/>
  <c r="E152"/>
  <c r="G152" s="1"/>
  <c r="I152" s="1"/>
  <c r="K152" s="1"/>
  <c r="M152" s="1"/>
  <c r="O152" s="1"/>
  <c r="E151"/>
  <c r="G151" s="1"/>
  <c r="I151" s="1"/>
  <c r="K151" s="1"/>
  <c r="M151" s="1"/>
  <c r="O151" s="1"/>
  <c r="E150"/>
  <c r="G150" s="1"/>
  <c r="I150" s="1"/>
  <c r="K150" s="1"/>
  <c r="M150" s="1"/>
  <c r="O150" s="1"/>
  <c r="E149"/>
  <c r="G149" s="1"/>
  <c r="AH148"/>
  <c r="AF148"/>
  <c r="AD148"/>
  <c r="AB148"/>
  <c r="AA148"/>
  <c r="Y148"/>
  <c r="W148"/>
  <c r="U148"/>
  <c r="S148"/>
  <c r="R148"/>
  <c r="L148"/>
  <c r="J148"/>
  <c r="F148"/>
  <c r="D148"/>
  <c r="C148"/>
  <c r="AI147"/>
  <c r="X147"/>
  <c r="Z147" s="1"/>
  <c r="M147"/>
  <c r="O147" s="1"/>
  <c r="AC146"/>
  <c r="AE146" s="1"/>
  <c r="AG146" s="1"/>
  <c r="AI146" s="1"/>
  <c r="T146"/>
  <c r="V146" s="1"/>
  <c r="X146" s="1"/>
  <c r="Z146" s="1"/>
  <c r="E146"/>
  <c r="G146" s="1"/>
  <c r="I146" s="1"/>
  <c r="K146" s="1"/>
  <c r="M146" s="1"/>
  <c r="O146" s="1"/>
  <c r="AC145"/>
  <c r="T145"/>
  <c r="V145" s="1"/>
  <c r="X145" s="1"/>
  <c r="Z145" s="1"/>
  <c r="E145"/>
  <c r="G145" s="1"/>
  <c r="I145" s="1"/>
  <c r="K145" s="1"/>
  <c r="M145" s="1"/>
  <c r="O145" s="1"/>
  <c r="AC144"/>
  <c r="AE144" s="1"/>
  <c r="T144"/>
  <c r="V144" s="1"/>
  <c r="X144" s="1"/>
  <c r="Z144" s="1"/>
  <c r="E144"/>
  <c r="G144" s="1"/>
  <c r="I144" s="1"/>
  <c r="K144" s="1"/>
  <c r="M144" s="1"/>
  <c r="O144" s="1"/>
  <c r="G143"/>
  <c r="I143" s="1"/>
  <c r="K143" s="1"/>
  <c r="M143" s="1"/>
  <c r="O143" s="1"/>
  <c r="AE142"/>
  <c r="AG142" s="1"/>
  <c r="AI142" s="1"/>
  <c r="AC142"/>
  <c r="T142"/>
  <c r="V142" s="1"/>
  <c r="X142" s="1"/>
  <c r="Z142" s="1"/>
  <c r="G142"/>
  <c r="I142" s="1"/>
  <c r="K142" s="1"/>
  <c r="M142" s="1"/>
  <c r="O142" s="1"/>
  <c r="E142"/>
  <c r="AC141"/>
  <c r="AE141" s="1"/>
  <c r="AG141" s="1"/>
  <c r="AI141" s="1"/>
  <c r="V141"/>
  <c r="X141" s="1"/>
  <c r="Z141" s="1"/>
  <c r="T141"/>
  <c r="E141"/>
  <c r="G141" s="1"/>
  <c r="I141" s="1"/>
  <c r="K141" s="1"/>
  <c r="M141" s="1"/>
  <c r="O141" s="1"/>
  <c r="AE140"/>
  <c r="AG140" s="1"/>
  <c r="AI140" s="1"/>
  <c r="AC140"/>
  <c r="T140"/>
  <c r="V140" s="1"/>
  <c r="X140" s="1"/>
  <c r="Z140" s="1"/>
  <c r="G140"/>
  <c r="I140" s="1"/>
  <c r="K140" s="1"/>
  <c r="M140" s="1"/>
  <c r="O140" s="1"/>
  <c r="E140"/>
  <c r="AC139"/>
  <c r="AE139" s="1"/>
  <c r="AG139" s="1"/>
  <c r="AI139" s="1"/>
  <c r="V139"/>
  <c r="X139" s="1"/>
  <c r="Z139" s="1"/>
  <c r="T139"/>
  <c r="E139"/>
  <c r="G139" s="1"/>
  <c r="I139" s="1"/>
  <c r="K139" s="1"/>
  <c r="M139" s="1"/>
  <c r="O139" s="1"/>
  <c r="AE138"/>
  <c r="AG138" s="1"/>
  <c r="AI138" s="1"/>
  <c r="AC138"/>
  <c r="T138"/>
  <c r="V138" s="1"/>
  <c r="X138" s="1"/>
  <c r="Z138" s="1"/>
  <c r="G138"/>
  <c r="I138" s="1"/>
  <c r="K138" s="1"/>
  <c r="M138" s="1"/>
  <c r="O138" s="1"/>
  <c r="E138"/>
  <c r="AC137"/>
  <c r="AE137" s="1"/>
  <c r="AG137" s="1"/>
  <c r="AI137" s="1"/>
  <c r="V137"/>
  <c r="X137" s="1"/>
  <c r="Z137" s="1"/>
  <c r="T137"/>
  <c r="E137"/>
  <c r="G137" s="1"/>
  <c r="I137" s="1"/>
  <c r="K137" s="1"/>
  <c r="M137" s="1"/>
  <c r="O137" s="1"/>
  <c r="AE136"/>
  <c r="AG136" s="1"/>
  <c r="AI136" s="1"/>
  <c r="AC136"/>
  <c r="T136"/>
  <c r="V136" s="1"/>
  <c r="X136" s="1"/>
  <c r="Z136" s="1"/>
  <c r="G136"/>
  <c r="I136" s="1"/>
  <c r="K136" s="1"/>
  <c r="M136" s="1"/>
  <c r="O136" s="1"/>
  <c r="E136"/>
  <c r="AC135"/>
  <c r="AE135" s="1"/>
  <c r="AG135" s="1"/>
  <c r="AI135" s="1"/>
  <c r="V135"/>
  <c r="X135" s="1"/>
  <c r="Z135" s="1"/>
  <c r="T135"/>
  <c r="E135"/>
  <c r="G135" s="1"/>
  <c r="I135" s="1"/>
  <c r="K135" s="1"/>
  <c r="M135" s="1"/>
  <c r="O135" s="1"/>
  <c r="AE134"/>
  <c r="AG134" s="1"/>
  <c r="AI134" s="1"/>
  <c r="AC134"/>
  <c r="T134"/>
  <c r="V134" s="1"/>
  <c r="X134" s="1"/>
  <c r="Z134" s="1"/>
  <c r="G134"/>
  <c r="I134" s="1"/>
  <c r="K134" s="1"/>
  <c r="M134" s="1"/>
  <c r="O134" s="1"/>
  <c r="E134"/>
  <c r="AC133"/>
  <c r="AE133" s="1"/>
  <c r="AG133" s="1"/>
  <c r="AI133" s="1"/>
  <c r="V133"/>
  <c r="X133" s="1"/>
  <c r="Z133" s="1"/>
  <c r="T133"/>
  <c r="E133"/>
  <c r="E131" s="1"/>
  <c r="AE132"/>
  <c r="AG132" s="1"/>
  <c r="AC132"/>
  <c r="T132"/>
  <c r="V132" s="1"/>
  <c r="G132"/>
  <c r="I132" s="1"/>
  <c r="E132"/>
  <c r="AH131"/>
  <c r="AF131"/>
  <c r="AD131"/>
  <c r="AB131"/>
  <c r="AA131"/>
  <c r="Y131"/>
  <c r="W131"/>
  <c r="U131"/>
  <c r="S131"/>
  <c r="R131"/>
  <c r="N131"/>
  <c r="L131"/>
  <c r="J131"/>
  <c r="H131"/>
  <c r="F131"/>
  <c r="D131"/>
  <c r="C131"/>
  <c r="O130"/>
  <c r="O129"/>
  <c r="M129"/>
  <c r="M128"/>
  <c r="O128" s="1"/>
  <c r="K127"/>
  <c r="M127" s="1"/>
  <c r="O127" s="1"/>
  <c r="I127"/>
  <c r="I126"/>
  <c r="K126" s="1"/>
  <c r="M126" s="1"/>
  <c r="O126" s="1"/>
  <c r="K125"/>
  <c r="M125" s="1"/>
  <c r="O125" s="1"/>
  <c r="I125"/>
  <c r="I124"/>
  <c r="K124" s="1"/>
  <c r="M124" s="1"/>
  <c r="O124" s="1"/>
  <c r="K123"/>
  <c r="M123" s="1"/>
  <c r="O123" s="1"/>
  <c r="I123"/>
  <c r="I122"/>
  <c r="K122" s="1"/>
  <c r="M122" s="1"/>
  <c r="O122" s="1"/>
  <c r="K121"/>
  <c r="M121" s="1"/>
  <c r="O121" s="1"/>
  <c r="I121"/>
  <c r="G120"/>
  <c r="I120" s="1"/>
  <c r="K120" s="1"/>
  <c r="M120" s="1"/>
  <c r="O120" s="1"/>
  <c r="I119"/>
  <c r="K119" s="1"/>
  <c r="M119" s="1"/>
  <c r="O119" s="1"/>
  <c r="G119"/>
  <c r="M118"/>
  <c r="O118" s="1"/>
  <c r="O117"/>
  <c r="M117"/>
  <c r="M116"/>
  <c r="O116" s="1"/>
  <c r="K115"/>
  <c r="M115" s="1"/>
  <c r="O115" s="1"/>
  <c r="I115"/>
  <c r="I114"/>
  <c r="K114" s="1"/>
  <c r="M114" s="1"/>
  <c r="O114" s="1"/>
  <c r="G113"/>
  <c r="I113" s="1"/>
  <c r="K113" s="1"/>
  <c r="M113" s="1"/>
  <c r="O113" s="1"/>
  <c r="E112"/>
  <c r="G112" s="1"/>
  <c r="I112" s="1"/>
  <c r="K112" s="1"/>
  <c r="M112" s="1"/>
  <c r="O112" s="1"/>
  <c r="E111"/>
  <c r="G111" s="1"/>
  <c r="I111" s="1"/>
  <c r="K111" s="1"/>
  <c r="M111" s="1"/>
  <c r="O111" s="1"/>
  <c r="G110"/>
  <c r="I110" s="1"/>
  <c r="K110" s="1"/>
  <c r="M110" s="1"/>
  <c r="O110" s="1"/>
  <c r="G109"/>
  <c r="I109" s="1"/>
  <c r="K109" s="1"/>
  <c r="M109" s="1"/>
  <c r="O109" s="1"/>
  <c r="G108"/>
  <c r="I108" s="1"/>
  <c r="K108" s="1"/>
  <c r="M108" s="1"/>
  <c r="O108" s="1"/>
  <c r="G107"/>
  <c r="I107" s="1"/>
  <c r="K107" s="1"/>
  <c r="M107" s="1"/>
  <c r="O107" s="1"/>
  <c r="I106"/>
  <c r="K106" s="1"/>
  <c r="M106" s="1"/>
  <c r="O106" s="1"/>
  <c r="G106"/>
  <c r="G105"/>
  <c r="I105" s="1"/>
  <c r="K105" s="1"/>
  <c r="M105" s="1"/>
  <c r="O105" s="1"/>
  <c r="I104"/>
  <c r="K104" s="1"/>
  <c r="M104" s="1"/>
  <c r="O104" s="1"/>
  <c r="G104"/>
  <c r="G103"/>
  <c r="I103" s="1"/>
  <c r="K103" s="1"/>
  <c r="M103" s="1"/>
  <c r="O103" s="1"/>
  <c r="G102"/>
  <c r="I102" s="1"/>
  <c r="K102" s="1"/>
  <c r="M102" s="1"/>
  <c r="O102" s="1"/>
  <c r="G101"/>
  <c r="I101" s="1"/>
  <c r="K101" s="1"/>
  <c r="M101" s="1"/>
  <c r="O101" s="1"/>
  <c r="G100"/>
  <c r="I100" s="1"/>
  <c r="K100" s="1"/>
  <c r="M100" s="1"/>
  <c r="O100" s="1"/>
  <c r="G99"/>
  <c r="I99" s="1"/>
  <c r="K99" s="1"/>
  <c r="M99" s="1"/>
  <c r="O99" s="1"/>
  <c r="I98"/>
  <c r="K98" s="1"/>
  <c r="M98" s="1"/>
  <c r="O98" s="1"/>
  <c r="G98"/>
  <c r="G97"/>
  <c r="I97" s="1"/>
  <c r="K97" s="1"/>
  <c r="M97" s="1"/>
  <c r="O97" s="1"/>
  <c r="AC96"/>
  <c r="AE96" s="1"/>
  <c r="AG96" s="1"/>
  <c r="AI96" s="1"/>
  <c r="T96"/>
  <c r="V96" s="1"/>
  <c r="X96" s="1"/>
  <c r="Z96" s="1"/>
  <c r="E96"/>
  <c r="G96" s="1"/>
  <c r="I96" s="1"/>
  <c r="K96" s="1"/>
  <c r="M96" s="1"/>
  <c r="O96" s="1"/>
  <c r="AC95"/>
  <c r="AE95" s="1"/>
  <c r="AG95" s="1"/>
  <c r="AI95" s="1"/>
  <c r="T95"/>
  <c r="V95" s="1"/>
  <c r="X95" s="1"/>
  <c r="Z95" s="1"/>
  <c r="E95"/>
  <c r="G95" s="1"/>
  <c r="I95" s="1"/>
  <c r="K95" s="1"/>
  <c r="M95" s="1"/>
  <c r="O95" s="1"/>
  <c r="AC94"/>
  <c r="AE94" s="1"/>
  <c r="AG94" s="1"/>
  <c r="AI94" s="1"/>
  <c r="T94"/>
  <c r="V94" s="1"/>
  <c r="X94" s="1"/>
  <c r="Z94" s="1"/>
  <c r="E94"/>
  <c r="G94" s="1"/>
  <c r="I94" s="1"/>
  <c r="K94" s="1"/>
  <c r="M94" s="1"/>
  <c r="O94" s="1"/>
  <c r="AC93"/>
  <c r="AE93" s="1"/>
  <c r="AG93" s="1"/>
  <c r="AI93" s="1"/>
  <c r="T93"/>
  <c r="V93" s="1"/>
  <c r="X93" s="1"/>
  <c r="Z93" s="1"/>
  <c r="E93"/>
  <c r="G93" s="1"/>
  <c r="I93" s="1"/>
  <c r="K93" s="1"/>
  <c r="M93" s="1"/>
  <c r="O93" s="1"/>
  <c r="AC92"/>
  <c r="AE92" s="1"/>
  <c r="AG92" s="1"/>
  <c r="AI92" s="1"/>
  <c r="T92"/>
  <c r="V92" s="1"/>
  <c r="X92" s="1"/>
  <c r="Z92" s="1"/>
  <c r="E92"/>
  <c r="G92" s="1"/>
  <c r="I92" s="1"/>
  <c r="K92" s="1"/>
  <c r="M92" s="1"/>
  <c r="O92" s="1"/>
  <c r="AC91"/>
  <c r="AE91" s="1"/>
  <c r="AG91" s="1"/>
  <c r="AI91" s="1"/>
  <c r="T91"/>
  <c r="V91" s="1"/>
  <c r="X91" s="1"/>
  <c r="Z91" s="1"/>
  <c r="E91"/>
  <c r="G91" s="1"/>
  <c r="I91" s="1"/>
  <c r="K91" s="1"/>
  <c r="M91" s="1"/>
  <c r="O91" s="1"/>
  <c r="AC90"/>
  <c r="AE90" s="1"/>
  <c r="AG90" s="1"/>
  <c r="AI90" s="1"/>
  <c r="T90"/>
  <c r="V90" s="1"/>
  <c r="X90" s="1"/>
  <c r="Z90" s="1"/>
  <c r="E90"/>
  <c r="G90" s="1"/>
  <c r="I90" s="1"/>
  <c r="K90" s="1"/>
  <c r="M90" s="1"/>
  <c r="O90" s="1"/>
  <c r="AC89"/>
  <c r="AE89" s="1"/>
  <c r="AG89" s="1"/>
  <c r="AI89" s="1"/>
  <c r="T89"/>
  <c r="V89" s="1"/>
  <c r="X89" s="1"/>
  <c r="Z89" s="1"/>
  <c r="E89"/>
  <c r="G89" s="1"/>
  <c r="I89" s="1"/>
  <c r="K89" s="1"/>
  <c r="M89" s="1"/>
  <c r="O89" s="1"/>
  <c r="AG88"/>
  <c r="AI88" s="1"/>
  <c r="AE88"/>
  <c r="K88"/>
  <c r="M88" s="1"/>
  <c r="O88" s="1"/>
  <c r="AC87"/>
  <c r="AE87" s="1"/>
  <c r="AG87" s="1"/>
  <c r="AI87" s="1"/>
  <c r="T87"/>
  <c r="V87" s="1"/>
  <c r="X87" s="1"/>
  <c r="Z87" s="1"/>
  <c r="E87"/>
  <c r="G87" s="1"/>
  <c r="I87" s="1"/>
  <c r="K87" s="1"/>
  <c r="M87" s="1"/>
  <c r="O87" s="1"/>
  <c r="AC86"/>
  <c r="AE86" s="1"/>
  <c r="AG86" s="1"/>
  <c r="AI86" s="1"/>
  <c r="T86"/>
  <c r="V86" s="1"/>
  <c r="X86" s="1"/>
  <c r="Z86" s="1"/>
  <c r="E86"/>
  <c r="G86" s="1"/>
  <c r="I86" s="1"/>
  <c r="K86" s="1"/>
  <c r="M86" s="1"/>
  <c r="O86" s="1"/>
  <c r="AC85"/>
  <c r="AE85" s="1"/>
  <c r="AG85" s="1"/>
  <c r="AI85" s="1"/>
  <c r="T85"/>
  <c r="V85" s="1"/>
  <c r="X85" s="1"/>
  <c r="Z85" s="1"/>
  <c r="E85"/>
  <c r="G85" s="1"/>
  <c r="I85" s="1"/>
  <c r="K85" s="1"/>
  <c r="M85" s="1"/>
  <c r="O85" s="1"/>
  <c r="AC84"/>
  <c r="AE84" s="1"/>
  <c r="AG84" s="1"/>
  <c r="AI84" s="1"/>
  <c r="T84"/>
  <c r="V84" s="1"/>
  <c r="X84" s="1"/>
  <c r="Z84" s="1"/>
  <c r="E84"/>
  <c r="G84" s="1"/>
  <c r="I84" s="1"/>
  <c r="K84" s="1"/>
  <c r="M84" s="1"/>
  <c r="O84" s="1"/>
  <c r="AC83"/>
  <c r="AE83" s="1"/>
  <c r="AG83" s="1"/>
  <c r="AI83" s="1"/>
  <c r="T83"/>
  <c r="V83" s="1"/>
  <c r="X83" s="1"/>
  <c r="Z83" s="1"/>
  <c r="E83"/>
  <c r="G83" s="1"/>
  <c r="I83" s="1"/>
  <c r="K83" s="1"/>
  <c r="M83" s="1"/>
  <c r="O83" s="1"/>
  <c r="AC82"/>
  <c r="AE82" s="1"/>
  <c r="AG82" s="1"/>
  <c r="AI82" s="1"/>
  <c r="T82"/>
  <c r="V82" s="1"/>
  <c r="X82" s="1"/>
  <c r="Z82" s="1"/>
  <c r="E82"/>
  <c r="G82" s="1"/>
  <c r="I82" s="1"/>
  <c r="K82" s="1"/>
  <c r="M82" s="1"/>
  <c r="O82" s="1"/>
  <c r="AC81"/>
  <c r="AE81" s="1"/>
  <c r="AG81" s="1"/>
  <c r="AI81" s="1"/>
  <c r="T81"/>
  <c r="V81" s="1"/>
  <c r="X81" s="1"/>
  <c r="Z81" s="1"/>
  <c r="E81"/>
  <c r="G81" s="1"/>
  <c r="I81" s="1"/>
  <c r="K81" s="1"/>
  <c r="M81" s="1"/>
  <c r="O81" s="1"/>
  <c r="AC80"/>
  <c r="AE80" s="1"/>
  <c r="AG80" s="1"/>
  <c r="AI80" s="1"/>
  <c r="T80"/>
  <c r="V80" s="1"/>
  <c r="X80" s="1"/>
  <c r="Z80" s="1"/>
  <c r="E80"/>
  <c r="G80" s="1"/>
  <c r="I80" s="1"/>
  <c r="K80" s="1"/>
  <c r="M80" s="1"/>
  <c r="O80" s="1"/>
  <c r="AC79"/>
  <c r="AE79" s="1"/>
  <c r="AG79" s="1"/>
  <c r="AI79" s="1"/>
  <c r="T79"/>
  <c r="V79" s="1"/>
  <c r="X79" s="1"/>
  <c r="Z79" s="1"/>
  <c r="E79"/>
  <c r="G79" s="1"/>
  <c r="I79" s="1"/>
  <c r="K79" s="1"/>
  <c r="M79" s="1"/>
  <c r="O79" s="1"/>
  <c r="AC78"/>
  <c r="AE78" s="1"/>
  <c r="AG78" s="1"/>
  <c r="AI78" s="1"/>
  <c r="T78"/>
  <c r="V78" s="1"/>
  <c r="X78" s="1"/>
  <c r="Z78" s="1"/>
  <c r="E78"/>
  <c r="G78" s="1"/>
  <c r="I78" s="1"/>
  <c r="K78" s="1"/>
  <c r="M78" s="1"/>
  <c r="O78" s="1"/>
  <c r="AC77"/>
  <c r="AE77" s="1"/>
  <c r="AG77" s="1"/>
  <c r="AI77" s="1"/>
  <c r="T77"/>
  <c r="V77" s="1"/>
  <c r="X77" s="1"/>
  <c r="Z77" s="1"/>
  <c r="E77"/>
  <c r="G77" s="1"/>
  <c r="I77" s="1"/>
  <c r="K77" s="1"/>
  <c r="M77" s="1"/>
  <c r="O77" s="1"/>
  <c r="AG76"/>
  <c r="AI76" s="1"/>
  <c r="M76"/>
  <c r="O76" s="1"/>
  <c r="K76"/>
  <c r="M75"/>
  <c r="O75" s="1"/>
  <c r="AI74"/>
  <c r="AG74"/>
  <c r="I74"/>
  <c r="K74" s="1"/>
  <c r="M74" s="1"/>
  <c r="O74" s="1"/>
  <c r="AE73"/>
  <c r="AG73" s="1"/>
  <c r="AI73" s="1"/>
  <c r="AC73"/>
  <c r="T73"/>
  <c r="V73" s="1"/>
  <c r="X73" s="1"/>
  <c r="Z73" s="1"/>
  <c r="G73"/>
  <c r="I73" s="1"/>
  <c r="K73" s="1"/>
  <c r="M73" s="1"/>
  <c r="O73" s="1"/>
  <c r="E73"/>
  <c r="I72"/>
  <c r="K72" s="1"/>
  <c r="M72" s="1"/>
  <c r="O72" s="1"/>
  <c r="AI71"/>
  <c r="AG71"/>
  <c r="K71"/>
  <c r="M71" s="1"/>
  <c r="O71" s="1"/>
  <c r="AG70"/>
  <c r="AI70" s="1"/>
  <c r="M70"/>
  <c r="O70" s="1"/>
  <c r="K70"/>
  <c r="AC69"/>
  <c r="AE69" s="1"/>
  <c r="AG69" s="1"/>
  <c r="AI69" s="1"/>
  <c r="V69"/>
  <c r="X69" s="1"/>
  <c r="Z69" s="1"/>
  <c r="T69"/>
  <c r="K69"/>
  <c r="M69" s="1"/>
  <c r="O69" s="1"/>
  <c r="AC68"/>
  <c r="AE68" s="1"/>
  <c r="AG68" s="1"/>
  <c r="AI68" s="1"/>
  <c r="T68"/>
  <c r="V68" s="1"/>
  <c r="X68" s="1"/>
  <c r="Z68" s="1"/>
  <c r="E68"/>
  <c r="G68" s="1"/>
  <c r="I68" s="1"/>
  <c r="K68" s="1"/>
  <c r="M68" s="1"/>
  <c r="O68" s="1"/>
  <c r="AC67"/>
  <c r="T67"/>
  <c r="T66" s="1"/>
  <c r="E67"/>
  <c r="G67" s="1"/>
  <c r="AH66"/>
  <c r="AH62" s="1"/>
  <c r="AH61" s="1"/>
  <c r="AH166" s="1"/>
  <c r="AF66"/>
  <c r="AD66"/>
  <c r="AD62" s="1"/>
  <c r="AD61" s="1"/>
  <c r="AD166" s="1"/>
  <c r="AB66"/>
  <c r="AA66"/>
  <c r="Y66"/>
  <c r="W66"/>
  <c r="U66"/>
  <c r="S66"/>
  <c r="R66"/>
  <c r="R62" s="1"/>
  <c r="N66"/>
  <c r="L66"/>
  <c r="J66"/>
  <c r="H66"/>
  <c r="F66"/>
  <c r="D66"/>
  <c r="D62" s="1"/>
  <c r="D61" s="1"/>
  <c r="C66"/>
  <c r="K65"/>
  <c r="AC64"/>
  <c r="AE64" s="1"/>
  <c r="AG64" s="1"/>
  <c r="AI64" s="1"/>
  <c r="T64"/>
  <c r="V64" s="1"/>
  <c r="E64"/>
  <c r="G64" s="1"/>
  <c r="I64" s="1"/>
  <c r="K64" s="1"/>
  <c r="AA62"/>
  <c r="AA61" s="1"/>
  <c r="Y62"/>
  <c r="Y61" s="1"/>
  <c r="Y166" s="1"/>
  <c r="U62"/>
  <c r="U61" s="1"/>
  <c r="U166" s="1"/>
  <c r="N63"/>
  <c r="N62" s="1"/>
  <c r="N61" s="1"/>
  <c r="L63"/>
  <c r="J63"/>
  <c r="C63"/>
  <c r="E63" s="1"/>
  <c r="AF62"/>
  <c r="AF61" s="1"/>
  <c r="AF166" s="1"/>
  <c r="AB62"/>
  <c r="AB61" s="1"/>
  <c r="AB166" s="1"/>
  <c r="W62"/>
  <c r="S62"/>
  <c r="J62"/>
  <c r="J61" s="1"/>
  <c r="F62"/>
  <c r="F61" s="1"/>
  <c r="W61"/>
  <c r="W166" s="1"/>
  <c r="S61"/>
  <c r="S166" s="1"/>
  <c r="E60"/>
  <c r="G60" s="1"/>
  <c r="I60" s="1"/>
  <c r="K60" s="1"/>
  <c r="M60" s="1"/>
  <c r="O60" s="1"/>
  <c r="Q60" s="1"/>
  <c r="E59"/>
  <c r="G59" s="1"/>
  <c r="I59" s="1"/>
  <c r="K59" s="1"/>
  <c r="M59" s="1"/>
  <c r="O59" s="1"/>
  <c r="Q59" s="1"/>
  <c r="E58"/>
  <c r="G58" s="1"/>
  <c r="I58" s="1"/>
  <c r="K58" s="1"/>
  <c r="M58" s="1"/>
  <c r="O58" s="1"/>
  <c r="Q58" s="1"/>
  <c r="H57"/>
  <c r="F57"/>
  <c r="D57"/>
  <c r="C57"/>
  <c r="E56"/>
  <c r="G56" s="1"/>
  <c r="I56" s="1"/>
  <c r="K56" s="1"/>
  <c r="M56" s="1"/>
  <c r="O56" s="1"/>
  <c r="Q56" s="1"/>
  <c r="E55"/>
  <c r="G55" s="1"/>
  <c r="I55" s="1"/>
  <c r="K55" s="1"/>
  <c r="M55" s="1"/>
  <c r="O55" s="1"/>
  <c r="Q55" s="1"/>
  <c r="AI54"/>
  <c r="AG54"/>
  <c r="AE54"/>
  <c r="AC54"/>
  <c r="AA54"/>
  <c r="Z54"/>
  <c r="X54"/>
  <c r="V54"/>
  <c r="T54"/>
  <c r="R54"/>
  <c r="H54"/>
  <c r="F54"/>
  <c r="D54"/>
  <c r="C54"/>
  <c r="E53"/>
  <c r="G53" s="1"/>
  <c r="I53" s="1"/>
  <c r="K53" s="1"/>
  <c r="M53" s="1"/>
  <c r="O53" s="1"/>
  <c r="Q53" s="1"/>
  <c r="AI52"/>
  <c r="AG52"/>
  <c r="AE52"/>
  <c r="AC52"/>
  <c r="AA52"/>
  <c r="Z52"/>
  <c r="X52"/>
  <c r="V52"/>
  <c r="T52"/>
  <c r="R52"/>
  <c r="H52"/>
  <c r="F52"/>
  <c r="D52"/>
  <c r="C52"/>
  <c r="AI51"/>
  <c r="AG51"/>
  <c r="AE51"/>
  <c r="AC51"/>
  <c r="AA51"/>
  <c r="Z51"/>
  <c r="X51"/>
  <c r="V51"/>
  <c r="T51"/>
  <c r="R51"/>
  <c r="E51"/>
  <c r="G51" s="1"/>
  <c r="I51" s="1"/>
  <c r="K51" s="1"/>
  <c r="M51" s="1"/>
  <c r="O51" s="1"/>
  <c r="Q51" s="1"/>
  <c r="C51"/>
  <c r="E50"/>
  <c r="G50" s="1"/>
  <c r="I50" s="1"/>
  <c r="K50" s="1"/>
  <c r="M50" s="1"/>
  <c r="O50" s="1"/>
  <c r="Q50" s="1"/>
  <c r="G49"/>
  <c r="I49" s="1"/>
  <c r="K49" s="1"/>
  <c r="M49" s="1"/>
  <c r="O49" s="1"/>
  <c r="Q49" s="1"/>
  <c r="E49"/>
  <c r="C48"/>
  <c r="E48" s="1"/>
  <c r="G48" s="1"/>
  <c r="I48" s="1"/>
  <c r="K48" s="1"/>
  <c r="M48" s="1"/>
  <c r="O48" s="1"/>
  <c r="Q48" s="1"/>
  <c r="E47"/>
  <c r="G47" s="1"/>
  <c r="I47" s="1"/>
  <c r="K47" s="1"/>
  <c r="M47" s="1"/>
  <c r="O47" s="1"/>
  <c r="Q47" s="1"/>
  <c r="H46"/>
  <c r="F46"/>
  <c r="D46"/>
  <c r="C46"/>
  <c r="E45"/>
  <c r="G45" s="1"/>
  <c r="I45" s="1"/>
  <c r="K45" s="1"/>
  <c r="M45" s="1"/>
  <c r="O45" s="1"/>
  <c r="Q45" s="1"/>
  <c r="E44"/>
  <c r="G44" s="1"/>
  <c r="I44" s="1"/>
  <c r="K44" s="1"/>
  <c r="M44" s="1"/>
  <c r="O44" s="1"/>
  <c r="Q44" s="1"/>
  <c r="H43"/>
  <c r="F43"/>
  <c r="D43"/>
  <c r="C43"/>
  <c r="E42"/>
  <c r="G42" s="1"/>
  <c r="I42" s="1"/>
  <c r="K42" s="1"/>
  <c r="M42" s="1"/>
  <c r="O42" s="1"/>
  <c r="Q42" s="1"/>
  <c r="E41"/>
  <c r="G41" s="1"/>
  <c r="I41" s="1"/>
  <c r="K41" s="1"/>
  <c r="M41" s="1"/>
  <c r="O41" s="1"/>
  <c r="Q41" s="1"/>
  <c r="E40"/>
  <c r="G40" s="1"/>
  <c r="I40" s="1"/>
  <c r="K40" s="1"/>
  <c r="M40" s="1"/>
  <c r="O40" s="1"/>
  <c r="H39"/>
  <c r="F39"/>
  <c r="D39"/>
  <c r="C39"/>
  <c r="E39" s="1"/>
  <c r="G39" s="1"/>
  <c r="I39" s="1"/>
  <c r="K39" s="1"/>
  <c r="M39" s="1"/>
  <c r="O39" s="1"/>
  <c r="E38"/>
  <c r="G38" s="1"/>
  <c r="I38" s="1"/>
  <c r="K38" s="1"/>
  <c r="M38" s="1"/>
  <c r="O38" s="1"/>
  <c r="Q38" s="1"/>
  <c r="E37"/>
  <c r="G37" s="1"/>
  <c r="I37" s="1"/>
  <c r="K37" s="1"/>
  <c r="M37" s="1"/>
  <c r="O37" s="1"/>
  <c r="Q37" s="1"/>
  <c r="AI36"/>
  <c r="AG36"/>
  <c r="AE36"/>
  <c r="AC36"/>
  <c r="AA36"/>
  <c r="AA35" s="1"/>
  <c r="Z36"/>
  <c r="X36"/>
  <c r="V36"/>
  <c r="T36"/>
  <c r="T35" s="1"/>
  <c r="R36"/>
  <c r="H36"/>
  <c r="H35" s="1"/>
  <c r="F36"/>
  <c r="D36"/>
  <c r="C36"/>
  <c r="E36" s="1"/>
  <c r="N35"/>
  <c r="L35"/>
  <c r="J35"/>
  <c r="P61" l="1"/>
  <c r="Q62"/>
  <c r="Q61" s="1"/>
  <c r="D35"/>
  <c r="D166" s="1"/>
  <c r="E52"/>
  <c r="G52" s="1"/>
  <c r="I52" s="1"/>
  <c r="K52" s="1"/>
  <c r="M52" s="1"/>
  <c r="O52" s="1"/>
  <c r="Q52" s="1"/>
  <c r="AE35"/>
  <c r="X35"/>
  <c r="AI35"/>
  <c r="F35"/>
  <c r="F166" s="1"/>
  <c r="E43"/>
  <c r="G43" s="1"/>
  <c r="I43" s="1"/>
  <c r="K43" s="1"/>
  <c r="M43" s="1"/>
  <c r="E46"/>
  <c r="G46" s="1"/>
  <c r="I46" s="1"/>
  <c r="K46" s="1"/>
  <c r="M46" s="1"/>
  <c r="AA166"/>
  <c r="Z35"/>
  <c r="J166"/>
  <c r="C35"/>
  <c r="E54"/>
  <c r="G54" s="1"/>
  <c r="I54" s="1"/>
  <c r="K54" s="1"/>
  <c r="M54" s="1"/>
  <c r="O54" s="1"/>
  <c r="Q54" s="1"/>
  <c r="E57"/>
  <c r="G57" s="1"/>
  <c r="I57" s="1"/>
  <c r="K57" s="1"/>
  <c r="M57" s="1"/>
  <c r="O57" s="1"/>
  <c r="G133"/>
  <c r="H148"/>
  <c r="H62"/>
  <c r="H61" s="1"/>
  <c r="H166" s="1"/>
  <c r="AC66"/>
  <c r="R35"/>
  <c r="AC131"/>
  <c r="AG35"/>
  <c r="V35"/>
  <c r="AC35"/>
  <c r="L62"/>
  <c r="L61" s="1"/>
  <c r="L166" s="1"/>
  <c r="G63"/>
  <c r="K132"/>
  <c r="M132" s="1"/>
  <c r="AI132"/>
  <c r="G148"/>
  <c r="I149"/>
  <c r="G131"/>
  <c r="N166"/>
  <c r="X64"/>
  <c r="G66"/>
  <c r="I67"/>
  <c r="C34"/>
  <c r="M64"/>
  <c r="K63"/>
  <c r="R61"/>
  <c r="R166" s="1"/>
  <c r="T62"/>
  <c r="AG144"/>
  <c r="AI144" s="1"/>
  <c r="V131"/>
  <c r="G36"/>
  <c r="C62"/>
  <c r="C61" s="1"/>
  <c r="C166" s="1"/>
  <c r="AC62"/>
  <c r="AC61" s="1"/>
  <c r="E66"/>
  <c r="V67"/>
  <c r="AE67"/>
  <c r="T131"/>
  <c r="X132"/>
  <c r="I133"/>
  <c r="K133" s="1"/>
  <c r="M133" s="1"/>
  <c r="O133" s="1"/>
  <c r="AE145"/>
  <c r="AG145" s="1"/>
  <c r="AI145" s="1"/>
  <c r="E148"/>
  <c r="E62" s="1"/>
  <c r="E61" s="1"/>
  <c r="V155"/>
  <c r="AE155"/>
  <c r="AJ61" l="1"/>
  <c r="P166"/>
  <c r="AG131"/>
  <c r="AC166"/>
  <c r="E35"/>
  <c r="E34" s="1"/>
  <c r="X155"/>
  <c r="V148"/>
  <c r="Z132"/>
  <c r="Z131" s="1"/>
  <c r="X131"/>
  <c r="V62"/>
  <c r="T61"/>
  <c r="T166" s="1"/>
  <c r="K67"/>
  <c r="M67" s="1"/>
  <c r="I66"/>
  <c r="K66" s="1"/>
  <c r="AG155"/>
  <c r="AE148"/>
  <c r="X67"/>
  <c r="V66"/>
  <c r="G35"/>
  <c r="I36"/>
  <c r="K149"/>
  <c r="M149" s="1"/>
  <c r="M148" s="1"/>
  <c r="I148"/>
  <c r="K148" s="1"/>
  <c r="AG67"/>
  <c r="AE66"/>
  <c r="Z64"/>
  <c r="I63"/>
  <c r="G62"/>
  <c r="G61" s="1"/>
  <c r="I131"/>
  <c r="K131" s="1"/>
  <c r="AE131"/>
  <c r="AI131"/>
  <c r="M63"/>
  <c r="O64"/>
  <c r="O132"/>
  <c r="O131" s="1"/>
  <c r="M131"/>
  <c r="E166" l="1"/>
  <c r="K36"/>
  <c r="I35"/>
  <c r="AI67"/>
  <c r="AI66" s="1"/>
  <c r="AG66"/>
  <c r="AG62" s="1"/>
  <c r="AG61" s="1"/>
  <c r="AG166" s="1"/>
  <c r="X66"/>
  <c r="Z67"/>
  <c r="Z66" s="1"/>
  <c r="V61"/>
  <c r="V166" s="1"/>
  <c r="X62"/>
  <c r="X148"/>
  <c r="Z155"/>
  <c r="Z148" s="1"/>
  <c r="I62"/>
  <c r="O149"/>
  <c r="G166"/>
  <c r="G34"/>
  <c r="AI155"/>
  <c r="AI148" s="1"/>
  <c r="AI62" s="1"/>
  <c r="AI61" s="1"/>
  <c r="AI166" s="1"/>
  <c r="AG148"/>
  <c r="O67"/>
  <c r="O66" s="1"/>
  <c r="M66"/>
  <c r="AE62"/>
  <c r="AE61" s="1"/>
  <c r="AE166" s="1"/>
  <c r="Z62" l="1"/>
  <c r="Z61" s="1"/>
  <c r="Z166" s="1"/>
  <c r="X61"/>
  <c r="X166" s="1"/>
  <c r="M36"/>
  <c r="K35"/>
  <c r="I34"/>
  <c r="I61"/>
  <c r="I166" s="1"/>
  <c r="K62"/>
  <c r="K61" l="1"/>
  <c r="K166" s="1"/>
  <c r="M62"/>
  <c r="O36"/>
  <c r="M35"/>
  <c r="Q36" l="1"/>
  <c r="M61"/>
  <c r="M166" s="1"/>
  <c r="O62"/>
  <c r="O61" s="1"/>
  <c r="Q166" l="1"/>
  <c r="O166"/>
</calcChain>
</file>

<file path=xl/sharedStrings.xml><?xml version="1.0" encoding="utf-8"?>
<sst xmlns="http://schemas.openxmlformats.org/spreadsheetml/2006/main" count="645" uniqueCount="226">
  <si>
    <t>Приложение №_</t>
  </si>
  <si>
    <t xml:space="preserve">к решению сессии шестого созыва Собрания </t>
  </si>
  <si>
    <t>депутатов №__ от 7 августа 2020 года</t>
  </si>
  <si>
    <t>депутатов №__ от 26 июня 2020 года</t>
  </si>
  <si>
    <t>депутатов №__ от 24 апреля 2020 года</t>
  </si>
  <si>
    <t>депутатов №__ от 22 февраля 2020 года</t>
  </si>
  <si>
    <t>Приложение № 4</t>
  </si>
  <si>
    <t>к решению сессии шестого созыва Собрания</t>
  </si>
  <si>
    <t>депутатов № 170 от 20 декабря 2019 года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</si>
  <si>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</si>
  <si>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</si>
  <si>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</si>
  <si>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</si>
  <si>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</si>
  <si>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Изменения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</si>
  <si>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</si>
  <si>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</si>
  <si>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</si>
  <si>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</si>
  <si>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</si>
  <si>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</si>
  <si>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</si>
  <si>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</si>
  <si>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</si>
  <si>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</si>
  <si>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</si>
  <si>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</si>
  <si>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</si>
  <si>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</si>
  <si>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</si>
  <si>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</si>
  <si>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</si>
  <si>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</si>
  <si>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</si>
  <si>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</si>
  <si>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</si>
  <si>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</si>
  <si>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</si>
  <si>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</si>
  <si>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</si>
  <si>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</si>
  <si>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</si>
  <si>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</si>
  <si>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</si>
  <si>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</si>
  <si>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</si>
  <si>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</si>
  <si>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</si>
  <si>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</si>
  <si>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</si>
  <si>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</si>
  <si>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</si>
  <si>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</si>
  <si>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</si>
  <si>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</si>
  <si>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</si>
  <si>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</si>
  <si>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</si>
  <si>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</si>
  <si>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</si>
  <si>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</si>
  <si>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</si>
  <si>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</si>
  <si>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</si>
  <si>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</si>
  <si>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</si>
  <si>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</si>
  <si>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</si>
  <si>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</si>
  <si>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</si>
  <si>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</si>
  <si>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</si>
  <si>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</si>
  <si>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</si>
  <si>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</si>
  <si>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</si>
  <si>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</si>
  <si>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</si>
  <si>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</si>
  <si>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</si>
  <si>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</si>
  <si>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</si>
  <si>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</si>
  <si>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</si>
  <si>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</si>
  <si>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</si>
  <si>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</si>
  <si>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</si>
  <si>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</si>
  <si>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</si>
  <si>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2 02 25097 05 0000 150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</si>
  <si>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</si>
  <si>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</si>
  <si>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бюджетам муниципальных районов на реализацию мероприятий по модернизации муниципальных детских школ искусств по видам искусств</t>
  </si>
  <si>
    <t>2 02 25306 05 0000 150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</si>
  <si>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</si>
  <si>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</si>
  <si>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</si>
  <si>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</si>
  <si>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 xml:space="preserve">Субсидии бюджетам муниципальных районов на  государственную поддержку отрасли культуры 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</si>
  <si>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</si>
  <si>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</si>
  <si>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</si>
  <si>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</si>
  <si>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</si>
  <si>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</si>
  <si>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2 02 25576 05 0000 150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</si>
  <si>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</si>
  <si>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</si>
  <si>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</si>
  <si>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</si>
  <si>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</si>
  <si>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 2 02 27384 05 0000 150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</si>
  <si>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</si>
  <si>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2 02 29999 05 0000 150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</si>
  <si>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</si>
  <si>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</si>
  <si>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</si>
  <si>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</si>
  <si>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</si>
  <si>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</si>
  <si>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</si>
  <si>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</si>
  <si>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</si>
  <si>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</si>
  <si>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</si>
  <si>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</si>
  <si>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</si>
  <si>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</si>
  <si>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</si>
  <si>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</si>
  <si>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</si>
  <si>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</si>
  <si>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</si>
  <si>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</si>
  <si>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</si>
  <si>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</si>
  <si>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>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</si>
  <si>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</si>
  <si>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</si>
  <si>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</si>
  <si>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</si>
  <si>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</si>
  <si>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</si>
  <si>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</si>
  <si>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</si>
  <si>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</si>
  <si>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</si>
  <si>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</si>
  <si>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</si>
  <si>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</si>
  <si>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</si>
  <si>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</si>
  <si>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</si>
  <si>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</si>
  <si>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</si>
  <si>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</si>
  <si>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</si>
  <si>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</si>
  <si>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</si>
  <si>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</si>
  <si>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</si>
  <si>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</si>
  <si>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</si>
  <si>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</si>
  <si>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</si>
  <si>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</si>
  <si>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</si>
  <si>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</si>
  <si>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>Субвенции бюджетам муниципальных районов на проведение Всероссийской переписи населения 2020 года</t>
  </si>
  <si>
    <t xml:space="preserve">2 02 35469 05 0000 150    </t>
  </si>
  <si>
    <t>Единая субвенция бюджетам муниципальных образований Архангельской области и на 2020 год и на плановый период 2021 и 2022 годов</t>
  </si>
  <si>
    <t>2 02 39998 05 0000 150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</si>
  <si>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</si>
  <si>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</si>
  <si>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</si>
  <si>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</si>
  <si>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</si>
  <si>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</si>
  <si>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</si>
  <si>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</si>
  <si>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>2 02 49999 05 0000 150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</si>
  <si>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</si>
  <si>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</si>
  <si>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Иные межбюджетных трансфертов бюджетам муниципальных образований Архангельской области на благоустройство территорий и приобретение уборочной и коммунальной техники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</si>
  <si>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</si>
  <si>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</si>
  <si>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</si>
  <si>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</si>
  <si>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</si>
  <si>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 xml:space="preserve">ВСЕГО ДОХОДОВ 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</si>
  <si>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</si>
  <si>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</si>
  <si>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депутатов №__ от 25 сентября 2020 года</t>
  </si>
  <si>
    <t>Субсидии на софинансирование на оборудование источников наружного противопожарного водоснабжения от МО "Киземское"</t>
  </si>
  <si>
    <t>Субсидии на софинансирование на оборудование источников наружного противопожарного водоснабжения от МО "Шангальское"</t>
  </si>
  <si>
    <t>Субсидии на софинансирование на оборудование источников наружного противопожарного водоснабжения от МО "Октябрьское"</t>
  </si>
  <si>
    <t>Субсидии бюджетам МО на внедрение модели персонифицированного финансирования доп.образования детей в АО</t>
  </si>
  <si>
    <t>Субсидии бюджетам МО на софинансирование мероприятий по проведению кадастровых работ и мониторинга земель с/хоз.назначеения</t>
  </si>
  <si>
    <t>Субсидии бюджетам МО на организацию бесплатного горячего питания обучающихся, получ.начальное общее образование</t>
  </si>
  <si>
    <t>2 02 25304 05 0000 150</t>
  </si>
  <si>
    <t>Субвенция бюджету МО на ежемесячное денежное вознаграждение за классное руководство пед.работникам гос.и муниц.общеобр.организаций</t>
  </si>
  <si>
    <t>Иные межбюджетные трансферты бюджету МО из Резервного фонда Правительства АО (замена котлов в котельной д.Бережной и д.Алферовской)</t>
  </si>
  <si>
    <t>Иные межбюджетные трансферты бюджету МО из Резервного фонда Правительства АО (на оказание помощи гражданам,пострад.от весеннего паводка)</t>
  </si>
  <si>
    <t>Иные межбюджетные трансферты бюджету МО из Резервного фонда Правительства АО (на выполение работ по ремонту подвесного моста в п.Квазеньга)</t>
  </si>
  <si>
    <t>Субсидии бюджетам МО на оснащение образорв.учреждений в сфере культуры(школ исскуств) АО музык.инструментами,  оборудованием и матер.для творчества в соотв.с соврем.стнадартами проф.и доп.образования</t>
  </si>
  <si>
    <t>2 02 27576 05 0000 150</t>
  </si>
  <si>
    <t>Иные межбюджетные трансферты бюджету МО из Резервного фонда Правительства АО (для МБУК "Устьяны")</t>
  </si>
  <si>
    <t>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</si>
  <si>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Иные межбюджетные трансферты бюджету МО из Резервного фонда Правительства АО (на ограждение спортвной площадки п.Кизема)</t>
  </si>
  <si>
    <t>Приложение №2</t>
  </si>
  <si>
    <t>депутатов №277 от 27 ноября 2020 года</t>
  </si>
  <si>
    <t>депутатов № 255 от 25 сентября 2020 года</t>
  </si>
  <si>
    <t>Приложение №1</t>
  </si>
  <si>
    <t>депутатов № 246 от 7 августа 2020 года</t>
  </si>
  <si>
    <t>Приложение №3</t>
  </si>
  <si>
    <t>депутатов № 237 от 26 июня 2020 года</t>
  </si>
  <si>
    <t>Приложение № 3</t>
  </si>
  <si>
    <t>депутатов №203 от 24 апреля 2020 года</t>
  </si>
  <si>
    <t>Приложение № 2</t>
  </si>
  <si>
    <t>депутатов №185 от 21 февраля 2020 года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</si>
  <si>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</si>
  <si>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2 18 00000 00 0000 150</t>
  </si>
  <si>
    <t>ВОЗВРАТ ОСТАТКОВ СУБСИДИЙ, СУБВЕНЦИЙ И ИНЫХ МЕЖБЮДЖЕТНЫХ ТРАНСФЕРТОВ, ИМЕЮЩИХ ЦЕЛЕВОЕ НАЗНАЧЕНИЕ, ПРОШЛЫХ ЛЕТ</t>
  </si>
  <si>
    <t>2 19 00000 00 0000 150</t>
  </si>
  <si>
    <t>депутатов № 292 от 23 декабря 2020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</si>
</sst>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6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4" fontId="3" fillId="2" borderId="0" xfId="1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top" wrapText="1" indent="1"/>
    </xf>
    <xf numFmtId="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 applyAlignment="1"/>
    <xf numFmtId="0" fontId="3" fillId="2" borderId="1" xfId="0" applyNumberFormat="1" applyFont="1" applyFill="1" applyBorder="1" applyAlignment="1">
      <alignment horizontal="left" vertical="center" wrapText="1" indent="1"/>
    </xf>
    <xf numFmtId="0" fontId="3" fillId="2" borderId="1" xfId="2" applyFont="1" applyFill="1" applyBorder="1" applyAlignment="1">
      <alignment horizontal="left" vertical="center" wrapText="1" inden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6" fillId="2" borderId="1" xfId="0" applyFont="1" applyFill="1" applyBorder="1" applyAlignment="1">
      <alignment horizontal="left" vertical="center" wrapText="1" indent="1"/>
    </xf>
    <xf numFmtId="0" fontId="3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/>
    <xf numFmtId="4" fontId="7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4" fontId="9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top" wrapText="1"/>
    </xf>
    <xf numFmtId="49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right" vertical="center" indent="1"/>
    </xf>
    <xf numFmtId="4" fontId="5" fillId="2" borderId="1" xfId="2" applyNumberFormat="1" applyFont="1" applyFill="1" applyBorder="1" applyAlignment="1">
      <alignment horizontal="right" vertical="center"/>
    </xf>
    <xf numFmtId="0" fontId="5" fillId="2" borderId="0" xfId="2" applyFont="1" applyFill="1"/>
    <xf numFmtId="0" fontId="8" fillId="2" borderId="1" xfId="0" applyFont="1" applyFill="1" applyBorder="1" applyAlignment="1">
      <alignment horizontal="left" vertical="top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/>
    <xf numFmtId="0" fontId="0" fillId="2" borderId="1" xfId="0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top" wrapText="1"/>
    </xf>
    <xf numFmtId="4" fontId="10" fillId="2" borderId="0" xfId="0" applyNumberFormat="1" applyFont="1" applyFill="1" applyAlignment="1">
      <alignment horizontal="right" indent="1"/>
    </xf>
    <xf numFmtId="4" fontId="11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/>
    <xf numFmtId="4" fontId="12" fillId="2" borderId="0" xfId="0" applyNumberFormat="1" applyFont="1" applyFill="1"/>
    <xf numFmtId="4" fontId="3" fillId="2" borderId="0" xfId="2" applyNumberFormat="1" applyFont="1" applyFill="1"/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" fontId="12" fillId="2" borderId="0" xfId="0" applyNumberFormat="1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3" fillId="2" borderId="0" xfId="2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4" fontId="10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0" fillId="2" borderId="0" xfId="2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0" fillId="0" borderId="0" xfId="0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71"/>
  <sheetViews>
    <sheetView topLeftCell="A29" zoomScaleSheetLayoutView="100" workbookViewId="0">
      <pane xSplit="2" ySplit="6" topLeftCell="O35" activePane="bottomRight" state="frozen"/>
      <selection activeCell="A29" sqref="A29"/>
      <selection pane="topRight" activeCell="C29" sqref="C29"/>
      <selection pane="bottomLeft" activeCell="A35" sqref="A35"/>
      <selection pane="bottomRight" activeCell="T140" sqref="T140"/>
    </sheetView>
  </sheetViews>
  <sheetFormatPr defaultColWidth="9.140625" defaultRowHeight="12.75" outlineLevelRow="1"/>
  <cols>
    <col min="1" max="1" width="40.28515625" style="1" customWidth="1"/>
    <col min="2" max="2" width="22.85546875" style="2" customWidth="1"/>
    <col min="3" max="5" width="16.140625" style="4" hidden="1" customWidth="1"/>
    <col min="6" max="6" width="14.28515625" style="4" hidden="1" customWidth="1"/>
    <col min="7" max="7" width="17.140625" style="4" hidden="1" customWidth="1"/>
    <col min="8" max="8" width="14.85546875" style="4" hidden="1" customWidth="1"/>
    <col min="9" max="9" width="14.5703125" style="4" hidden="1" customWidth="1"/>
    <col min="10" max="10" width="13" style="4" hidden="1" customWidth="1"/>
    <col min="11" max="11" width="15" style="4" hidden="1" customWidth="1"/>
    <col min="12" max="12" width="12.85546875" style="4" hidden="1" customWidth="1"/>
    <col min="13" max="13" width="14.42578125" style="4" hidden="1" customWidth="1"/>
    <col min="14" max="14" width="11.85546875" style="4" hidden="1" customWidth="1"/>
    <col min="15" max="15" width="14.5703125" style="4" customWidth="1"/>
    <col min="16" max="16" width="15.28515625" style="4" customWidth="1"/>
    <col min="17" max="17" width="16" style="4" customWidth="1"/>
    <col min="18" max="18" width="17.140625" style="4" hidden="1" customWidth="1"/>
    <col min="19" max="19" width="16.5703125" style="4" hidden="1" customWidth="1"/>
    <col min="20" max="20" width="14.85546875" style="4" customWidth="1"/>
    <col min="21" max="21" width="15" style="4" hidden="1" customWidth="1"/>
    <col min="22" max="22" width="15.28515625" style="4" hidden="1" customWidth="1"/>
    <col min="23" max="23" width="15" style="4" hidden="1" customWidth="1"/>
    <col min="24" max="24" width="15.28515625" style="4" hidden="1" customWidth="1"/>
    <col min="25" max="25" width="15" style="4" hidden="1" customWidth="1"/>
    <col min="26" max="26" width="15.28515625" style="4" hidden="1" customWidth="1"/>
    <col min="27" max="27" width="17" style="4" hidden="1" customWidth="1"/>
    <col min="28" max="28" width="17.140625" style="4" hidden="1" customWidth="1"/>
    <col min="29" max="29" width="17" style="4" hidden="1" customWidth="1"/>
    <col min="30" max="30" width="17.140625" style="4" hidden="1" customWidth="1"/>
    <col min="31" max="31" width="17" style="4" hidden="1" customWidth="1"/>
    <col min="32" max="32" width="17.140625" style="4" hidden="1" customWidth="1"/>
    <col min="33" max="33" width="14.5703125" style="4" hidden="1" customWidth="1"/>
    <col min="34" max="34" width="0.140625" style="4" hidden="1" customWidth="1"/>
    <col min="35" max="35" width="14.5703125" style="4" customWidth="1"/>
    <col min="36" max="36" width="12.7109375" style="73" customWidth="1"/>
    <col min="37" max="37" width="16.7109375" style="1" customWidth="1"/>
    <col min="38" max="38" width="14.140625" style="1" customWidth="1"/>
    <col min="39" max="16384" width="9.140625" style="1"/>
  </cols>
  <sheetData>
    <row r="1" spans="1:35" hidden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81"/>
      <c r="V1" s="81"/>
      <c r="W1" s="81"/>
      <c r="X1" s="81"/>
      <c r="Y1" s="81"/>
      <c r="Z1" s="81"/>
      <c r="AA1" s="81"/>
      <c r="AB1" s="81"/>
      <c r="AC1" s="81"/>
      <c r="AD1" s="82"/>
      <c r="AE1" s="82"/>
      <c r="AF1" s="82"/>
      <c r="AG1" s="82"/>
      <c r="AH1" s="57"/>
      <c r="AI1" s="57"/>
    </row>
    <row r="2" spans="1:35" hidden="1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  <c r="AE2" s="82"/>
      <c r="AF2" s="82"/>
      <c r="AG2" s="82"/>
      <c r="AH2" s="57"/>
      <c r="AI2" s="57"/>
    </row>
    <row r="3" spans="1:35" hidden="1">
      <c r="A3" s="79" t="s">
        <v>193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1"/>
      <c r="U3" s="81"/>
      <c r="V3" s="81"/>
      <c r="W3" s="81"/>
      <c r="X3" s="81"/>
      <c r="Y3" s="81"/>
      <c r="Z3" s="81"/>
      <c r="AA3" s="81"/>
      <c r="AB3" s="81"/>
      <c r="AC3" s="81"/>
      <c r="AD3" s="82"/>
      <c r="AE3" s="82"/>
      <c r="AF3" s="82"/>
      <c r="AG3" s="82"/>
      <c r="AH3" s="57"/>
      <c r="AI3" s="57"/>
    </row>
    <row r="4" spans="1:35" hidden="1">
      <c r="A4" s="50"/>
      <c r="B4" s="67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6"/>
      <c r="Q4" s="56"/>
      <c r="R4" s="56"/>
      <c r="S4" s="56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1:35" hidden="1">
      <c r="A5" s="79" t="s">
        <v>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1"/>
      <c r="U5" s="81"/>
      <c r="V5" s="81"/>
      <c r="W5" s="81"/>
      <c r="X5" s="81"/>
      <c r="Y5" s="81"/>
      <c r="Z5" s="81"/>
      <c r="AA5" s="81"/>
      <c r="AB5" s="81"/>
      <c r="AC5" s="81"/>
      <c r="AD5" s="82"/>
      <c r="AE5" s="82"/>
      <c r="AF5" s="82"/>
      <c r="AG5" s="82"/>
      <c r="AH5" s="57"/>
      <c r="AI5" s="57"/>
    </row>
    <row r="6" spans="1:35" hidden="1">
      <c r="A6" s="79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2"/>
      <c r="AF6" s="82"/>
      <c r="AG6" s="82"/>
      <c r="AH6" s="57"/>
      <c r="AI6" s="57"/>
    </row>
    <row r="7" spans="1:35" hidden="1">
      <c r="A7" s="79" t="s">
        <v>193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1"/>
      <c r="U7" s="81"/>
      <c r="V7" s="81"/>
      <c r="W7" s="81"/>
      <c r="X7" s="81"/>
      <c r="Y7" s="81"/>
      <c r="Z7" s="81"/>
      <c r="AA7" s="81"/>
      <c r="AB7" s="81"/>
      <c r="AC7" s="81"/>
      <c r="AD7" s="82"/>
      <c r="AE7" s="82"/>
      <c r="AF7" s="82"/>
      <c r="AG7" s="82"/>
      <c r="AH7" s="57"/>
      <c r="AI7" s="57"/>
    </row>
    <row r="8" spans="1:35" hidden="1">
      <c r="A8" s="50"/>
      <c r="B8" s="6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6"/>
      <c r="Q8" s="56"/>
      <c r="R8" s="56"/>
      <c r="S8" s="56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</row>
    <row r="9" spans="1:35" hidden="1">
      <c r="A9" s="79" t="s">
        <v>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1"/>
      <c r="U9" s="81"/>
      <c r="V9" s="81"/>
      <c r="W9" s="81"/>
      <c r="X9" s="81"/>
      <c r="Y9" s="81"/>
      <c r="Z9" s="81"/>
      <c r="AA9" s="81"/>
      <c r="AB9" s="81"/>
      <c r="AC9" s="81"/>
      <c r="AD9" s="82"/>
      <c r="AE9" s="82"/>
      <c r="AF9" s="82"/>
      <c r="AG9" s="82"/>
      <c r="AH9" s="57"/>
      <c r="AI9" s="57"/>
    </row>
    <row r="10" spans="1:35" hidden="1">
      <c r="A10" s="79" t="s">
        <v>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2"/>
      <c r="AE10" s="82"/>
      <c r="AF10" s="82"/>
      <c r="AG10" s="82"/>
      <c r="AH10" s="57"/>
      <c r="AI10" s="57"/>
    </row>
    <row r="11" spans="1:35" hidden="1">
      <c r="A11" s="79" t="s">
        <v>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2"/>
      <c r="AE11" s="82"/>
      <c r="AF11" s="82"/>
      <c r="AG11" s="82"/>
      <c r="AH11" s="57"/>
      <c r="AI11" s="57"/>
    </row>
    <row r="12" spans="1:35" hidden="1">
      <c r="A12" s="50"/>
      <c r="B12" s="67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6"/>
      <c r="Q12" s="56"/>
      <c r="R12" s="56"/>
      <c r="S12" s="56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</row>
    <row r="13" spans="1:35" hidden="1">
      <c r="A13" s="79" t="s">
        <v>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2"/>
      <c r="AE13" s="82"/>
      <c r="AF13" s="82"/>
      <c r="AG13" s="82"/>
      <c r="AH13" s="57"/>
      <c r="AI13" s="57"/>
    </row>
    <row r="14" spans="1:35" hidden="1">
      <c r="A14" s="79" t="s">
        <v>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2"/>
      <c r="AE14" s="82"/>
      <c r="AF14" s="82"/>
      <c r="AG14" s="82"/>
      <c r="AH14" s="57"/>
      <c r="AI14" s="57"/>
    </row>
    <row r="15" spans="1:35" hidden="1">
      <c r="A15" s="79" t="s">
        <v>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2"/>
      <c r="AE15" s="82"/>
      <c r="AF15" s="82"/>
      <c r="AG15" s="82"/>
      <c r="AH15" s="57"/>
      <c r="AI15" s="57"/>
    </row>
    <row r="16" spans="1:35" hidden="1">
      <c r="A16" s="50"/>
      <c r="B16" s="67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6"/>
      <c r="Q16" s="56"/>
      <c r="R16" s="56"/>
      <c r="S16" s="56"/>
      <c r="T16" s="57"/>
      <c r="U16" s="56"/>
      <c r="V16" s="57"/>
      <c r="W16" s="56"/>
      <c r="X16" s="57"/>
      <c r="Y16" s="56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1:35" hidden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2"/>
      <c r="AE17" s="82"/>
      <c r="AF17" s="82"/>
      <c r="AG17" s="82"/>
      <c r="AH17" s="57"/>
      <c r="AI17" s="57"/>
    </row>
    <row r="18" spans="1:35" hidden="1">
      <c r="A18" s="79" t="s">
        <v>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2"/>
      <c r="AE18" s="82"/>
      <c r="AF18" s="82"/>
      <c r="AG18" s="82"/>
      <c r="AH18" s="57"/>
      <c r="AI18" s="57"/>
    </row>
    <row r="19" spans="1:35" hidden="1">
      <c r="A19" s="79" t="s">
        <v>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2"/>
      <c r="AE19" s="82"/>
      <c r="AF19" s="82"/>
      <c r="AG19" s="82"/>
      <c r="AH19" s="57"/>
      <c r="AI19" s="57"/>
    </row>
    <row r="20" spans="1:35" hidden="1">
      <c r="A20" s="50"/>
      <c r="B20" s="67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6"/>
      <c r="Q20" s="56"/>
      <c r="R20" s="56"/>
      <c r="S20" s="56"/>
      <c r="T20" s="57"/>
      <c r="U20" s="56"/>
      <c r="V20" s="57"/>
      <c r="W20" s="56"/>
      <c r="X20" s="57"/>
      <c r="Y20" s="56"/>
      <c r="Z20" s="57"/>
      <c r="AA20" s="57"/>
      <c r="AB20" s="57"/>
      <c r="AC20" s="57"/>
      <c r="AD20" s="57"/>
      <c r="AE20" s="57"/>
      <c r="AF20" s="57"/>
      <c r="AG20" s="57"/>
      <c r="AH20" s="57"/>
      <c r="AI20" s="57"/>
    </row>
    <row r="21" spans="1:35" hidden="1">
      <c r="A21" s="79" t="s">
        <v>0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83"/>
      <c r="AE21" s="83"/>
      <c r="AF21" s="83"/>
      <c r="AG21" s="83"/>
      <c r="AH21" s="72"/>
      <c r="AI21" s="72"/>
    </row>
    <row r="22" spans="1:35" hidden="1">
      <c r="A22" s="79" t="s">
        <v>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83"/>
      <c r="AE22" s="83"/>
      <c r="AF22" s="83"/>
      <c r="AG22" s="83"/>
      <c r="AH22" s="72"/>
      <c r="AI22" s="72"/>
    </row>
    <row r="23" spans="1:35" hidden="1">
      <c r="A23" s="79" t="s">
        <v>5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83"/>
      <c r="AE23" s="83"/>
      <c r="AF23" s="83"/>
      <c r="AG23" s="83"/>
      <c r="AH23" s="72"/>
      <c r="AI23" s="72"/>
    </row>
    <row r="24" spans="1:35" hidden="1">
      <c r="C24" s="3"/>
      <c r="T24" s="1"/>
      <c r="V24" s="1"/>
      <c r="X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idden="1">
      <c r="A25" s="79" t="s">
        <v>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2"/>
      <c r="AE25" s="82"/>
      <c r="AF25" s="82"/>
      <c r="AG25" s="82"/>
      <c r="AH25" s="57"/>
      <c r="AI25" s="57"/>
    </row>
    <row r="26" spans="1:35" hidden="1">
      <c r="A26" s="79" t="s">
        <v>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2"/>
      <c r="AE26" s="82"/>
      <c r="AF26" s="82"/>
      <c r="AG26" s="82"/>
      <c r="AH26" s="57"/>
      <c r="AI26" s="57"/>
    </row>
    <row r="27" spans="1:35" hidden="1">
      <c r="A27" s="79" t="s">
        <v>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2"/>
      <c r="AE27" s="82"/>
      <c r="AF27" s="82"/>
      <c r="AG27" s="82"/>
      <c r="AH27" s="57"/>
      <c r="AI27" s="57"/>
    </row>
    <row r="28" spans="1:35" hidden="1">
      <c r="C28" s="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22.5" customHeight="1">
      <c r="A29" s="85" t="s">
        <v>9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59"/>
      <c r="AC29" s="59"/>
      <c r="AD29" s="59"/>
      <c r="AE29" s="59"/>
      <c r="AF29" s="59"/>
      <c r="AG29" s="59"/>
      <c r="AH29" s="59"/>
      <c r="AI29" s="59"/>
    </row>
    <row r="30" spans="1:35" ht="3" customHeight="1"/>
    <row r="31" spans="1:35">
      <c r="A31" s="86" t="s">
        <v>10</v>
      </c>
      <c r="B31" s="86" t="s">
        <v>11</v>
      </c>
      <c r="C31" s="87" t="s">
        <v>12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8"/>
      <c r="AC31" s="88"/>
      <c r="AD31" s="88"/>
      <c r="AE31" s="88"/>
      <c r="AF31" s="89"/>
      <c r="AG31" s="89"/>
      <c r="AH31" s="89"/>
      <c r="AI31" s="89"/>
    </row>
    <row r="32" spans="1:35" ht="31.5" customHeight="1">
      <c r="A32" s="86"/>
      <c r="B32" s="86"/>
      <c r="C32" s="6" t="s">
        <v>13</v>
      </c>
      <c r="D32" s="6" t="s">
        <v>14</v>
      </c>
      <c r="E32" s="6" t="s">
        <v>13</v>
      </c>
      <c r="F32" s="6" t="s">
        <v>14</v>
      </c>
      <c r="G32" s="6" t="s">
        <v>13</v>
      </c>
      <c r="H32" s="6" t="s">
        <v>14</v>
      </c>
      <c r="I32" s="52" t="s">
        <v>13</v>
      </c>
      <c r="J32" s="52" t="s">
        <v>13</v>
      </c>
      <c r="K32" s="52" t="s">
        <v>13</v>
      </c>
      <c r="L32" s="52" t="s">
        <v>13</v>
      </c>
      <c r="M32" s="52" t="s">
        <v>13</v>
      </c>
      <c r="N32" s="52" t="s">
        <v>13</v>
      </c>
      <c r="O32" s="52" t="s">
        <v>13</v>
      </c>
      <c r="P32" s="61" t="s">
        <v>13</v>
      </c>
      <c r="Q32" s="61" t="s">
        <v>13</v>
      </c>
      <c r="R32" s="61" t="s">
        <v>15</v>
      </c>
      <c r="S32" s="61" t="s">
        <v>14</v>
      </c>
      <c r="T32" s="61" t="s">
        <v>15</v>
      </c>
      <c r="U32" s="61" t="s">
        <v>14</v>
      </c>
      <c r="V32" s="61" t="s">
        <v>15</v>
      </c>
      <c r="W32" s="61" t="s">
        <v>14</v>
      </c>
      <c r="X32" s="61" t="s">
        <v>15</v>
      </c>
      <c r="Y32" s="61" t="s">
        <v>14</v>
      </c>
      <c r="Z32" s="61" t="s">
        <v>15</v>
      </c>
      <c r="AA32" s="61" t="s">
        <v>16</v>
      </c>
      <c r="AB32" s="61" t="s">
        <v>14</v>
      </c>
      <c r="AC32" s="61" t="s">
        <v>16</v>
      </c>
      <c r="AD32" s="61" t="s">
        <v>14</v>
      </c>
      <c r="AE32" s="61" t="s">
        <v>16</v>
      </c>
      <c r="AF32" s="61" t="s">
        <v>14</v>
      </c>
      <c r="AG32" s="61" t="s">
        <v>16</v>
      </c>
      <c r="AH32" s="61" t="s">
        <v>14</v>
      </c>
      <c r="AI32" s="61" t="s">
        <v>16</v>
      </c>
    </row>
    <row r="33" spans="1:37" hidden="1">
      <c r="A33" s="35">
        <v>1</v>
      </c>
      <c r="B33" s="60">
        <v>2</v>
      </c>
      <c r="C33" s="53">
        <v>3</v>
      </c>
      <c r="D33" s="53"/>
      <c r="E33" s="53">
        <v>3</v>
      </c>
      <c r="F33" s="53"/>
      <c r="G33" s="53">
        <v>3</v>
      </c>
      <c r="H33" s="53"/>
      <c r="I33" s="84">
        <v>3</v>
      </c>
      <c r="J33" s="84"/>
      <c r="K33" s="84"/>
      <c r="L33" s="53"/>
      <c r="M33" s="53"/>
      <c r="N33" s="53"/>
      <c r="O33" s="53"/>
      <c r="P33" s="54"/>
      <c r="Q33" s="54"/>
      <c r="R33" s="54">
        <v>4</v>
      </c>
      <c r="S33" s="54"/>
      <c r="T33" s="54">
        <v>4</v>
      </c>
      <c r="U33" s="54"/>
      <c r="V33" s="54">
        <v>4</v>
      </c>
      <c r="W33" s="54"/>
      <c r="X33" s="54">
        <v>4</v>
      </c>
      <c r="Y33" s="54"/>
      <c r="Z33" s="54">
        <v>4</v>
      </c>
      <c r="AA33" s="54">
        <v>5</v>
      </c>
      <c r="AB33" s="54"/>
      <c r="AC33" s="54">
        <v>5</v>
      </c>
      <c r="AD33" s="54"/>
      <c r="AE33" s="54">
        <v>5</v>
      </c>
      <c r="AF33" s="54"/>
      <c r="AG33" s="54">
        <v>5</v>
      </c>
      <c r="AH33" s="54"/>
      <c r="AI33" s="54">
        <v>5</v>
      </c>
    </row>
    <row r="34" spans="1:37" hidden="1">
      <c r="A34" s="34"/>
      <c r="B34" s="44"/>
      <c r="C34" s="45">
        <f>263050904-C35</f>
        <v>0</v>
      </c>
      <c r="D34" s="45"/>
      <c r="E34" s="45">
        <f>263050904-E35</f>
        <v>0</v>
      </c>
      <c r="F34" s="45"/>
      <c r="G34" s="45">
        <f>263050904-G35</f>
        <v>0</v>
      </c>
      <c r="H34" s="45"/>
      <c r="I34" s="45">
        <f>263050904-I35</f>
        <v>0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</row>
    <row r="35" spans="1:37" ht="19.5" customHeight="1">
      <c r="A35" s="7" t="s">
        <v>17</v>
      </c>
      <c r="B35" s="8" t="s">
        <v>18</v>
      </c>
      <c r="C35" s="9">
        <f>C36+C38+C39+C43+C46+C52+C54+C57+C60</f>
        <v>263050904</v>
      </c>
      <c r="D35" s="9">
        <f t="shared" ref="D35:N35" si="0">D36+D38+D39+D43+D46+D52+D54+D57+D60</f>
        <v>0</v>
      </c>
      <c r="E35" s="9">
        <f t="shared" si="0"/>
        <v>263050904</v>
      </c>
      <c r="F35" s="9">
        <f t="shared" si="0"/>
        <v>0</v>
      </c>
      <c r="G35" s="9">
        <f t="shared" si="0"/>
        <v>263050904</v>
      </c>
      <c r="H35" s="9">
        <f t="shared" si="0"/>
        <v>0</v>
      </c>
      <c r="I35" s="9">
        <f t="shared" si="0"/>
        <v>263050904</v>
      </c>
      <c r="J35" s="9">
        <f t="shared" si="0"/>
        <v>0</v>
      </c>
      <c r="K35" s="9">
        <f t="shared" si="0"/>
        <v>263050904</v>
      </c>
      <c r="L35" s="9">
        <f t="shared" si="0"/>
        <v>0</v>
      </c>
      <c r="M35" s="9">
        <f t="shared" si="0"/>
        <v>263050904</v>
      </c>
      <c r="N35" s="9">
        <f t="shared" si="0"/>
        <v>0</v>
      </c>
      <c r="O35" s="9">
        <f>O36+O38+O39+O43+O46+O52+O54+O57+O60</f>
        <v>263050904</v>
      </c>
      <c r="P35" s="9">
        <f>P36+P38+P39+P43+P46+P52+P54+P57+P60</f>
        <v>0</v>
      </c>
      <c r="Q35" s="9">
        <f>Q36+Q38+Q39+Q43+Q46+Q52+Q54+Q57+Q60</f>
        <v>263050904</v>
      </c>
      <c r="R35" s="9">
        <f>R36+R38+R39+R43+R46+R52+R54+R57+R60</f>
        <v>207717807</v>
      </c>
      <c r="S35" s="9"/>
      <c r="T35" s="9">
        <f>T36+T38+T39+T43+T46+T52+T54+T57+T60</f>
        <v>207717807</v>
      </c>
      <c r="U35" s="9"/>
      <c r="V35" s="9">
        <f>V36+V38+V39+V43+V46+V52+V54+V57+V60</f>
        <v>207717807</v>
      </c>
      <c r="W35" s="9"/>
      <c r="X35" s="9">
        <f>X36+X38+X39+X43+X46+X52+X54+X57+X60</f>
        <v>207717807</v>
      </c>
      <c r="Y35" s="9"/>
      <c r="Z35" s="9">
        <f>Z36+Z38+Z39+Z43+Z46+Z52+Z54+Z57+Z60</f>
        <v>207717807</v>
      </c>
      <c r="AA35" s="9">
        <f>AA36+AA38+AA39+AA43+AA46+AA52+AA54+AA57+AA60</f>
        <v>205500771</v>
      </c>
      <c r="AB35" s="9"/>
      <c r="AC35" s="9">
        <f>AC36+AC38+AC39+AC43+AC46+AC52+AC54+AC57+AC60</f>
        <v>205500771</v>
      </c>
      <c r="AD35" s="9"/>
      <c r="AE35" s="9">
        <f>AE36+AE38+AE39+AE43+AE46+AE52+AE54+AE57+AE60</f>
        <v>205500771</v>
      </c>
      <c r="AF35" s="9"/>
      <c r="AG35" s="9">
        <f>AG36+AG38+AG39+AG43+AG46+AG52+AG54+AG57+AG60</f>
        <v>205500771</v>
      </c>
      <c r="AH35" s="9"/>
      <c r="AI35" s="9">
        <f>AI36+AI38+AI39+AI43+AI46+AI52+AI54+AI57+AI60</f>
        <v>205500771</v>
      </c>
      <c r="AJ35" s="74">
        <f>O35+P35-Q35</f>
        <v>0</v>
      </c>
      <c r="AK35" s="64"/>
    </row>
    <row r="36" spans="1:37" outlineLevel="1">
      <c r="A36" s="10" t="s">
        <v>19</v>
      </c>
      <c r="B36" s="8" t="s">
        <v>20</v>
      </c>
      <c r="C36" s="11">
        <f>C37</f>
        <v>187071205</v>
      </c>
      <c r="D36" s="11">
        <f>D37</f>
        <v>0</v>
      </c>
      <c r="E36" s="11">
        <f t="shared" ref="E36:G163" si="1">SUM(C36:D36)</f>
        <v>187071205</v>
      </c>
      <c r="F36" s="11">
        <f>F37</f>
        <v>0</v>
      </c>
      <c r="G36" s="11">
        <f t="shared" si="1"/>
        <v>187071205</v>
      </c>
      <c r="H36" s="11">
        <f>H37</f>
        <v>0</v>
      </c>
      <c r="I36" s="11">
        <f t="shared" ref="I36:I60" si="2">SUM(G36:H36)</f>
        <v>187071205</v>
      </c>
      <c r="J36" s="11"/>
      <c r="K36" s="11">
        <f t="shared" ref="K36:K100" si="3">I36+J36</f>
        <v>187071205</v>
      </c>
      <c r="L36" s="11"/>
      <c r="M36" s="11">
        <f t="shared" ref="M36:M60" si="4">K36+L36</f>
        <v>187071205</v>
      </c>
      <c r="N36" s="11"/>
      <c r="O36" s="11">
        <f t="shared" ref="O36:O60" si="5">M36+N36</f>
        <v>187071205</v>
      </c>
      <c r="P36" s="11">
        <f>P37</f>
        <v>0</v>
      </c>
      <c r="Q36" s="11">
        <f>SUM(O36:P36)</f>
        <v>187071205</v>
      </c>
      <c r="R36" s="11">
        <f>R37</f>
        <v>148547392</v>
      </c>
      <c r="S36" s="11"/>
      <c r="T36" s="11">
        <f>T37</f>
        <v>148547392</v>
      </c>
      <c r="U36" s="11"/>
      <c r="V36" s="11">
        <f>V37</f>
        <v>148547392</v>
      </c>
      <c r="W36" s="11"/>
      <c r="X36" s="11">
        <f>X37</f>
        <v>148547392</v>
      </c>
      <c r="Y36" s="11"/>
      <c r="Z36" s="11">
        <f>Z37</f>
        <v>148547392</v>
      </c>
      <c r="AA36" s="11">
        <f>AA37</f>
        <v>151136251</v>
      </c>
      <c r="AB36" s="11"/>
      <c r="AC36" s="11">
        <f>AC37</f>
        <v>151136251</v>
      </c>
      <c r="AD36" s="11"/>
      <c r="AE36" s="11">
        <f>AE37</f>
        <v>151136251</v>
      </c>
      <c r="AF36" s="11"/>
      <c r="AG36" s="11">
        <f>AG37</f>
        <v>151136251</v>
      </c>
      <c r="AH36" s="11"/>
      <c r="AI36" s="11">
        <f>AI37</f>
        <v>151136251</v>
      </c>
      <c r="AK36" s="64"/>
    </row>
    <row r="37" spans="1:37" outlineLevel="1">
      <c r="A37" s="12" t="s">
        <v>21</v>
      </c>
      <c r="B37" s="13" t="s">
        <v>22</v>
      </c>
      <c r="C37" s="11">
        <v>187071205</v>
      </c>
      <c r="D37" s="11"/>
      <c r="E37" s="11">
        <f t="shared" si="1"/>
        <v>187071205</v>
      </c>
      <c r="F37" s="11"/>
      <c r="G37" s="11">
        <f t="shared" si="1"/>
        <v>187071205</v>
      </c>
      <c r="H37" s="11"/>
      <c r="I37" s="11">
        <f t="shared" si="2"/>
        <v>187071205</v>
      </c>
      <c r="J37" s="11"/>
      <c r="K37" s="11">
        <f t="shared" si="3"/>
        <v>187071205</v>
      </c>
      <c r="L37" s="11"/>
      <c r="M37" s="11">
        <f t="shared" si="4"/>
        <v>187071205</v>
      </c>
      <c r="N37" s="11"/>
      <c r="O37" s="11">
        <f t="shared" si="5"/>
        <v>187071205</v>
      </c>
      <c r="P37" s="11"/>
      <c r="Q37" s="11">
        <f t="shared" ref="Q37:Q65" si="6">SUM(O37:P37)</f>
        <v>187071205</v>
      </c>
      <c r="R37" s="11">
        <v>148547392</v>
      </c>
      <c r="S37" s="11"/>
      <c r="T37" s="11">
        <v>148547392</v>
      </c>
      <c r="U37" s="11"/>
      <c r="V37" s="11">
        <v>148547392</v>
      </c>
      <c r="W37" s="11"/>
      <c r="X37" s="11">
        <v>148547392</v>
      </c>
      <c r="Y37" s="11"/>
      <c r="Z37" s="11">
        <v>148547392</v>
      </c>
      <c r="AA37" s="11">
        <v>151136251</v>
      </c>
      <c r="AB37" s="11"/>
      <c r="AC37" s="11">
        <v>151136251</v>
      </c>
      <c r="AD37" s="11"/>
      <c r="AE37" s="11">
        <v>151136251</v>
      </c>
      <c r="AF37" s="11"/>
      <c r="AG37" s="11">
        <v>151136251</v>
      </c>
      <c r="AH37" s="11"/>
      <c r="AI37" s="11">
        <v>151136251</v>
      </c>
      <c r="AK37" s="64"/>
    </row>
    <row r="38" spans="1:37" ht="38.25" outlineLevel="1">
      <c r="A38" s="14" t="s">
        <v>23</v>
      </c>
      <c r="B38" s="13" t="s">
        <v>24</v>
      </c>
      <c r="C38" s="11">
        <v>26808448</v>
      </c>
      <c r="D38" s="11"/>
      <c r="E38" s="11">
        <f t="shared" si="1"/>
        <v>26808448</v>
      </c>
      <c r="F38" s="11"/>
      <c r="G38" s="11">
        <f t="shared" si="1"/>
        <v>26808448</v>
      </c>
      <c r="H38" s="11"/>
      <c r="I38" s="11">
        <f t="shared" si="2"/>
        <v>26808448</v>
      </c>
      <c r="J38" s="11"/>
      <c r="K38" s="11">
        <f t="shared" si="3"/>
        <v>26808448</v>
      </c>
      <c r="L38" s="11"/>
      <c r="M38" s="11">
        <f t="shared" si="4"/>
        <v>26808448</v>
      </c>
      <c r="N38" s="11"/>
      <c r="O38" s="11">
        <f t="shared" si="5"/>
        <v>26808448</v>
      </c>
      <c r="P38" s="11"/>
      <c r="Q38" s="11">
        <f t="shared" si="6"/>
        <v>26808448</v>
      </c>
      <c r="R38" s="11">
        <v>28355000</v>
      </c>
      <c r="S38" s="11"/>
      <c r="T38" s="11">
        <v>28355000</v>
      </c>
      <c r="U38" s="11"/>
      <c r="V38" s="11">
        <v>28355000</v>
      </c>
      <c r="W38" s="11"/>
      <c r="X38" s="11">
        <v>28355000</v>
      </c>
      <c r="Y38" s="11"/>
      <c r="Z38" s="11">
        <v>28355000</v>
      </c>
      <c r="AA38" s="11">
        <v>30925000</v>
      </c>
      <c r="AB38" s="11"/>
      <c r="AC38" s="11">
        <v>30925000</v>
      </c>
      <c r="AD38" s="11"/>
      <c r="AE38" s="11">
        <v>30925000</v>
      </c>
      <c r="AF38" s="11"/>
      <c r="AG38" s="11">
        <v>30925000</v>
      </c>
      <c r="AH38" s="11"/>
      <c r="AI38" s="11">
        <v>30925000</v>
      </c>
      <c r="AK38" s="64"/>
    </row>
    <row r="39" spans="1:37" outlineLevel="1">
      <c r="A39" s="14" t="s">
        <v>25</v>
      </c>
      <c r="B39" s="13" t="s">
        <v>26</v>
      </c>
      <c r="C39" s="11">
        <f>SUM(C40:C42)</f>
        <v>24377936</v>
      </c>
      <c r="D39" s="11">
        <f>SUM(D40:D42)</f>
        <v>0</v>
      </c>
      <c r="E39" s="11">
        <f t="shared" si="1"/>
        <v>24377936</v>
      </c>
      <c r="F39" s="11">
        <f>SUM(F40:F42)</f>
        <v>0</v>
      </c>
      <c r="G39" s="11">
        <f t="shared" si="1"/>
        <v>24377936</v>
      </c>
      <c r="H39" s="11">
        <f>SUM(H40:H42)</f>
        <v>0</v>
      </c>
      <c r="I39" s="11">
        <f t="shared" si="2"/>
        <v>24377936</v>
      </c>
      <c r="J39" s="11"/>
      <c r="K39" s="11">
        <f t="shared" si="3"/>
        <v>24377936</v>
      </c>
      <c r="L39" s="11"/>
      <c r="M39" s="11">
        <f t="shared" si="4"/>
        <v>24377936</v>
      </c>
      <c r="N39" s="11"/>
      <c r="O39" s="11">
        <f t="shared" si="5"/>
        <v>24377936</v>
      </c>
      <c r="P39" s="11">
        <f>SUM(P40:P42)</f>
        <v>0</v>
      </c>
      <c r="Q39" s="11">
        <f>SUM(O39:P39)</f>
        <v>24377936</v>
      </c>
      <c r="R39" s="11">
        <f t="shared" ref="R39:AI39" si="7">SUM(R40:R42)</f>
        <v>5894000</v>
      </c>
      <c r="S39" s="11">
        <f t="shared" si="7"/>
        <v>0</v>
      </c>
      <c r="T39" s="11">
        <f t="shared" si="7"/>
        <v>5894000</v>
      </c>
      <c r="U39" s="11">
        <f t="shared" si="7"/>
        <v>0</v>
      </c>
      <c r="V39" s="11">
        <f t="shared" si="7"/>
        <v>5894000</v>
      </c>
      <c r="W39" s="11">
        <f t="shared" si="7"/>
        <v>0</v>
      </c>
      <c r="X39" s="11">
        <f t="shared" si="7"/>
        <v>5894000</v>
      </c>
      <c r="Y39" s="11">
        <f t="shared" si="7"/>
        <v>0</v>
      </c>
      <c r="Z39" s="11">
        <f t="shared" si="7"/>
        <v>5894000</v>
      </c>
      <c r="AA39" s="11">
        <f t="shared" si="7"/>
        <v>94000</v>
      </c>
      <c r="AB39" s="11">
        <f t="shared" si="7"/>
        <v>0</v>
      </c>
      <c r="AC39" s="11">
        <f t="shared" si="7"/>
        <v>94000</v>
      </c>
      <c r="AD39" s="11">
        <f t="shared" si="7"/>
        <v>0</v>
      </c>
      <c r="AE39" s="11">
        <f t="shared" si="7"/>
        <v>94000</v>
      </c>
      <c r="AF39" s="11">
        <f t="shared" si="7"/>
        <v>0</v>
      </c>
      <c r="AG39" s="11">
        <f t="shared" si="7"/>
        <v>94000</v>
      </c>
      <c r="AH39" s="11">
        <f t="shared" si="7"/>
        <v>0</v>
      </c>
      <c r="AI39" s="11">
        <f t="shared" si="7"/>
        <v>94000</v>
      </c>
      <c r="AK39" s="64"/>
    </row>
    <row r="40" spans="1:37" ht="25.5" outlineLevel="1">
      <c r="A40" s="12" t="s">
        <v>27</v>
      </c>
      <c r="B40" s="13" t="s">
        <v>28</v>
      </c>
      <c r="C40" s="11">
        <v>24251000</v>
      </c>
      <c r="D40" s="11"/>
      <c r="E40" s="11">
        <f t="shared" si="1"/>
        <v>24251000</v>
      </c>
      <c r="F40" s="11"/>
      <c r="G40" s="11">
        <f t="shared" si="1"/>
        <v>24251000</v>
      </c>
      <c r="H40" s="11"/>
      <c r="I40" s="11">
        <f t="shared" si="2"/>
        <v>24251000</v>
      </c>
      <c r="J40" s="11"/>
      <c r="K40" s="11">
        <f t="shared" si="3"/>
        <v>24251000</v>
      </c>
      <c r="L40" s="11"/>
      <c r="M40" s="11">
        <f t="shared" si="4"/>
        <v>24251000</v>
      </c>
      <c r="N40" s="11"/>
      <c r="O40" s="11">
        <f t="shared" si="5"/>
        <v>24251000</v>
      </c>
      <c r="P40" s="11"/>
      <c r="Q40" s="11">
        <f>SUM(O40:P40)</f>
        <v>24251000</v>
      </c>
      <c r="R40" s="11">
        <v>5800000</v>
      </c>
      <c r="S40" s="11"/>
      <c r="T40" s="11">
        <v>5800000</v>
      </c>
      <c r="U40" s="11"/>
      <c r="V40" s="11">
        <v>5800000</v>
      </c>
      <c r="W40" s="11"/>
      <c r="X40" s="11">
        <v>5800000</v>
      </c>
      <c r="Y40" s="11"/>
      <c r="Z40" s="11">
        <v>5800000</v>
      </c>
      <c r="AA40" s="11">
        <v>0</v>
      </c>
      <c r="AB40" s="11"/>
      <c r="AC40" s="11">
        <v>0</v>
      </c>
      <c r="AD40" s="11"/>
      <c r="AE40" s="11">
        <v>0</v>
      </c>
      <c r="AF40" s="11"/>
      <c r="AG40" s="11">
        <v>0</v>
      </c>
      <c r="AH40" s="11"/>
      <c r="AI40" s="11">
        <v>0</v>
      </c>
      <c r="AK40" s="64"/>
    </row>
    <row r="41" spans="1:37" outlineLevel="1">
      <c r="A41" s="12" t="s">
        <v>29</v>
      </c>
      <c r="B41" s="13" t="s">
        <v>30</v>
      </c>
      <c r="C41" s="11">
        <v>4936</v>
      </c>
      <c r="D41" s="11"/>
      <c r="E41" s="11">
        <f t="shared" si="1"/>
        <v>4936</v>
      </c>
      <c r="F41" s="11"/>
      <c r="G41" s="11">
        <f t="shared" si="1"/>
        <v>4936</v>
      </c>
      <c r="H41" s="11"/>
      <c r="I41" s="11">
        <f t="shared" si="2"/>
        <v>4936</v>
      </c>
      <c r="J41" s="11"/>
      <c r="K41" s="11">
        <f t="shared" si="3"/>
        <v>4936</v>
      </c>
      <c r="L41" s="11"/>
      <c r="M41" s="11">
        <f t="shared" si="4"/>
        <v>4936</v>
      </c>
      <c r="N41" s="11"/>
      <c r="O41" s="11">
        <f t="shared" si="5"/>
        <v>4936</v>
      </c>
      <c r="P41" s="11"/>
      <c r="Q41" s="11">
        <f t="shared" si="6"/>
        <v>4936</v>
      </c>
      <c r="R41" s="11">
        <v>5000</v>
      </c>
      <c r="S41" s="11"/>
      <c r="T41" s="11">
        <v>5000</v>
      </c>
      <c r="U41" s="11"/>
      <c r="V41" s="11">
        <v>5000</v>
      </c>
      <c r="W41" s="11"/>
      <c r="X41" s="11">
        <v>5000</v>
      </c>
      <c r="Y41" s="11"/>
      <c r="Z41" s="11">
        <v>5000</v>
      </c>
      <c r="AA41" s="11">
        <v>5000</v>
      </c>
      <c r="AB41" s="11"/>
      <c r="AC41" s="11">
        <v>5000</v>
      </c>
      <c r="AD41" s="11"/>
      <c r="AE41" s="11">
        <v>5000</v>
      </c>
      <c r="AF41" s="11"/>
      <c r="AG41" s="11">
        <v>5000</v>
      </c>
      <c r="AH41" s="11"/>
      <c r="AI41" s="11">
        <v>5000</v>
      </c>
      <c r="AK41" s="64"/>
    </row>
    <row r="42" spans="1:37" ht="25.5" outlineLevel="1">
      <c r="A42" s="12" t="s">
        <v>31</v>
      </c>
      <c r="B42" s="13" t="s">
        <v>32</v>
      </c>
      <c r="C42" s="11">
        <v>122000</v>
      </c>
      <c r="D42" s="11"/>
      <c r="E42" s="11">
        <f t="shared" si="1"/>
        <v>122000</v>
      </c>
      <c r="F42" s="11"/>
      <c r="G42" s="11">
        <f t="shared" si="1"/>
        <v>122000</v>
      </c>
      <c r="H42" s="11"/>
      <c r="I42" s="11">
        <f t="shared" si="2"/>
        <v>122000</v>
      </c>
      <c r="J42" s="11"/>
      <c r="K42" s="11">
        <f t="shared" si="3"/>
        <v>122000</v>
      </c>
      <c r="L42" s="11"/>
      <c r="M42" s="11">
        <f t="shared" si="4"/>
        <v>122000</v>
      </c>
      <c r="N42" s="11"/>
      <c r="O42" s="11">
        <f t="shared" si="5"/>
        <v>122000</v>
      </c>
      <c r="P42" s="11"/>
      <c r="Q42" s="11">
        <f t="shared" si="6"/>
        <v>122000</v>
      </c>
      <c r="R42" s="11">
        <v>89000</v>
      </c>
      <c r="S42" s="11"/>
      <c r="T42" s="11">
        <v>89000</v>
      </c>
      <c r="U42" s="11"/>
      <c r="V42" s="11">
        <v>89000</v>
      </c>
      <c r="W42" s="11"/>
      <c r="X42" s="11">
        <v>89000</v>
      </c>
      <c r="Y42" s="11"/>
      <c r="Z42" s="11">
        <v>89000</v>
      </c>
      <c r="AA42" s="11">
        <v>89000</v>
      </c>
      <c r="AB42" s="11"/>
      <c r="AC42" s="11">
        <v>89000</v>
      </c>
      <c r="AD42" s="11"/>
      <c r="AE42" s="11">
        <v>89000</v>
      </c>
      <c r="AF42" s="11"/>
      <c r="AG42" s="11">
        <v>89000</v>
      </c>
      <c r="AH42" s="11"/>
      <c r="AI42" s="11">
        <v>89000</v>
      </c>
      <c r="AK42" s="64"/>
    </row>
    <row r="43" spans="1:37" outlineLevel="1">
      <c r="A43" s="14" t="s">
        <v>33</v>
      </c>
      <c r="B43" s="13" t="s">
        <v>34</v>
      </c>
      <c r="C43" s="11">
        <f>SUM(C44:C45)</f>
        <v>4447815</v>
      </c>
      <c r="D43" s="11">
        <f>SUM(D44:D45)</f>
        <v>0</v>
      </c>
      <c r="E43" s="11">
        <f t="shared" si="1"/>
        <v>4447815</v>
      </c>
      <c r="F43" s="11">
        <f>SUM(F44:F45)</f>
        <v>0</v>
      </c>
      <c r="G43" s="11">
        <f t="shared" si="1"/>
        <v>4447815</v>
      </c>
      <c r="H43" s="11">
        <f>SUM(H44:H45)</f>
        <v>0</v>
      </c>
      <c r="I43" s="11">
        <f t="shared" si="2"/>
        <v>4447815</v>
      </c>
      <c r="J43" s="11"/>
      <c r="K43" s="11">
        <f t="shared" si="3"/>
        <v>4447815</v>
      </c>
      <c r="L43" s="11"/>
      <c r="M43" s="11">
        <f t="shared" si="4"/>
        <v>4447815</v>
      </c>
      <c r="N43" s="11"/>
      <c r="O43" s="11">
        <f>SUM(O44:O45)</f>
        <v>4447815</v>
      </c>
      <c r="P43" s="11">
        <f>SUM(P44:P45)</f>
        <v>0</v>
      </c>
      <c r="Q43" s="11">
        <f>SUM(Q44:Q45)</f>
        <v>4447815</v>
      </c>
      <c r="R43" s="11">
        <f t="shared" ref="R43:AI43" si="8">SUM(R44:R45)</f>
        <v>4447815</v>
      </c>
      <c r="S43" s="11">
        <f t="shared" si="8"/>
        <v>0</v>
      </c>
      <c r="T43" s="11">
        <f t="shared" si="8"/>
        <v>4447815</v>
      </c>
      <c r="U43" s="11">
        <f t="shared" si="8"/>
        <v>0</v>
      </c>
      <c r="V43" s="11">
        <f t="shared" si="8"/>
        <v>4447815</v>
      </c>
      <c r="W43" s="11">
        <f t="shared" si="8"/>
        <v>0</v>
      </c>
      <c r="X43" s="11">
        <f t="shared" si="8"/>
        <v>4447815</v>
      </c>
      <c r="Y43" s="11">
        <f t="shared" si="8"/>
        <v>0</v>
      </c>
      <c r="Z43" s="11">
        <f t="shared" si="8"/>
        <v>4447815</v>
      </c>
      <c r="AA43" s="11">
        <f t="shared" si="8"/>
        <v>4447815</v>
      </c>
      <c r="AB43" s="11">
        <f t="shared" si="8"/>
        <v>0</v>
      </c>
      <c r="AC43" s="11">
        <f t="shared" si="8"/>
        <v>4447815</v>
      </c>
      <c r="AD43" s="11">
        <f t="shared" si="8"/>
        <v>0</v>
      </c>
      <c r="AE43" s="11">
        <f t="shared" si="8"/>
        <v>4447815</v>
      </c>
      <c r="AF43" s="11">
        <f t="shared" si="8"/>
        <v>0</v>
      </c>
      <c r="AG43" s="11">
        <f t="shared" si="8"/>
        <v>4447815</v>
      </c>
      <c r="AH43" s="11">
        <f t="shared" si="8"/>
        <v>0</v>
      </c>
      <c r="AI43" s="11">
        <f t="shared" si="8"/>
        <v>4447815</v>
      </c>
      <c r="AK43" s="64"/>
    </row>
    <row r="44" spans="1:37" ht="38.25" outlineLevel="1">
      <c r="A44" s="12" t="s">
        <v>35</v>
      </c>
      <c r="B44" s="13" t="s">
        <v>36</v>
      </c>
      <c r="C44" s="11">
        <v>3261000</v>
      </c>
      <c r="D44" s="11"/>
      <c r="E44" s="11">
        <f t="shared" si="1"/>
        <v>3261000</v>
      </c>
      <c r="F44" s="11"/>
      <c r="G44" s="11">
        <f t="shared" si="1"/>
        <v>3261000</v>
      </c>
      <c r="H44" s="11"/>
      <c r="I44" s="11">
        <f t="shared" si="2"/>
        <v>3261000</v>
      </c>
      <c r="J44" s="11"/>
      <c r="K44" s="11">
        <f t="shared" si="3"/>
        <v>3261000</v>
      </c>
      <c r="L44" s="11"/>
      <c r="M44" s="11">
        <f t="shared" si="4"/>
        <v>3261000</v>
      </c>
      <c r="N44" s="11"/>
      <c r="O44" s="11">
        <f t="shared" si="5"/>
        <v>3261000</v>
      </c>
      <c r="P44" s="11"/>
      <c r="Q44" s="11">
        <f t="shared" si="6"/>
        <v>3261000</v>
      </c>
      <c r="R44" s="11">
        <v>3261001</v>
      </c>
      <c r="S44" s="11"/>
      <c r="T44" s="11">
        <v>3261001</v>
      </c>
      <c r="U44" s="11"/>
      <c r="V44" s="11">
        <v>3261001</v>
      </c>
      <c r="W44" s="11"/>
      <c r="X44" s="11">
        <v>3261001</v>
      </c>
      <c r="Y44" s="11"/>
      <c r="Z44" s="11">
        <v>3261001</v>
      </c>
      <c r="AA44" s="11">
        <v>3261002</v>
      </c>
      <c r="AB44" s="11"/>
      <c r="AC44" s="11">
        <v>3261002</v>
      </c>
      <c r="AD44" s="11"/>
      <c r="AE44" s="11">
        <v>3261002</v>
      </c>
      <c r="AF44" s="11"/>
      <c r="AG44" s="11">
        <v>3261002</v>
      </c>
      <c r="AH44" s="11"/>
      <c r="AI44" s="11">
        <v>3261002</v>
      </c>
      <c r="AK44" s="64"/>
    </row>
    <row r="45" spans="1:37" ht="51" outlineLevel="1">
      <c r="A45" s="12" t="s">
        <v>37</v>
      </c>
      <c r="B45" s="13" t="s">
        <v>38</v>
      </c>
      <c r="C45" s="11">
        <v>1186815</v>
      </c>
      <c r="D45" s="11"/>
      <c r="E45" s="11">
        <f t="shared" si="1"/>
        <v>1186815</v>
      </c>
      <c r="F45" s="11"/>
      <c r="G45" s="11">
        <f t="shared" si="1"/>
        <v>1186815</v>
      </c>
      <c r="H45" s="11"/>
      <c r="I45" s="11">
        <f t="shared" si="2"/>
        <v>1186815</v>
      </c>
      <c r="J45" s="11"/>
      <c r="K45" s="11">
        <f t="shared" si="3"/>
        <v>1186815</v>
      </c>
      <c r="L45" s="11"/>
      <c r="M45" s="11">
        <f t="shared" si="4"/>
        <v>1186815</v>
      </c>
      <c r="N45" s="11"/>
      <c r="O45" s="11">
        <f t="shared" si="5"/>
        <v>1186815</v>
      </c>
      <c r="P45" s="11"/>
      <c r="Q45" s="11">
        <f t="shared" si="6"/>
        <v>1186815</v>
      </c>
      <c r="R45" s="11">
        <v>1186814</v>
      </c>
      <c r="S45" s="11"/>
      <c r="T45" s="11">
        <v>1186814</v>
      </c>
      <c r="U45" s="11"/>
      <c r="V45" s="11">
        <v>1186814</v>
      </c>
      <c r="W45" s="11"/>
      <c r="X45" s="11">
        <v>1186814</v>
      </c>
      <c r="Y45" s="11"/>
      <c r="Z45" s="11">
        <v>1186814</v>
      </c>
      <c r="AA45" s="11">
        <v>1186813</v>
      </c>
      <c r="AB45" s="11"/>
      <c r="AC45" s="11">
        <v>1186813</v>
      </c>
      <c r="AD45" s="11"/>
      <c r="AE45" s="11">
        <v>1186813</v>
      </c>
      <c r="AF45" s="11"/>
      <c r="AG45" s="11">
        <v>1186813</v>
      </c>
      <c r="AH45" s="11"/>
      <c r="AI45" s="11">
        <v>1186813</v>
      </c>
      <c r="AK45" s="64"/>
    </row>
    <row r="46" spans="1:37" ht="51" outlineLevel="1">
      <c r="A46" s="14" t="s">
        <v>39</v>
      </c>
      <c r="B46" s="13" t="s">
        <v>40</v>
      </c>
      <c r="C46" s="11">
        <f>SUM(C47:C51)</f>
        <v>16696000</v>
      </c>
      <c r="D46" s="11">
        <f>SUM(D47:D51)</f>
        <v>0</v>
      </c>
      <c r="E46" s="11">
        <f t="shared" si="1"/>
        <v>16696000</v>
      </c>
      <c r="F46" s="11">
        <f>SUM(F47:F51)</f>
        <v>0</v>
      </c>
      <c r="G46" s="11">
        <f t="shared" si="1"/>
        <v>16696000</v>
      </c>
      <c r="H46" s="11">
        <f>SUM(H47:H51)</f>
        <v>0</v>
      </c>
      <c r="I46" s="11">
        <f t="shared" si="2"/>
        <v>16696000</v>
      </c>
      <c r="J46" s="11"/>
      <c r="K46" s="11">
        <f t="shared" si="3"/>
        <v>16696000</v>
      </c>
      <c r="L46" s="11"/>
      <c r="M46" s="11">
        <f t="shared" si="4"/>
        <v>16696000</v>
      </c>
      <c r="N46" s="11"/>
      <c r="O46" s="11">
        <f>SUM(O47:O51)</f>
        <v>16696000</v>
      </c>
      <c r="P46" s="11">
        <f>SUM(P47:P51)</f>
        <v>0</v>
      </c>
      <c r="Q46" s="11">
        <f t="shared" ref="Q46:AI46" si="9">SUM(Q47:Q51)</f>
        <v>16696000</v>
      </c>
      <c r="R46" s="11">
        <f t="shared" si="9"/>
        <v>17138800</v>
      </c>
      <c r="S46" s="11">
        <f t="shared" si="9"/>
        <v>0</v>
      </c>
      <c r="T46" s="11">
        <f t="shared" si="9"/>
        <v>17138800</v>
      </c>
      <c r="U46" s="11">
        <f t="shared" si="9"/>
        <v>0</v>
      </c>
      <c r="V46" s="11">
        <f t="shared" si="9"/>
        <v>17138800</v>
      </c>
      <c r="W46" s="11">
        <f t="shared" si="9"/>
        <v>0</v>
      </c>
      <c r="X46" s="11">
        <f t="shared" si="9"/>
        <v>17138800</v>
      </c>
      <c r="Y46" s="11">
        <f t="shared" si="9"/>
        <v>0</v>
      </c>
      <c r="Z46" s="11">
        <f t="shared" si="9"/>
        <v>17138800</v>
      </c>
      <c r="AA46" s="11">
        <f t="shared" si="9"/>
        <v>17138800</v>
      </c>
      <c r="AB46" s="11">
        <f t="shared" si="9"/>
        <v>0</v>
      </c>
      <c r="AC46" s="11">
        <f t="shared" si="9"/>
        <v>17138800</v>
      </c>
      <c r="AD46" s="11">
        <f t="shared" si="9"/>
        <v>0</v>
      </c>
      <c r="AE46" s="11">
        <f t="shared" si="9"/>
        <v>17138800</v>
      </c>
      <c r="AF46" s="11">
        <f t="shared" si="9"/>
        <v>0</v>
      </c>
      <c r="AG46" s="11">
        <f t="shared" si="9"/>
        <v>17138800</v>
      </c>
      <c r="AH46" s="11">
        <f t="shared" si="9"/>
        <v>0</v>
      </c>
      <c r="AI46" s="11">
        <f t="shared" si="9"/>
        <v>17138800</v>
      </c>
      <c r="AK46" s="64"/>
    </row>
    <row r="47" spans="1:37" ht="38.25" outlineLevel="1">
      <c r="A47" s="12" t="s">
        <v>41</v>
      </c>
      <c r="B47" s="13" t="s">
        <v>42</v>
      </c>
      <c r="C47" s="11">
        <v>11400000</v>
      </c>
      <c r="D47" s="11"/>
      <c r="E47" s="11">
        <f t="shared" si="1"/>
        <v>11400000</v>
      </c>
      <c r="F47" s="11"/>
      <c r="G47" s="11">
        <f t="shared" si="1"/>
        <v>11400000</v>
      </c>
      <c r="H47" s="11"/>
      <c r="I47" s="11">
        <f t="shared" si="2"/>
        <v>11400000</v>
      </c>
      <c r="J47" s="11"/>
      <c r="K47" s="11">
        <f t="shared" si="3"/>
        <v>11400000</v>
      </c>
      <c r="L47" s="11"/>
      <c r="M47" s="11">
        <f t="shared" si="4"/>
        <v>11400000</v>
      </c>
      <c r="N47" s="11"/>
      <c r="O47" s="11">
        <f t="shared" si="5"/>
        <v>11400000</v>
      </c>
      <c r="P47" s="11"/>
      <c r="Q47" s="11">
        <f t="shared" si="6"/>
        <v>11400000</v>
      </c>
      <c r="R47" s="11">
        <v>12000000</v>
      </c>
      <c r="S47" s="11"/>
      <c r="T47" s="11">
        <v>12000000</v>
      </c>
      <c r="U47" s="11"/>
      <c r="V47" s="11">
        <v>12000000</v>
      </c>
      <c r="W47" s="11"/>
      <c r="X47" s="11">
        <v>12000000</v>
      </c>
      <c r="Y47" s="11"/>
      <c r="Z47" s="11">
        <v>12000000</v>
      </c>
      <c r="AA47" s="11">
        <v>12000000</v>
      </c>
      <c r="AB47" s="11"/>
      <c r="AC47" s="11">
        <v>12000000</v>
      </c>
      <c r="AD47" s="11"/>
      <c r="AE47" s="11">
        <v>12000000</v>
      </c>
      <c r="AF47" s="11"/>
      <c r="AG47" s="11">
        <v>12000000</v>
      </c>
      <c r="AH47" s="11"/>
      <c r="AI47" s="11">
        <v>12000000</v>
      </c>
      <c r="AK47" s="64"/>
    </row>
    <row r="48" spans="1:37" ht="76.5" outlineLevel="1">
      <c r="A48" s="12" t="s">
        <v>43</v>
      </c>
      <c r="B48" s="13" t="s">
        <v>44</v>
      </c>
      <c r="C48" s="11">
        <f>347000</f>
        <v>347000</v>
      </c>
      <c r="D48" s="11"/>
      <c r="E48" s="11">
        <f t="shared" si="1"/>
        <v>347000</v>
      </c>
      <c r="F48" s="11"/>
      <c r="G48" s="11">
        <f t="shared" si="1"/>
        <v>347000</v>
      </c>
      <c r="H48" s="11"/>
      <c r="I48" s="11">
        <f t="shared" si="2"/>
        <v>347000</v>
      </c>
      <c r="J48" s="11"/>
      <c r="K48" s="11">
        <f t="shared" si="3"/>
        <v>347000</v>
      </c>
      <c r="L48" s="11"/>
      <c r="M48" s="11">
        <f t="shared" si="4"/>
        <v>347000</v>
      </c>
      <c r="N48" s="11"/>
      <c r="O48" s="11">
        <f t="shared" si="5"/>
        <v>347000</v>
      </c>
      <c r="P48" s="11"/>
      <c r="Q48" s="11">
        <f t="shared" si="6"/>
        <v>347000</v>
      </c>
      <c r="R48" s="11">
        <v>800</v>
      </c>
      <c r="S48" s="11"/>
      <c r="T48" s="11">
        <v>800</v>
      </c>
      <c r="U48" s="11"/>
      <c r="V48" s="11">
        <v>800</v>
      </c>
      <c r="W48" s="11"/>
      <c r="X48" s="11">
        <v>800</v>
      </c>
      <c r="Y48" s="11"/>
      <c r="Z48" s="11">
        <v>800</v>
      </c>
      <c r="AA48" s="11">
        <v>800</v>
      </c>
      <c r="AB48" s="11"/>
      <c r="AC48" s="11">
        <v>800</v>
      </c>
      <c r="AD48" s="11"/>
      <c r="AE48" s="11">
        <v>800</v>
      </c>
      <c r="AF48" s="11"/>
      <c r="AG48" s="11">
        <v>800</v>
      </c>
      <c r="AH48" s="11"/>
      <c r="AI48" s="11">
        <v>800</v>
      </c>
      <c r="AK48" s="64"/>
    </row>
    <row r="49" spans="1:37" ht="51" outlineLevel="1">
      <c r="A49" s="12" t="s">
        <v>45</v>
      </c>
      <c r="B49" s="13" t="s">
        <v>46</v>
      </c>
      <c r="C49" s="11">
        <v>480000</v>
      </c>
      <c r="D49" s="11"/>
      <c r="E49" s="11">
        <f t="shared" si="1"/>
        <v>480000</v>
      </c>
      <c r="F49" s="11"/>
      <c r="G49" s="11">
        <f t="shared" si="1"/>
        <v>480000</v>
      </c>
      <c r="H49" s="11"/>
      <c r="I49" s="11">
        <f t="shared" si="2"/>
        <v>480000</v>
      </c>
      <c r="J49" s="11"/>
      <c r="K49" s="11">
        <f t="shared" si="3"/>
        <v>480000</v>
      </c>
      <c r="L49" s="11"/>
      <c r="M49" s="11">
        <f t="shared" si="4"/>
        <v>480000</v>
      </c>
      <c r="N49" s="11"/>
      <c r="O49" s="11">
        <f t="shared" si="5"/>
        <v>480000</v>
      </c>
      <c r="P49" s="11"/>
      <c r="Q49" s="11">
        <f t="shared" si="6"/>
        <v>480000</v>
      </c>
      <c r="R49" s="11">
        <v>519000</v>
      </c>
      <c r="S49" s="11"/>
      <c r="T49" s="11">
        <v>519000</v>
      </c>
      <c r="U49" s="11"/>
      <c r="V49" s="11">
        <v>519000</v>
      </c>
      <c r="W49" s="11"/>
      <c r="X49" s="11">
        <v>519000</v>
      </c>
      <c r="Y49" s="11"/>
      <c r="Z49" s="11">
        <v>519000</v>
      </c>
      <c r="AA49" s="11">
        <v>519000</v>
      </c>
      <c r="AB49" s="11"/>
      <c r="AC49" s="11">
        <v>519000</v>
      </c>
      <c r="AD49" s="11"/>
      <c r="AE49" s="11">
        <v>519000</v>
      </c>
      <c r="AF49" s="11"/>
      <c r="AG49" s="11">
        <v>519000</v>
      </c>
      <c r="AH49" s="11"/>
      <c r="AI49" s="11">
        <v>519000</v>
      </c>
      <c r="AK49" s="64"/>
    </row>
    <row r="50" spans="1:37" ht="25.5" outlineLevel="1">
      <c r="A50" s="12" t="s">
        <v>47</v>
      </c>
      <c r="B50" s="13" t="s">
        <v>48</v>
      </c>
      <c r="C50" s="11">
        <v>50000</v>
      </c>
      <c r="D50" s="11"/>
      <c r="E50" s="11">
        <f t="shared" si="1"/>
        <v>50000</v>
      </c>
      <c r="F50" s="11"/>
      <c r="G50" s="11">
        <f t="shared" si="1"/>
        <v>50000</v>
      </c>
      <c r="H50" s="11"/>
      <c r="I50" s="11">
        <f t="shared" si="2"/>
        <v>50000</v>
      </c>
      <c r="J50" s="11"/>
      <c r="K50" s="11">
        <f t="shared" si="3"/>
        <v>50000</v>
      </c>
      <c r="L50" s="11"/>
      <c r="M50" s="11">
        <f t="shared" si="4"/>
        <v>50000</v>
      </c>
      <c r="N50" s="11"/>
      <c r="O50" s="11">
        <f t="shared" si="5"/>
        <v>50000</v>
      </c>
      <c r="P50" s="11"/>
      <c r="Q50" s="11">
        <f t="shared" si="6"/>
        <v>50000</v>
      </c>
      <c r="R50" s="11">
        <v>0</v>
      </c>
      <c r="S50" s="11"/>
      <c r="T50" s="11">
        <v>0</v>
      </c>
      <c r="U50" s="11"/>
      <c r="V50" s="11">
        <v>0</v>
      </c>
      <c r="W50" s="11"/>
      <c r="X50" s="11">
        <v>0</v>
      </c>
      <c r="Y50" s="11"/>
      <c r="Z50" s="11">
        <v>0</v>
      </c>
      <c r="AA50" s="11">
        <v>0</v>
      </c>
      <c r="AB50" s="11"/>
      <c r="AC50" s="11">
        <v>0</v>
      </c>
      <c r="AD50" s="11"/>
      <c r="AE50" s="11">
        <v>0</v>
      </c>
      <c r="AF50" s="11"/>
      <c r="AG50" s="11">
        <v>0</v>
      </c>
      <c r="AH50" s="11"/>
      <c r="AI50" s="11">
        <v>0</v>
      </c>
      <c r="AK50" s="64"/>
    </row>
    <row r="51" spans="1:37" ht="89.25" outlineLevel="1">
      <c r="A51" s="12" t="s">
        <v>49</v>
      </c>
      <c r="B51" s="13" t="s">
        <v>50</v>
      </c>
      <c r="C51" s="11">
        <f>4300000+119000</f>
        <v>4419000</v>
      </c>
      <c r="D51" s="11"/>
      <c r="E51" s="11">
        <f t="shared" si="1"/>
        <v>4419000</v>
      </c>
      <c r="F51" s="11"/>
      <c r="G51" s="11">
        <f t="shared" si="1"/>
        <v>4419000</v>
      </c>
      <c r="H51" s="11"/>
      <c r="I51" s="11">
        <f t="shared" si="2"/>
        <v>4419000</v>
      </c>
      <c r="J51" s="11"/>
      <c r="K51" s="11">
        <f t="shared" si="3"/>
        <v>4419000</v>
      </c>
      <c r="L51" s="11"/>
      <c r="M51" s="11">
        <f t="shared" si="4"/>
        <v>4419000</v>
      </c>
      <c r="N51" s="11"/>
      <c r="O51" s="11">
        <f t="shared" si="5"/>
        <v>4419000</v>
      </c>
      <c r="P51" s="11"/>
      <c r="Q51" s="11">
        <f t="shared" si="6"/>
        <v>4419000</v>
      </c>
      <c r="R51" s="11">
        <f>119000+4500000</f>
        <v>4619000</v>
      </c>
      <c r="S51" s="11"/>
      <c r="T51" s="11">
        <f>119000+4500000</f>
        <v>4619000</v>
      </c>
      <c r="U51" s="11"/>
      <c r="V51" s="11">
        <f>119000+4500000</f>
        <v>4619000</v>
      </c>
      <c r="W51" s="11"/>
      <c r="X51" s="11">
        <f>119000+4500000</f>
        <v>4619000</v>
      </c>
      <c r="Y51" s="11"/>
      <c r="Z51" s="11">
        <f>119000+4500000</f>
        <v>4619000</v>
      </c>
      <c r="AA51" s="11">
        <f>119000+4500000</f>
        <v>4619000</v>
      </c>
      <c r="AB51" s="11"/>
      <c r="AC51" s="11">
        <f>119000+4500000</f>
        <v>4619000</v>
      </c>
      <c r="AD51" s="11"/>
      <c r="AE51" s="11">
        <f>119000+4500000</f>
        <v>4619000</v>
      </c>
      <c r="AF51" s="11"/>
      <c r="AG51" s="11">
        <f>119000+4500000</f>
        <v>4619000</v>
      </c>
      <c r="AH51" s="11"/>
      <c r="AI51" s="11">
        <f>119000+4500000</f>
        <v>4619000</v>
      </c>
      <c r="AK51" s="64"/>
    </row>
    <row r="52" spans="1:37" ht="25.5" outlineLevel="1">
      <c r="A52" s="14" t="s">
        <v>51</v>
      </c>
      <c r="B52" s="13" t="s">
        <v>52</v>
      </c>
      <c r="C52" s="11">
        <f>C53</f>
        <v>430800</v>
      </c>
      <c r="D52" s="11">
        <f>D53</f>
        <v>0</v>
      </c>
      <c r="E52" s="11">
        <f t="shared" si="1"/>
        <v>430800</v>
      </c>
      <c r="F52" s="11">
        <f>F53</f>
        <v>0</v>
      </c>
      <c r="G52" s="11">
        <f t="shared" si="1"/>
        <v>430800</v>
      </c>
      <c r="H52" s="11">
        <f>H53</f>
        <v>0</v>
      </c>
      <c r="I52" s="11">
        <f t="shared" si="2"/>
        <v>430800</v>
      </c>
      <c r="J52" s="11"/>
      <c r="K52" s="11">
        <f t="shared" si="3"/>
        <v>430800</v>
      </c>
      <c r="L52" s="11"/>
      <c r="M52" s="11">
        <f t="shared" si="4"/>
        <v>430800</v>
      </c>
      <c r="N52" s="11"/>
      <c r="O52" s="11">
        <f t="shared" si="5"/>
        <v>430800</v>
      </c>
      <c r="P52" s="11">
        <f>P53</f>
        <v>0</v>
      </c>
      <c r="Q52" s="11">
        <f t="shared" si="6"/>
        <v>430800</v>
      </c>
      <c r="R52" s="11">
        <f>R53</f>
        <v>430800</v>
      </c>
      <c r="S52" s="11"/>
      <c r="T52" s="11">
        <f>T53</f>
        <v>430800</v>
      </c>
      <c r="U52" s="11"/>
      <c r="V52" s="11">
        <f>V53</f>
        <v>430800</v>
      </c>
      <c r="W52" s="11"/>
      <c r="X52" s="11">
        <f>X53</f>
        <v>430800</v>
      </c>
      <c r="Y52" s="11"/>
      <c r="Z52" s="11">
        <f>Z53</f>
        <v>430800</v>
      </c>
      <c r="AA52" s="11">
        <f>AA53</f>
        <v>430800</v>
      </c>
      <c r="AB52" s="11"/>
      <c r="AC52" s="11">
        <f>AC53</f>
        <v>430800</v>
      </c>
      <c r="AD52" s="11"/>
      <c r="AE52" s="11">
        <f>AE53</f>
        <v>430800</v>
      </c>
      <c r="AF52" s="11"/>
      <c r="AG52" s="11">
        <f>AG53</f>
        <v>430800</v>
      </c>
      <c r="AH52" s="11"/>
      <c r="AI52" s="11">
        <f>AI53</f>
        <v>430800</v>
      </c>
      <c r="AK52" s="64"/>
    </row>
    <row r="53" spans="1:37" ht="25.5" outlineLevel="1">
      <c r="A53" s="12" t="s">
        <v>53</v>
      </c>
      <c r="B53" s="13" t="s">
        <v>54</v>
      </c>
      <c r="C53" s="11">
        <v>430800</v>
      </c>
      <c r="D53" s="11"/>
      <c r="E53" s="11">
        <f t="shared" si="1"/>
        <v>430800</v>
      </c>
      <c r="F53" s="11"/>
      <c r="G53" s="11">
        <f t="shared" si="1"/>
        <v>430800</v>
      </c>
      <c r="H53" s="11"/>
      <c r="I53" s="11">
        <f t="shared" si="2"/>
        <v>430800</v>
      </c>
      <c r="J53" s="11"/>
      <c r="K53" s="11">
        <f t="shared" si="3"/>
        <v>430800</v>
      </c>
      <c r="L53" s="11"/>
      <c r="M53" s="11">
        <f t="shared" si="4"/>
        <v>430800</v>
      </c>
      <c r="N53" s="11"/>
      <c r="O53" s="11">
        <f t="shared" si="5"/>
        <v>430800</v>
      </c>
      <c r="P53" s="11"/>
      <c r="Q53" s="11">
        <f t="shared" si="6"/>
        <v>430800</v>
      </c>
      <c r="R53" s="11">
        <v>430800</v>
      </c>
      <c r="S53" s="11"/>
      <c r="T53" s="11">
        <v>430800</v>
      </c>
      <c r="U53" s="11"/>
      <c r="V53" s="11">
        <v>430800</v>
      </c>
      <c r="W53" s="11"/>
      <c r="X53" s="11">
        <v>430800</v>
      </c>
      <c r="Y53" s="11"/>
      <c r="Z53" s="11">
        <v>430800</v>
      </c>
      <c r="AA53" s="11">
        <v>430800</v>
      </c>
      <c r="AB53" s="11"/>
      <c r="AC53" s="11">
        <v>430800</v>
      </c>
      <c r="AD53" s="11"/>
      <c r="AE53" s="11">
        <v>430800</v>
      </c>
      <c r="AF53" s="11"/>
      <c r="AG53" s="11">
        <v>430800</v>
      </c>
      <c r="AH53" s="11"/>
      <c r="AI53" s="11">
        <v>430800</v>
      </c>
      <c r="AK53" s="64"/>
    </row>
    <row r="54" spans="1:37" ht="25.5" outlineLevel="1">
      <c r="A54" s="14" t="s">
        <v>55</v>
      </c>
      <c r="B54" s="13" t="s">
        <v>56</v>
      </c>
      <c r="C54" s="11">
        <f>SUM(C55:C56)</f>
        <v>273000</v>
      </c>
      <c r="D54" s="11">
        <f>SUM(D55:D56)</f>
        <v>0</v>
      </c>
      <c r="E54" s="11">
        <f t="shared" si="1"/>
        <v>273000</v>
      </c>
      <c r="F54" s="11">
        <f>SUM(F55:F56)</f>
        <v>0</v>
      </c>
      <c r="G54" s="11">
        <f t="shared" si="1"/>
        <v>273000</v>
      </c>
      <c r="H54" s="11">
        <f>SUM(H55:H56)</f>
        <v>0</v>
      </c>
      <c r="I54" s="11">
        <f t="shared" si="2"/>
        <v>273000</v>
      </c>
      <c r="J54" s="11"/>
      <c r="K54" s="11">
        <f t="shared" si="3"/>
        <v>273000</v>
      </c>
      <c r="L54" s="11"/>
      <c r="M54" s="11">
        <f t="shared" si="4"/>
        <v>273000</v>
      </c>
      <c r="N54" s="11"/>
      <c r="O54" s="11">
        <f t="shared" si="5"/>
        <v>273000</v>
      </c>
      <c r="P54" s="11">
        <f>SUM(P55:P56)</f>
        <v>0</v>
      </c>
      <c r="Q54" s="11">
        <f t="shared" si="6"/>
        <v>273000</v>
      </c>
      <c r="R54" s="11">
        <f>SUM(R55:R56)</f>
        <v>73000</v>
      </c>
      <c r="S54" s="11"/>
      <c r="T54" s="11">
        <f>SUM(T55:T56)</f>
        <v>73000</v>
      </c>
      <c r="U54" s="11"/>
      <c r="V54" s="11">
        <f>SUM(V55:V56)</f>
        <v>73000</v>
      </c>
      <c r="W54" s="11"/>
      <c r="X54" s="11">
        <f>SUM(X55:X56)</f>
        <v>73000</v>
      </c>
      <c r="Y54" s="11"/>
      <c r="Z54" s="11">
        <f>SUM(Z55:Z56)</f>
        <v>73000</v>
      </c>
      <c r="AA54" s="11">
        <f>SUM(AA55:AA56)</f>
        <v>73000</v>
      </c>
      <c r="AB54" s="11"/>
      <c r="AC54" s="11">
        <f>SUM(AC55:AC56)</f>
        <v>73000</v>
      </c>
      <c r="AD54" s="11"/>
      <c r="AE54" s="11">
        <f>SUM(AE55:AE56)</f>
        <v>73000</v>
      </c>
      <c r="AF54" s="11"/>
      <c r="AG54" s="11">
        <f>SUM(AG55:AG56)</f>
        <v>73000</v>
      </c>
      <c r="AH54" s="11"/>
      <c r="AI54" s="11">
        <f>SUM(AI55:AI56)</f>
        <v>73000</v>
      </c>
      <c r="AK54" s="64"/>
    </row>
    <row r="55" spans="1:37" outlineLevel="1">
      <c r="A55" s="12" t="s">
        <v>57</v>
      </c>
      <c r="B55" s="13" t="s">
        <v>58</v>
      </c>
      <c r="C55" s="11">
        <v>273000</v>
      </c>
      <c r="D55" s="11"/>
      <c r="E55" s="11">
        <f t="shared" si="1"/>
        <v>273000</v>
      </c>
      <c r="F55" s="11"/>
      <c r="G55" s="11">
        <f t="shared" si="1"/>
        <v>273000</v>
      </c>
      <c r="H55" s="11"/>
      <c r="I55" s="11">
        <f t="shared" si="2"/>
        <v>273000</v>
      </c>
      <c r="J55" s="11"/>
      <c r="K55" s="11">
        <f t="shared" si="3"/>
        <v>273000</v>
      </c>
      <c r="L55" s="11"/>
      <c r="M55" s="11">
        <f t="shared" si="4"/>
        <v>273000</v>
      </c>
      <c r="N55" s="11"/>
      <c r="O55" s="11">
        <f t="shared" si="5"/>
        <v>273000</v>
      </c>
      <c r="P55" s="11"/>
      <c r="Q55" s="11">
        <f t="shared" si="6"/>
        <v>273000</v>
      </c>
      <c r="R55" s="11">
        <v>73000</v>
      </c>
      <c r="S55" s="11"/>
      <c r="T55" s="11">
        <v>73000</v>
      </c>
      <c r="U55" s="11"/>
      <c r="V55" s="11">
        <v>73000</v>
      </c>
      <c r="W55" s="11"/>
      <c r="X55" s="11">
        <v>73000</v>
      </c>
      <c r="Y55" s="11"/>
      <c r="Z55" s="11">
        <v>73000</v>
      </c>
      <c r="AA55" s="11">
        <v>73000</v>
      </c>
      <c r="AB55" s="11"/>
      <c r="AC55" s="11">
        <v>73000</v>
      </c>
      <c r="AD55" s="11"/>
      <c r="AE55" s="11">
        <v>73000</v>
      </c>
      <c r="AF55" s="11"/>
      <c r="AG55" s="11">
        <v>73000</v>
      </c>
      <c r="AH55" s="11"/>
      <c r="AI55" s="11">
        <v>73000</v>
      </c>
      <c r="AK55" s="64"/>
    </row>
    <row r="56" spans="1:37" outlineLevel="1">
      <c r="A56" s="12" t="s">
        <v>59</v>
      </c>
      <c r="B56" s="13" t="s">
        <v>60</v>
      </c>
      <c r="C56" s="11">
        <v>0</v>
      </c>
      <c r="D56" s="11"/>
      <c r="E56" s="11">
        <f t="shared" si="1"/>
        <v>0</v>
      </c>
      <c r="F56" s="11"/>
      <c r="G56" s="11">
        <f t="shared" si="1"/>
        <v>0</v>
      </c>
      <c r="H56" s="11"/>
      <c r="I56" s="11">
        <f t="shared" si="2"/>
        <v>0</v>
      </c>
      <c r="J56" s="11"/>
      <c r="K56" s="11">
        <f t="shared" si="3"/>
        <v>0</v>
      </c>
      <c r="L56" s="11"/>
      <c r="M56" s="11">
        <f t="shared" si="4"/>
        <v>0</v>
      </c>
      <c r="N56" s="11"/>
      <c r="O56" s="11">
        <f t="shared" si="5"/>
        <v>0</v>
      </c>
      <c r="P56" s="11"/>
      <c r="Q56" s="11">
        <f t="shared" si="6"/>
        <v>0</v>
      </c>
      <c r="R56" s="11">
        <v>0</v>
      </c>
      <c r="S56" s="11"/>
      <c r="T56" s="11">
        <v>0</v>
      </c>
      <c r="U56" s="11"/>
      <c r="V56" s="11">
        <v>0</v>
      </c>
      <c r="W56" s="11"/>
      <c r="X56" s="11">
        <v>0</v>
      </c>
      <c r="Y56" s="11"/>
      <c r="Z56" s="11">
        <v>0</v>
      </c>
      <c r="AA56" s="11">
        <v>0</v>
      </c>
      <c r="AB56" s="11"/>
      <c r="AC56" s="11">
        <v>0</v>
      </c>
      <c r="AD56" s="11"/>
      <c r="AE56" s="11">
        <v>0</v>
      </c>
      <c r="AF56" s="11"/>
      <c r="AG56" s="11">
        <v>0</v>
      </c>
      <c r="AH56" s="11"/>
      <c r="AI56" s="11">
        <v>0</v>
      </c>
      <c r="AK56" s="64"/>
    </row>
    <row r="57" spans="1:37" ht="25.5" outlineLevel="1">
      <c r="A57" s="14" t="s">
        <v>61</v>
      </c>
      <c r="B57" s="13" t="s">
        <v>62</v>
      </c>
      <c r="C57" s="11">
        <f>SUM(C58:C59)</f>
        <v>1691700</v>
      </c>
      <c r="D57" s="11">
        <f>SUM(D58:D59)</f>
        <v>0</v>
      </c>
      <c r="E57" s="11">
        <f t="shared" si="1"/>
        <v>1691700</v>
      </c>
      <c r="F57" s="11">
        <f>SUM(F58:F59)</f>
        <v>0</v>
      </c>
      <c r="G57" s="11">
        <f t="shared" si="1"/>
        <v>1691700</v>
      </c>
      <c r="H57" s="11">
        <f>SUM(H58:H59)</f>
        <v>0</v>
      </c>
      <c r="I57" s="11">
        <f t="shared" si="2"/>
        <v>1691700</v>
      </c>
      <c r="J57" s="11"/>
      <c r="K57" s="11">
        <f t="shared" si="3"/>
        <v>1691700</v>
      </c>
      <c r="L57" s="11"/>
      <c r="M57" s="11">
        <f t="shared" si="4"/>
        <v>1691700</v>
      </c>
      <c r="N57" s="11"/>
      <c r="O57" s="11">
        <f t="shared" si="5"/>
        <v>1691700</v>
      </c>
      <c r="P57" s="11">
        <f>SUM(P58:P59)</f>
        <v>0</v>
      </c>
      <c r="Q57" s="11">
        <f t="shared" ref="Q57:AI57" si="10">SUM(Q58:Q59)</f>
        <v>1691700</v>
      </c>
      <c r="R57" s="11">
        <f t="shared" si="10"/>
        <v>1577000</v>
      </c>
      <c r="S57" s="11">
        <f t="shared" si="10"/>
        <v>0</v>
      </c>
      <c r="T57" s="11">
        <f t="shared" si="10"/>
        <v>1577000</v>
      </c>
      <c r="U57" s="11">
        <f t="shared" si="10"/>
        <v>0</v>
      </c>
      <c r="V57" s="11">
        <f t="shared" si="10"/>
        <v>1577000</v>
      </c>
      <c r="W57" s="11">
        <f t="shared" si="10"/>
        <v>0</v>
      </c>
      <c r="X57" s="11">
        <f t="shared" si="10"/>
        <v>1577000</v>
      </c>
      <c r="Y57" s="11">
        <f t="shared" si="10"/>
        <v>0</v>
      </c>
      <c r="Z57" s="11">
        <f t="shared" si="10"/>
        <v>1577000</v>
      </c>
      <c r="AA57" s="11">
        <f t="shared" si="10"/>
        <v>1105</v>
      </c>
      <c r="AB57" s="11">
        <f t="shared" si="10"/>
        <v>0</v>
      </c>
      <c r="AC57" s="11">
        <f t="shared" si="10"/>
        <v>1105</v>
      </c>
      <c r="AD57" s="11">
        <f t="shared" si="10"/>
        <v>0</v>
      </c>
      <c r="AE57" s="11">
        <f t="shared" si="10"/>
        <v>1105</v>
      </c>
      <c r="AF57" s="11">
        <f t="shared" si="10"/>
        <v>0</v>
      </c>
      <c r="AG57" s="11">
        <f t="shared" si="10"/>
        <v>1105</v>
      </c>
      <c r="AH57" s="11">
        <f t="shared" si="10"/>
        <v>0</v>
      </c>
      <c r="AI57" s="11">
        <f t="shared" si="10"/>
        <v>1105</v>
      </c>
      <c r="AK57" s="64"/>
    </row>
    <row r="58" spans="1:37" ht="102" outlineLevel="1">
      <c r="A58" s="12" t="s">
        <v>63</v>
      </c>
      <c r="B58" s="13" t="s">
        <v>64</v>
      </c>
      <c r="C58" s="11">
        <v>1619000</v>
      </c>
      <c r="D58" s="11"/>
      <c r="E58" s="11">
        <f t="shared" si="1"/>
        <v>1619000</v>
      </c>
      <c r="F58" s="11"/>
      <c r="G58" s="11">
        <f t="shared" si="1"/>
        <v>1619000</v>
      </c>
      <c r="H58" s="11"/>
      <c r="I58" s="11">
        <f t="shared" si="2"/>
        <v>1619000</v>
      </c>
      <c r="J58" s="11"/>
      <c r="K58" s="11">
        <f t="shared" si="3"/>
        <v>1619000</v>
      </c>
      <c r="L58" s="11"/>
      <c r="M58" s="11">
        <f t="shared" si="4"/>
        <v>1619000</v>
      </c>
      <c r="N58" s="11"/>
      <c r="O58" s="11">
        <f t="shared" si="5"/>
        <v>1619000</v>
      </c>
      <c r="P58" s="11"/>
      <c r="Q58" s="11">
        <f t="shared" si="6"/>
        <v>1619000</v>
      </c>
      <c r="R58" s="11">
        <v>1577000</v>
      </c>
      <c r="S58" s="11"/>
      <c r="T58" s="11">
        <v>1577000</v>
      </c>
      <c r="U58" s="11"/>
      <c r="V58" s="11">
        <v>1577000</v>
      </c>
      <c r="W58" s="11"/>
      <c r="X58" s="11">
        <v>1577000</v>
      </c>
      <c r="Y58" s="11"/>
      <c r="Z58" s="11">
        <v>1577000</v>
      </c>
      <c r="AA58" s="11">
        <v>1105</v>
      </c>
      <c r="AB58" s="11"/>
      <c r="AC58" s="11">
        <v>1105</v>
      </c>
      <c r="AD58" s="11"/>
      <c r="AE58" s="11">
        <v>1105</v>
      </c>
      <c r="AF58" s="11"/>
      <c r="AG58" s="11">
        <v>1105</v>
      </c>
      <c r="AH58" s="11"/>
      <c r="AI58" s="11">
        <v>1105</v>
      </c>
      <c r="AK58" s="64"/>
    </row>
    <row r="59" spans="1:37" ht="63.75" outlineLevel="1">
      <c r="A59" s="12" t="s">
        <v>65</v>
      </c>
      <c r="B59" s="13" t="s">
        <v>66</v>
      </c>
      <c r="C59" s="11">
        <v>72700</v>
      </c>
      <c r="D59" s="11"/>
      <c r="E59" s="11">
        <f t="shared" si="1"/>
        <v>72700</v>
      </c>
      <c r="F59" s="11"/>
      <c r="G59" s="11">
        <f t="shared" si="1"/>
        <v>72700</v>
      </c>
      <c r="H59" s="11"/>
      <c r="I59" s="11">
        <f t="shared" si="2"/>
        <v>72700</v>
      </c>
      <c r="J59" s="11"/>
      <c r="K59" s="11">
        <f t="shared" si="3"/>
        <v>72700</v>
      </c>
      <c r="L59" s="11"/>
      <c r="M59" s="11">
        <f t="shared" si="4"/>
        <v>72700</v>
      </c>
      <c r="N59" s="11"/>
      <c r="O59" s="11">
        <f t="shared" si="5"/>
        <v>72700</v>
      </c>
      <c r="P59" s="11"/>
      <c r="Q59" s="11">
        <f t="shared" si="6"/>
        <v>72700</v>
      </c>
      <c r="R59" s="11">
        <v>0</v>
      </c>
      <c r="S59" s="11"/>
      <c r="T59" s="11">
        <v>0</v>
      </c>
      <c r="U59" s="11"/>
      <c r="V59" s="11">
        <v>0</v>
      </c>
      <c r="W59" s="11"/>
      <c r="X59" s="11">
        <v>0</v>
      </c>
      <c r="Y59" s="11"/>
      <c r="Z59" s="11">
        <v>0</v>
      </c>
      <c r="AA59" s="11">
        <v>0</v>
      </c>
      <c r="AB59" s="11"/>
      <c r="AC59" s="11">
        <v>0</v>
      </c>
      <c r="AD59" s="11"/>
      <c r="AE59" s="11">
        <v>0</v>
      </c>
      <c r="AF59" s="11"/>
      <c r="AG59" s="11">
        <v>0</v>
      </c>
      <c r="AH59" s="11"/>
      <c r="AI59" s="11">
        <v>0</v>
      </c>
      <c r="AK59" s="64"/>
    </row>
    <row r="60" spans="1:37" ht="25.5" outlineLevel="1">
      <c r="A60" s="12" t="s">
        <v>67</v>
      </c>
      <c r="B60" s="13" t="s">
        <v>68</v>
      </c>
      <c r="C60" s="11">
        <v>1254000</v>
      </c>
      <c r="D60" s="11"/>
      <c r="E60" s="11">
        <f t="shared" si="1"/>
        <v>1254000</v>
      </c>
      <c r="F60" s="11"/>
      <c r="G60" s="11">
        <f t="shared" si="1"/>
        <v>1254000</v>
      </c>
      <c r="H60" s="11"/>
      <c r="I60" s="11">
        <f t="shared" si="2"/>
        <v>1254000</v>
      </c>
      <c r="J60" s="11"/>
      <c r="K60" s="11">
        <f t="shared" si="3"/>
        <v>1254000</v>
      </c>
      <c r="L60" s="11"/>
      <c r="M60" s="11">
        <f t="shared" si="4"/>
        <v>1254000</v>
      </c>
      <c r="N60" s="11"/>
      <c r="O60" s="11">
        <f t="shared" si="5"/>
        <v>1254000</v>
      </c>
      <c r="P60" s="11"/>
      <c r="Q60" s="11">
        <f t="shared" si="6"/>
        <v>1254000</v>
      </c>
      <c r="R60" s="11">
        <v>1254000</v>
      </c>
      <c r="S60" s="11"/>
      <c r="T60" s="11">
        <v>1254000</v>
      </c>
      <c r="U60" s="11"/>
      <c r="V60" s="11">
        <v>1254000</v>
      </c>
      <c r="W60" s="11"/>
      <c r="X60" s="11">
        <v>1254000</v>
      </c>
      <c r="Y60" s="11"/>
      <c r="Z60" s="11">
        <v>1254000</v>
      </c>
      <c r="AA60" s="11">
        <v>1254000</v>
      </c>
      <c r="AB60" s="11"/>
      <c r="AC60" s="11">
        <v>1254000</v>
      </c>
      <c r="AD60" s="11"/>
      <c r="AE60" s="11">
        <v>1254000</v>
      </c>
      <c r="AF60" s="11"/>
      <c r="AG60" s="11">
        <v>1254000</v>
      </c>
      <c r="AH60" s="11"/>
      <c r="AI60" s="11">
        <v>1254000</v>
      </c>
      <c r="AK60" s="64"/>
    </row>
    <row r="61" spans="1:37" s="15" customFormat="1" ht="22.5" customHeight="1">
      <c r="A61" s="7" t="s">
        <v>69</v>
      </c>
      <c r="B61" s="8" t="s">
        <v>70</v>
      </c>
      <c r="C61" s="9">
        <f>C62+C163</f>
        <v>978714234.49000001</v>
      </c>
      <c r="D61" s="9">
        <f>D62+D163</f>
        <v>333421814.31999999</v>
      </c>
      <c r="E61" s="9">
        <f>E62+E163</f>
        <v>1312136048.8099999</v>
      </c>
      <c r="F61" s="9">
        <f t="shared" ref="F61:O61" si="11">F62+F163+F164+F165</f>
        <v>63834721.149999999</v>
      </c>
      <c r="G61" s="9">
        <f t="shared" si="11"/>
        <v>1376970769.96</v>
      </c>
      <c r="H61" s="9">
        <f t="shared" si="11"/>
        <v>34926579.140000001</v>
      </c>
      <c r="I61" s="9">
        <f t="shared" si="11"/>
        <v>1411897349.0999999</v>
      </c>
      <c r="J61" s="9">
        <f t="shared" si="11"/>
        <v>10174000</v>
      </c>
      <c r="K61" s="9">
        <f t="shared" si="11"/>
        <v>1422071349.0999999</v>
      </c>
      <c r="L61" s="9">
        <f t="shared" si="11"/>
        <v>21553471.609999999</v>
      </c>
      <c r="M61" s="9">
        <f t="shared" si="11"/>
        <v>1443624820.7099998</v>
      </c>
      <c r="N61" s="9">
        <f t="shared" si="11"/>
        <v>1945153.1400000001</v>
      </c>
      <c r="O61" s="9">
        <f t="shared" si="11"/>
        <v>1445569973.8499997</v>
      </c>
      <c r="P61" s="9">
        <f>P62+P163+P164+P165</f>
        <v>17811585.5</v>
      </c>
      <c r="Q61" s="9">
        <f>Q62+Q163+Q164+Q165</f>
        <v>1463381559.3499994</v>
      </c>
      <c r="R61" s="9">
        <f t="shared" ref="R61:AI61" si="12">R62+R163</f>
        <v>1197636742.73</v>
      </c>
      <c r="S61" s="9">
        <f t="shared" si="12"/>
        <v>295895335.54000002</v>
      </c>
      <c r="T61" s="9">
        <f t="shared" si="12"/>
        <v>1493532078.27</v>
      </c>
      <c r="U61" s="9">
        <f t="shared" si="12"/>
        <v>-70531955.180000007</v>
      </c>
      <c r="V61" s="9">
        <f t="shared" si="12"/>
        <v>1423000123.0899999</v>
      </c>
      <c r="W61" s="9">
        <f t="shared" si="12"/>
        <v>30677700</v>
      </c>
      <c r="X61" s="9">
        <f t="shared" si="12"/>
        <v>1453677823.0899999</v>
      </c>
      <c r="Y61" s="9">
        <f t="shared" si="12"/>
        <v>0</v>
      </c>
      <c r="Z61" s="9">
        <f t="shared" si="12"/>
        <v>1453677823.0899999</v>
      </c>
      <c r="AA61" s="9">
        <f t="shared" si="12"/>
        <v>1749222671.52</v>
      </c>
      <c r="AB61" s="9">
        <f t="shared" si="12"/>
        <v>17521548.330000002</v>
      </c>
      <c r="AC61" s="9">
        <f t="shared" si="12"/>
        <v>1766744219.8499999</v>
      </c>
      <c r="AD61" s="9">
        <f t="shared" si="12"/>
        <v>222222222.22</v>
      </c>
      <c r="AE61" s="9">
        <f t="shared" si="12"/>
        <v>1988966442.0699999</v>
      </c>
      <c r="AF61" s="9">
        <f t="shared" si="12"/>
        <v>-141299182.34999999</v>
      </c>
      <c r="AG61" s="9">
        <f t="shared" si="12"/>
        <v>1847667259.72</v>
      </c>
      <c r="AH61" s="9">
        <f t="shared" si="12"/>
        <v>-56460527.820000008</v>
      </c>
      <c r="AI61" s="9">
        <f t="shared" si="12"/>
        <v>1791206731.9000001</v>
      </c>
      <c r="AJ61" s="74">
        <f>O61+P61-Q61</f>
        <v>0</v>
      </c>
      <c r="AK61" s="64"/>
    </row>
    <row r="62" spans="1:37" ht="51">
      <c r="A62" s="12" t="s">
        <v>71</v>
      </c>
      <c r="B62" s="13" t="s">
        <v>72</v>
      </c>
      <c r="C62" s="11">
        <f t="shared" ref="C62:S62" si="13">C63+C66+C131+C148</f>
        <v>973182922.49000001</v>
      </c>
      <c r="D62" s="11">
        <f t="shared" si="13"/>
        <v>333421814.31999999</v>
      </c>
      <c r="E62" s="11">
        <f t="shared" si="13"/>
        <v>1306604736.8099999</v>
      </c>
      <c r="F62" s="11">
        <f t="shared" si="13"/>
        <v>59276717.75</v>
      </c>
      <c r="G62" s="11">
        <f t="shared" si="13"/>
        <v>1366881454.5599999</v>
      </c>
      <c r="H62" s="11">
        <f t="shared" si="13"/>
        <v>34926579.140000001</v>
      </c>
      <c r="I62" s="11">
        <f t="shared" si="13"/>
        <v>1401808033.6999998</v>
      </c>
      <c r="J62" s="11">
        <f t="shared" si="13"/>
        <v>10174000</v>
      </c>
      <c r="K62" s="11">
        <f t="shared" si="3"/>
        <v>1411982033.6999998</v>
      </c>
      <c r="L62" s="11">
        <f t="shared" ref="L62:N62" si="14">L63+L66+L131+L148</f>
        <v>21553471.609999999</v>
      </c>
      <c r="M62" s="11">
        <f t="shared" ref="M62" si="15">K62+L62</f>
        <v>1433535505.3099997</v>
      </c>
      <c r="N62" s="11">
        <f t="shared" si="14"/>
        <v>1962780.08</v>
      </c>
      <c r="O62" s="11">
        <f t="shared" ref="O62" si="16">M62+N62</f>
        <v>1435498285.3899996</v>
      </c>
      <c r="P62" s="11">
        <f>P63+P66+P131+P148</f>
        <v>17925701.32</v>
      </c>
      <c r="Q62" s="11">
        <f t="shared" si="6"/>
        <v>1453423986.7099996</v>
      </c>
      <c r="R62" s="11">
        <f t="shared" si="13"/>
        <v>1197636742.73</v>
      </c>
      <c r="S62" s="11">
        <f t="shared" si="13"/>
        <v>295895335.54000002</v>
      </c>
      <c r="T62" s="11">
        <f t="shared" ref="T62:T163" si="17">SUM(R62:S62)</f>
        <v>1493532078.27</v>
      </c>
      <c r="U62" s="11">
        <f>U63+U66+U131+U148</f>
        <v>-70531955.180000007</v>
      </c>
      <c r="V62" s="11">
        <f t="shared" ref="V62" si="18">SUM(T62:U62)</f>
        <v>1423000123.0899999</v>
      </c>
      <c r="W62" s="11">
        <f>W63+W66+W131+W148</f>
        <v>30677700</v>
      </c>
      <c r="X62" s="11">
        <f t="shared" ref="X62" si="19">SUM(V62:W62)</f>
        <v>1453677823.0899999</v>
      </c>
      <c r="Y62" s="11">
        <f>Y63+Y66+Y131+Y148</f>
        <v>0</v>
      </c>
      <c r="Z62" s="11">
        <f t="shared" ref="Z62" si="20">SUM(X62:Y62)</f>
        <v>1453677823.0899999</v>
      </c>
      <c r="AA62" s="11">
        <f t="shared" ref="AA62:AI62" si="21">AA63+AA66+AA131+AA148</f>
        <v>1749222671.52</v>
      </c>
      <c r="AB62" s="11">
        <f t="shared" si="21"/>
        <v>17521548.330000002</v>
      </c>
      <c r="AC62" s="11">
        <f t="shared" si="21"/>
        <v>1766744219.8499999</v>
      </c>
      <c r="AD62" s="11">
        <f t="shared" si="21"/>
        <v>222222222.22</v>
      </c>
      <c r="AE62" s="11">
        <f t="shared" si="21"/>
        <v>1988966442.0699999</v>
      </c>
      <c r="AF62" s="11">
        <f t="shared" si="21"/>
        <v>-141299182.34999999</v>
      </c>
      <c r="AG62" s="11">
        <f t="shared" si="21"/>
        <v>1847667259.72</v>
      </c>
      <c r="AH62" s="11">
        <f t="shared" si="21"/>
        <v>-56460527.820000008</v>
      </c>
      <c r="AI62" s="11">
        <f t="shared" si="21"/>
        <v>1791206731.9000001</v>
      </c>
      <c r="AJ62" s="74"/>
      <c r="AK62" s="64"/>
    </row>
    <row r="63" spans="1:37" s="28" customFormat="1" ht="25.5">
      <c r="A63" s="7" t="s">
        <v>73</v>
      </c>
      <c r="B63" s="8" t="s">
        <v>74</v>
      </c>
      <c r="C63" s="9">
        <f>C64</f>
        <v>48709400</v>
      </c>
      <c r="D63" s="9"/>
      <c r="E63" s="9">
        <f t="shared" si="1"/>
        <v>48709400</v>
      </c>
      <c r="F63" s="9"/>
      <c r="G63" s="9">
        <f>E63</f>
        <v>48709400</v>
      </c>
      <c r="H63" s="9"/>
      <c r="I63" s="9">
        <f>G63</f>
        <v>48709400</v>
      </c>
      <c r="J63" s="9">
        <f t="shared" ref="J63:N63" si="22">SUM(J64:J65)</f>
        <v>3100000</v>
      </c>
      <c r="K63" s="9">
        <f t="shared" si="22"/>
        <v>51809400</v>
      </c>
      <c r="L63" s="9">
        <f t="shared" si="22"/>
        <v>0</v>
      </c>
      <c r="M63" s="9">
        <f t="shared" si="22"/>
        <v>51809400</v>
      </c>
      <c r="N63" s="9">
        <f t="shared" si="22"/>
        <v>0</v>
      </c>
      <c r="O63" s="9">
        <f>SUM(O64:O65)</f>
        <v>51809400</v>
      </c>
      <c r="P63" s="9">
        <f>SUM(P64:P65)</f>
        <v>22344700</v>
      </c>
      <c r="Q63" s="9">
        <f>SUM(Q64:Q65)</f>
        <v>74154100</v>
      </c>
      <c r="R63" s="9">
        <f t="shared" ref="R63:AH63" si="23">SUM(R64:R65)</f>
        <v>38977200</v>
      </c>
      <c r="S63" s="9">
        <f t="shared" si="23"/>
        <v>0</v>
      </c>
      <c r="T63" s="9">
        <f t="shared" si="23"/>
        <v>38977200</v>
      </c>
      <c r="U63" s="9">
        <f t="shared" si="23"/>
        <v>0</v>
      </c>
      <c r="V63" s="9">
        <f t="shared" si="23"/>
        <v>38977200</v>
      </c>
      <c r="W63" s="9">
        <f t="shared" si="23"/>
        <v>0</v>
      </c>
      <c r="X63" s="9">
        <f t="shared" si="23"/>
        <v>38977200</v>
      </c>
      <c r="Y63" s="9">
        <f t="shared" si="23"/>
        <v>0</v>
      </c>
      <c r="Z63" s="9">
        <f t="shared" si="23"/>
        <v>38977200</v>
      </c>
      <c r="AA63" s="9">
        <f t="shared" si="23"/>
        <v>10600</v>
      </c>
      <c r="AB63" s="9">
        <f t="shared" si="23"/>
        <v>0</v>
      </c>
      <c r="AC63" s="9">
        <f t="shared" si="23"/>
        <v>10600</v>
      </c>
      <c r="AD63" s="9">
        <f t="shared" si="23"/>
        <v>0</v>
      </c>
      <c r="AE63" s="9">
        <f t="shared" si="23"/>
        <v>10600</v>
      </c>
      <c r="AF63" s="9">
        <f t="shared" si="23"/>
        <v>0</v>
      </c>
      <c r="AG63" s="9">
        <f t="shared" si="23"/>
        <v>10600</v>
      </c>
      <c r="AH63" s="9">
        <f t="shared" si="23"/>
        <v>0</v>
      </c>
      <c r="AI63" s="9">
        <f>SUM(AI64:AI65)</f>
        <v>10600</v>
      </c>
      <c r="AJ63" s="74">
        <f>O63+P63-Q63</f>
        <v>0</v>
      </c>
      <c r="AK63" s="64"/>
    </row>
    <row r="64" spans="1:37" ht="38.25">
      <c r="A64" s="12" t="s">
        <v>75</v>
      </c>
      <c r="B64" s="13" t="s">
        <v>76</v>
      </c>
      <c r="C64" s="11">
        <v>48709400</v>
      </c>
      <c r="D64" s="11"/>
      <c r="E64" s="11">
        <f t="shared" si="1"/>
        <v>48709400</v>
      </c>
      <c r="F64" s="11"/>
      <c r="G64" s="11">
        <f t="shared" ref="G64:G67" si="24">E64</f>
        <v>48709400</v>
      </c>
      <c r="H64" s="11"/>
      <c r="I64" s="11">
        <f t="shared" ref="I64" si="25">G64</f>
        <v>48709400</v>
      </c>
      <c r="J64" s="11"/>
      <c r="K64" s="11">
        <f t="shared" si="3"/>
        <v>48709400</v>
      </c>
      <c r="L64" s="11"/>
      <c r="M64" s="11">
        <f t="shared" ref="M64" si="26">K64+L64</f>
        <v>48709400</v>
      </c>
      <c r="N64" s="11"/>
      <c r="O64" s="11">
        <f t="shared" ref="O64" si="27">M64+N64</f>
        <v>48709400</v>
      </c>
      <c r="P64" s="11"/>
      <c r="Q64" s="11">
        <f t="shared" si="6"/>
        <v>48709400</v>
      </c>
      <c r="R64" s="11">
        <v>38977200</v>
      </c>
      <c r="S64" s="11"/>
      <c r="T64" s="11">
        <f t="shared" si="17"/>
        <v>38977200</v>
      </c>
      <c r="U64" s="11"/>
      <c r="V64" s="11">
        <f t="shared" ref="V64" si="28">SUM(T64:U64)</f>
        <v>38977200</v>
      </c>
      <c r="W64" s="11"/>
      <c r="X64" s="11">
        <f t="shared" ref="X64" si="29">SUM(V64:W64)</f>
        <v>38977200</v>
      </c>
      <c r="Y64" s="11"/>
      <c r="Z64" s="11">
        <f t="shared" ref="Z64" si="30">SUM(X64:Y64)</f>
        <v>38977200</v>
      </c>
      <c r="AA64" s="11">
        <v>10600</v>
      </c>
      <c r="AB64" s="11"/>
      <c r="AC64" s="11">
        <f t="shared" ref="AC64:AC163" si="31">SUM(AA64:AB64)</f>
        <v>10600</v>
      </c>
      <c r="AD64" s="11"/>
      <c r="AE64" s="11">
        <f t="shared" ref="AE64" si="32">SUM(AC64:AD64)</f>
        <v>10600</v>
      </c>
      <c r="AF64" s="11"/>
      <c r="AG64" s="11">
        <f t="shared" ref="AG64" si="33">SUM(AE64:AF64)</f>
        <v>10600</v>
      </c>
      <c r="AH64" s="11"/>
      <c r="AI64" s="11">
        <f t="shared" ref="AI64" si="34">SUM(AG64:AH64)</f>
        <v>10600</v>
      </c>
      <c r="AK64" s="64"/>
    </row>
    <row r="65" spans="1:37" ht="38.25">
      <c r="A65" s="12" t="s">
        <v>191</v>
      </c>
      <c r="B65" s="13" t="s">
        <v>192</v>
      </c>
      <c r="C65" s="11"/>
      <c r="D65" s="11"/>
      <c r="E65" s="11"/>
      <c r="F65" s="11"/>
      <c r="G65" s="11"/>
      <c r="H65" s="11"/>
      <c r="I65" s="11"/>
      <c r="J65" s="11">
        <v>3100000</v>
      </c>
      <c r="K65" s="11">
        <f>J65</f>
        <v>3100000</v>
      </c>
      <c r="L65" s="11"/>
      <c r="M65" s="11">
        <v>3100000</v>
      </c>
      <c r="N65" s="11"/>
      <c r="O65" s="11">
        <v>3100000</v>
      </c>
      <c r="P65" s="77">
        <v>22344700</v>
      </c>
      <c r="Q65" s="11">
        <f t="shared" si="6"/>
        <v>25444700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K65" s="64"/>
    </row>
    <row r="66" spans="1:37" s="28" customFormat="1" ht="38.25">
      <c r="A66" s="7" t="s">
        <v>77</v>
      </c>
      <c r="B66" s="8" t="s">
        <v>78</v>
      </c>
      <c r="C66" s="9">
        <f>SUM(C67:C96)</f>
        <v>258895922.49000001</v>
      </c>
      <c r="D66" s="9">
        <f t="shared" ref="D66" si="35">SUM(D67:D96)</f>
        <v>332754147.98000002</v>
      </c>
      <c r="E66" s="9">
        <f>SUM(E67:E113)</f>
        <v>591650070.47000003</v>
      </c>
      <c r="F66" s="9">
        <f>SUM(F67:F119)</f>
        <v>41769999.57</v>
      </c>
      <c r="G66" s="9">
        <f>SUM(G67:G127)</f>
        <v>634420070.03999996</v>
      </c>
      <c r="H66" s="9">
        <f>SUM(H67:H127)</f>
        <v>34370236.369999997</v>
      </c>
      <c r="I66" s="9">
        <f>SUM(I67:I127)</f>
        <v>668790306.40999997</v>
      </c>
      <c r="J66" s="9">
        <f t="shared" ref="J66:AI66" si="36">SUM(J67:J127)</f>
        <v>0</v>
      </c>
      <c r="K66" s="9">
        <f t="shared" si="3"/>
        <v>668790306.40999997</v>
      </c>
      <c r="L66" s="9">
        <f>SUM(L67:L129)</f>
        <v>6854896.6100000003</v>
      </c>
      <c r="M66" s="9">
        <f>SUM(M67:M130)</f>
        <v>675645203.01999998</v>
      </c>
      <c r="N66" s="9">
        <f t="shared" ref="N66:O66" si="37">SUM(N67:N130)</f>
        <v>-2776887.84</v>
      </c>
      <c r="O66" s="9">
        <f t="shared" si="37"/>
        <v>672868315.17999995</v>
      </c>
      <c r="P66" s="9">
        <f>SUM(P67:P129)</f>
        <v>1061301.32</v>
      </c>
      <c r="Q66" s="9">
        <f>SUM(Q67:Q130)</f>
        <v>673929616.5</v>
      </c>
      <c r="R66" s="9">
        <f t="shared" si="36"/>
        <v>455259342.73000002</v>
      </c>
      <c r="S66" s="9">
        <f t="shared" si="36"/>
        <v>295402637.16000003</v>
      </c>
      <c r="T66" s="9">
        <f t="shared" si="36"/>
        <v>750661979.88999999</v>
      </c>
      <c r="U66" s="9">
        <f t="shared" si="36"/>
        <v>-70531955.180000007</v>
      </c>
      <c r="V66" s="9">
        <f t="shared" si="36"/>
        <v>680130024.71000004</v>
      </c>
      <c r="W66" s="9">
        <f t="shared" si="36"/>
        <v>0</v>
      </c>
      <c r="X66" s="9">
        <f t="shared" si="36"/>
        <v>680130024.71000004</v>
      </c>
      <c r="Y66" s="9">
        <f t="shared" si="36"/>
        <v>0</v>
      </c>
      <c r="Z66" s="9">
        <f t="shared" si="36"/>
        <v>680130024.71000004</v>
      </c>
      <c r="AA66" s="9">
        <f t="shared" si="36"/>
        <v>1014107471.52</v>
      </c>
      <c r="AB66" s="9">
        <f t="shared" si="36"/>
        <v>17019282.07</v>
      </c>
      <c r="AC66" s="9">
        <f t="shared" si="36"/>
        <v>1031126753.59</v>
      </c>
      <c r="AD66" s="9">
        <f t="shared" si="36"/>
        <v>222222222.22</v>
      </c>
      <c r="AE66" s="9">
        <f t="shared" si="36"/>
        <v>1253348975.8099999</v>
      </c>
      <c r="AF66" s="9">
        <f t="shared" si="36"/>
        <v>-141299182.34999999</v>
      </c>
      <c r="AG66" s="9">
        <f t="shared" si="36"/>
        <v>1112049793.46</v>
      </c>
      <c r="AH66" s="9">
        <f t="shared" si="36"/>
        <v>-87005427.820000008</v>
      </c>
      <c r="AI66" s="9">
        <f t="shared" si="36"/>
        <v>1025044365.6400001</v>
      </c>
      <c r="AJ66" s="74">
        <f>O66+P66-Q66</f>
        <v>0</v>
      </c>
      <c r="AK66" s="64"/>
    </row>
    <row r="67" spans="1:37" ht="102">
      <c r="A67" s="12" t="s">
        <v>79</v>
      </c>
      <c r="B67" s="13" t="s">
        <v>80</v>
      </c>
      <c r="C67" s="11">
        <v>5365800</v>
      </c>
      <c r="D67" s="11">
        <v>-50</v>
      </c>
      <c r="E67" s="11">
        <f t="shared" si="1"/>
        <v>5365750</v>
      </c>
      <c r="F67" s="11"/>
      <c r="G67" s="11">
        <f t="shared" si="24"/>
        <v>5365750</v>
      </c>
      <c r="H67" s="11"/>
      <c r="I67" s="11">
        <f t="shared" ref="I67" si="38">G67</f>
        <v>5365750</v>
      </c>
      <c r="J67" s="11"/>
      <c r="K67" s="11">
        <f t="shared" si="3"/>
        <v>5365750</v>
      </c>
      <c r="L67" s="11"/>
      <c r="M67" s="11">
        <f t="shared" ref="M67:M137" si="39">K67+L67</f>
        <v>5365750</v>
      </c>
      <c r="N67" s="11"/>
      <c r="O67" s="11">
        <f t="shared" ref="O67:O130" si="40">M67+N67</f>
        <v>5365750</v>
      </c>
      <c r="P67" s="11"/>
      <c r="Q67" s="11">
        <f>SUM(O67:P67)</f>
        <v>5365750</v>
      </c>
      <c r="R67" s="11">
        <v>5548000</v>
      </c>
      <c r="S67" s="11"/>
      <c r="T67" s="11">
        <f t="shared" si="17"/>
        <v>5548000</v>
      </c>
      <c r="U67" s="11"/>
      <c r="V67" s="11">
        <f t="shared" ref="V67:V69" si="41">SUM(T67:U67)</f>
        <v>5548000</v>
      </c>
      <c r="W67" s="11"/>
      <c r="X67" s="11">
        <f t="shared" ref="X67" si="42">SUM(V67:W67)</f>
        <v>5548000</v>
      </c>
      <c r="Y67" s="11"/>
      <c r="Z67" s="11">
        <f t="shared" ref="Z67" si="43">SUM(X67:Y67)</f>
        <v>5548000</v>
      </c>
      <c r="AA67" s="11">
        <v>5769500</v>
      </c>
      <c r="AB67" s="11"/>
      <c r="AC67" s="11">
        <f t="shared" si="31"/>
        <v>5769500</v>
      </c>
      <c r="AD67" s="11"/>
      <c r="AE67" s="11">
        <f t="shared" ref="AE67:AE69" si="44">SUM(AC67:AD67)</f>
        <v>5769500</v>
      </c>
      <c r="AF67" s="11"/>
      <c r="AG67" s="11">
        <f t="shared" ref="AG67:AG69" si="45">SUM(AE67:AF67)</f>
        <v>5769500</v>
      </c>
      <c r="AH67" s="11"/>
      <c r="AI67" s="11">
        <f t="shared" ref="AI67" si="46">SUM(AG67:AH67)</f>
        <v>5769500</v>
      </c>
      <c r="AK67" s="64"/>
    </row>
    <row r="68" spans="1:37" ht="153">
      <c r="A68" s="16" t="s">
        <v>81</v>
      </c>
      <c r="B68" s="13" t="s">
        <v>82</v>
      </c>
      <c r="C68" s="11">
        <v>0</v>
      </c>
      <c r="D68" s="11"/>
      <c r="E68" s="11">
        <f t="shared" si="1"/>
        <v>0</v>
      </c>
      <c r="F68" s="11"/>
      <c r="G68" s="11">
        <f>E68</f>
        <v>0</v>
      </c>
      <c r="H68" s="11"/>
      <c r="I68" s="11">
        <f>G68</f>
        <v>0</v>
      </c>
      <c r="J68" s="11"/>
      <c r="K68" s="11">
        <f t="shared" si="3"/>
        <v>0</v>
      </c>
      <c r="L68" s="11"/>
      <c r="M68" s="11">
        <f t="shared" si="39"/>
        <v>0</v>
      </c>
      <c r="N68" s="11"/>
      <c r="O68" s="11">
        <f t="shared" si="40"/>
        <v>0</v>
      </c>
      <c r="P68" s="11"/>
      <c r="Q68" s="11">
        <f t="shared" ref="Q68:Q130" si="47">SUM(O68:P68)</f>
        <v>0</v>
      </c>
      <c r="R68" s="11">
        <v>97644600</v>
      </c>
      <c r="S68" s="11">
        <v>-4.33</v>
      </c>
      <c r="T68" s="11">
        <f t="shared" si="17"/>
        <v>97644595.670000002</v>
      </c>
      <c r="U68" s="11">
        <v>-69189560.670000002</v>
      </c>
      <c r="V68" s="11">
        <f t="shared" si="41"/>
        <v>28455035</v>
      </c>
      <c r="W68" s="11"/>
      <c r="X68" s="11">
        <f>V68</f>
        <v>28455035</v>
      </c>
      <c r="Y68" s="11"/>
      <c r="Z68" s="11">
        <f>X68</f>
        <v>28455035</v>
      </c>
      <c r="AA68" s="11">
        <v>593818200</v>
      </c>
      <c r="AB68" s="11">
        <v>-62.26</v>
      </c>
      <c r="AC68" s="11">
        <f t="shared" si="31"/>
        <v>593818137.74000001</v>
      </c>
      <c r="AD68" s="11"/>
      <c r="AE68" s="11">
        <f t="shared" si="44"/>
        <v>593818137.74000001</v>
      </c>
      <c r="AF68" s="11">
        <v>-504673172.74000001</v>
      </c>
      <c r="AG68" s="11">
        <f t="shared" si="45"/>
        <v>89144965</v>
      </c>
      <c r="AH68" s="11"/>
      <c r="AI68" s="11">
        <f>AG68</f>
        <v>89144965</v>
      </c>
      <c r="AK68" s="64"/>
    </row>
    <row r="69" spans="1:37" ht="127.5">
      <c r="A69" s="16" t="s">
        <v>83</v>
      </c>
      <c r="B69" s="13" t="s">
        <v>84</v>
      </c>
      <c r="C69" s="11"/>
      <c r="D69" s="11"/>
      <c r="E69" s="11"/>
      <c r="F69" s="11"/>
      <c r="G69" s="11"/>
      <c r="H69" s="11"/>
      <c r="I69" s="11"/>
      <c r="J69" s="11"/>
      <c r="K69" s="11">
        <f t="shared" si="3"/>
        <v>0</v>
      </c>
      <c r="L69" s="11"/>
      <c r="M69" s="11">
        <f t="shared" si="39"/>
        <v>0</v>
      </c>
      <c r="N69" s="11"/>
      <c r="O69" s="11">
        <f t="shared" si="40"/>
        <v>0</v>
      </c>
      <c r="P69" s="11"/>
      <c r="Q69" s="11">
        <f t="shared" si="47"/>
        <v>0</v>
      </c>
      <c r="R69" s="11">
        <v>1893100</v>
      </c>
      <c r="S69" s="11">
        <v>9.51</v>
      </c>
      <c r="T69" s="11">
        <f t="shared" si="17"/>
        <v>1893109.51</v>
      </c>
      <c r="U69" s="11">
        <v>-1342394.51</v>
      </c>
      <c r="V69" s="11">
        <f t="shared" si="41"/>
        <v>550715</v>
      </c>
      <c r="W69" s="11"/>
      <c r="X69" s="11">
        <f>V69</f>
        <v>550715</v>
      </c>
      <c r="Y69" s="11"/>
      <c r="Z69" s="11">
        <f>X69</f>
        <v>550715</v>
      </c>
      <c r="AA69" s="11">
        <v>11512800</v>
      </c>
      <c r="AB69" s="11">
        <v>0.63</v>
      </c>
      <c r="AC69" s="11">
        <f t="shared" si="31"/>
        <v>11512800.630000001</v>
      </c>
      <c r="AD69" s="11"/>
      <c r="AE69" s="11">
        <f t="shared" si="44"/>
        <v>11512800.630000001</v>
      </c>
      <c r="AF69" s="11">
        <v>-9783515.6300000008</v>
      </c>
      <c r="AG69" s="11">
        <f t="shared" si="45"/>
        <v>1729285</v>
      </c>
      <c r="AH69" s="11"/>
      <c r="AI69" s="11">
        <f t="shared" ref="AI69" si="48">AG69</f>
        <v>1729285</v>
      </c>
      <c r="AK69" s="64"/>
    </row>
    <row r="70" spans="1:37" ht="53.25" customHeight="1">
      <c r="A70" s="16" t="s">
        <v>85</v>
      </c>
      <c r="B70" s="13" t="s">
        <v>82</v>
      </c>
      <c r="C70" s="11"/>
      <c r="D70" s="11"/>
      <c r="E70" s="11"/>
      <c r="F70" s="11"/>
      <c r="G70" s="11"/>
      <c r="H70" s="11"/>
      <c r="I70" s="11"/>
      <c r="J70" s="11"/>
      <c r="K70" s="11">
        <f t="shared" si="3"/>
        <v>0</v>
      </c>
      <c r="L70" s="11"/>
      <c r="M70" s="11">
        <f t="shared" si="39"/>
        <v>0</v>
      </c>
      <c r="N70" s="11"/>
      <c r="O70" s="11">
        <f t="shared" si="40"/>
        <v>0</v>
      </c>
      <c r="P70" s="11">
        <v>0</v>
      </c>
      <c r="Q70" s="11">
        <f t="shared" si="47"/>
        <v>0</v>
      </c>
      <c r="R70" s="11"/>
      <c r="S70" s="11"/>
      <c r="T70" s="11">
        <v>0</v>
      </c>
      <c r="U70" s="11"/>
      <c r="V70" s="11"/>
      <c r="W70" s="11"/>
      <c r="X70" s="11"/>
      <c r="Y70" s="11"/>
      <c r="Z70" s="11"/>
      <c r="AA70" s="11"/>
      <c r="AB70" s="17"/>
      <c r="AC70" s="11"/>
      <c r="AD70" s="11"/>
      <c r="AE70" s="11"/>
      <c r="AF70" s="11">
        <v>361229801.24000001</v>
      </c>
      <c r="AG70" s="11">
        <f>AF70</f>
        <v>361229801.24000001</v>
      </c>
      <c r="AH70" s="11">
        <v>-85518975.780000001</v>
      </c>
      <c r="AI70" s="11">
        <f>AG70+AH70</f>
        <v>275710825.46000004</v>
      </c>
      <c r="AK70" s="64"/>
    </row>
    <row r="71" spans="1:37" ht="114.75">
      <c r="A71" s="16" t="s">
        <v>86</v>
      </c>
      <c r="B71" s="13" t="s">
        <v>84</v>
      </c>
      <c r="C71" s="18"/>
      <c r="D71" s="18"/>
      <c r="E71" s="18"/>
      <c r="F71" s="19"/>
      <c r="G71" s="19"/>
      <c r="H71" s="19"/>
      <c r="I71" s="19"/>
      <c r="J71" s="19"/>
      <c r="K71" s="11">
        <f t="shared" si="3"/>
        <v>0</v>
      </c>
      <c r="L71" s="34"/>
      <c r="M71" s="11">
        <f t="shared" si="39"/>
        <v>0</v>
      </c>
      <c r="N71" s="34"/>
      <c r="O71" s="11">
        <f t="shared" si="40"/>
        <v>0</v>
      </c>
      <c r="P71" s="11">
        <v>0</v>
      </c>
      <c r="Q71" s="11">
        <f t="shared" si="47"/>
        <v>0</v>
      </c>
      <c r="R71" s="45"/>
      <c r="S71" s="45"/>
      <c r="T71" s="11">
        <v>0</v>
      </c>
      <c r="U71" s="11"/>
      <c r="V71" s="11"/>
      <c r="W71" s="11"/>
      <c r="X71" s="11"/>
      <c r="Y71" s="11"/>
      <c r="Z71" s="11"/>
      <c r="AA71" s="11"/>
      <c r="AB71" s="17"/>
      <c r="AC71" s="11"/>
      <c r="AD71" s="45"/>
      <c r="AE71" s="11"/>
      <c r="AF71" s="11">
        <v>7003434.9199999999</v>
      </c>
      <c r="AG71" s="11">
        <f>AF71</f>
        <v>7003434.9199999999</v>
      </c>
      <c r="AH71" s="11">
        <v>-1486452.04</v>
      </c>
      <c r="AI71" s="11">
        <f>AG71+AH71</f>
        <v>5516982.8799999999</v>
      </c>
      <c r="AK71" s="64"/>
    </row>
    <row r="72" spans="1:37" ht="63.75">
      <c r="A72" s="16" t="s">
        <v>87</v>
      </c>
      <c r="B72" s="13" t="s">
        <v>88</v>
      </c>
      <c r="C72" s="11"/>
      <c r="D72" s="11"/>
      <c r="E72" s="46"/>
      <c r="F72" s="11"/>
      <c r="G72" s="11"/>
      <c r="H72" s="11">
        <v>1465524</v>
      </c>
      <c r="I72" s="11">
        <f>H72</f>
        <v>1465524</v>
      </c>
      <c r="J72" s="11"/>
      <c r="K72" s="11">
        <f t="shared" si="3"/>
        <v>1465524</v>
      </c>
      <c r="L72" s="11"/>
      <c r="M72" s="11">
        <f t="shared" si="39"/>
        <v>1465524</v>
      </c>
      <c r="N72" s="11"/>
      <c r="O72" s="11">
        <f t="shared" si="40"/>
        <v>1465524</v>
      </c>
      <c r="P72" s="11"/>
      <c r="Q72" s="11">
        <f t="shared" si="47"/>
        <v>1465524</v>
      </c>
      <c r="R72" s="11"/>
      <c r="S72" s="11"/>
      <c r="T72" s="46"/>
      <c r="U72" s="11"/>
      <c r="V72" s="46"/>
      <c r="W72" s="11"/>
      <c r="X72" s="46"/>
      <c r="Y72" s="11"/>
      <c r="Z72" s="46"/>
      <c r="AA72" s="11"/>
      <c r="AB72" s="11"/>
      <c r="AC72" s="46"/>
      <c r="AD72" s="11"/>
      <c r="AE72" s="46"/>
      <c r="AF72" s="11"/>
      <c r="AG72" s="46"/>
      <c r="AH72" s="11"/>
      <c r="AI72" s="46"/>
      <c r="AK72" s="64"/>
    </row>
    <row r="73" spans="1:37" ht="63.75">
      <c r="A73" s="16" t="s">
        <v>89</v>
      </c>
      <c r="B73" s="13" t="s">
        <v>90</v>
      </c>
      <c r="C73" s="11"/>
      <c r="D73" s="11">
        <v>11127171</v>
      </c>
      <c r="E73" s="11">
        <f t="shared" si="1"/>
        <v>11127171</v>
      </c>
      <c r="F73" s="11"/>
      <c r="G73" s="11">
        <f t="shared" ref="G73:G150" si="49">E73</f>
        <v>11127171</v>
      </c>
      <c r="H73" s="11"/>
      <c r="I73" s="11">
        <f t="shared" ref="I73:I87" si="50">G73</f>
        <v>11127171</v>
      </c>
      <c r="J73" s="11"/>
      <c r="K73" s="11">
        <f t="shared" si="3"/>
        <v>11127171</v>
      </c>
      <c r="L73" s="11"/>
      <c r="M73" s="11">
        <f t="shared" si="39"/>
        <v>11127171</v>
      </c>
      <c r="N73" s="11"/>
      <c r="O73" s="11">
        <f t="shared" si="40"/>
        <v>11127171</v>
      </c>
      <c r="P73" s="11"/>
      <c r="Q73" s="11">
        <f t="shared" si="47"/>
        <v>11127171</v>
      </c>
      <c r="R73" s="11"/>
      <c r="S73" s="11"/>
      <c r="T73" s="11">
        <f t="shared" si="17"/>
        <v>0</v>
      </c>
      <c r="U73" s="11"/>
      <c r="V73" s="11">
        <f t="shared" ref="V73:V87" si="51">SUM(T73:U73)</f>
        <v>0</v>
      </c>
      <c r="W73" s="11"/>
      <c r="X73" s="11">
        <f t="shared" ref="X73" si="52">SUM(V73:W73)</f>
        <v>0</v>
      </c>
      <c r="Y73" s="11"/>
      <c r="Z73" s="11">
        <f t="shared" ref="Z73" si="53">SUM(X73:Y73)</f>
        <v>0</v>
      </c>
      <c r="AA73" s="11"/>
      <c r="AB73" s="11"/>
      <c r="AC73" s="11">
        <f t="shared" si="31"/>
        <v>0</v>
      </c>
      <c r="AD73" s="11"/>
      <c r="AE73" s="11">
        <f t="shared" ref="AE73:AE87" si="54">SUM(AC73:AD73)</f>
        <v>0</v>
      </c>
      <c r="AF73" s="11"/>
      <c r="AG73" s="11">
        <f t="shared" ref="AG73:AG87" si="55">SUM(AE73:AF73)</f>
        <v>0</v>
      </c>
      <c r="AH73" s="11"/>
      <c r="AI73" s="11">
        <f t="shared" ref="AI73:AI74" si="56">SUM(AG73:AH73)</f>
        <v>0</v>
      </c>
      <c r="AK73" s="64"/>
    </row>
    <row r="74" spans="1:37" ht="51">
      <c r="A74" s="16" t="s">
        <v>91</v>
      </c>
      <c r="B74" s="13" t="s">
        <v>92</v>
      </c>
      <c r="C74" s="11"/>
      <c r="D74" s="11"/>
      <c r="E74" s="11"/>
      <c r="F74" s="11"/>
      <c r="G74" s="11"/>
      <c r="H74" s="11">
        <v>13397959.199999999</v>
      </c>
      <c r="I74" s="11">
        <f>H74</f>
        <v>13397959.199999999</v>
      </c>
      <c r="J74" s="11"/>
      <c r="K74" s="11">
        <f t="shared" si="3"/>
        <v>13397959.199999999</v>
      </c>
      <c r="L74" s="11"/>
      <c r="M74" s="11">
        <f t="shared" si="39"/>
        <v>13397959.199999999</v>
      </c>
      <c r="N74" s="11"/>
      <c r="O74" s="11">
        <f t="shared" si="40"/>
        <v>13397959.199999999</v>
      </c>
      <c r="P74" s="11"/>
      <c r="Q74" s="11">
        <f t="shared" si="47"/>
        <v>13397959.199999999</v>
      </c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>
        <f t="shared" si="55"/>
        <v>0</v>
      </c>
      <c r="AH74" s="11"/>
      <c r="AI74" s="11">
        <f t="shared" si="56"/>
        <v>0</v>
      </c>
      <c r="AK74" s="64"/>
    </row>
    <row r="75" spans="1:37" ht="36">
      <c r="A75" s="47" t="s">
        <v>199</v>
      </c>
      <c r="B75" s="60" t="s">
        <v>200</v>
      </c>
      <c r="C75" s="11"/>
      <c r="D75" s="11"/>
      <c r="E75" s="11"/>
      <c r="F75" s="11"/>
      <c r="G75" s="11"/>
      <c r="H75" s="11"/>
      <c r="I75" s="11"/>
      <c r="J75" s="11"/>
      <c r="K75" s="11"/>
      <c r="L75" s="11">
        <v>8273007.6100000003</v>
      </c>
      <c r="M75" s="11">
        <f t="shared" si="39"/>
        <v>8273007.6100000003</v>
      </c>
      <c r="N75" s="11"/>
      <c r="O75" s="11">
        <f t="shared" si="40"/>
        <v>8273007.6100000003</v>
      </c>
      <c r="P75" s="11"/>
      <c r="Q75" s="11">
        <f t="shared" si="47"/>
        <v>8273007.6100000003</v>
      </c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K75" s="64"/>
    </row>
    <row r="76" spans="1:37" ht="51">
      <c r="A76" s="16" t="s">
        <v>93</v>
      </c>
      <c r="B76" s="13" t="s">
        <v>94</v>
      </c>
      <c r="C76" s="11"/>
      <c r="D76" s="11"/>
      <c r="E76" s="11"/>
      <c r="F76" s="11"/>
      <c r="G76" s="11"/>
      <c r="H76" s="11"/>
      <c r="I76" s="11"/>
      <c r="J76" s="11"/>
      <c r="K76" s="11">
        <f t="shared" si="3"/>
        <v>0</v>
      </c>
      <c r="L76" s="11"/>
      <c r="M76" s="11">
        <f t="shared" si="39"/>
        <v>0</v>
      </c>
      <c r="N76" s="11"/>
      <c r="O76" s="11">
        <f t="shared" si="40"/>
        <v>0</v>
      </c>
      <c r="P76" s="11"/>
      <c r="Q76" s="11">
        <f t="shared" si="47"/>
        <v>0</v>
      </c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>
        <v>4924269.8600000003</v>
      </c>
      <c r="AG76" s="11">
        <f t="shared" si="55"/>
        <v>4924269.8600000003</v>
      </c>
      <c r="AH76" s="11"/>
      <c r="AI76" s="11">
        <f>AG76</f>
        <v>4924269.8600000003</v>
      </c>
      <c r="AK76" s="64"/>
    </row>
    <row r="77" spans="1:37" ht="63.75">
      <c r="A77" s="16" t="s">
        <v>95</v>
      </c>
      <c r="B77" s="13" t="s">
        <v>96</v>
      </c>
      <c r="C77" s="11"/>
      <c r="D77" s="11"/>
      <c r="E77" s="11">
        <f t="shared" si="1"/>
        <v>0</v>
      </c>
      <c r="F77" s="11"/>
      <c r="G77" s="11">
        <f t="shared" si="49"/>
        <v>0</v>
      </c>
      <c r="H77" s="11"/>
      <c r="I77" s="11">
        <f t="shared" si="50"/>
        <v>0</v>
      </c>
      <c r="J77" s="11"/>
      <c r="K77" s="11">
        <f t="shared" si="3"/>
        <v>0</v>
      </c>
      <c r="L77" s="11"/>
      <c r="M77" s="11">
        <f t="shared" si="39"/>
        <v>0</v>
      </c>
      <c r="N77" s="11"/>
      <c r="O77" s="11">
        <f t="shared" si="40"/>
        <v>0</v>
      </c>
      <c r="P77" s="11"/>
      <c r="Q77" s="11">
        <f t="shared" si="47"/>
        <v>0</v>
      </c>
      <c r="R77" s="11"/>
      <c r="S77" s="11">
        <v>1250000</v>
      </c>
      <c r="T77" s="11">
        <f t="shared" si="17"/>
        <v>1250000</v>
      </c>
      <c r="U77" s="11"/>
      <c r="V77" s="11">
        <f t="shared" si="51"/>
        <v>1250000</v>
      </c>
      <c r="W77" s="11"/>
      <c r="X77" s="11">
        <f t="shared" ref="X77:X87" si="57">SUM(V77:W77)</f>
        <v>1250000</v>
      </c>
      <c r="Y77" s="11"/>
      <c r="Z77" s="11">
        <f t="shared" ref="Z77:Z87" si="58">SUM(X77:Y77)</f>
        <v>1250000</v>
      </c>
      <c r="AA77" s="11"/>
      <c r="AB77" s="11"/>
      <c r="AC77" s="11">
        <f t="shared" si="31"/>
        <v>0</v>
      </c>
      <c r="AD77" s="11"/>
      <c r="AE77" s="11">
        <f t="shared" si="54"/>
        <v>0</v>
      </c>
      <c r="AF77" s="11"/>
      <c r="AG77" s="11">
        <f t="shared" si="55"/>
        <v>0</v>
      </c>
      <c r="AH77" s="11"/>
      <c r="AI77" s="11">
        <f t="shared" ref="AI77:AI87" si="59">SUM(AG77:AH77)</f>
        <v>0</v>
      </c>
      <c r="AK77" s="64"/>
    </row>
    <row r="78" spans="1:37" ht="38.25">
      <c r="A78" s="16" t="s">
        <v>97</v>
      </c>
      <c r="B78" s="13" t="s">
        <v>98</v>
      </c>
      <c r="C78" s="11"/>
      <c r="D78" s="11">
        <v>8806635.0099999998</v>
      </c>
      <c r="E78" s="11">
        <f t="shared" si="1"/>
        <v>8806635.0099999998</v>
      </c>
      <c r="F78" s="11"/>
      <c r="G78" s="11">
        <f t="shared" si="49"/>
        <v>8806635.0099999998</v>
      </c>
      <c r="H78" s="11">
        <v>178814.93</v>
      </c>
      <c r="I78" s="11">
        <f>G78+H78</f>
        <v>8985449.9399999995</v>
      </c>
      <c r="J78" s="11"/>
      <c r="K78" s="11">
        <f t="shared" si="3"/>
        <v>8985449.9399999995</v>
      </c>
      <c r="L78" s="11"/>
      <c r="M78" s="11">
        <f t="shared" si="39"/>
        <v>8985449.9399999995</v>
      </c>
      <c r="N78" s="11"/>
      <c r="O78" s="11">
        <f t="shared" si="40"/>
        <v>8985449.9399999995</v>
      </c>
      <c r="P78" s="11"/>
      <c r="Q78" s="11">
        <f t="shared" si="47"/>
        <v>8985449.9399999995</v>
      </c>
      <c r="R78" s="11"/>
      <c r="S78" s="11"/>
      <c r="T78" s="11">
        <f t="shared" si="17"/>
        <v>0</v>
      </c>
      <c r="U78" s="11"/>
      <c r="V78" s="11">
        <f t="shared" si="51"/>
        <v>0</v>
      </c>
      <c r="W78" s="11"/>
      <c r="X78" s="11">
        <f t="shared" si="57"/>
        <v>0</v>
      </c>
      <c r="Y78" s="11"/>
      <c r="Z78" s="11">
        <f t="shared" si="58"/>
        <v>0</v>
      </c>
      <c r="AA78" s="11"/>
      <c r="AB78" s="11"/>
      <c r="AC78" s="11">
        <f t="shared" si="31"/>
        <v>0</v>
      </c>
      <c r="AD78" s="11"/>
      <c r="AE78" s="11">
        <f t="shared" si="54"/>
        <v>0</v>
      </c>
      <c r="AF78" s="11"/>
      <c r="AG78" s="11">
        <f t="shared" si="55"/>
        <v>0</v>
      </c>
      <c r="AH78" s="11"/>
      <c r="AI78" s="11">
        <f t="shared" si="59"/>
        <v>0</v>
      </c>
      <c r="AK78" s="64"/>
    </row>
    <row r="79" spans="1:37" ht="38.25">
      <c r="A79" s="12" t="s">
        <v>99</v>
      </c>
      <c r="B79" s="13" t="s">
        <v>100</v>
      </c>
      <c r="C79" s="11"/>
      <c r="D79" s="11">
        <v>222222.22</v>
      </c>
      <c r="E79" s="11">
        <f t="shared" si="1"/>
        <v>222222.22</v>
      </c>
      <c r="F79" s="11"/>
      <c r="G79" s="11">
        <f t="shared" si="49"/>
        <v>222222.22</v>
      </c>
      <c r="H79" s="11"/>
      <c r="I79" s="11">
        <f t="shared" si="50"/>
        <v>222222.22</v>
      </c>
      <c r="J79" s="11"/>
      <c r="K79" s="11">
        <f t="shared" si="3"/>
        <v>222222.22</v>
      </c>
      <c r="L79" s="11"/>
      <c r="M79" s="11">
        <f t="shared" si="39"/>
        <v>222222.22</v>
      </c>
      <c r="N79" s="11"/>
      <c r="O79" s="11">
        <f t="shared" si="40"/>
        <v>222222.22</v>
      </c>
      <c r="P79" s="11"/>
      <c r="Q79" s="11">
        <f t="shared" si="47"/>
        <v>222222.22</v>
      </c>
      <c r="R79" s="11"/>
      <c r="S79" s="11"/>
      <c r="T79" s="11">
        <f t="shared" si="17"/>
        <v>0</v>
      </c>
      <c r="U79" s="11"/>
      <c r="V79" s="11">
        <f t="shared" si="51"/>
        <v>0</v>
      </c>
      <c r="W79" s="11"/>
      <c r="X79" s="11">
        <f t="shared" si="57"/>
        <v>0</v>
      </c>
      <c r="Y79" s="11"/>
      <c r="Z79" s="11">
        <f t="shared" si="58"/>
        <v>0</v>
      </c>
      <c r="AA79" s="11"/>
      <c r="AB79" s="11"/>
      <c r="AC79" s="11">
        <f t="shared" si="31"/>
        <v>0</v>
      </c>
      <c r="AD79" s="11"/>
      <c r="AE79" s="11">
        <f t="shared" si="54"/>
        <v>0</v>
      </c>
      <c r="AF79" s="11"/>
      <c r="AG79" s="11">
        <f t="shared" si="55"/>
        <v>0</v>
      </c>
      <c r="AH79" s="11"/>
      <c r="AI79" s="11">
        <f t="shared" si="59"/>
        <v>0</v>
      </c>
      <c r="AK79" s="64"/>
    </row>
    <row r="80" spans="1:37" ht="63.75">
      <c r="A80" s="12" t="s">
        <v>101</v>
      </c>
      <c r="B80" s="13" t="s">
        <v>100</v>
      </c>
      <c r="C80" s="11"/>
      <c r="D80" s="11"/>
      <c r="E80" s="11">
        <f t="shared" si="1"/>
        <v>0</v>
      </c>
      <c r="F80" s="11"/>
      <c r="G80" s="11">
        <f t="shared" si="49"/>
        <v>0</v>
      </c>
      <c r="H80" s="11"/>
      <c r="I80" s="11">
        <f t="shared" si="50"/>
        <v>0</v>
      </c>
      <c r="J80" s="11"/>
      <c r="K80" s="11">
        <f t="shared" si="3"/>
        <v>0</v>
      </c>
      <c r="L80" s="11"/>
      <c r="M80" s="11">
        <f t="shared" si="39"/>
        <v>0</v>
      </c>
      <c r="N80" s="11"/>
      <c r="O80" s="11">
        <f t="shared" si="40"/>
        <v>0</v>
      </c>
      <c r="P80" s="11"/>
      <c r="Q80" s="11">
        <f t="shared" si="47"/>
        <v>0</v>
      </c>
      <c r="R80" s="11"/>
      <c r="S80" s="11">
        <v>2540624.5</v>
      </c>
      <c r="T80" s="11">
        <f t="shared" si="17"/>
        <v>2540624.5</v>
      </c>
      <c r="U80" s="11"/>
      <c r="V80" s="11">
        <f t="shared" si="51"/>
        <v>2540624.5</v>
      </c>
      <c r="W80" s="11"/>
      <c r="X80" s="11">
        <f t="shared" si="57"/>
        <v>2540624.5</v>
      </c>
      <c r="Y80" s="11"/>
      <c r="Z80" s="11">
        <f t="shared" si="58"/>
        <v>2540624.5</v>
      </c>
      <c r="AA80" s="11"/>
      <c r="AB80" s="11">
        <v>11415200</v>
      </c>
      <c r="AC80" s="11">
        <f t="shared" si="31"/>
        <v>11415200</v>
      </c>
      <c r="AD80" s="11"/>
      <c r="AE80" s="11">
        <f t="shared" si="54"/>
        <v>11415200</v>
      </c>
      <c r="AF80" s="11"/>
      <c r="AG80" s="11">
        <f t="shared" si="55"/>
        <v>11415200</v>
      </c>
      <c r="AH80" s="11"/>
      <c r="AI80" s="11">
        <f t="shared" si="59"/>
        <v>11415200</v>
      </c>
      <c r="AK80" s="64"/>
    </row>
    <row r="81" spans="1:37" ht="76.5">
      <c r="A81" s="12" t="s">
        <v>102</v>
      </c>
      <c r="B81" s="13" t="s">
        <v>100</v>
      </c>
      <c r="C81" s="11"/>
      <c r="D81" s="11"/>
      <c r="E81" s="11">
        <f t="shared" ref="E81" si="60">SUM(C81:D81)</f>
        <v>0</v>
      </c>
      <c r="F81" s="11"/>
      <c r="G81" s="11">
        <f t="shared" si="49"/>
        <v>0</v>
      </c>
      <c r="H81" s="11"/>
      <c r="I81" s="11">
        <f t="shared" si="50"/>
        <v>0</v>
      </c>
      <c r="J81" s="11"/>
      <c r="K81" s="11">
        <f t="shared" si="3"/>
        <v>0</v>
      </c>
      <c r="L81" s="11"/>
      <c r="M81" s="11">
        <f t="shared" si="39"/>
        <v>0</v>
      </c>
      <c r="N81" s="11"/>
      <c r="O81" s="11">
        <f t="shared" si="40"/>
        <v>0</v>
      </c>
      <c r="P81" s="11"/>
      <c r="Q81" s="11">
        <f t="shared" si="47"/>
        <v>0</v>
      </c>
      <c r="R81" s="11"/>
      <c r="S81" s="11">
        <v>3499139.47</v>
      </c>
      <c r="T81" s="11">
        <f t="shared" si="17"/>
        <v>3499139.47</v>
      </c>
      <c r="U81" s="11"/>
      <c r="V81" s="11">
        <f t="shared" si="51"/>
        <v>3499139.47</v>
      </c>
      <c r="W81" s="11"/>
      <c r="X81" s="11">
        <f t="shared" si="57"/>
        <v>3499139.47</v>
      </c>
      <c r="Y81" s="11"/>
      <c r="Z81" s="11">
        <f t="shared" si="58"/>
        <v>3499139.47</v>
      </c>
      <c r="AA81" s="11"/>
      <c r="AB81" s="11"/>
      <c r="AC81" s="11">
        <f t="shared" si="31"/>
        <v>0</v>
      </c>
      <c r="AD81" s="11"/>
      <c r="AE81" s="11">
        <f t="shared" si="54"/>
        <v>0</v>
      </c>
      <c r="AF81" s="11"/>
      <c r="AG81" s="11">
        <f t="shared" si="55"/>
        <v>0</v>
      </c>
      <c r="AH81" s="11"/>
      <c r="AI81" s="11">
        <f t="shared" si="59"/>
        <v>0</v>
      </c>
      <c r="AK81" s="64"/>
    </row>
    <row r="82" spans="1:37" ht="27" customHeight="1">
      <c r="A82" s="12" t="s">
        <v>103</v>
      </c>
      <c r="B82" s="17" t="s">
        <v>104</v>
      </c>
      <c r="C82" s="11">
        <v>6932622.4900000002</v>
      </c>
      <c r="D82" s="11"/>
      <c r="E82" s="11">
        <f t="shared" si="1"/>
        <v>6932622.4900000002</v>
      </c>
      <c r="F82" s="11"/>
      <c r="G82" s="11">
        <f t="shared" si="49"/>
        <v>6932622.4900000002</v>
      </c>
      <c r="H82" s="11"/>
      <c r="I82" s="11">
        <f t="shared" si="50"/>
        <v>6932622.4900000002</v>
      </c>
      <c r="J82" s="11"/>
      <c r="K82" s="11">
        <f t="shared" si="3"/>
        <v>6932622.4900000002</v>
      </c>
      <c r="L82" s="11"/>
      <c r="M82" s="11">
        <f t="shared" si="39"/>
        <v>6932622.4900000002</v>
      </c>
      <c r="N82" s="11">
        <v>-2240507.84</v>
      </c>
      <c r="O82" s="11">
        <f t="shared" si="40"/>
        <v>4692114.6500000004</v>
      </c>
      <c r="P82" s="11"/>
      <c r="Q82" s="11">
        <f t="shared" si="47"/>
        <v>4692114.6500000004</v>
      </c>
      <c r="R82" s="11">
        <v>7003943.7300000004</v>
      </c>
      <c r="S82" s="11"/>
      <c r="T82" s="11">
        <f t="shared" si="17"/>
        <v>7003943.7300000004</v>
      </c>
      <c r="U82" s="11"/>
      <c r="V82" s="11">
        <f t="shared" si="51"/>
        <v>7003943.7300000004</v>
      </c>
      <c r="W82" s="11"/>
      <c r="X82" s="11">
        <f t="shared" si="57"/>
        <v>7003943.7300000004</v>
      </c>
      <c r="Y82" s="11"/>
      <c r="Z82" s="11">
        <f t="shared" si="58"/>
        <v>7003943.7300000004</v>
      </c>
      <c r="AA82" s="11">
        <v>7302292.5199999996</v>
      </c>
      <c r="AB82" s="11"/>
      <c r="AC82" s="11">
        <f t="shared" si="31"/>
        <v>7302292.5199999996</v>
      </c>
      <c r="AD82" s="11"/>
      <c r="AE82" s="11">
        <f t="shared" si="54"/>
        <v>7302292.5199999996</v>
      </c>
      <c r="AF82" s="11"/>
      <c r="AG82" s="11">
        <f t="shared" si="55"/>
        <v>7302292.5199999996</v>
      </c>
      <c r="AH82" s="11"/>
      <c r="AI82" s="11">
        <f t="shared" si="59"/>
        <v>7302292.5199999996</v>
      </c>
      <c r="AK82" s="64"/>
    </row>
    <row r="83" spans="1:37" ht="51">
      <c r="A83" s="12" t="s">
        <v>105</v>
      </c>
      <c r="B83" s="17" t="s">
        <v>106</v>
      </c>
      <c r="C83" s="11"/>
      <c r="D83" s="11">
        <v>19834808.890000001</v>
      </c>
      <c r="E83" s="11">
        <f t="shared" si="1"/>
        <v>19834808.890000001</v>
      </c>
      <c r="F83" s="11"/>
      <c r="G83" s="11">
        <f t="shared" si="49"/>
        <v>19834808.890000001</v>
      </c>
      <c r="H83" s="11"/>
      <c r="I83" s="11">
        <f t="shared" si="50"/>
        <v>19834808.890000001</v>
      </c>
      <c r="J83" s="11"/>
      <c r="K83" s="11">
        <f t="shared" si="3"/>
        <v>19834808.890000001</v>
      </c>
      <c r="L83" s="11"/>
      <c r="M83" s="11">
        <f t="shared" si="39"/>
        <v>19834808.890000001</v>
      </c>
      <c r="N83" s="11"/>
      <c r="O83" s="11">
        <f t="shared" si="40"/>
        <v>19834808.890000001</v>
      </c>
      <c r="P83" s="11"/>
      <c r="Q83" s="11">
        <f t="shared" si="47"/>
        <v>19834808.890000001</v>
      </c>
      <c r="R83" s="11"/>
      <c r="S83" s="11"/>
      <c r="T83" s="11">
        <f t="shared" si="17"/>
        <v>0</v>
      </c>
      <c r="U83" s="11"/>
      <c r="V83" s="11">
        <f t="shared" si="51"/>
        <v>0</v>
      </c>
      <c r="W83" s="11"/>
      <c r="X83" s="11">
        <f t="shared" si="57"/>
        <v>0</v>
      </c>
      <c r="Y83" s="11"/>
      <c r="Z83" s="11">
        <f t="shared" si="58"/>
        <v>0</v>
      </c>
      <c r="AA83" s="11"/>
      <c r="AB83" s="11"/>
      <c r="AC83" s="11">
        <f t="shared" si="31"/>
        <v>0</v>
      </c>
      <c r="AD83" s="11"/>
      <c r="AE83" s="11">
        <f t="shared" si="54"/>
        <v>0</v>
      </c>
      <c r="AF83" s="11"/>
      <c r="AG83" s="11">
        <f t="shared" si="55"/>
        <v>0</v>
      </c>
      <c r="AH83" s="11"/>
      <c r="AI83" s="11">
        <f t="shared" si="59"/>
        <v>0</v>
      </c>
      <c r="AK83" s="64"/>
    </row>
    <row r="84" spans="1:37" ht="63.75">
      <c r="A84" s="12" t="s">
        <v>107</v>
      </c>
      <c r="B84" s="17" t="s">
        <v>106</v>
      </c>
      <c r="C84" s="11"/>
      <c r="D84" s="11">
        <v>650300</v>
      </c>
      <c r="E84" s="11">
        <f t="shared" si="1"/>
        <v>650300</v>
      </c>
      <c r="F84" s="11"/>
      <c r="G84" s="11">
        <f t="shared" si="49"/>
        <v>650300</v>
      </c>
      <c r="H84" s="11"/>
      <c r="I84" s="11">
        <f t="shared" si="50"/>
        <v>650300</v>
      </c>
      <c r="J84" s="11"/>
      <c r="K84" s="11">
        <f t="shared" si="3"/>
        <v>650300</v>
      </c>
      <c r="L84" s="11"/>
      <c r="M84" s="11">
        <f t="shared" si="39"/>
        <v>650300</v>
      </c>
      <c r="N84" s="11"/>
      <c r="O84" s="11">
        <f t="shared" si="40"/>
        <v>650300</v>
      </c>
      <c r="P84" s="11"/>
      <c r="Q84" s="11">
        <f t="shared" si="47"/>
        <v>650300</v>
      </c>
      <c r="R84" s="11"/>
      <c r="S84" s="11"/>
      <c r="T84" s="11">
        <f t="shared" si="17"/>
        <v>0</v>
      </c>
      <c r="U84" s="11"/>
      <c r="V84" s="11">
        <f t="shared" si="51"/>
        <v>0</v>
      </c>
      <c r="W84" s="11"/>
      <c r="X84" s="11">
        <f t="shared" si="57"/>
        <v>0</v>
      </c>
      <c r="Y84" s="11"/>
      <c r="Z84" s="11">
        <f t="shared" si="58"/>
        <v>0</v>
      </c>
      <c r="AA84" s="11"/>
      <c r="AB84" s="11"/>
      <c r="AC84" s="11">
        <f t="shared" si="31"/>
        <v>0</v>
      </c>
      <c r="AD84" s="11"/>
      <c r="AE84" s="11">
        <f t="shared" si="54"/>
        <v>0</v>
      </c>
      <c r="AF84" s="11"/>
      <c r="AG84" s="11">
        <f t="shared" si="55"/>
        <v>0</v>
      </c>
      <c r="AH84" s="11"/>
      <c r="AI84" s="11">
        <f t="shared" si="59"/>
        <v>0</v>
      </c>
      <c r="AK84" s="64"/>
    </row>
    <row r="85" spans="1:37" ht="38.25">
      <c r="A85" s="12" t="s">
        <v>108</v>
      </c>
      <c r="B85" s="17" t="s">
        <v>106</v>
      </c>
      <c r="C85" s="11"/>
      <c r="D85" s="11">
        <v>1140266.05</v>
      </c>
      <c r="E85" s="11">
        <f t="shared" si="1"/>
        <v>1140266.05</v>
      </c>
      <c r="F85" s="11"/>
      <c r="G85" s="11">
        <f t="shared" si="49"/>
        <v>1140266.05</v>
      </c>
      <c r="H85" s="11"/>
      <c r="I85" s="11">
        <f t="shared" si="50"/>
        <v>1140266.05</v>
      </c>
      <c r="J85" s="11"/>
      <c r="K85" s="11">
        <f t="shared" si="3"/>
        <v>1140266.05</v>
      </c>
      <c r="L85" s="11"/>
      <c r="M85" s="11">
        <f t="shared" si="39"/>
        <v>1140266.05</v>
      </c>
      <c r="N85" s="11"/>
      <c r="O85" s="11">
        <f t="shared" si="40"/>
        <v>1140266.05</v>
      </c>
      <c r="P85" s="11">
        <v>481706.57</v>
      </c>
      <c r="Q85" s="11">
        <f t="shared" si="47"/>
        <v>1621972.62</v>
      </c>
      <c r="R85" s="11"/>
      <c r="S85" s="11">
        <v>826973.96</v>
      </c>
      <c r="T85" s="11">
        <f t="shared" si="17"/>
        <v>826973.96</v>
      </c>
      <c r="U85" s="11"/>
      <c r="V85" s="11">
        <f t="shared" si="51"/>
        <v>826973.96</v>
      </c>
      <c r="W85" s="11"/>
      <c r="X85" s="11">
        <f t="shared" si="57"/>
        <v>826973.96</v>
      </c>
      <c r="Y85" s="11"/>
      <c r="Z85" s="11">
        <f t="shared" si="58"/>
        <v>826973.96</v>
      </c>
      <c r="AA85" s="11"/>
      <c r="AB85" s="11">
        <v>3730212.26</v>
      </c>
      <c r="AC85" s="11">
        <f t="shared" si="31"/>
        <v>3730212.26</v>
      </c>
      <c r="AD85" s="11"/>
      <c r="AE85" s="11">
        <f t="shared" si="54"/>
        <v>3730212.26</v>
      </c>
      <c r="AF85" s="11"/>
      <c r="AG85" s="11">
        <f t="shared" si="55"/>
        <v>3730212.26</v>
      </c>
      <c r="AH85" s="11"/>
      <c r="AI85" s="11">
        <f t="shared" si="59"/>
        <v>3730212.26</v>
      </c>
      <c r="AK85" s="64"/>
    </row>
    <row r="86" spans="1:37" ht="63.75">
      <c r="A86" s="12" t="s">
        <v>109</v>
      </c>
      <c r="B86" s="17" t="s">
        <v>106</v>
      </c>
      <c r="C86" s="11"/>
      <c r="D86" s="11">
        <v>3685977.6</v>
      </c>
      <c r="E86" s="11">
        <f t="shared" si="1"/>
        <v>3685977.6</v>
      </c>
      <c r="F86" s="11"/>
      <c r="G86" s="11">
        <f t="shared" si="49"/>
        <v>3685977.6</v>
      </c>
      <c r="H86" s="11"/>
      <c r="I86" s="11">
        <f t="shared" si="50"/>
        <v>3685977.6</v>
      </c>
      <c r="J86" s="11"/>
      <c r="K86" s="11">
        <f t="shared" si="3"/>
        <v>3685977.6</v>
      </c>
      <c r="L86" s="11"/>
      <c r="M86" s="11">
        <f t="shared" si="39"/>
        <v>3685977.6</v>
      </c>
      <c r="N86" s="11"/>
      <c r="O86" s="11">
        <f t="shared" si="40"/>
        <v>3685977.6</v>
      </c>
      <c r="P86" s="11">
        <v>-671812.04</v>
      </c>
      <c r="Q86" s="11">
        <f t="shared" si="47"/>
        <v>3014165.56</v>
      </c>
      <c r="R86" s="11"/>
      <c r="S86" s="11"/>
      <c r="T86" s="11">
        <f t="shared" si="17"/>
        <v>0</v>
      </c>
      <c r="U86" s="11"/>
      <c r="V86" s="11">
        <f t="shared" si="51"/>
        <v>0</v>
      </c>
      <c r="W86" s="11"/>
      <c r="X86" s="11">
        <f t="shared" si="57"/>
        <v>0</v>
      </c>
      <c r="Y86" s="11"/>
      <c r="Z86" s="11">
        <f t="shared" si="58"/>
        <v>0</v>
      </c>
      <c r="AA86" s="11"/>
      <c r="AB86" s="11"/>
      <c r="AC86" s="11">
        <f t="shared" si="31"/>
        <v>0</v>
      </c>
      <c r="AD86" s="11"/>
      <c r="AE86" s="11">
        <f t="shared" si="54"/>
        <v>0</v>
      </c>
      <c r="AF86" s="11"/>
      <c r="AG86" s="11">
        <f t="shared" si="55"/>
        <v>0</v>
      </c>
      <c r="AH86" s="11"/>
      <c r="AI86" s="11">
        <f t="shared" si="59"/>
        <v>0</v>
      </c>
      <c r="AK86" s="64"/>
    </row>
    <row r="87" spans="1:37" ht="51">
      <c r="A87" s="12" t="s">
        <v>110</v>
      </c>
      <c r="B87" s="17" t="s">
        <v>206</v>
      </c>
      <c r="C87" s="11"/>
      <c r="D87" s="11">
        <v>285121249.99000001</v>
      </c>
      <c r="E87" s="11">
        <f t="shared" ref="E87" si="61">SUM(C87:D87)</f>
        <v>285121249.99000001</v>
      </c>
      <c r="F87" s="11"/>
      <c r="G87" s="11">
        <f t="shared" si="49"/>
        <v>285121249.99000001</v>
      </c>
      <c r="H87" s="11"/>
      <c r="I87" s="11">
        <f t="shared" si="50"/>
        <v>285121249.99000001</v>
      </c>
      <c r="J87" s="11"/>
      <c r="K87" s="11">
        <f t="shared" si="3"/>
        <v>285121249.99000001</v>
      </c>
      <c r="L87" s="11"/>
      <c r="M87" s="11">
        <f t="shared" si="39"/>
        <v>285121249.99000001</v>
      </c>
      <c r="N87" s="11"/>
      <c r="O87" s="11">
        <f t="shared" si="40"/>
        <v>285121249.99000001</v>
      </c>
      <c r="P87" s="11">
        <v>0</v>
      </c>
      <c r="Q87" s="11">
        <f t="shared" si="47"/>
        <v>285121249.99000001</v>
      </c>
      <c r="R87" s="11"/>
      <c r="S87" s="11">
        <v>285121670</v>
      </c>
      <c r="T87" s="11">
        <f t="shared" ref="T87" si="62">SUM(R87:S87)</f>
        <v>285121670</v>
      </c>
      <c r="U87" s="11"/>
      <c r="V87" s="11">
        <f t="shared" si="51"/>
        <v>285121670</v>
      </c>
      <c r="W87" s="11"/>
      <c r="X87" s="11">
        <f t="shared" si="57"/>
        <v>285121670</v>
      </c>
      <c r="Y87" s="11"/>
      <c r="Z87" s="11">
        <f t="shared" si="58"/>
        <v>285121670</v>
      </c>
      <c r="AA87" s="11"/>
      <c r="AB87" s="11"/>
      <c r="AC87" s="11">
        <f t="shared" si="31"/>
        <v>0</v>
      </c>
      <c r="AD87" s="11"/>
      <c r="AE87" s="11">
        <f t="shared" si="54"/>
        <v>0</v>
      </c>
      <c r="AF87" s="11"/>
      <c r="AG87" s="11">
        <f t="shared" si="55"/>
        <v>0</v>
      </c>
      <c r="AH87" s="11"/>
      <c r="AI87" s="11">
        <f t="shared" si="59"/>
        <v>0</v>
      </c>
      <c r="AK87" s="64"/>
    </row>
    <row r="88" spans="1:37" ht="127.5">
      <c r="A88" s="20" t="s">
        <v>111</v>
      </c>
      <c r="B88" s="17" t="s">
        <v>112</v>
      </c>
      <c r="C88" s="11"/>
      <c r="D88" s="11"/>
      <c r="E88" s="11"/>
      <c r="F88" s="11"/>
      <c r="G88" s="11"/>
      <c r="H88" s="11"/>
      <c r="I88" s="11"/>
      <c r="J88" s="11"/>
      <c r="K88" s="11">
        <f t="shared" si="3"/>
        <v>0</v>
      </c>
      <c r="L88" s="11"/>
      <c r="M88" s="11">
        <f t="shared" si="39"/>
        <v>0</v>
      </c>
      <c r="N88" s="11"/>
      <c r="O88" s="11">
        <f t="shared" si="40"/>
        <v>0</v>
      </c>
      <c r="P88" s="11"/>
      <c r="Q88" s="11">
        <f t="shared" si="47"/>
        <v>0</v>
      </c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>
        <v>222222222.22</v>
      </c>
      <c r="AE88" s="11">
        <f>AD88</f>
        <v>222222222.22</v>
      </c>
      <c r="AF88" s="11"/>
      <c r="AG88" s="11">
        <f>AE88</f>
        <v>222222222.22</v>
      </c>
      <c r="AH88" s="11"/>
      <c r="AI88" s="11">
        <f>AG88</f>
        <v>222222222.22</v>
      </c>
      <c r="AK88" s="64"/>
    </row>
    <row r="89" spans="1:37" ht="76.5">
      <c r="A89" s="12" t="s">
        <v>113</v>
      </c>
      <c r="B89" s="13" t="s">
        <v>114</v>
      </c>
      <c r="C89" s="11">
        <v>534400</v>
      </c>
      <c r="D89" s="11"/>
      <c r="E89" s="11">
        <f t="shared" si="1"/>
        <v>534400</v>
      </c>
      <c r="F89" s="11"/>
      <c r="G89" s="11">
        <f t="shared" si="49"/>
        <v>534400</v>
      </c>
      <c r="H89" s="11"/>
      <c r="I89" s="11">
        <f t="shared" ref="I89:I96" si="63">G89</f>
        <v>534400</v>
      </c>
      <c r="J89" s="11"/>
      <c r="K89" s="11">
        <f t="shared" si="3"/>
        <v>534400</v>
      </c>
      <c r="L89" s="11"/>
      <c r="M89" s="11">
        <f t="shared" si="39"/>
        <v>534400</v>
      </c>
      <c r="N89" s="11"/>
      <c r="O89" s="11">
        <f t="shared" si="40"/>
        <v>534400</v>
      </c>
      <c r="P89" s="11"/>
      <c r="Q89" s="11">
        <f t="shared" si="47"/>
        <v>534400</v>
      </c>
      <c r="R89" s="11">
        <v>0</v>
      </c>
      <c r="S89" s="11"/>
      <c r="T89" s="11">
        <f t="shared" si="17"/>
        <v>0</v>
      </c>
      <c r="U89" s="11"/>
      <c r="V89" s="11">
        <f t="shared" ref="V89:V96" si="64">SUM(T89:U89)</f>
        <v>0</v>
      </c>
      <c r="W89" s="11"/>
      <c r="X89" s="11">
        <f t="shared" ref="X89:X96" si="65">SUM(V89:W89)</f>
        <v>0</v>
      </c>
      <c r="Y89" s="11"/>
      <c r="Z89" s="11">
        <f t="shared" ref="Z89:Z96" si="66">SUM(X89:Y89)</f>
        <v>0</v>
      </c>
      <c r="AA89" s="11">
        <v>0</v>
      </c>
      <c r="AB89" s="11"/>
      <c r="AC89" s="11">
        <f t="shared" si="31"/>
        <v>0</v>
      </c>
      <c r="AD89" s="11"/>
      <c r="AE89" s="11">
        <f t="shared" ref="AE89:AE96" si="67">SUM(AC89:AD89)</f>
        <v>0</v>
      </c>
      <c r="AF89" s="11"/>
      <c r="AG89" s="11">
        <f t="shared" ref="AG89:AG96" si="68">SUM(AE89:AF89)</f>
        <v>0</v>
      </c>
      <c r="AH89" s="11"/>
      <c r="AI89" s="11">
        <f t="shared" ref="AI89:AI96" si="69">SUM(AG89:AH89)</f>
        <v>0</v>
      </c>
      <c r="AK89" s="64"/>
    </row>
    <row r="90" spans="1:37" ht="114.75">
      <c r="A90" s="12" t="s">
        <v>115</v>
      </c>
      <c r="B90" s="13" t="s">
        <v>114</v>
      </c>
      <c r="C90" s="11">
        <v>208700</v>
      </c>
      <c r="D90" s="11"/>
      <c r="E90" s="11">
        <f t="shared" si="1"/>
        <v>208700</v>
      </c>
      <c r="F90" s="11"/>
      <c r="G90" s="11">
        <f t="shared" si="49"/>
        <v>208700</v>
      </c>
      <c r="H90" s="11"/>
      <c r="I90" s="11">
        <f t="shared" si="63"/>
        <v>208700</v>
      </c>
      <c r="J90" s="11"/>
      <c r="K90" s="11">
        <f t="shared" si="3"/>
        <v>208700</v>
      </c>
      <c r="L90" s="11"/>
      <c r="M90" s="11">
        <f t="shared" si="39"/>
        <v>208700</v>
      </c>
      <c r="N90" s="11"/>
      <c r="O90" s="11">
        <f t="shared" si="40"/>
        <v>208700</v>
      </c>
      <c r="P90" s="11"/>
      <c r="Q90" s="11">
        <f t="shared" si="47"/>
        <v>208700</v>
      </c>
      <c r="R90" s="11">
        <v>241200</v>
      </c>
      <c r="S90" s="11"/>
      <c r="T90" s="11">
        <f t="shared" si="17"/>
        <v>241200</v>
      </c>
      <c r="U90" s="11"/>
      <c r="V90" s="11">
        <f t="shared" si="64"/>
        <v>241200</v>
      </c>
      <c r="W90" s="11"/>
      <c r="X90" s="11">
        <f t="shared" si="65"/>
        <v>241200</v>
      </c>
      <c r="Y90" s="11"/>
      <c r="Z90" s="11">
        <f t="shared" si="66"/>
        <v>241200</v>
      </c>
      <c r="AA90" s="11">
        <v>250900</v>
      </c>
      <c r="AB90" s="11"/>
      <c r="AC90" s="11">
        <f t="shared" si="31"/>
        <v>250900</v>
      </c>
      <c r="AD90" s="11"/>
      <c r="AE90" s="11">
        <f t="shared" si="67"/>
        <v>250900</v>
      </c>
      <c r="AF90" s="11"/>
      <c r="AG90" s="11">
        <f t="shared" si="68"/>
        <v>250900</v>
      </c>
      <c r="AH90" s="11"/>
      <c r="AI90" s="11">
        <f t="shared" si="69"/>
        <v>250900</v>
      </c>
      <c r="AK90" s="64"/>
    </row>
    <row r="91" spans="1:37" ht="76.5">
      <c r="A91" s="12" t="s">
        <v>116</v>
      </c>
      <c r="B91" s="13" t="s">
        <v>114</v>
      </c>
      <c r="C91" s="11">
        <v>188300</v>
      </c>
      <c r="D91" s="11"/>
      <c r="E91" s="11">
        <f t="shared" si="1"/>
        <v>188300</v>
      </c>
      <c r="F91" s="11"/>
      <c r="G91" s="11">
        <f t="shared" si="49"/>
        <v>188300</v>
      </c>
      <c r="H91" s="11"/>
      <c r="I91" s="11">
        <f t="shared" si="63"/>
        <v>188300</v>
      </c>
      <c r="J91" s="11"/>
      <c r="K91" s="11">
        <f t="shared" si="3"/>
        <v>188300</v>
      </c>
      <c r="L91" s="11"/>
      <c r="M91" s="11">
        <f t="shared" si="39"/>
        <v>188300</v>
      </c>
      <c r="N91" s="11"/>
      <c r="O91" s="11">
        <f t="shared" si="40"/>
        <v>188300</v>
      </c>
      <c r="P91" s="11">
        <v>112980</v>
      </c>
      <c r="Q91" s="11">
        <f t="shared" si="47"/>
        <v>301280</v>
      </c>
      <c r="R91" s="11">
        <v>190700</v>
      </c>
      <c r="S91" s="11"/>
      <c r="T91" s="11">
        <f t="shared" si="17"/>
        <v>190700</v>
      </c>
      <c r="U91" s="11"/>
      <c r="V91" s="11">
        <f t="shared" si="64"/>
        <v>190700</v>
      </c>
      <c r="W91" s="11"/>
      <c r="X91" s="11">
        <f t="shared" si="65"/>
        <v>190700</v>
      </c>
      <c r="Y91" s="11"/>
      <c r="Z91" s="11">
        <f t="shared" si="66"/>
        <v>190700</v>
      </c>
      <c r="AA91" s="11">
        <v>190300</v>
      </c>
      <c r="AB91" s="11"/>
      <c r="AC91" s="11">
        <f t="shared" si="31"/>
        <v>190300</v>
      </c>
      <c r="AD91" s="11"/>
      <c r="AE91" s="11">
        <f t="shared" si="67"/>
        <v>190300</v>
      </c>
      <c r="AF91" s="11"/>
      <c r="AG91" s="11">
        <f t="shared" si="68"/>
        <v>190300</v>
      </c>
      <c r="AH91" s="11"/>
      <c r="AI91" s="11">
        <f t="shared" si="69"/>
        <v>190300</v>
      </c>
      <c r="AK91" s="64"/>
    </row>
    <row r="92" spans="1:37" ht="63.75">
      <c r="A92" s="12" t="s">
        <v>117</v>
      </c>
      <c r="B92" s="13" t="s">
        <v>114</v>
      </c>
      <c r="C92" s="11">
        <v>1361500</v>
      </c>
      <c r="D92" s="11"/>
      <c r="E92" s="11">
        <f t="shared" si="1"/>
        <v>1361500</v>
      </c>
      <c r="F92" s="11"/>
      <c r="G92" s="11">
        <f t="shared" si="49"/>
        <v>1361500</v>
      </c>
      <c r="H92" s="11"/>
      <c r="I92" s="11">
        <f t="shared" si="63"/>
        <v>1361500</v>
      </c>
      <c r="J92" s="11"/>
      <c r="K92" s="11">
        <f t="shared" si="3"/>
        <v>1361500</v>
      </c>
      <c r="L92" s="11"/>
      <c r="M92" s="11">
        <f t="shared" si="39"/>
        <v>1361500</v>
      </c>
      <c r="N92" s="11"/>
      <c r="O92" s="11">
        <f t="shared" si="40"/>
        <v>1361500</v>
      </c>
      <c r="P92" s="11"/>
      <c r="Q92" s="11">
        <f t="shared" si="47"/>
        <v>1361500</v>
      </c>
      <c r="R92" s="11">
        <v>11300</v>
      </c>
      <c r="S92" s="11"/>
      <c r="T92" s="11">
        <f t="shared" si="17"/>
        <v>11300</v>
      </c>
      <c r="U92" s="11"/>
      <c r="V92" s="11">
        <f t="shared" si="64"/>
        <v>11300</v>
      </c>
      <c r="W92" s="11"/>
      <c r="X92" s="11">
        <f t="shared" si="65"/>
        <v>11300</v>
      </c>
      <c r="Y92" s="11"/>
      <c r="Z92" s="11">
        <f t="shared" si="66"/>
        <v>11300</v>
      </c>
      <c r="AA92" s="11">
        <v>0</v>
      </c>
      <c r="AB92" s="11"/>
      <c r="AC92" s="11">
        <f t="shared" si="31"/>
        <v>0</v>
      </c>
      <c r="AD92" s="11"/>
      <c r="AE92" s="11">
        <f t="shared" si="67"/>
        <v>0</v>
      </c>
      <c r="AF92" s="11"/>
      <c r="AG92" s="11">
        <f t="shared" si="68"/>
        <v>0</v>
      </c>
      <c r="AH92" s="11"/>
      <c r="AI92" s="11">
        <f t="shared" si="69"/>
        <v>0</v>
      </c>
      <c r="AK92" s="64"/>
    </row>
    <row r="93" spans="1:37" ht="153">
      <c r="A93" s="12" t="s">
        <v>118</v>
      </c>
      <c r="B93" s="13" t="s">
        <v>114</v>
      </c>
      <c r="C93" s="11">
        <v>25700</v>
      </c>
      <c r="D93" s="11"/>
      <c r="E93" s="11">
        <f t="shared" si="1"/>
        <v>25700</v>
      </c>
      <c r="F93" s="11"/>
      <c r="G93" s="11">
        <f t="shared" si="49"/>
        <v>25700</v>
      </c>
      <c r="H93" s="11"/>
      <c r="I93" s="11">
        <f t="shared" si="63"/>
        <v>25700</v>
      </c>
      <c r="J93" s="11"/>
      <c r="K93" s="11">
        <f t="shared" si="3"/>
        <v>25700</v>
      </c>
      <c r="L93" s="11"/>
      <c r="M93" s="11">
        <f t="shared" si="39"/>
        <v>25700</v>
      </c>
      <c r="N93" s="11"/>
      <c r="O93" s="11">
        <f t="shared" si="40"/>
        <v>25700</v>
      </c>
      <c r="P93" s="11"/>
      <c r="Q93" s="11">
        <f t="shared" si="47"/>
        <v>25700</v>
      </c>
      <c r="R93" s="11">
        <v>25800</v>
      </c>
      <c r="S93" s="11"/>
      <c r="T93" s="11">
        <f t="shared" si="17"/>
        <v>25800</v>
      </c>
      <c r="U93" s="11"/>
      <c r="V93" s="11">
        <f t="shared" si="64"/>
        <v>25800</v>
      </c>
      <c r="W93" s="11"/>
      <c r="X93" s="11">
        <f t="shared" si="65"/>
        <v>25800</v>
      </c>
      <c r="Y93" s="11"/>
      <c r="Z93" s="11">
        <f t="shared" si="66"/>
        <v>25800</v>
      </c>
      <c r="AA93" s="11">
        <v>28300</v>
      </c>
      <c r="AB93" s="11"/>
      <c r="AC93" s="11">
        <f t="shared" si="31"/>
        <v>28300</v>
      </c>
      <c r="AD93" s="11"/>
      <c r="AE93" s="11">
        <f t="shared" si="67"/>
        <v>28300</v>
      </c>
      <c r="AF93" s="11"/>
      <c r="AG93" s="11">
        <f t="shared" si="68"/>
        <v>28300</v>
      </c>
      <c r="AH93" s="11"/>
      <c r="AI93" s="11">
        <f t="shared" si="69"/>
        <v>28300</v>
      </c>
      <c r="AK93" s="64"/>
    </row>
    <row r="94" spans="1:37" s="23" customFormat="1" ht="25.5">
      <c r="A94" s="21" t="s">
        <v>119</v>
      </c>
      <c r="B94" s="22" t="s">
        <v>120</v>
      </c>
      <c r="C94" s="11">
        <v>244278900</v>
      </c>
      <c r="D94" s="11"/>
      <c r="E94" s="11">
        <f t="shared" si="1"/>
        <v>244278900</v>
      </c>
      <c r="F94" s="11"/>
      <c r="G94" s="11">
        <f t="shared" si="49"/>
        <v>244278900</v>
      </c>
      <c r="H94" s="11"/>
      <c r="I94" s="11">
        <f t="shared" si="63"/>
        <v>244278900</v>
      </c>
      <c r="J94" s="11"/>
      <c r="K94" s="11">
        <f t="shared" si="3"/>
        <v>244278900</v>
      </c>
      <c r="L94" s="11"/>
      <c r="M94" s="11">
        <f t="shared" si="39"/>
        <v>244278900</v>
      </c>
      <c r="N94" s="11"/>
      <c r="O94" s="11">
        <f t="shared" si="40"/>
        <v>244278900</v>
      </c>
      <c r="P94" s="11"/>
      <c r="Q94" s="11">
        <f t="shared" si="47"/>
        <v>244278900</v>
      </c>
      <c r="R94" s="11">
        <v>342700699</v>
      </c>
      <c r="S94" s="11"/>
      <c r="T94" s="11">
        <f t="shared" si="17"/>
        <v>342700699</v>
      </c>
      <c r="U94" s="11"/>
      <c r="V94" s="11">
        <f t="shared" si="64"/>
        <v>342700699</v>
      </c>
      <c r="W94" s="11"/>
      <c r="X94" s="11">
        <f t="shared" si="65"/>
        <v>342700699</v>
      </c>
      <c r="Y94" s="11"/>
      <c r="Z94" s="11">
        <f t="shared" si="66"/>
        <v>342700699</v>
      </c>
      <c r="AA94" s="11">
        <v>395235179</v>
      </c>
      <c r="AB94" s="11"/>
      <c r="AC94" s="11">
        <f t="shared" si="31"/>
        <v>395235179</v>
      </c>
      <c r="AD94" s="11"/>
      <c r="AE94" s="11">
        <f t="shared" si="67"/>
        <v>395235179</v>
      </c>
      <c r="AF94" s="11"/>
      <c r="AG94" s="11">
        <f t="shared" si="68"/>
        <v>395235179</v>
      </c>
      <c r="AH94" s="11"/>
      <c r="AI94" s="11">
        <f t="shared" si="69"/>
        <v>395235179</v>
      </c>
      <c r="AJ94" s="75"/>
      <c r="AK94" s="64"/>
    </row>
    <row r="95" spans="1:37" s="23" customFormat="1" ht="63.75">
      <c r="A95" s="21" t="s">
        <v>121</v>
      </c>
      <c r="B95" s="22" t="s">
        <v>120</v>
      </c>
      <c r="C95" s="11"/>
      <c r="D95" s="11">
        <v>2119194.7200000002</v>
      </c>
      <c r="E95" s="11">
        <f t="shared" si="1"/>
        <v>2119194.7200000002</v>
      </c>
      <c r="F95" s="11"/>
      <c r="G95" s="11">
        <f t="shared" si="49"/>
        <v>2119194.7200000002</v>
      </c>
      <c r="H95" s="11"/>
      <c r="I95" s="11">
        <f t="shared" si="63"/>
        <v>2119194.7200000002</v>
      </c>
      <c r="J95" s="11"/>
      <c r="K95" s="11">
        <f t="shared" si="3"/>
        <v>2119194.7200000002</v>
      </c>
      <c r="L95" s="11"/>
      <c r="M95" s="11">
        <f t="shared" si="39"/>
        <v>2119194.7200000002</v>
      </c>
      <c r="N95" s="11"/>
      <c r="O95" s="11">
        <f t="shared" si="40"/>
        <v>2119194.7200000002</v>
      </c>
      <c r="P95" s="11">
        <v>895255.79</v>
      </c>
      <c r="Q95" s="11">
        <f t="shared" si="47"/>
        <v>3014450.5100000002</v>
      </c>
      <c r="R95" s="11"/>
      <c r="S95" s="11">
        <v>2164224.0499999998</v>
      </c>
      <c r="T95" s="11">
        <f t="shared" si="17"/>
        <v>2164224.0499999998</v>
      </c>
      <c r="U95" s="11"/>
      <c r="V95" s="11">
        <f t="shared" si="64"/>
        <v>2164224.0499999998</v>
      </c>
      <c r="W95" s="11"/>
      <c r="X95" s="11">
        <f t="shared" si="65"/>
        <v>2164224.0499999998</v>
      </c>
      <c r="Y95" s="11"/>
      <c r="Z95" s="11">
        <f t="shared" si="66"/>
        <v>2164224.0499999998</v>
      </c>
      <c r="AA95" s="11"/>
      <c r="AB95" s="11">
        <v>1873931.44</v>
      </c>
      <c r="AC95" s="11">
        <f t="shared" si="31"/>
        <v>1873931.44</v>
      </c>
      <c r="AD95" s="11"/>
      <c r="AE95" s="11">
        <f t="shared" si="67"/>
        <v>1873931.44</v>
      </c>
      <c r="AF95" s="11"/>
      <c r="AG95" s="11">
        <f t="shared" si="68"/>
        <v>1873931.44</v>
      </c>
      <c r="AH95" s="11"/>
      <c r="AI95" s="11">
        <f t="shared" si="69"/>
        <v>1873931.44</v>
      </c>
      <c r="AJ95" s="75"/>
      <c r="AK95" s="64"/>
    </row>
    <row r="96" spans="1:37" s="23" customFormat="1" ht="36">
      <c r="A96" s="24" t="s">
        <v>122</v>
      </c>
      <c r="B96" s="22" t="s">
        <v>120</v>
      </c>
      <c r="C96" s="11"/>
      <c r="D96" s="11">
        <v>46372.5</v>
      </c>
      <c r="E96" s="11">
        <f t="shared" si="1"/>
        <v>46372.5</v>
      </c>
      <c r="F96" s="11"/>
      <c r="G96" s="11">
        <f t="shared" si="49"/>
        <v>46372.5</v>
      </c>
      <c r="H96" s="11"/>
      <c r="I96" s="11">
        <f t="shared" si="63"/>
        <v>46372.5</v>
      </c>
      <c r="J96" s="11"/>
      <c r="K96" s="11">
        <f t="shared" si="3"/>
        <v>46372.5</v>
      </c>
      <c r="L96" s="11"/>
      <c r="M96" s="11">
        <f t="shared" si="39"/>
        <v>46372.5</v>
      </c>
      <c r="N96" s="11"/>
      <c r="O96" s="11">
        <f t="shared" si="40"/>
        <v>46372.5</v>
      </c>
      <c r="P96" s="11"/>
      <c r="Q96" s="11">
        <f t="shared" si="47"/>
        <v>46372.5</v>
      </c>
      <c r="R96" s="11"/>
      <c r="S96" s="11"/>
      <c r="T96" s="11">
        <f t="shared" si="17"/>
        <v>0</v>
      </c>
      <c r="U96" s="11"/>
      <c r="V96" s="11">
        <f t="shared" si="64"/>
        <v>0</v>
      </c>
      <c r="W96" s="11"/>
      <c r="X96" s="11">
        <f t="shared" si="65"/>
        <v>0</v>
      </c>
      <c r="Y96" s="11"/>
      <c r="Z96" s="11">
        <f t="shared" si="66"/>
        <v>0</v>
      </c>
      <c r="AA96" s="11"/>
      <c r="AB96" s="11"/>
      <c r="AC96" s="11">
        <f t="shared" si="31"/>
        <v>0</v>
      </c>
      <c r="AD96" s="11"/>
      <c r="AE96" s="11">
        <f t="shared" si="67"/>
        <v>0</v>
      </c>
      <c r="AF96" s="11"/>
      <c r="AG96" s="11">
        <f t="shared" si="68"/>
        <v>0</v>
      </c>
      <c r="AH96" s="11"/>
      <c r="AI96" s="11">
        <f t="shared" si="69"/>
        <v>0</v>
      </c>
      <c r="AJ96" s="75"/>
      <c r="AK96" s="64"/>
    </row>
    <row r="97" spans="1:37" s="23" customFormat="1" ht="63.75">
      <c r="A97" s="21" t="s">
        <v>123</v>
      </c>
      <c r="B97" s="22" t="s">
        <v>120</v>
      </c>
      <c r="C97" s="11"/>
      <c r="D97" s="11"/>
      <c r="E97" s="11"/>
      <c r="F97" s="11">
        <v>350000</v>
      </c>
      <c r="G97" s="11">
        <f>E97+F97</f>
        <v>350000</v>
      </c>
      <c r="H97" s="11"/>
      <c r="I97" s="11">
        <f>G97+H97</f>
        <v>350000</v>
      </c>
      <c r="J97" s="11"/>
      <c r="K97" s="11">
        <f t="shared" si="3"/>
        <v>350000</v>
      </c>
      <c r="L97" s="11"/>
      <c r="M97" s="11">
        <f t="shared" si="39"/>
        <v>350000</v>
      </c>
      <c r="N97" s="11"/>
      <c r="O97" s="11">
        <f t="shared" si="40"/>
        <v>350000</v>
      </c>
      <c r="P97" s="11"/>
      <c r="Q97" s="11">
        <f t="shared" si="47"/>
        <v>350000</v>
      </c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75"/>
      <c r="AK97" s="64"/>
    </row>
    <row r="98" spans="1:37" s="23" customFormat="1" ht="38.25">
      <c r="A98" s="21" t="s">
        <v>124</v>
      </c>
      <c r="B98" s="22" t="s">
        <v>120</v>
      </c>
      <c r="C98" s="11"/>
      <c r="D98" s="11"/>
      <c r="E98" s="11"/>
      <c r="F98" s="11">
        <v>3714220.8</v>
      </c>
      <c r="G98" s="11">
        <f t="shared" ref="G98:G110" si="70">E98+F98</f>
        <v>3714220.8</v>
      </c>
      <c r="H98" s="11"/>
      <c r="I98" s="11">
        <f t="shared" ref="I98:I110" si="71">G98+H98</f>
        <v>3714220.8</v>
      </c>
      <c r="J98" s="11"/>
      <c r="K98" s="11">
        <f t="shared" si="3"/>
        <v>3714220.8</v>
      </c>
      <c r="L98" s="11"/>
      <c r="M98" s="11">
        <f t="shared" si="39"/>
        <v>3714220.8</v>
      </c>
      <c r="N98" s="11"/>
      <c r="O98" s="11">
        <f t="shared" si="40"/>
        <v>3714220.8</v>
      </c>
      <c r="P98" s="11"/>
      <c r="Q98" s="11">
        <f t="shared" si="47"/>
        <v>3714220.8</v>
      </c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75"/>
      <c r="AK98" s="64"/>
    </row>
    <row r="99" spans="1:37" s="23" customFormat="1" ht="38.25">
      <c r="A99" s="21" t="s">
        <v>125</v>
      </c>
      <c r="B99" s="22" t="s">
        <v>120</v>
      </c>
      <c r="C99" s="11"/>
      <c r="D99" s="11"/>
      <c r="E99" s="11"/>
      <c r="F99" s="11">
        <v>2714600</v>
      </c>
      <c r="G99" s="11">
        <f t="shared" si="70"/>
        <v>2714600</v>
      </c>
      <c r="H99" s="11"/>
      <c r="I99" s="11">
        <f t="shared" si="71"/>
        <v>2714600</v>
      </c>
      <c r="J99" s="11"/>
      <c r="K99" s="11">
        <f t="shared" si="3"/>
        <v>2714600</v>
      </c>
      <c r="L99" s="11"/>
      <c r="M99" s="11">
        <f t="shared" si="39"/>
        <v>2714600</v>
      </c>
      <c r="N99" s="11"/>
      <c r="O99" s="11">
        <f t="shared" si="40"/>
        <v>2714600</v>
      </c>
      <c r="P99" s="11"/>
      <c r="Q99" s="11">
        <f t="shared" si="47"/>
        <v>2714600</v>
      </c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75"/>
      <c r="AK99" s="64"/>
    </row>
    <row r="100" spans="1:37" s="23" customFormat="1" ht="102">
      <c r="A100" s="25" t="s">
        <v>126</v>
      </c>
      <c r="B100" s="22" t="s">
        <v>120</v>
      </c>
      <c r="C100" s="11"/>
      <c r="D100" s="11"/>
      <c r="E100" s="11"/>
      <c r="F100" s="11">
        <v>1737171.13</v>
      </c>
      <c r="G100" s="11">
        <f t="shared" si="70"/>
        <v>1737171.13</v>
      </c>
      <c r="H100" s="11"/>
      <c r="I100" s="11">
        <f t="shared" si="71"/>
        <v>1737171.13</v>
      </c>
      <c r="J100" s="11"/>
      <c r="K100" s="11">
        <f t="shared" si="3"/>
        <v>1737171.13</v>
      </c>
      <c r="L100" s="11"/>
      <c r="M100" s="11">
        <f t="shared" si="39"/>
        <v>1737171.13</v>
      </c>
      <c r="N100" s="11"/>
      <c r="O100" s="11">
        <f t="shared" si="40"/>
        <v>1737171.13</v>
      </c>
      <c r="P100" s="11"/>
      <c r="Q100" s="11">
        <f t="shared" si="47"/>
        <v>1737171.13</v>
      </c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75"/>
      <c r="AK100" s="64"/>
    </row>
    <row r="101" spans="1:37" s="23" customFormat="1" ht="102">
      <c r="A101" s="25" t="s">
        <v>127</v>
      </c>
      <c r="B101" s="22" t="s">
        <v>120</v>
      </c>
      <c r="C101" s="11"/>
      <c r="D101" s="11"/>
      <c r="E101" s="11"/>
      <c r="F101" s="11">
        <v>575046</v>
      </c>
      <c r="G101" s="11">
        <f t="shared" si="70"/>
        <v>575046</v>
      </c>
      <c r="H101" s="11"/>
      <c r="I101" s="11">
        <f t="shared" si="71"/>
        <v>575046</v>
      </c>
      <c r="J101" s="11"/>
      <c r="K101" s="11">
        <f t="shared" ref="K101:K164" si="72">I101+J101</f>
        <v>575046</v>
      </c>
      <c r="L101" s="11"/>
      <c r="M101" s="11">
        <f t="shared" si="39"/>
        <v>575046</v>
      </c>
      <c r="N101" s="11"/>
      <c r="O101" s="11">
        <f t="shared" si="40"/>
        <v>575046</v>
      </c>
      <c r="P101" s="11"/>
      <c r="Q101" s="11">
        <f t="shared" si="47"/>
        <v>575046</v>
      </c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75"/>
      <c r="AK101" s="64"/>
    </row>
    <row r="102" spans="1:37" s="23" customFormat="1" ht="114.75">
      <c r="A102" s="25" t="s">
        <v>128</v>
      </c>
      <c r="B102" s="22" t="s">
        <v>120</v>
      </c>
      <c r="C102" s="11"/>
      <c r="D102" s="11"/>
      <c r="E102" s="11"/>
      <c r="F102" s="11">
        <v>835634.86</v>
      </c>
      <c r="G102" s="11">
        <f t="shared" si="70"/>
        <v>835634.86</v>
      </c>
      <c r="H102" s="11"/>
      <c r="I102" s="11">
        <f t="shared" si="71"/>
        <v>835634.86</v>
      </c>
      <c r="J102" s="11"/>
      <c r="K102" s="11">
        <f t="shared" si="72"/>
        <v>835634.86</v>
      </c>
      <c r="L102" s="11"/>
      <c r="M102" s="11">
        <f t="shared" si="39"/>
        <v>835634.86</v>
      </c>
      <c r="N102" s="11"/>
      <c r="O102" s="11">
        <f t="shared" si="40"/>
        <v>835634.86</v>
      </c>
      <c r="P102" s="11"/>
      <c r="Q102" s="11">
        <f t="shared" si="47"/>
        <v>835634.86</v>
      </c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75"/>
      <c r="AK102" s="64"/>
    </row>
    <row r="103" spans="1:37" s="23" customFormat="1" ht="114.75">
      <c r="A103" s="25" t="s">
        <v>129</v>
      </c>
      <c r="B103" s="22" t="s">
        <v>120</v>
      </c>
      <c r="C103" s="11"/>
      <c r="D103" s="11"/>
      <c r="E103" s="11"/>
      <c r="F103" s="11">
        <v>1880864</v>
      </c>
      <c r="G103" s="11">
        <f t="shared" si="70"/>
        <v>1880864</v>
      </c>
      <c r="H103" s="11"/>
      <c r="I103" s="11">
        <f t="shared" si="71"/>
        <v>1880864</v>
      </c>
      <c r="J103" s="11"/>
      <c r="K103" s="11">
        <f t="shared" si="72"/>
        <v>1880864</v>
      </c>
      <c r="L103" s="11"/>
      <c r="M103" s="11">
        <f t="shared" si="39"/>
        <v>1880864</v>
      </c>
      <c r="N103" s="11"/>
      <c r="O103" s="11">
        <f t="shared" si="40"/>
        <v>1880864</v>
      </c>
      <c r="P103" s="11"/>
      <c r="Q103" s="11">
        <f t="shared" si="47"/>
        <v>1880864</v>
      </c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75"/>
      <c r="AK103" s="64"/>
    </row>
    <row r="104" spans="1:37" s="23" customFormat="1" ht="89.25">
      <c r="A104" s="25" t="s">
        <v>130</v>
      </c>
      <c r="B104" s="22" t="s">
        <v>120</v>
      </c>
      <c r="C104" s="11"/>
      <c r="D104" s="11"/>
      <c r="E104" s="11"/>
      <c r="F104" s="11">
        <v>2299290</v>
      </c>
      <c r="G104" s="11">
        <f t="shared" si="70"/>
        <v>2299290</v>
      </c>
      <c r="H104" s="11"/>
      <c r="I104" s="11">
        <f t="shared" si="71"/>
        <v>2299290</v>
      </c>
      <c r="J104" s="11"/>
      <c r="K104" s="11">
        <f t="shared" si="72"/>
        <v>2299290</v>
      </c>
      <c r="L104" s="11"/>
      <c r="M104" s="11">
        <f t="shared" si="39"/>
        <v>2299290</v>
      </c>
      <c r="N104" s="11"/>
      <c r="O104" s="11">
        <f t="shared" si="40"/>
        <v>2299290</v>
      </c>
      <c r="P104" s="11"/>
      <c r="Q104" s="11">
        <f t="shared" si="47"/>
        <v>2299290</v>
      </c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75"/>
      <c r="AK104" s="64"/>
    </row>
    <row r="105" spans="1:37" s="23" customFormat="1" ht="63.75">
      <c r="A105" s="25" t="s">
        <v>131</v>
      </c>
      <c r="B105" s="22" t="s">
        <v>120</v>
      </c>
      <c r="C105" s="11"/>
      <c r="D105" s="11"/>
      <c r="E105" s="11"/>
      <c r="F105" s="11">
        <v>472500</v>
      </c>
      <c r="G105" s="11">
        <f t="shared" si="70"/>
        <v>472500</v>
      </c>
      <c r="H105" s="11"/>
      <c r="I105" s="11">
        <f t="shared" si="71"/>
        <v>472500</v>
      </c>
      <c r="J105" s="11"/>
      <c r="K105" s="11">
        <f t="shared" si="72"/>
        <v>472500</v>
      </c>
      <c r="L105" s="11"/>
      <c r="M105" s="11">
        <f t="shared" si="39"/>
        <v>472500</v>
      </c>
      <c r="N105" s="11"/>
      <c r="O105" s="11">
        <f t="shared" si="40"/>
        <v>472500</v>
      </c>
      <c r="P105" s="11"/>
      <c r="Q105" s="11">
        <f t="shared" si="47"/>
        <v>472500</v>
      </c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75"/>
      <c r="AK105" s="64"/>
    </row>
    <row r="106" spans="1:37" s="23" customFormat="1" ht="63.75">
      <c r="A106" s="25" t="s">
        <v>132</v>
      </c>
      <c r="B106" s="22" t="s">
        <v>120</v>
      </c>
      <c r="C106" s="11"/>
      <c r="D106" s="11"/>
      <c r="E106" s="11"/>
      <c r="F106" s="11">
        <v>2064100</v>
      </c>
      <c r="G106" s="11">
        <f t="shared" si="70"/>
        <v>2064100</v>
      </c>
      <c r="H106" s="11"/>
      <c r="I106" s="11">
        <f t="shared" si="71"/>
        <v>2064100</v>
      </c>
      <c r="J106" s="11"/>
      <c r="K106" s="11">
        <f t="shared" si="72"/>
        <v>2064100</v>
      </c>
      <c r="L106" s="11">
        <v>-2064100</v>
      </c>
      <c r="M106" s="11">
        <f t="shared" si="39"/>
        <v>0</v>
      </c>
      <c r="N106" s="11"/>
      <c r="O106" s="11">
        <f t="shared" si="40"/>
        <v>0</v>
      </c>
      <c r="P106" s="11"/>
      <c r="Q106" s="11">
        <f t="shared" si="47"/>
        <v>0</v>
      </c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75"/>
      <c r="AK106" s="64"/>
    </row>
    <row r="107" spans="1:37" s="23" customFormat="1" ht="51">
      <c r="A107" s="25" t="s">
        <v>133</v>
      </c>
      <c r="B107" s="22" t="s">
        <v>120</v>
      </c>
      <c r="C107" s="11"/>
      <c r="D107" s="11"/>
      <c r="E107" s="11"/>
      <c r="F107" s="11"/>
      <c r="G107" s="11">
        <f t="shared" si="70"/>
        <v>0</v>
      </c>
      <c r="H107" s="11">
        <v>1000000</v>
      </c>
      <c r="I107" s="11">
        <f t="shared" si="71"/>
        <v>1000000</v>
      </c>
      <c r="J107" s="11"/>
      <c r="K107" s="11">
        <f t="shared" si="72"/>
        <v>1000000</v>
      </c>
      <c r="L107" s="11"/>
      <c r="M107" s="11">
        <f t="shared" si="39"/>
        <v>1000000</v>
      </c>
      <c r="N107" s="11"/>
      <c r="O107" s="11">
        <f t="shared" si="40"/>
        <v>1000000</v>
      </c>
      <c r="P107" s="11"/>
      <c r="Q107" s="11">
        <f t="shared" si="47"/>
        <v>1000000</v>
      </c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75"/>
      <c r="AK107" s="64"/>
    </row>
    <row r="108" spans="1:37" s="23" customFormat="1" ht="114.75">
      <c r="A108" s="25" t="s">
        <v>134</v>
      </c>
      <c r="B108" s="22" t="s">
        <v>120</v>
      </c>
      <c r="C108" s="11"/>
      <c r="D108" s="11"/>
      <c r="E108" s="11"/>
      <c r="F108" s="11">
        <v>472000</v>
      </c>
      <c r="G108" s="11">
        <f t="shared" si="70"/>
        <v>472000</v>
      </c>
      <c r="H108" s="11">
        <v>601200</v>
      </c>
      <c r="I108" s="11">
        <f t="shared" si="71"/>
        <v>1073200</v>
      </c>
      <c r="J108" s="11"/>
      <c r="K108" s="11">
        <f t="shared" si="72"/>
        <v>1073200</v>
      </c>
      <c r="L108" s="11"/>
      <c r="M108" s="11">
        <f t="shared" si="39"/>
        <v>1073200</v>
      </c>
      <c r="N108" s="11"/>
      <c r="O108" s="11">
        <f t="shared" si="40"/>
        <v>1073200</v>
      </c>
      <c r="P108" s="11"/>
      <c r="Q108" s="11">
        <f t="shared" si="47"/>
        <v>1073200</v>
      </c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75"/>
      <c r="AK108" s="64"/>
    </row>
    <row r="109" spans="1:37" s="23" customFormat="1" ht="89.25">
      <c r="A109" s="25" t="s">
        <v>135</v>
      </c>
      <c r="B109" s="22" t="s">
        <v>120</v>
      </c>
      <c r="C109" s="11"/>
      <c r="D109" s="11"/>
      <c r="E109" s="11"/>
      <c r="F109" s="11">
        <v>5185100</v>
      </c>
      <c r="G109" s="11">
        <f t="shared" si="70"/>
        <v>5185100</v>
      </c>
      <c r="H109" s="11"/>
      <c r="I109" s="11">
        <f t="shared" si="71"/>
        <v>5185100</v>
      </c>
      <c r="J109" s="11"/>
      <c r="K109" s="11">
        <f t="shared" si="72"/>
        <v>5185100</v>
      </c>
      <c r="L109" s="11"/>
      <c r="M109" s="11">
        <f t="shared" si="39"/>
        <v>5185100</v>
      </c>
      <c r="N109" s="11"/>
      <c r="O109" s="11">
        <f t="shared" si="40"/>
        <v>5185100</v>
      </c>
      <c r="P109" s="11"/>
      <c r="Q109" s="11">
        <f t="shared" si="47"/>
        <v>5185100</v>
      </c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75"/>
      <c r="AK109" s="64"/>
    </row>
    <row r="110" spans="1:37" s="23" customFormat="1" ht="63.75">
      <c r="A110" s="25" t="s">
        <v>136</v>
      </c>
      <c r="B110" s="22" t="s">
        <v>120</v>
      </c>
      <c r="C110" s="11"/>
      <c r="D110" s="11"/>
      <c r="E110" s="11"/>
      <c r="F110" s="11">
        <v>200000</v>
      </c>
      <c r="G110" s="11">
        <f t="shared" si="70"/>
        <v>200000</v>
      </c>
      <c r="H110" s="11"/>
      <c r="I110" s="11">
        <f t="shared" si="71"/>
        <v>200000</v>
      </c>
      <c r="J110" s="11"/>
      <c r="K110" s="11">
        <f t="shared" si="72"/>
        <v>200000</v>
      </c>
      <c r="L110" s="11"/>
      <c r="M110" s="11">
        <f t="shared" si="39"/>
        <v>200000</v>
      </c>
      <c r="N110" s="11"/>
      <c r="O110" s="11">
        <f t="shared" si="40"/>
        <v>200000</v>
      </c>
      <c r="P110" s="11"/>
      <c r="Q110" s="11">
        <f t="shared" si="47"/>
        <v>200000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75"/>
      <c r="AK110" s="64"/>
    </row>
    <row r="111" spans="1:37" ht="63.75">
      <c r="A111" s="21" t="s">
        <v>137</v>
      </c>
      <c r="B111" s="22" t="s">
        <v>120</v>
      </c>
      <c r="C111" s="11"/>
      <c r="D111" s="11"/>
      <c r="E111" s="11">
        <f t="shared" ref="E111" si="73">D111</f>
        <v>0</v>
      </c>
      <c r="F111" s="11">
        <v>306000</v>
      </c>
      <c r="G111" s="11">
        <f>E111+F111</f>
        <v>306000</v>
      </c>
      <c r="H111" s="11">
        <v>-306000</v>
      </c>
      <c r="I111" s="11">
        <f>G111+H111</f>
        <v>0</v>
      </c>
      <c r="J111" s="11"/>
      <c r="K111" s="11">
        <f t="shared" si="72"/>
        <v>0</v>
      </c>
      <c r="L111" s="11"/>
      <c r="M111" s="11">
        <f t="shared" si="39"/>
        <v>0</v>
      </c>
      <c r="N111" s="11"/>
      <c r="O111" s="11">
        <f t="shared" si="40"/>
        <v>0</v>
      </c>
      <c r="P111" s="11"/>
      <c r="Q111" s="11">
        <f t="shared" si="47"/>
        <v>0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K111" s="64"/>
    </row>
    <row r="112" spans="1:37" ht="63.75">
      <c r="A112" s="21" t="s">
        <v>138</v>
      </c>
      <c r="B112" s="22" t="s">
        <v>120</v>
      </c>
      <c r="C112" s="11"/>
      <c r="D112" s="11"/>
      <c r="E112" s="11">
        <f>D112</f>
        <v>0</v>
      </c>
      <c r="F112" s="11">
        <v>258354</v>
      </c>
      <c r="G112" s="11">
        <f>E112+F112</f>
        <v>258354</v>
      </c>
      <c r="H112" s="11"/>
      <c r="I112" s="11">
        <f>G112+H112</f>
        <v>258354</v>
      </c>
      <c r="J112" s="11"/>
      <c r="K112" s="11">
        <f t="shared" si="72"/>
        <v>258354</v>
      </c>
      <c r="L112" s="11"/>
      <c r="M112" s="11">
        <f t="shared" si="39"/>
        <v>258354</v>
      </c>
      <c r="N112" s="11"/>
      <c r="O112" s="11">
        <f t="shared" si="40"/>
        <v>258354</v>
      </c>
      <c r="P112" s="11"/>
      <c r="Q112" s="11">
        <f t="shared" si="47"/>
        <v>258354</v>
      </c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K112" s="64"/>
    </row>
    <row r="113" spans="1:37" s="23" customFormat="1" ht="51">
      <c r="A113" s="26" t="s">
        <v>139</v>
      </c>
      <c r="B113" s="22" t="s">
        <v>120</v>
      </c>
      <c r="C113" s="11"/>
      <c r="D113" s="11"/>
      <c r="E113" s="11"/>
      <c r="F113" s="11">
        <v>434292.78</v>
      </c>
      <c r="G113" s="11">
        <f>E113+F113</f>
        <v>434292.78</v>
      </c>
      <c r="H113" s="11"/>
      <c r="I113" s="11">
        <f>G113+H113</f>
        <v>434292.78</v>
      </c>
      <c r="J113" s="11"/>
      <c r="K113" s="11">
        <f t="shared" si="72"/>
        <v>434292.78</v>
      </c>
      <c r="L113" s="11"/>
      <c r="M113" s="11">
        <f t="shared" si="39"/>
        <v>434292.78</v>
      </c>
      <c r="N113" s="11"/>
      <c r="O113" s="11">
        <f t="shared" si="40"/>
        <v>434292.78</v>
      </c>
      <c r="P113" s="11"/>
      <c r="Q113" s="11">
        <f t="shared" si="47"/>
        <v>434292.78</v>
      </c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75"/>
      <c r="AK113" s="64"/>
    </row>
    <row r="114" spans="1:37" s="23" customFormat="1" ht="51">
      <c r="A114" s="26" t="s">
        <v>140</v>
      </c>
      <c r="B114" s="22" t="s">
        <v>120</v>
      </c>
      <c r="C114" s="11"/>
      <c r="D114" s="11"/>
      <c r="E114" s="11"/>
      <c r="F114" s="11"/>
      <c r="G114" s="11"/>
      <c r="H114" s="11">
        <v>3610000</v>
      </c>
      <c r="I114" s="11">
        <f>H114</f>
        <v>3610000</v>
      </c>
      <c r="J114" s="11"/>
      <c r="K114" s="11">
        <f t="shared" si="72"/>
        <v>3610000</v>
      </c>
      <c r="L114" s="11"/>
      <c r="M114" s="11">
        <f t="shared" si="39"/>
        <v>3610000</v>
      </c>
      <c r="N114" s="11"/>
      <c r="O114" s="11">
        <f t="shared" si="40"/>
        <v>3610000</v>
      </c>
      <c r="P114" s="11"/>
      <c r="Q114" s="11">
        <f t="shared" si="47"/>
        <v>3610000</v>
      </c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75"/>
      <c r="AK114" s="64"/>
    </row>
    <row r="115" spans="1:37" s="23" customFormat="1" ht="38.25">
      <c r="A115" s="26" t="s">
        <v>141</v>
      </c>
      <c r="B115" s="22" t="s">
        <v>120</v>
      </c>
      <c r="C115" s="11"/>
      <c r="D115" s="11"/>
      <c r="E115" s="11"/>
      <c r="F115" s="11"/>
      <c r="G115" s="11"/>
      <c r="H115" s="11">
        <v>580000</v>
      </c>
      <c r="I115" s="11">
        <f>H115</f>
        <v>580000</v>
      </c>
      <c r="J115" s="11"/>
      <c r="K115" s="11">
        <f t="shared" si="72"/>
        <v>580000</v>
      </c>
      <c r="L115" s="11"/>
      <c r="M115" s="11">
        <f t="shared" si="39"/>
        <v>580000</v>
      </c>
      <c r="N115" s="11"/>
      <c r="O115" s="11">
        <f t="shared" si="40"/>
        <v>580000</v>
      </c>
      <c r="P115" s="11"/>
      <c r="Q115" s="11">
        <f t="shared" si="47"/>
        <v>580000</v>
      </c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75"/>
      <c r="AK115" s="64"/>
    </row>
    <row r="116" spans="1:37" s="23" customFormat="1" ht="36">
      <c r="A116" s="41" t="s">
        <v>194</v>
      </c>
      <c r="B116" s="22" t="s">
        <v>120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>
        <v>85179</v>
      </c>
      <c r="M116" s="11">
        <f>L116</f>
        <v>85179</v>
      </c>
      <c r="N116" s="11"/>
      <c r="O116" s="11">
        <f t="shared" si="40"/>
        <v>85179</v>
      </c>
      <c r="P116" s="11"/>
      <c r="Q116" s="11">
        <f t="shared" si="47"/>
        <v>85179</v>
      </c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75"/>
      <c r="AK116" s="64"/>
    </row>
    <row r="117" spans="1:37" s="23" customFormat="1" ht="36">
      <c r="A117" s="41" t="s">
        <v>195</v>
      </c>
      <c r="B117" s="22" t="s">
        <v>120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>
        <v>129829</v>
      </c>
      <c r="M117" s="11">
        <f t="shared" ref="M117:M118" si="74">L117</f>
        <v>129829</v>
      </c>
      <c r="N117" s="11"/>
      <c r="O117" s="11">
        <f t="shared" si="40"/>
        <v>129829</v>
      </c>
      <c r="P117" s="77">
        <v>243171</v>
      </c>
      <c r="Q117" s="11">
        <f t="shared" si="47"/>
        <v>373000</v>
      </c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75"/>
      <c r="AK117" s="64"/>
    </row>
    <row r="118" spans="1:37" s="23" customFormat="1" ht="36">
      <c r="A118" s="41" t="s">
        <v>196</v>
      </c>
      <c r="B118" s="22" t="s">
        <v>120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>
        <v>157992</v>
      </c>
      <c r="M118" s="11">
        <f t="shared" si="74"/>
        <v>157992</v>
      </c>
      <c r="N118" s="11"/>
      <c r="O118" s="11">
        <f t="shared" si="40"/>
        <v>157992</v>
      </c>
      <c r="P118" s="11"/>
      <c r="Q118" s="11">
        <f t="shared" si="47"/>
        <v>157992</v>
      </c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75"/>
      <c r="AK118" s="64"/>
    </row>
    <row r="119" spans="1:37" s="23" customFormat="1" ht="63.75">
      <c r="A119" s="26" t="s">
        <v>142</v>
      </c>
      <c r="B119" s="22" t="s">
        <v>120</v>
      </c>
      <c r="C119" s="11"/>
      <c r="D119" s="11"/>
      <c r="E119" s="11"/>
      <c r="F119" s="11">
        <v>18270826</v>
      </c>
      <c r="G119" s="11">
        <f>E119+F119</f>
        <v>18270826</v>
      </c>
      <c r="H119" s="11"/>
      <c r="I119" s="11">
        <f>G119+H119</f>
        <v>18270826</v>
      </c>
      <c r="J119" s="11"/>
      <c r="K119" s="11">
        <f t="shared" si="72"/>
        <v>18270826</v>
      </c>
      <c r="L119" s="11"/>
      <c r="M119" s="11">
        <f t="shared" si="39"/>
        <v>18270826</v>
      </c>
      <c r="N119" s="11"/>
      <c r="O119" s="11">
        <f t="shared" si="40"/>
        <v>18270826</v>
      </c>
      <c r="P119" s="11"/>
      <c r="Q119" s="11">
        <f t="shared" si="47"/>
        <v>18270826</v>
      </c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75"/>
      <c r="AK119" s="64"/>
    </row>
    <row r="120" spans="1:37" s="23" customFormat="1" ht="63.75">
      <c r="A120" s="26" t="s">
        <v>143</v>
      </c>
      <c r="B120" s="22" t="s">
        <v>120</v>
      </c>
      <c r="C120" s="11"/>
      <c r="D120" s="11"/>
      <c r="E120" s="11"/>
      <c r="F120" s="11">
        <v>1000000</v>
      </c>
      <c r="G120" s="11">
        <f>E120+F120</f>
        <v>1000000</v>
      </c>
      <c r="H120" s="11">
        <v>2083330</v>
      </c>
      <c r="I120" s="11">
        <f>G120+H120</f>
        <v>3083330</v>
      </c>
      <c r="J120" s="11"/>
      <c r="K120" s="11">
        <f t="shared" si="72"/>
        <v>3083330</v>
      </c>
      <c r="L120" s="11"/>
      <c r="M120" s="11">
        <f t="shared" si="39"/>
        <v>3083330</v>
      </c>
      <c r="N120" s="11">
        <v>-1000000</v>
      </c>
      <c r="O120" s="11">
        <f t="shared" si="40"/>
        <v>2083330</v>
      </c>
      <c r="P120" s="11"/>
      <c r="Q120" s="11">
        <f t="shared" si="47"/>
        <v>2083330</v>
      </c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75"/>
      <c r="AK120" s="64"/>
    </row>
    <row r="121" spans="1:37" s="23" customFormat="1" ht="38.25">
      <c r="A121" s="26" t="s">
        <v>144</v>
      </c>
      <c r="B121" s="22" t="s">
        <v>120</v>
      </c>
      <c r="C121" s="11"/>
      <c r="D121" s="11"/>
      <c r="E121" s="11"/>
      <c r="F121" s="11"/>
      <c r="G121" s="11"/>
      <c r="H121" s="11">
        <v>620000</v>
      </c>
      <c r="I121" s="11">
        <f t="shared" ref="I121:I127" si="75">H121</f>
        <v>620000</v>
      </c>
      <c r="J121" s="11"/>
      <c r="K121" s="11">
        <f t="shared" si="72"/>
        <v>620000</v>
      </c>
      <c r="L121" s="11"/>
      <c r="M121" s="11">
        <f t="shared" si="39"/>
        <v>620000</v>
      </c>
      <c r="N121" s="11"/>
      <c r="O121" s="11">
        <f t="shared" si="40"/>
        <v>620000</v>
      </c>
      <c r="P121" s="11"/>
      <c r="Q121" s="11">
        <f t="shared" si="47"/>
        <v>620000</v>
      </c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75"/>
      <c r="AK121" s="64"/>
    </row>
    <row r="122" spans="1:37" s="23" customFormat="1" ht="51">
      <c r="A122" s="26" t="s">
        <v>145</v>
      </c>
      <c r="B122" s="22" t="s">
        <v>120</v>
      </c>
      <c r="C122" s="11"/>
      <c r="D122" s="11"/>
      <c r="E122" s="11"/>
      <c r="F122" s="11"/>
      <c r="G122" s="11"/>
      <c r="H122" s="11">
        <v>2715000</v>
      </c>
      <c r="I122" s="11">
        <f t="shared" si="75"/>
        <v>2715000</v>
      </c>
      <c r="J122" s="11"/>
      <c r="K122" s="11">
        <f t="shared" si="72"/>
        <v>2715000</v>
      </c>
      <c r="L122" s="11"/>
      <c r="M122" s="11">
        <f t="shared" si="39"/>
        <v>2715000</v>
      </c>
      <c r="N122" s="11"/>
      <c r="O122" s="11">
        <f t="shared" si="40"/>
        <v>2715000</v>
      </c>
      <c r="P122" s="11"/>
      <c r="Q122" s="11">
        <f t="shared" si="47"/>
        <v>2715000</v>
      </c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75"/>
      <c r="AK122" s="64"/>
    </row>
    <row r="123" spans="1:37" s="23" customFormat="1" ht="51">
      <c r="A123" s="26" t="s">
        <v>146</v>
      </c>
      <c r="B123" s="22" t="s">
        <v>120</v>
      </c>
      <c r="C123" s="11"/>
      <c r="D123" s="11"/>
      <c r="E123" s="11"/>
      <c r="F123" s="11"/>
      <c r="G123" s="11"/>
      <c r="H123" s="11">
        <v>1798269.9</v>
      </c>
      <c r="I123" s="11">
        <f t="shared" si="75"/>
        <v>1798269.9</v>
      </c>
      <c r="J123" s="11"/>
      <c r="K123" s="11">
        <f t="shared" si="72"/>
        <v>1798269.9</v>
      </c>
      <c r="L123" s="11"/>
      <c r="M123" s="11">
        <f t="shared" si="39"/>
        <v>1798269.9</v>
      </c>
      <c r="N123" s="11"/>
      <c r="O123" s="11">
        <f t="shared" si="40"/>
        <v>1798269.9</v>
      </c>
      <c r="P123" s="11"/>
      <c r="Q123" s="11">
        <f t="shared" si="47"/>
        <v>1798269.9</v>
      </c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75"/>
      <c r="AK123" s="64"/>
    </row>
    <row r="124" spans="1:37" s="23" customFormat="1" ht="76.5">
      <c r="A124" s="26" t="s">
        <v>147</v>
      </c>
      <c r="B124" s="22" t="s">
        <v>120</v>
      </c>
      <c r="C124" s="11"/>
      <c r="D124" s="11"/>
      <c r="E124" s="11"/>
      <c r="F124" s="11"/>
      <c r="G124" s="11"/>
      <c r="H124" s="11">
        <v>138075</v>
      </c>
      <c r="I124" s="11">
        <f t="shared" si="75"/>
        <v>138075</v>
      </c>
      <c r="J124" s="11"/>
      <c r="K124" s="11">
        <f t="shared" si="72"/>
        <v>138075</v>
      </c>
      <c r="L124" s="11"/>
      <c r="M124" s="11">
        <f t="shared" si="39"/>
        <v>138075</v>
      </c>
      <c r="N124" s="11"/>
      <c r="O124" s="11">
        <f t="shared" si="40"/>
        <v>138075</v>
      </c>
      <c r="P124" s="11"/>
      <c r="Q124" s="11">
        <f t="shared" si="47"/>
        <v>138075</v>
      </c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75"/>
      <c r="AK124" s="64"/>
    </row>
    <row r="125" spans="1:37" s="23" customFormat="1" ht="51">
      <c r="A125" s="25" t="s">
        <v>148</v>
      </c>
      <c r="B125" s="22" t="s">
        <v>120</v>
      </c>
      <c r="C125" s="11"/>
      <c r="D125" s="11"/>
      <c r="E125" s="11"/>
      <c r="F125" s="11"/>
      <c r="G125" s="11"/>
      <c r="H125" s="11">
        <v>271012</v>
      </c>
      <c r="I125" s="11">
        <f t="shared" si="75"/>
        <v>271012</v>
      </c>
      <c r="J125" s="11"/>
      <c r="K125" s="11">
        <f t="shared" si="72"/>
        <v>271012</v>
      </c>
      <c r="L125" s="11"/>
      <c r="M125" s="11">
        <f t="shared" si="39"/>
        <v>271012</v>
      </c>
      <c r="N125" s="11"/>
      <c r="O125" s="11">
        <f t="shared" si="40"/>
        <v>271012</v>
      </c>
      <c r="P125" s="11"/>
      <c r="Q125" s="11">
        <f t="shared" si="47"/>
        <v>271012</v>
      </c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75"/>
      <c r="AK125" s="64"/>
    </row>
    <row r="126" spans="1:37" s="23" customFormat="1" ht="38.25">
      <c r="A126" s="25" t="s">
        <v>149</v>
      </c>
      <c r="B126" s="22" t="s">
        <v>120</v>
      </c>
      <c r="C126" s="11"/>
      <c r="D126" s="11"/>
      <c r="E126" s="11"/>
      <c r="F126" s="11"/>
      <c r="G126" s="11"/>
      <c r="H126" s="11">
        <v>5356572.34</v>
      </c>
      <c r="I126" s="11">
        <f t="shared" si="75"/>
        <v>5356572.34</v>
      </c>
      <c r="J126" s="11"/>
      <c r="K126" s="11">
        <f t="shared" si="72"/>
        <v>5356572.34</v>
      </c>
      <c r="L126" s="11"/>
      <c r="M126" s="11">
        <f t="shared" si="39"/>
        <v>5356572.34</v>
      </c>
      <c r="N126" s="11"/>
      <c r="O126" s="11">
        <f t="shared" si="40"/>
        <v>5356572.34</v>
      </c>
      <c r="P126" s="11"/>
      <c r="Q126" s="11">
        <f t="shared" si="47"/>
        <v>5356572.34</v>
      </c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75"/>
      <c r="AK126" s="64"/>
    </row>
    <row r="127" spans="1:37" s="23" customFormat="1" ht="51">
      <c r="A127" s="25" t="s">
        <v>150</v>
      </c>
      <c r="B127" s="22" t="s">
        <v>120</v>
      </c>
      <c r="C127" s="11"/>
      <c r="D127" s="11"/>
      <c r="E127" s="11"/>
      <c r="F127" s="11"/>
      <c r="G127" s="11"/>
      <c r="H127" s="11">
        <v>860479</v>
      </c>
      <c r="I127" s="11">
        <f t="shared" si="75"/>
        <v>860479</v>
      </c>
      <c r="J127" s="11"/>
      <c r="K127" s="11">
        <f t="shared" si="72"/>
        <v>860479</v>
      </c>
      <c r="L127" s="11"/>
      <c r="M127" s="11">
        <f t="shared" si="39"/>
        <v>860479</v>
      </c>
      <c r="N127" s="11"/>
      <c r="O127" s="11">
        <f t="shared" si="40"/>
        <v>860479</v>
      </c>
      <c r="P127" s="11"/>
      <c r="Q127" s="11">
        <f t="shared" si="47"/>
        <v>860479</v>
      </c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75"/>
      <c r="AK127" s="64"/>
    </row>
    <row r="128" spans="1:37" s="23" customFormat="1" ht="36">
      <c r="A128" s="43" t="s">
        <v>197</v>
      </c>
      <c r="B128" s="22" t="s">
        <v>120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>
        <v>205489</v>
      </c>
      <c r="M128" s="11">
        <f>L128</f>
        <v>205489</v>
      </c>
      <c r="N128" s="11"/>
      <c r="O128" s="11">
        <f t="shared" si="40"/>
        <v>205489</v>
      </c>
      <c r="P128" s="11"/>
      <c r="Q128" s="11">
        <f t="shared" si="47"/>
        <v>205489</v>
      </c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75"/>
      <c r="AK128" s="64"/>
    </row>
    <row r="129" spans="1:37" s="23" customFormat="1" ht="36">
      <c r="A129" s="43" t="s">
        <v>198</v>
      </c>
      <c r="B129" s="22" t="s">
        <v>120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>
        <v>67500</v>
      </c>
      <c r="M129" s="11">
        <f>L129</f>
        <v>67500</v>
      </c>
      <c r="N129" s="11"/>
      <c r="O129" s="11">
        <f t="shared" si="40"/>
        <v>67500</v>
      </c>
      <c r="P129" s="11"/>
      <c r="Q129" s="11">
        <f t="shared" si="47"/>
        <v>67500</v>
      </c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75"/>
      <c r="AK129" s="64"/>
    </row>
    <row r="130" spans="1:37" s="23" customFormat="1" ht="76.5">
      <c r="A130" s="25" t="s">
        <v>205</v>
      </c>
      <c r="B130" s="22" t="s">
        <v>120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>
        <v>0</v>
      </c>
      <c r="N130" s="11">
        <v>463620</v>
      </c>
      <c r="O130" s="11">
        <f t="shared" si="40"/>
        <v>463620</v>
      </c>
      <c r="P130" s="11"/>
      <c r="Q130" s="11">
        <f t="shared" si="47"/>
        <v>463620</v>
      </c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75"/>
      <c r="AK130" s="64"/>
    </row>
    <row r="131" spans="1:37" s="28" customFormat="1" ht="25.5">
      <c r="A131" s="7" t="s">
        <v>151</v>
      </c>
      <c r="B131" s="8" t="s">
        <v>152</v>
      </c>
      <c r="C131" s="9">
        <f>SUM(C132:C146)</f>
        <v>665388400</v>
      </c>
      <c r="D131" s="9">
        <f t="shared" ref="D131:AG131" si="76">SUM(D132:D146)</f>
        <v>-119.65999999999985</v>
      </c>
      <c r="E131" s="9">
        <f t="shared" si="76"/>
        <v>665388280.34000003</v>
      </c>
      <c r="F131" s="9">
        <f t="shared" si="76"/>
        <v>18071072.18</v>
      </c>
      <c r="G131" s="9">
        <f t="shared" si="76"/>
        <v>683459352.51999998</v>
      </c>
      <c r="H131" s="9">
        <f t="shared" si="76"/>
        <v>-397700</v>
      </c>
      <c r="I131" s="9">
        <f t="shared" si="76"/>
        <v>683061652.51999998</v>
      </c>
      <c r="J131" s="9">
        <f t="shared" si="76"/>
        <v>0</v>
      </c>
      <c r="K131" s="9">
        <f t="shared" si="72"/>
        <v>683061652.51999998</v>
      </c>
      <c r="L131" s="9">
        <f>SUM(L132:L147)</f>
        <v>10474200</v>
      </c>
      <c r="M131" s="9">
        <f>SUM(M132:M147)</f>
        <v>693535852.51999998</v>
      </c>
      <c r="N131" s="9">
        <f t="shared" ref="N131" si="77">SUM(N132:N147)</f>
        <v>4122053.73</v>
      </c>
      <c r="O131" s="9">
        <f>SUM(O132:O147)</f>
        <v>697657906.25</v>
      </c>
      <c r="P131" s="9">
        <f>SUM(P132:P147)</f>
        <v>-5480300</v>
      </c>
      <c r="Q131" s="9">
        <f>SUM(Q132:Q147)</f>
        <v>692177606.25</v>
      </c>
      <c r="R131" s="9">
        <f t="shared" si="76"/>
        <v>703211000</v>
      </c>
      <c r="S131" s="9">
        <f t="shared" si="76"/>
        <v>492698.38</v>
      </c>
      <c r="T131" s="9">
        <f t="shared" si="76"/>
        <v>703703698.38</v>
      </c>
      <c r="U131" s="9">
        <f t="shared" si="76"/>
        <v>0</v>
      </c>
      <c r="V131" s="9">
        <f t="shared" si="76"/>
        <v>703703698.38</v>
      </c>
      <c r="W131" s="9">
        <f>SUM(W132:W147)</f>
        <v>30677700</v>
      </c>
      <c r="X131" s="9">
        <f>SUM(X132:X147)</f>
        <v>734381398.38</v>
      </c>
      <c r="Y131" s="9">
        <f>SUM(Y132:Y147)</f>
        <v>0</v>
      </c>
      <c r="Z131" s="9">
        <f>SUM(Z132:Z147)</f>
        <v>734381398.38</v>
      </c>
      <c r="AA131" s="9">
        <f t="shared" si="76"/>
        <v>734915400</v>
      </c>
      <c r="AB131" s="9">
        <f t="shared" si="76"/>
        <v>502266.25999999995</v>
      </c>
      <c r="AC131" s="9">
        <f t="shared" si="76"/>
        <v>735417666.25999999</v>
      </c>
      <c r="AD131" s="9">
        <f t="shared" si="76"/>
        <v>0</v>
      </c>
      <c r="AE131" s="9">
        <f t="shared" si="76"/>
        <v>735417666.25999999</v>
      </c>
      <c r="AF131" s="9">
        <f t="shared" si="76"/>
        <v>0</v>
      </c>
      <c r="AG131" s="9">
        <f t="shared" si="76"/>
        <v>735417666.25999999</v>
      </c>
      <c r="AH131" s="9">
        <f>SUM(AH132:AH147)</f>
        <v>30544900</v>
      </c>
      <c r="AI131" s="9">
        <f>SUM(AI132:AI147)</f>
        <v>765962566.25999999</v>
      </c>
      <c r="AJ131" s="74">
        <f>O131+P131-Q131</f>
        <v>0</v>
      </c>
      <c r="AK131" s="62"/>
    </row>
    <row r="132" spans="1:37" ht="28.5" customHeight="1">
      <c r="A132" s="12" t="s">
        <v>153</v>
      </c>
      <c r="B132" s="13" t="s">
        <v>154</v>
      </c>
      <c r="C132" s="11">
        <v>5980600</v>
      </c>
      <c r="D132" s="11"/>
      <c r="E132" s="11">
        <f t="shared" si="1"/>
        <v>5980600</v>
      </c>
      <c r="F132" s="11"/>
      <c r="G132" s="11">
        <f t="shared" si="49"/>
        <v>5980600</v>
      </c>
      <c r="H132" s="11"/>
      <c r="I132" s="11">
        <f t="shared" ref="I132:I142" si="78">G132</f>
        <v>5980600</v>
      </c>
      <c r="J132" s="11"/>
      <c r="K132" s="11">
        <f t="shared" si="72"/>
        <v>5980600</v>
      </c>
      <c r="L132" s="11"/>
      <c r="M132" s="11">
        <f t="shared" si="39"/>
        <v>5980600</v>
      </c>
      <c r="N132" s="11"/>
      <c r="O132" s="11">
        <f t="shared" ref="O132:O147" si="79">M132+N132</f>
        <v>5980600</v>
      </c>
      <c r="P132" s="11"/>
      <c r="Q132" s="11">
        <f>SUM(O132:P132)</f>
        <v>5980600</v>
      </c>
      <c r="R132" s="11">
        <v>4802400</v>
      </c>
      <c r="S132" s="11"/>
      <c r="T132" s="11">
        <f t="shared" si="17"/>
        <v>4802400</v>
      </c>
      <c r="U132" s="11"/>
      <c r="V132" s="11">
        <f t="shared" ref="V132:V142" si="80">SUM(T132:U132)</f>
        <v>4802400</v>
      </c>
      <c r="W132" s="11"/>
      <c r="X132" s="11">
        <f t="shared" ref="X132:X142" si="81">SUM(V132:W132)</f>
        <v>4802400</v>
      </c>
      <c r="Y132" s="11"/>
      <c r="Z132" s="11">
        <f t="shared" ref="Z132:Z142" si="82">SUM(X132:Y132)</f>
        <v>4802400</v>
      </c>
      <c r="AA132" s="11">
        <v>4784500</v>
      </c>
      <c r="AB132" s="11"/>
      <c r="AC132" s="11">
        <f t="shared" si="31"/>
        <v>4784500</v>
      </c>
      <c r="AD132" s="11"/>
      <c r="AE132" s="11">
        <f t="shared" ref="AE132:AE142" si="83">SUM(AC132:AD132)</f>
        <v>4784500</v>
      </c>
      <c r="AF132" s="11"/>
      <c r="AG132" s="11">
        <f t="shared" ref="AG132:AG142" si="84">SUM(AE132:AF132)</f>
        <v>4784500</v>
      </c>
      <c r="AH132" s="11"/>
      <c r="AI132" s="11">
        <f t="shared" ref="AI132:AI142" si="85">SUM(AG132:AH132)</f>
        <v>4784500</v>
      </c>
      <c r="AK132" s="62"/>
    </row>
    <row r="133" spans="1:37" ht="63.75">
      <c r="A133" s="12" t="s">
        <v>155</v>
      </c>
      <c r="B133" s="13" t="s">
        <v>154</v>
      </c>
      <c r="C133" s="11">
        <v>291300</v>
      </c>
      <c r="D133" s="11"/>
      <c r="E133" s="11">
        <f t="shared" si="1"/>
        <v>291300</v>
      </c>
      <c r="F133" s="11"/>
      <c r="G133" s="11">
        <f t="shared" si="49"/>
        <v>291300</v>
      </c>
      <c r="H133" s="11"/>
      <c r="I133" s="11">
        <f t="shared" si="78"/>
        <v>291300</v>
      </c>
      <c r="J133" s="11"/>
      <c r="K133" s="11">
        <f t="shared" si="72"/>
        <v>291300</v>
      </c>
      <c r="L133" s="11"/>
      <c r="M133" s="11">
        <f t="shared" si="39"/>
        <v>291300</v>
      </c>
      <c r="N133" s="11"/>
      <c r="O133" s="11">
        <f t="shared" si="79"/>
        <v>291300</v>
      </c>
      <c r="P133" s="11"/>
      <c r="Q133" s="11">
        <f t="shared" ref="Q133:Q147" si="86">SUM(O133:P133)</f>
        <v>291300</v>
      </c>
      <c r="R133" s="11">
        <v>299800</v>
      </c>
      <c r="S133" s="11"/>
      <c r="T133" s="11">
        <f t="shared" si="17"/>
        <v>299800</v>
      </c>
      <c r="U133" s="11"/>
      <c r="V133" s="11">
        <f t="shared" si="80"/>
        <v>299800</v>
      </c>
      <c r="W133" s="11"/>
      <c r="X133" s="11">
        <f t="shared" si="81"/>
        <v>299800</v>
      </c>
      <c r="Y133" s="11"/>
      <c r="Z133" s="11">
        <f t="shared" si="82"/>
        <v>299800</v>
      </c>
      <c r="AA133" s="11">
        <v>310400</v>
      </c>
      <c r="AB133" s="11"/>
      <c r="AC133" s="11">
        <f t="shared" si="31"/>
        <v>310400</v>
      </c>
      <c r="AD133" s="11"/>
      <c r="AE133" s="11">
        <f t="shared" si="83"/>
        <v>310400</v>
      </c>
      <c r="AF133" s="11"/>
      <c r="AG133" s="11">
        <f t="shared" si="84"/>
        <v>310400</v>
      </c>
      <c r="AH133" s="11"/>
      <c r="AI133" s="11">
        <f t="shared" si="85"/>
        <v>310400</v>
      </c>
      <c r="AK133" s="62"/>
    </row>
    <row r="134" spans="1:37" ht="76.5">
      <c r="A134" s="12" t="s">
        <v>156</v>
      </c>
      <c r="B134" s="13" t="s">
        <v>154</v>
      </c>
      <c r="C134" s="11">
        <v>5480300</v>
      </c>
      <c r="D134" s="11"/>
      <c r="E134" s="11">
        <f t="shared" si="1"/>
        <v>5480300</v>
      </c>
      <c r="F134" s="11"/>
      <c r="G134" s="11">
        <f t="shared" si="49"/>
        <v>5480300</v>
      </c>
      <c r="H134" s="11"/>
      <c r="I134" s="11">
        <f t="shared" si="78"/>
        <v>5480300</v>
      </c>
      <c r="J134" s="11"/>
      <c r="K134" s="11">
        <f t="shared" si="72"/>
        <v>5480300</v>
      </c>
      <c r="L134" s="11"/>
      <c r="M134" s="11">
        <f t="shared" si="39"/>
        <v>5480300</v>
      </c>
      <c r="N134" s="11"/>
      <c r="O134" s="11">
        <f t="shared" si="79"/>
        <v>5480300</v>
      </c>
      <c r="P134" s="11">
        <v>-5480300</v>
      </c>
      <c r="Q134" s="11">
        <f t="shared" si="86"/>
        <v>0</v>
      </c>
      <c r="R134" s="11">
        <v>5480300</v>
      </c>
      <c r="S134" s="11"/>
      <c r="T134" s="11">
        <f t="shared" si="17"/>
        <v>5480300</v>
      </c>
      <c r="U134" s="11"/>
      <c r="V134" s="11">
        <f t="shared" si="80"/>
        <v>5480300</v>
      </c>
      <c r="W134" s="11"/>
      <c r="X134" s="11">
        <f t="shared" si="81"/>
        <v>5480300</v>
      </c>
      <c r="Y134" s="11"/>
      <c r="Z134" s="11">
        <f t="shared" si="82"/>
        <v>5480300</v>
      </c>
      <c r="AA134" s="11">
        <v>5480300</v>
      </c>
      <c r="AB134" s="11"/>
      <c r="AC134" s="11">
        <f t="shared" si="31"/>
        <v>5480300</v>
      </c>
      <c r="AD134" s="11"/>
      <c r="AE134" s="11">
        <f t="shared" si="83"/>
        <v>5480300</v>
      </c>
      <c r="AF134" s="11"/>
      <c r="AG134" s="11">
        <f t="shared" si="84"/>
        <v>5480300</v>
      </c>
      <c r="AH134" s="11"/>
      <c r="AI134" s="11">
        <f t="shared" si="85"/>
        <v>5480300</v>
      </c>
      <c r="AK134" s="62"/>
    </row>
    <row r="135" spans="1:37" ht="31.5" customHeight="1">
      <c r="A135" s="12" t="s">
        <v>157</v>
      </c>
      <c r="B135" s="13" t="s">
        <v>154</v>
      </c>
      <c r="C135" s="11">
        <v>1012500</v>
      </c>
      <c r="D135" s="11"/>
      <c r="E135" s="11">
        <f t="shared" si="1"/>
        <v>1012500</v>
      </c>
      <c r="F135" s="11"/>
      <c r="G135" s="11">
        <f t="shared" si="49"/>
        <v>1012500</v>
      </c>
      <c r="H135" s="11"/>
      <c r="I135" s="11">
        <f t="shared" si="78"/>
        <v>1012500</v>
      </c>
      <c r="J135" s="11"/>
      <c r="K135" s="11">
        <f t="shared" si="72"/>
        <v>1012500</v>
      </c>
      <c r="L135" s="11"/>
      <c r="M135" s="11">
        <f t="shared" si="39"/>
        <v>1012500</v>
      </c>
      <c r="N135" s="11"/>
      <c r="O135" s="11">
        <f t="shared" si="79"/>
        <v>1012500</v>
      </c>
      <c r="P135" s="11"/>
      <c r="Q135" s="11">
        <f t="shared" si="86"/>
        <v>1012500</v>
      </c>
      <c r="R135" s="11">
        <v>1012500</v>
      </c>
      <c r="S135" s="11"/>
      <c r="T135" s="11">
        <f t="shared" si="17"/>
        <v>1012500</v>
      </c>
      <c r="U135" s="11"/>
      <c r="V135" s="11">
        <f t="shared" si="80"/>
        <v>1012500</v>
      </c>
      <c r="W135" s="11"/>
      <c r="X135" s="11">
        <f t="shared" si="81"/>
        <v>1012500</v>
      </c>
      <c r="Y135" s="11"/>
      <c r="Z135" s="11">
        <f t="shared" si="82"/>
        <v>1012500</v>
      </c>
      <c r="AA135" s="11">
        <v>1012500</v>
      </c>
      <c r="AB135" s="11"/>
      <c r="AC135" s="11">
        <f t="shared" si="31"/>
        <v>1012500</v>
      </c>
      <c r="AD135" s="11"/>
      <c r="AE135" s="11">
        <f t="shared" si="83"/>
        <v>1012500</v>
      </c>
      <c r="AF135" s="11"/>
      <c r="AG135" s="11">
        <f t="shared" si="84"/>
        <v>1012500</v>
      </c>
      <c r="AH135" s="11"/>
      <c r="AI135" s="11">
        <f t="shared" si="85"/>
        <v>1012500</v>
      </c>
      <c r="AK135" s="62"/>
    </row>
    <row r="136" spans="1:37" ht="114.75">
      <c r="A136" s="12" t="s">
        <v>158</v>
      </c>
      <c r="B136" s="13" t="s">
        <v>154</v>
      </c>
      <c r="C136" s="11">
        <v>10000</v>
      </c>
      <c r="D136" s="11"/>
      <c r="E136" s="11">
        <f t="shared" si="1"/>
        <v>10000</v>
      </c>
      <c r="F136" s="11"/>
      <c r="G136" s="11">
        <f t="shared" si="49"/>
        <v>10000</v>
      </c>
      <c r="H136" s="11"/>
      <c r="I136" s="11">
        <f t="shared" si="78"/>
        <v>10000</v>
      </c>
      <c r="J136" s="11"/>
      <c r="K136" s="11">
        <f t="shared" si="72"/>
        <v>10000</v>
      </c>
      <c r="L136" s="11"/>
      <c r="M136" s="11">
        <f t="shared" si="39"/>
        <v>10000</v>
      </c>
      <c r="N136" s="11"/>
      <c r="O136" s="11">
        <f t="shared" si="79"/>
        <v>10000</v>
      </c>
      <c r="P136" s="11"/>
      <c r="Q136" s="11">
        <f t="shared" si="86"/>
        <v>10000</v>
      </c>
      <c r="R136" s="11">
        <v>10000</v>
      </c>
      <c r="S136" s="11"/>
      <c r="T136" s="11">
        <f t="shared" si="17"/>
        <v>10000</v>
      </c>
      <c r="U136" s="11"/>
      <c r="V136" s="11">
        <f t="shared" si="80"/>
        <v>10000</v>
      </c>
      <c r="W136" s="11"/>
      <c r="X136" s="11">
        <f t="shared" si="81"/>
        <v>10000</v>
      </c>
      <c r="Y136" s="11"/>
      <c r="Z136" s="11">
        <f t="shared" si="82"/>
        <v>10000</v>
      </c>
      <c r="AA136" s="11">
        <v>10000</v>
      </c>
      <c r="AB136" s="11"/>
      <c r="AC136" s="11">
        <f t="shared" si="31"/>
        <v>10000</v>
      </c>
      <c r="AD136" s="11"/>
      <c r="AE136" s="11">
        <f t="shared" si="83"/>
        <v>10000</v>
      </c>
      <c r="AF136" s="11"/>
      <c r="AG136" s="11">
        <f t="shared" si="84"/>
        <v>10000</v>
      </c>
      <c r="AH136" s="11"/>
      <c r="AI136" s="11">
        <f t="shared" si="85"/>
        <v>10000</v>
      </c>
      <c r="AK136" s="62"/>
    </row>
    <row r="137" spans="1:37" ht="76.5">
      <c r="A137" s="12" t="s">
        <v>159</v>
      </c>
      <c r="B137" s="13" t="s">
        <v>154</v>
      </c>
      <c r="C137" s="11">
        <v>25000</v>
      </c>
      <c r="D137" s="11"/>
      <c r="E137" s="11">
        <f t="shared" si="1"/>
        <v>25000</v>
      </c>
      <c r="F137" s="11"/>
      <c r="G137" s="11">
        <f t="shared" si="49"/>
        <v>25000</v>
      </c>
      <c r="H137" s="11"/>
      <c r="I137" s="11">
        <f t="shared" si="78"/>
        <v>25000</v>
      </c>
      <c r="J137" s="11"/>
      <c r="K137" s="11">
        <f t="shared" si="72"/>
        <v>25000</v>
      </c>
      <c r="L137" s="11"/>
      <c r="M137" s="11">
        <f t="shared" si="39"/>
        <v>25000</v>
      </c>
      <c r="N137" s="11"/>
      <c r="O137" s="11">
        <f t="shared" si="79"/>
        <v>25000</v>
      </c>
      <c r="P137" s="11"/>
      <c r="Q137" s="11">
        <f t="shared" si="86"/>
        <v>25000</v>
      </c>
      <c r="R137" s="11">
        <v>25000</v>
      </c>
      <c r="S137" s="11"/>
      <c r="T137" s="11">
        <f t="shared" si="17"/>
        <v>25000</v>
      </c>
      <c r="U137" s="11"/>
      <c r="V137" s="11">
        <f t="shared" si="80"/>
        <v>25000</v>
      </c>
      <c r="W137" s="11"/>
      <c r="X137" s="11">
        <f t="shared" si="81"/>
        <v>25000</v>
      </c>
      <c r="Y137" s="11"/>
      <c r="Z137" s="11">
        <f t="shared" si="82"/>
        <v>25000</v>
      </c>
      <c r="AA137" s="11">
        <v>25000</v>
      </c>
      <c r="AB137" s="11"/>
      <c r="AC137" s="11">
        <f t="shared" si="31"/>
        <v>25000</v>
      </c>
      <c r="AD137" s="11"/>
      <c r="AE137" s="11">
        <f t="shared" si="83"/>
        <v>25000</v>
      </c>
      <c r="AF137" s="11"/>
      <c r="AG137" s="11">
        <f t="shared" si="84"/>
        <v>25000</v>
      </c>
      <c r="AH137" s="11"/>
      <c r="AI137" s="11">
        <f t="shared" si="85"/>
        <v>25000</v>
      </c>
      <c r="AK137" s="62"/>
    </row>
    <row r="138" spans="1:37" ht="140.25">
      <c r="A138" s="12" t="s">
        <v>160</v>
      </c>
      <c r="B138" s="13" t="s">
        <v>154</v>
      </c>
      <c r="C138" s="11">
        <v>49372000</v>
      </c>
      <c r="D138" s="11"/>
      <c r="E138" s="11">
        <f t="shared" si="1"/>
        <v>49372000</v>
      </c>
      <c r="F138" s="11"/>
      <c r="G138" s="11">
        <f t="shared" si="49"/>
        <v>49372000</v>
      </c>
      <c r="H138" s="11"/>
      <c r="I138" s="11">
        <f t="shared" si="78"/>
        <v>49372000</v>
      </c>
      <c r="J138" s="11"/>
      <c r="K138" s="11">
        <f t="shared" si="72"/>
        <v>49372000</v>
      </c>
      <c r="L138" s="11"/>
      <c r="M138" s="11">
        <f t="shared" ref="M138:M164" si="87">K138+L138</f>
        <v>49372000</v>
      </c>
      <c r="N138" s="11">
        <v>2730300</v>
      </c>
      <c r="O138" s="11">
        <f t="shared" si="79"/>
        <v>52102300</v>
      </c>
      <c r="P138" s="11"/>
      <c r="Q138" s="11">
        <f t="shared" si="86"/>
        <v>52102300</v>
      </c>
      <c r="R138" s="11">
        <v>51346800</v>
      </c>
      <c r="S138" s="11"/>
      <c r="T138" s="11">
        <f t="shared" si="17"/>
        <v>51346800</v>
      </c>
      <c r="U138" s="11"/>
      <c r="V138" s="11">
        <f t="shared" si="80"/>
        <v>51346800</v>
      </c>
      <c r="W138" s="11"/>
      <c r="X138" s="11">
        <f t="shared" si="81"/>
        <v>51346800</v>
      </c>
      <c r="Y138" s="11"/>
      <c r="Z138" s="11">
        <f t="shared" si="82"/>
        <v>51346800</v>
      </c>
      <c r="AA138" s="11">
        <v>53400700</v>
      </c>
      <c r="AB138" s="11"/>
      <c r="AC138" s="11">
        <f t="shared" si="31"/>
        <v>53400700</v>
      </c>
      <c r="AD138" s="11"/>
      <c r="AE138" s="11">
        <f t="shared" si="83"/>
        <v>53400700</v>
      </c>
      <c r="AF138" s="11"/>
      <c r="AG138" s="11">
        <f t="shared" si="84"/>
        <v>53400700</v>
      </c>
      <c r="AH138" s="11"/>
      <c r="AI138" s="11">
        <f t="shared" si="85"/>
        <v>53400700</v>
      </c>
      <c r="AK138" s="62"/>
    </row>
    <row r="139" spans="1:37" ht="89.25">
      <c r="A139" s="12" t="s">
        <v>161</v>
      </c>
      <c r="B139" s="13" t="s">
        <v>162</v>
      </c>
      <c r="C139" s="11">
        <v>9166200</v>
      </c>
      <c r="D139" s="11"/>
      <c r="E139" s="11">
        <f t="shared" si="1"/>
        <v>9166200</v>
      </c>
      <c r="F139" s="11"/>
      <c r="G139" s="11">
        <f t="shared" si="49"/>
        <v>9166200</v>
      </c>
      <c r="H139" s="11"/>
      <c r="I139" s="11">
        <f t="shared" si="78"/>
        <v>9166200</v>
      </c>
      <c r="J139" s="11"/>
      <c r="K139" s="11">
        <f t="shared" si="72"/>
        <v>9166200</v>
      </c>
      <c r="L139" s="11"/>
      <c r="M139" s="11">
        <f t="shared" si="87"/>
        <v>9166200</v>
      </c>
      <c r="N139" s="11">
        <v>284200</v>
      </c>
      <c r="O139" s="11">
        <f t="shared" si="79"/>
        <v>9450400</v>
      </c>
      <c r="P139" s="11"/>
      <c r="Q139" s="11">
        <f t="shared" si="86"/>
        <v>9450400</v>
      </c>
      <c r="R139" s="11">
        <v>9188400</v>
      </c>
      <c r="S139" s="11"/>
      <c r="T139" s="11">
        <f t="shared" si="17"/>
        <v>9188400</v>
      </c>
      <c r="U139" s="11"/>
      <c r="V139" s="11">
        <f t="shared" si="80"/>
        <v>9188400</v>
      </c>
      <c r="W139" s="11"/>
      <c r="X139" s="11">
        <f t="shared" si="81"/>
        <v>9188400</v>
      </c>
      <c r="Y139" s="11"/>
      <c r="Z139" s="11">
        <f t="shared" si="82"/>
        <v>9188400</v>
      </c>
      <c r="AA139" s="11">
        <v>9188400</v>
      </c>
      <c r="AB139" s="11"/>
      <c r="AC139" s="11">
        <f t="shared" si="31"/>
        <v>9188400</v>
      </c>
      <c r="AD139" s="11"/>
      <c r="AE139" s="11">
        <f t="shared" si="83"/>
        <v>9188400</v>
      </c>
      <c r="AF139" s="11"/>
      <c r="AG139" s="11">
        <f t="shared" si="84"/>
        <v>9188400</v>
      </c>
      <c r="AH139" s="11"/>
      <c r="AI139" s="11">
        <f t="shared" si="85"/>
        <v>9188400</v>
      </c>
      <c r="AK139" s="62"/>
    </row>
    <row r="140" spans="1:37" ht="165.75">
      <c r="A140" s="12" t="s">
        <v>163</v>
      </c>
      <c r="B140" s="13" t="s">
        <v>164</v>
      </c>
      <c r="C140" s="11">
        <v>4377500</v>
      </c>
      <c r="D140" s="11">
        <v>-24633.45</v>
      </c>
      <c r="E140" s="11">
        <f t="shared" si="1"/>
        <v>4352866.55</v>
      </c>
      <c r="F140" s="11"/>
      <c r="G140" s="11">
        <f t="shared" si="49"/>
        <v>4352866.55</v>
      </c>
      <c r="H140" s="11"/>
      <c r="I140" s="11">
        <f t="shared" si="78"/>
        <v>4352866.55</v>
      </c>
      <c r="J140" s="11"/>
      <c r="K140" s="11">
        <f t="shared" si="72"/>
        <v>4352866.55</v>
      </c>
      <c r="L140" s="11"/>
      <c r="M140" s="11">
        <f t="shared" si="87"/>
        <v>4352866.55</v>
      </c>
      <c r="N140" s="11"/>
      <c r="O140" s="11">
        <f t="shared" si="79"/>
        <v>4352866.55</v>
      </c>
      <c r="P140" s="11"/>
      <c r="Q140" s="11">
        <f t="shared" si="86"/>
        <v>4352866.55</v>
      </c>
      <c r="R140" s="11">
        <v>4607800</v>
      </c>
      <c r="S140" s="11">
        <v>547409.86</v>
      </c>
      <c r="T140" s="11">
        <f t="shared" si="17"/>
        <v>5155209.8600000003</v>
      </c>
      <c r="U140" s="11"/>
      <c r="V140" s="11">
        <f t="shared" si="80"/>
        <v>5155209.8600000003</v>
      </c>
      <c r="W140" s="11"/>
      <c r="X140" s="11">
        <f t="shared" si="81"/>
        <v>5155209.8600000003</v>
      </c>
      <c r="Y140" s="11"/>
      <c r="Z140" s="11">
        <f t="shared" si="82"/>
        <v>5155209.8600000003</v>
      </c>
      <c r="AA140" s="11">
        <v>4631400</v>
      </c>
      <c r="AB140" s="11">
        <v>558032.97</v>
      </c>
      <c r="AC140" s="11">
        <f t="shared" si="31"/>
        <v>5189432.97</v>
      </c>
      <c r="AD140" s="11"/>
      <c r="AE140" s="11">
        <f t="shared" si="83"/>
        <v>5189432.97</v>
      </c>
      <c r="AF140" s="11"/>
      <c r="AG140" s="11">
        <f t="shared" si="84"/>
        <v>5189432.97</v>
      </c>
      <c r="AH140" s="11"/>
      <c r="AI140" s="11">
        <f t="shared" si="85"/>
        <v>5189432.97</v>
      </c>
      <c r="AK140" s="62"/>
    </row>
    <row r="141" spans="1:37" ht="51">
      <c r="A141" s="12" t="s">
        <v>165</v>
      </c>
      <c r="B141" s="13" t="s">
        <v>166</v>
      </c>
      <c r="C141" s="11">
        <v>3023200</v>
      </c>
      <c r="D141" s="11"/>
      <c r="E141" s="11">
        <f t="shared" si="1"/>
        <v>3023200</v>
      </c>
      <c r="F141" s="11"/>
      <c r="G141" s="11">
        <f t="shared" si="49"/>
        <v>3023200</v>
      </c>
      <c r="H141" s="11"/>
      <c r="I141" s="11">
        <f t="shared" si="78"/>
        <v>3023200</v>
      </c>
      <c r="J141" s="11"/>
      <c r="K141" s="11">
        <f t="shared" si="72"/>
        <v>3023200</v>
      </c>
      <c r="L141" s="11">
        <v>204000</v>
      </c>
      <c r="M141" s="11">
        <f t="shared" si="87"/>
        <v>3227200</v>
      </c>
      <c r="N141" s="11"/>
      <c r="O141" s="11">
        <f t="shared" si="79"/>
        <v>3227200</v>
      </c>
      <c r="P141" s="11"/>
      <c r="Q141" s="11">
        <f t="shared" si="86"/>
        <v>3227200</v>
      </c>
      <c r="R141" s="11">
        <v>3043600</v>
      </c>
      <c r="S141" s="11"/>
      <c r="T141" s="11">
        <f t="shared" si="17"/>
        <v>3043600</v>
      </c>
      <c r="U141" s="11"/>
      <c r="V141" s="11">
        <f t="shared" si="80"/>
        <v>3043600</v>
      </c>
      <c r="W141" s="11"/>
      <c r="X141" s="11">
        <f t="shared" si="81"/>
        <v>3043600</v>
      </c>
      <c r="Y141" s="11"/>
      <c r="Z141" s="11">
        <f t="shared" si="82"/>
        <v>3043600</v>
      </c>
      <c r="AA141" s="11">
        <v>3122600</v>
      </c>
      <c r="AB141" s="11"/>
      <c r="AC141" s="11">
        <f t="shared" si="31"/>
        <v>3122600</v>
      </c>
      <c r="AD141" s="11"/>
      <c r="AE141" s="11">
        <f t="shared" si="83"/>
        <v>3122600</v>
      </c>
      <c r="AF141" s="11"/>
      <c r="AG141" s="11">
        <f t="shared" si="84"/>
        <v>3122600</v>
      </c>
      <c r="AH141" s="11"/>
      <c r="AI141" s="11">
        <f t="shared" si="85"/>
        <v>3122600</v>
      </c>
      <c r="AK141" s="62"/>
    </row>
    <row r="142" spans="1:37" ht="76.5">
      <c r="A142" s="12" t="s">
        <v>167</v>
      </c>
      <c r="B142" s="13" t="s">
        <v>168</v>
      </c>
      <c r="C142" s="11">
        <v>10400</v>
      </c>
      <c r="D142" s="11"/>
      <c r="E142" s="11">
        <f t="shared" si="1"/>
        <v>10400</v>
      </c>
      <c r="F142" s="11"/>
      <c r="G142" s="11">
        <f t="shared" si="49"/>
        <v>10400</v>
      </c>
      <c r="H142" s="11"/>
      <c r="I142" s="11">
        <f t="shared" si="78"/>
        <v>10400</v>
      </c>
      <c r="J142" s="11"/>
      <c r="K142" s="11">
        <f t="shared" si="72"/>
        <v>10400</v>
      </c>
      <c r="L142" s="11"/>
      <c r="M142" s="11">
        <f t="shared" si="87"/>
        <v>10400</v>
      </c>
      <c r="N142" s="11"/>
      <c r="O142" s="11">
        <f t="shared" si="79"/>
        <v>10400</v>
      </c>
      <c r="P142" s="11"/>
      <c r="Q142" s="11">
        <f t="shared" si="86"/>
        <v>10400</v>
      </c>
      <c r="R142" s="11">
        <v>11200</v>
      </c>
      <c r="S142" s="11"/>
      <c r="T142" s="11">
        <f t="shared" si="17"/>
        <v>11200</v>
      </c>
      <c r="U142" s="11"/>
      <c r="V142" s="11">
        <f t="shared" si="80"/>
        <v>11200</v>
      </c>
      <c r="W142" s="11"/>
      <c r="X142" s="11">
        <f t="shared" si="81"/>
        <v>11200</v>
      </c>
      <c r="Y142" s="11"/>
      <c r="Z142" s="11">
        <f t="shared" si="82"/>
        <v>11200</v>
      </c>
      <c r="AA142" s="11">
        <v>116800</v>
      </c>
      <c r="AB142" s="11"/>
      <c r="AC142" s="11">
        <f t="shared" si="31"/>
        <v>116800</v>
      </c>
      <c r="AD142" s="11"/>
      <c r="AE142" s="11">
        <f t="shared" si="83"/>
        <v>116800</v>
      </c>
      <c r="AF142" s="11"/>
      <c r="AG142" s="11">
        <f t="shared" si="84"/>
        <v>116800</v>
      </c>
      <c r="AH142" s="11"/>
      <c r="AI142" s="11">
        <f t="shared" si="85"/>
        <v>116800</v>
      </c>
      <c r="AK142" s="62"/>
    </row>
    <row r="143" spans="1:37" ht="38.25">
      <c r="A143" s="12" t="s">
        <v>169</v>
      </c>
      <c r="B143" s="13" t="s">
        <v>170</v>
      </c>
      <c r="C143" s="11"/>
      <c r="D143" s="11"/>
      <c r="E143" s="11"/>
      <c r="F143" s="11">
        <v>397700</v>
      </c>
      <c r="G143" s="11">
        <f>E143+F143</f>
        <v>397700</v>
      </c>
      <c r="H143" s="11">
        <v>-397700</v>
      </c>
      <c r="I143" s="11">
        <f>G143+H143</f>
        <v>0</v>
      </c>
      <c r="J143" s="11"/>
      <c r="K143" s="11">
        <f t="shared" si="72"/>
        <v>0</v>
      </c>
      <c r="L143" s="11"/>
      <c r="M143" s="11">
        <f t="shared" si="87"/>
        <v>0</v>
      </c>
      <c r="N143" s="11"/>
      <c r="O143" s="11">
        <f t="shared" si="79"/>
        <v>0</v>
      </c>
      <c r="P143" s="11"/>
      <c r="Q143" s="11">
        <f t="shared" si="86"/>
        <v>0</v>
      </c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K143" s="62"/>
    </row>
    <row r="144" spans="1:37" ht="51">
      <c r="A144" s="12" t="s">
        <v>171</v>
      </c>
      <c r="B144" s="13" t="s">
        <v>172</v>
      </c>
      <c r="C144" s="11">
        <v>4953600</v>
      </c>
      <c r="D144" s="11"/>
      <c r="E144" s="11">
        <f t="shared" si="1"/>
        <v>4953600</v>
      </c>
      <c r="F144" s="11"/>
      <c r="G144" s="11">
        <f t="shared" si="49"/>
        <v>4953600</v>
      </c>
      <c r="H144" s="11"/>
      <c r="I144" s="11">
        <f t="shared" ref="I144" si="88">G144</f>
        <v>4953600</v>
      </c>
      <c r="J144" s="11"/>
      <c r="K144" s="11">
        <f t="shared" si="72"/>
        <v>4953600</v>
      </c>
      <c r="L144" s="11"/>
      <c r="M144" s="11">
        <f t="shared" si="87"/>
        <v>4953600</v>
      </c>
      <c r="N144" s="11"/>
      <c r="O144" s="11">
        <f t="shared" si="79"/>
        <v>4953600</v>
      </c>
      <c r="P144" s="11"/>
      <c r="Q144" s="11">
        <f t="shared" si="86"/>
        <v>4953600</v>
      </c>
      <c r="R144" s="11">
        <v>5097300</v>
      </c>
      <c r="S144" s="11"/>
      <c r="T144" s="11">
        <f t="shared" si="17"/>
        <v>5097300</v>
      </c>
      <c r="U144" s="11"/>
      <c r="V144" s="11">
        <f t="shared" ref="V144:V146" si="89">SUM(T144:U144)</f>
        <v>5097300</v>
      </c>
      <c r="W144" s="11"/>
      <c r="X144" s="11">
        <f t="shared" ref="X144:X146" si="90">SUM(V144:W144)</f>
        <v>5097300</v>
      </c>
      <c r="Y144" s="11"/>
      <c r="Z144" s="11">
        <f t="shared" ref="Z144:Z147" si="91">SUM(X144:Y144)</f>
        <v>5097300</v>
      </c>
      <c r="AA144" s="11">
        <v>5277400</v>
      </c>
      <c r="AB144" s="11"/>
      <c r="AC144" s="11">
        <f t="shared" si="31"/>
        <v>5277400</v>
      </c>
      <c r="AD144" s="11"/>
      <c r="AE144" s="11">
        <f t="shared" ref="AE144:AE146" si="92">SUM(AC144:AD144)</f>
        <v>5277400</v>
      </c>
      <c r="AF144" s="11"/>
      <c r="AG144" s="11">
        <f t="shared" ref="AG144:AG146" si="93">SUM(AE144:AF144)</f>
        <v>5277400</v>
      </c>
      <c r="AH144" s="11"/>
      <c r="AI144" s="11">
        <f t="shared" ref="AI144:AI146" si="94">SUM(AG144:AH144)</f>
        <v>5277400</v>
      </c>
      <c r="AK144" s="62"/>
    </row>
    <row r="145" spans="1:37" ht="127.5">
      <c r="A145" s="12" t="s">
        <v>173</v>
      </c>
      <c r="B145" s="13" t="s">
        <v>174</v>
      </c>
      <c r="C145" s="11">
        <v>11180900</v>
      </c>
      <c r="D145" s="11">
        <v>24513.79</v>
      </c>
      <c r="E145" s="11">
        <f t="shared" si="1"/>
        <v>11205413.789999999</v>
      </c>
      <c r="F145" s="11">
        <v>1047672.18</v>
      </c>
      <c r="G145" s="11">
        <f>E145+F145</f>
        <v>12253085.969999999</v>
      </c>
      <c r="H145" s="11"/>
      <c r="I145" s="11">
        <f>G145+H145</f>
        <v>12253085.969999999</v>
      </c>
      <c r="J145" s="11"/>
      <c r="K145" s="11">
        <f t="shared" si="72"/>
        <v>12253085.969999999</v>
      </c>
      <c r="L145" s="11"/>
      <c r="M145" s="11">
        <f t="shared" si="87"/>
        <v>12253085.969999999</v>
      </c>
      <c r="N145" s="11">
        <v>796353.73</v>
      </c>
      <c r="O145" s="11">
        <f t="shared" si="79"/>
        <v>13049439.699999999</v>
      </c>
      <c r="P145" s="11"/>
      <c r="Q145" s="11">
        <f t="shared" si="86"/>
        <v>13049439.699999999</v>
      </c>
      <c r="R145" s="11">
        <v>10872600</v>
      </c>
      <c r="S145" s="11">
        <v>-54711.48</v>
      </c>
      <c r="T145" s="11">
        <f t="shared" si="17"/>
        <v>10817888.52</v>
      </c>
      <c r="U145" s="11"/>
      <c r="V145" s="11">
        <f t="shared" si="89"/>
        <v>10817888.52</v>
      </c>
      <c r="W145" s="11"/>
      <c r="X145" s="11">
        <f t="shared" si="90"/>
        <v>10817888.52</v>
      </c>
      <c r="Y145" s="11"/>
      <c r="Z145" s="11">
        <f t="shared" si="91"/>
        <v>10817888.52</v>
      </c>
      <c r="AA145" s="11">
        <v>10872600</v>
      </c>
      <c r="AB145" s="11">
        <v>-55766.71</v>
      </c>
      <c r="AC145" s="11">
        <f t="shared" si="31"/>
        <v>10816833.289999999</v>
      </c>
      <c r="AD145" s="11"/>
      <c r="AE145" s="11">
        <f t="shared" si="92"/>
        <v>10816833.289999999</v>
      </c>
      <c r="AF145" s="11"/>
      <c r="AG145" s="11">
        <f t="shared" si="93"/>
        <v>10816833.289999999</v>
      </c>
      <c r="AH145" s="11"/>
      <c r="AI145" s="11">
        <f t="shared" si="94"/>
        <v>10816833.289999999</v>
      </c>
      <c r="AK145" s="62"/>
    </row>
    <row r="146" spans="1:37" ht="63.75">
      <c r="A146" s="12" t="s">
        <v>175</v>
      </c>
      <c r="B146" s="13" t="s">
        <v>174</v>
      </c>
      <c r="C146" s="11">
        <v>570504900</v>
      </c>
      <c r="D146" s="11"/>
      <c r="E146" s="11">
        <f t="shared" si="1"/>
        <v>570504900</v>
      </c>
      <c r="F146" s="11">
        <v>16625700</v>
      </c>
      <c r="G146" s="11">
        <f>E146+F146</f>
        <v>587130600</v>
      </c>
      <c r="H146" s="11"/>
      <c r="I146" s="11">
        <f>G146+H146</f>
        <v>587130600</v>
      </c>
      <c r="J146" s="11"/>
      <c r="K146" s="11">
        <f t="shared" si="72"/>
        <v>587130600</v>
      </c>
      <c r="L146" s="11"/>
      <c r="M146" s="11">
        <f t="shared" si="87"/>
        <v>587130600</v>
      </c>
      <c r="N146" s="11"/>
      <c r="O146" s="11">
        <f t="shared" si="79"/>
        <v>587130600</v>
      </c>
      <c r="P146" s="11"/>
      <c r="Q146" s="11">
        <f t="shared" si="86"/>
        <v>587130600</v>
      </c>
      <c r="R146" s="11">
        <v>607413300</v>
      </c>
      <c r="S146" s="11"/>
      <c r="T146" s="11">
        <f t="shared" si="17"/>
        <v>607413300</v>
      </c>
      <c r="U146" s="11"/>
      <c r="V146" s="11">
        <f t="shared" si="89"/>
        <v>607413300</v>
      </c>
      <c r="W146" s="11"/>
      <c r="X146" s="11">
        <f t="shared" si="90"/>
        <v>607413300</v>
      </c>
      <c r="Y146" s="11"/>
      <c r="Z146" s="11">
        <f t="shared" si="91"/>
        <v>607413300</v>
      </c>
      <c r="AA146" s="11">
        <v>636682800</v>
      </c>
      <c r="AB146" s="11"/>
      <c r="AC146" s="11">
        <f t="shared" si="31"/>
        <v>636682800</v>
      </c>
      <c r="AD146" s="11"/>
      <c r="AE146" s="11">
        <f t="shared" si="92"/>
        <v>636682800</v>
      </c>
      <c r="AF146" s="11"/>
      <c r="AG146" s="11">
        <f t="shared" si="93"/>
        <v>636682800</v>
      </c>
      <c r="AH146" s="11"/>
      <c r="AI146" s="11">
        <f t="shared" si="94"/>
        <v>636682800</v>
      </c>
      <c r="AK146" s="62"/>
    </row>
    <row r="147" spans="1:37" ht="48">
      <c r="A147" s="42" t="s">
        <v>201</v>
      </c>
      <c r="B147" s="13" t="s">
        <v>174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>
        <v>10270200</v>
      </c>
      <c r="M147" s="11">
        <f>L147</f>
        <v>10270200</v>
      </c>
      <c r="N147" s="11">
        <v>311200</v>
      </c>
      <c r="O147" s="11">
        <f t="shared" si="79"/>
        <v>10581400</v>
      </c>
      <c r="P147" s="11"/>
      <c r="Q147" s="11">
        <f t="shared" si="86"/>
        <v>10581400</v>
      </c>
      <c r="R147" s="11"/>
      <c r="S147" s="11"/>
      <c r="T147" s="11"/>
      <c r="U147" s="11"/>
      <c r="V147" s="11"/>
      <c r="W147" s="11">
        <v>30677700</v>
      </c>
      <c r="X147" s="11">
        <f>W147</f>
        <v>30677700</v>
      </c>
      <c r="Y147" s="11"/>
      <c r="Z147" s="11">
        <f t="shared" si="91"/>
        <v>30677700</v>
      </c>
      <c r="AA147" s="11"/>
      <c r="AB147" s="11"/>
      <c r="AC147" s="11"/>
      <c r="AD147" s="11"/>
      <c r="AE147" s="11"/>
      <c r="AF147" s="11"/>
      <c r="AG147" s="11"/>
      <c r="AH147" s="11">
        <v>30544900</v>
      </c>
      <c r="AI147" s="11">
        <f>AH147</f>
        <v>30544900</v>
      </c>
      <c r="AK147" s="62"/>
    </row>
    <row r="148" spans="1:37" s="28" customFormat="1">
      <c r="A148" s="7" t="s">
        <v>176</v>
      </c>
      <c r="B148" s="8" t="s">
        <v>177</v>
      </c>
      <c r="C148" s="9">
        <f>SUM(C149:C157)</f>
        <v>189200</v>
      </c>
      <c r="D148" s="9">
        <f>SUM(D149:D157)</f>
        <v>667786</v>
      </c>
      <c r="E148" s="9">
        <f>SUM(E149:E157)</f>
        <v>856986</v>
      </c>
      <c r="F148" s="9">
        <f>SUM(F149:F157)</f>
        <v>-564354</v>
      </c>
      <c r="G148" s="9">
        <f t="shared" ref="G148" si="95">SUM(G149:G155)</f>
        <v>292632</v>
      </c>
      <c r="H148" s="9">
        <f>SUM(H149:H157)</f>
        <v>954042.77</v>
      </c>
      <c r="I148" s="9">
        <f>SUM(I149:I157)</f>
        <v>1246674.77</v>
      </c>
      <c r="J148" s="9">
        <f t="shared" ref="J148:AI148" si="96">SUM(J149:J157)</f>
        <v>7074000</v>
      </c>
      <c r="K148" s="9">
        <f t="shared" si="72"/>
        <v>8320674.7699999996</v>
      </c>
      <c r="L148" s="9">
        <f t="shared" ref="L148:Q148" si="97">SUM(L149:L162)</f>
        <v>4224375</v>
      </c>
      <c r="M148" s="9">
        <f t="shared" si="97"/>
        <v>12545049.77</v>
      </c>
      <c r="N148" s="9">
        <f t="shared" si="97"/>
        <v>617614.18999999994</v>
      </c>
      <c r="O148" s="9">
        <f t="shared" si="97"/>
        <v>13162663.960000001</v>
      </c>
      <c r="P148" s="9">
        <f t="shared" si="97"/>
        <v>0</v>
      </c>
      <c r="Q148" s="9">
        <f t="shared" si="97"/>
        <v>13162663.960000001</v>
      </c>
      <c r="R148" s="9">
        <f t="shared" si="96"/>
        <v>189200</v>
      </c>
      <c r="S148" s="9">
        <f t="shared" si="96"/>
        <v>0</v>
      </c>
      <c r="T148" s="9">
        <f t="shared" si="96"/>
        <v>189200</v>
      </c>
      <c r="U148" s="9">
        <f t="shared" si="96"/>
        <v>0</v>
      </c>
      <c r="V148" s="9">
        <f t="shared" si="96"/>
        <v>189200</v>
      </c>
      <c r="W148" s="9">
        <f t="shared" si="96"/>
        <v>0</v>
      </c>
      <c r="X148" s="9">
        <f t="shared" si="96"/>
        <v>189200</v>
      </c>
      <c r="Y148" s="9">
        <f t="shared" si="96"/>
        <v>0</v>
      </c>
      <c r="Z148" s="9">
        <f t="shared" si="96"/>
        <v>189200</v>
      </c>
      <c r="AA148" s="9">
        <f t="shared" si="96"/>
        <v>189200</v>
      </c>
      <c r="AB148" s="9">
        <f t="shared" si="96"/>
        <v>0</v>
      </c>
      <c r="AC148" s="9">
        <f t="shared" si="96"/>
        <v>189200</v>
      </c>
      <c r="AD148" s="9">
        <f t="shared" si="96"/>
        <v>0</v>
      </c>
      <c r="AE148" s="9">
        <f t="shared" si="96"/>
        <v>189200</v>
      </c>
      <c r="AF148" s="9">
        <f t="shared" si="96"/>
        <v>0</v>
      </c>
      <c r="AG148" s="9">
        <f t="shared" si="96"/>
        <v>189200</v>
      </c>
      <c r="AH148" s="9">
        <f t="shared" si="96"/>
        <v>0</v>
      </c>
      <c r="AI148" s="9">
        <f t="shared" si="96"/>
        <v>189200</v>
      </c>
      <c r="AJ148" s="74">
        <f>O148+P148-Q148</f>
        <v>0</v>
      </c>
      <c r="AK148" s="62"/>
    </row>
    <row r="149" spans="1:37" ht="89.25">
      <c r="A149" s="12" t="s">
        <v>178</v>
      </c>
      <c r="B149" s="13" t="s">
        <v>179</v>
      </c>
      <c r="C149" s="11"/>
      <c r="D149" s="11">
        <v>68432</v>
      </c>
      <c r="E149" s="11">
        <f t="shared" ref="E149:E151" si="98">D149</f>
        <v>68432</v>
      </c>
      <c r="F149" s="11"/>
      <c r="G149" s="11">
        <f t="shared" si="49"/>
        <v>68432</v>
      </c>
      <c r="H149" s="11"/>
      <c r="I149" s="11">
        <f t="shared" ref="I149:I150" si="99">G149</f>
        <v>68432</v>
      </c>
      <c r="J149" s="11"/>
      <c r="K149" s="11">
        <f t="shared" si="72"/>
        <v>68432</v>
      </c>
      <c r="L149" s="11"/>
      <c r="M149" s="11">
        <f t="shared" si="87"/>
        <v>68432</v>
      </c>
      <c r="N149" s="11"/>
      <c r="O149" s="11">
        <f t="shared" ref="O149:O165" si="100">M149+N149</f>
        <v>68432</v>
      </c>
      <c r="P149" s="11"/>
      <c r="Q149" s="11">
        <f>SUM(O149:P149)</f>
        <v>68432</v>
      </c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K149" s="62"/>
    </row>
    <row r="150" spans="1:37" ht="102">
      <c r="A150" s="12" t="s">
        <v>180</v>
      </c>
      <c r="B150" s="13" t="s">
        <v>179</v>
      </c>
      <c r="C150" s="11"/>
      <c r="D150" s="11">
        <v>35000</v>
      </c>
      <c r="E150" s="11">
        <f t="shared" si="98"/>
        <v>35000</v>
      </c>
      <c r="F150" s="11"/>
      <c r="G150" s="11">
        <f t="shared" si="49"/>
        <v>35000</v>
      </c>
      <c r="H150" s="11"/>
      <c r="I150" s="11">
        <f t="shared" si="99"/>
        <v>35000</v>
      </c>
      <c r="J150" s="11"/>
      <c r="K150" s="11">
        <f t="shared" si="72"/>
        <v>35000</v>
      </c>
      <c r="L150" s="11"/>
      <c r="M150" s="11">
        <f t="shared" si="87"/>
        <v>35000</v>
      </c>
      <c r="N150" s="11"/>
      <c r="O150" s="11">
        <f t="shared" si="100"/>
        <v>35000</v>
      </c>
      <c r="P150" s="11"/>
      <c r="Q150" s="11">
        <f t="shared" ref="Q150:Q162" si="101">SUM(O150:P150)</f>
        <v>35000</v>
      </c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K150" s="62"/>
    </row>
    <row r="151" spans="1:37" ht="63.75">
      <c r="A151" s="21" t="s">
        <v>208</v>
      </c>
      <c r="B151" s="13" t="s">
        <v>181</v>
      </c>
      <c r="C151" s="11"/>
      <c r="D151" s="11">
        <v>306000</v>
      </c>
      <c r="E151" s="11">
        <f t="shared" si="98"/>
        <v>306000</v>
      </c>
      <c r="F151" s="11">
        <v>-306000</v>
      </c>
      <c r="G151" s="11">
        <f>E151+F151</f>
        <v>0</v>
      </c>
      <c r="H151" s="11"/>
      <c r="I151" s="11">
        <f>G151+H151</f>
        <v>0</v>
      </c>
      <c r="J151" s="11"/>
      <c r="K151" s="11">
        <f t="shared" si="72"/>
        <v>0</v>
      </c>
      <c r="L151" s="11"/>
      <c r="M151" s="11">
        <f t="shared" si="87"/>
        <v>0</v>
      </c>
      <c r="N151" s="11"/>
      <c r="O151" s="11">
        <f t="shared" si="100"/>
        <v>0</v>
      </c>
      <c r="P151" s="11"/>
      <c r="Q151" s="11">
        <f t="shared" si="101"/>
        <v>0</v>
      </c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K151" s="62"/>
    </row>
    <row r="152" spans="1:37" ht="63.75">
      <c r="A152" s="21" t="s">
        <v>182</v>
      </c>
      <c r="B152" s="13" t="s">
        <v>181</v>
      </c>
      <c r="C152" s="11"/>
      <c r="D152" s="11">
        <v>258354</v>
      </c>
      <c r="E152" s="11">
        <f>D152</f>
        <v>258354</v>
      </c>
      <c r="F152" s="11">
        <v>-258354</v>
      </c>
      <c r="G152" s="11">
        <f>E152+F152</f>
        <v>0</v>
      </c>
      <c r="H152" s="11"/>
      <c r="I152" s="11">
        <f>G152+H152</f>
        <v>0</v>
      </c>
      <c r="J152" s="11"/>
      <c r="K152" s="11">
        <f t="shared" si="72"/>
        <v>0</v>
      </c>
      <c r="L152" s="11"/>
      <c r="M152" s="11">
        <f t="shared" si="87"/>
        <v>0</v>
      </c>
      <c r="N152" s="11"/>
      <c r="O152" s="11">
        <f t="shared" si="100"/>
        <v>0</v>
      </c>
      <c r="P152" s="11"/>
      <c r="Q152" s="11">
        <f t="shared" si="101"/>
        <v>0</v>
      </c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K152" s="62"/>
    </row>
    <row r="153" spans="1:37" ht="63.75">
      <c r="A153" s="21" t="s">
        <v>183</v>
      </c>
      <c r="B153" s="13" t="s">
        <v>181</v>
      </c>
      <c r="C153" s="11"/>
      <c r="D153" s="11"/>
      <c r="E153" s="11"/>
      <c r="F153" s="11"/>
      <c r="G153" s="11"/>
      <c r="H153" s="11">
        <f>134042.77+100000</f>
        <v>234042.77</v>
      </c>
      <c r="I153" s="11">
        <f>G153+H153</f>
        <v>234042.77</v>
      </c>
      <c r="J153" s="11"/>
      <c r="K153" s="11">
        <f t="shared" si="72"/>
        <v>234042.77</v>
      </c>
      <c r="L153" s="11"/>
      <c r="M153" s="11">
        <f t="shared" si="87"/>
        <v>234042.77</v>
      </c>
      <c r="N153" s="11">
        <v>106681.19</v>
      </c>
      <c r="O153" s="11">
        <f t="shared" si="100"/>
        <v>340723.95999999996</v>
      </c>
      <c r="P153" s="11"/>
      <c r="Q153" s="11">
        <f t="shared" si="101"/>
        <v>340723.95999999996</v>
      </c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K153" s="62"/>
    </row>
    <row r="154" spans="1:37" ht="63.75">
      <c r="A154" s="12" t="s">
        <v>184</v>
      </c>
      <c r="B154" s="13" t="s">
        <v>181</v>
      </c>
      <c r="C154" s="11"/>
      <c r="D154" s="11"/>
      <c r="E154" s="11"/>
      <c r="F154" s="11"/>
      <c r="G154" s="11"/>
      <c r="H154" s="11"/>
      <c r="I154" s="11"/>
      <c r="J154" s="11">
        <v>7074000</v>
      </c>
      <c r="K154" s="11">
        <f t="shared" si="72"/>
        <v>7074000</v>
      </c>
      <c r="L154" s="11"/>
      <c r="M154" s="11">
        <f t="shared" si="87"/>
        <v>7074000</v>
      </c>
      <c r="N154" s="11"/>
      <c r="O154" s="11">
        <f t="shared" si="100"/>
        <v>7074000</v>
      </c>
      <c r="P154" s="11"/>
      <c r="Q154" s="11">
        <f t="shared" si="101"/>
        <v>7074000</v>
      </c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K154" s="62"/>
    </row>
    <row r="155" spans="1:37" ht="114.75">
      <c r="A155" s="12" t="s">
        <v>185</v>
      </c>
      <c r="B155" s="13" t="s">
        <v>181</v>
      </c>
      <c r="C155" s="11">
        <v>189200</v>
      </c>
      <c r="D155" s="11"/>
      <c r="E155" s="11">
        <f t="shared" si="1"/>
        <v>189200</v>
      </c>
      <c r="F155" s="11"/>
      <c r="G155" s="11">
        <f t="shared" si="1"/>
        <v>189200</v>
      </c>
      <c r="H155" s="11"/>
      <c r="I155" s="11">
        <f t="shared" ref="I155:I165" si="102">SUM(G155:H155)</f>
        <v>189200</v>
      </c>
      <c r="J155" s="11"/>
      <c r="K155" s="11">
        <f t="shared" si="72"/>
        <v>189200</v>
      </c>
      <c r="L155" s="11"/>
      <c r="M155" s="11">
        <f t="shared" si="87"/>
        <v>189200</v>
      </c>
      <c r="N155" s="11"/>
      <c r="O155" s="11">
        <f t="shared" si="100"/>
        <v>189200</v>
      </c>
      <c r="P155" s="11"/>
      <c r="Q155" s="11">
        <f t="shared" si="101"/>
        <v>189200</v>
      </c>
      <c r="R155" s="11">
        <v>189200</v>
      </c>
      <c r="S155" s="11"/>
      <c r="T155" s="11">
        <f t="shared" si="17"/>
        <v>189200</v>
      </c>
      <c r="U155" s="11"/>
      <c r="V155" s="11">
        <f t="shared" ref="V155:V163" si="103">SUM(T155:U155)</f>
        <v>189200</v>
      </c>
      <c r="W155" s="11"/>
      <c r="X155" s="11">
        <f t="shared" ref="X155" si="104">SUM(V155:W155)</f>
        <v>189200</v>
      </c>
      <c r="Y155" s="11"/>
      <c r="Z155" s="11">
        <f t="shared" ref="Z155" si="105">SUM(X155:Y155)</f>
        <v>189200</v>
      </c>
      <c r="AA155" s="11">
        <v>189200</v>
      </c>
      <c r="AB155" s="11"/>
      <c r="AC155" s="11">
        <f t="shared" si="31"/>
        <v>189200</v>
      </c>
      <c r="AD155" s="11"/>
      <c r="AE155" s="11">
        <f t="shared" ref="AE155:AE163" si="106">SUM(AC155:AD155)</f>
        <v>189200</v>
      </c>
      <c r="AF155" s="11"/>
      <c r="AG155" s="11">
        <f t="shared" ref="AG155:AG163" si="107">SUM(AE155:AF155)</f>
        <v>189200</v>
      </c>
      <c r="AH155" s="11"/>
      <c r="AI155" s="11">
        <f t="shared" ref="AI155" si="108">SUM(AG155:AH155)</f>
        <v>189200</v>
      </c>
      <c r="AK155" s="62"/>
    </row>
    <row r="156" spans="1:37" ht="76.5">
      <c r="A156" s="12" t="s">
        <v>186</v>
      </c>
      <c r="B156" s="13" t="s">
        <v>181</v>
      </c>
      <c r="C156" s="11"/>
      <c r="D156" s="11"/>
      <c r="E156" s="11"/>
      <c r="F156" s="11"/>
      <c r="G156" s="11"/>
      <c r="H156" s="11">
        <v>720000</v>
      </c>
      <c r="I156" s="11">
        <f>H156</f>
        <v>720000</v>
      </c>
      <c r="J156" s="11"/>
      <c r="K156" s="11">
        <f t="shared" si="72"/>
        <v>720000</v>
      </c>
      <c r="L156" s="11"/>
      <c r="M156" s="11">
        <f t="shared" si="87"/>
        <v>720000</v>
      </c>
      <c r="N156" s="11"/>
      <c r="O156" s="11">
        <f t="shared" si="100"/>
        <v>720000</v>
      </c>
      <c r="P156" s="11"/>
      <c r="Q156" s="11">
        <f t="shared" si="101"/>
        <v>720000</v>
      </c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K156" s="62"/>
    </row>
    <row r="157" spans="1:37" ht="38.25">
      <c r="A157" s="12" t="s">
        <v>187</v>
      </c>
      <c r="B157" s="13" t="s">
        <v>181</v>
      </c>
      <c r="C157" s="11"/>
      <c r="D157" s="11"/>
      <c r="E157" s="11">
        <f t="shared" si="1"/>
        <v>0</v>
      </c>
      <c r="F157" s="11"/>
      <c r="G157" s="11">
        <f t="shared" si="1"/>
        <v>0</v>
      </c>
      <c r="H157" s="11"/>
      <c r="I157" s="11">
        <f t="shared" si="102"/>
        <v>0</v>
      </c>
      <c r="J157" s="11"/>
      <c r="K157" s="11">
        <f t="shared" si="72"/>
        <v>0</v>
      </c>
      <c r="L157" s="11"/>
      <c r="M157" s="11">
        <f t="shared" si="87"/>
        <v>0</v>
      </c>
      <c r="N157" s="11"/>
      <c r="O157" s="11">
        <f t="shared" si="100"/>
        <v>0</v>
      </c>
      <c r="P157" s="11"/>
      <c r="Q157" s="11">
        <f t="shared" si="101"/>
        <v>0</v>
      </c>
      <c r="R157" s="11"/>
      <c r="S157" s="11"/>
      <c r="T157" s="11">
        <f t="shared" si="17"/>
        <v>0</v>
      </c>
      <c r="U157" s="11"/>
      <c r="V157" s="11">
        <f t="shared" si="103"/>
        <v>0</v>
      </c>
      <c r="W157" s="11"/>
      <c r="X157" s="11">
        <f t="shared" ref="X157" si="109">SUM(V157:W157)</f>
        <v>0</v>
      </c>
      <c r="Y157" s="11"/>
      <c r="Z157" s="11">
        <f t="shared" ref="Z157" si="110">SUM(X157:Y157)</f>
        <v>0</v>
      </c>
      <c r="AA157" s="11"/>
      <c r="AB157" s="11"/>
      <c r="AC157" s="11">
        <f t="shared" si="31"/>
        <v>0</v>
      </c>
      <c r="AD157" s="11"/>
      <c r="AE157" s="11">
        <f t="shared" si="106"/>
        <v>0</v>
      </c>
      <c r="AF157" s="11"/>
      <c r="AG157" s="11">
        <f t="shared" si="107"/>
        <v>0</v>
      </c>
      <c r="AH157" s="11"/>
      <c r="AI157" s="11">
        <f t="shared" ref="AI157" si="111">SUM(AG157:AH157)</f>
        <v>0</v>
      </c>
      <c r="AK157" s="62"/>
    </row>
    <row r="158" spans="1:37" ht="36">
      <c r="A158" s="41" t="s">
        <v>202</v>
      </c>
      <c r="B158" s="13" t="s">
        <v>181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>
        <v>1901420</v>
      </c>
      <c r="M158" s="11">
        <f>L158</f>
        <v>1901420</v>
      </c>
      <c r="N158" s="11"/>
      <c r="O158" s="11">
        <f t="shared" si="100"/>
        <v>1901420</v>
      </c>
      <c r="P158" s="11"/>
      <c r="Q158" s="11">
        <f t="shared" si="101"/>
        <v>1901420</v>
      </c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K158" s="62"/>
    </row>
    <row r="159" spans="1:37" ht="36">
      <c r="A159" s="41" t="s">
        <v>207</v>
      </c>
      <c r="B159" s="13" t="s">
        <v>181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>
        <v>170000</v>
      </c>
      <c r="M159" s="11">
        <f t="shared" ref="M159:M162" si="112">L159</f>
        <v>170000</v>
      </c>
      <c r="N159" s="11">
        <v>67000</v>
      </c>
      <c r="O159" s="11">
        <f t="shared" si="100"/>
        <v>237000</v>
      </c>
      <c r="P159" s="11"/>
      <c r="Q159" s="11">
        <f t="shared" si="101"/>
        <v>237000</v>
      </c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K159" s="62"/>
    </row>
    <row r="160" spans="1:37" ht="48">
      <c r="A160" s="41" t="s">
        <v>203</v>
      </c>
      <c r="B160" s="13" t="s">
        <v>181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>
        <v>1740000</v>
      </c>
      <c r="M160" s="11">
        <f t="shared" si="112"/>
        <v>1740000</v>
      </c>
      <c r="N160" s="11"/>
      <c r="O160" s="11">
        <f t="shared" si="100"/>
        <v>1740000</v>
      </c>
      <c r="P160" s="11"/>
      <c r="Q160" s="11">
        <f t="shared" si="101"/>
        <v>1740000</v>
      </c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K160" s="62"/>
    </row>
    <row r="161" spans="1:38" ht="36">
      <c r="A161" s="41" t="s">
        <v>209</v>
      </c>
      <c r="B161" s="13" t="s">
        <v>181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>
        <v>0</v>
      </c>
      <c r="N161" s="11">
        <v>443933</v>
      </c>
      <c r="O161" s="11">
        <f t="shared" si="100"/>
        <v>443933</v>
      </c>
      <c r="P161" s="11"/>
      <c r="Q161" s="11">
        <f t="shared" si="101"/>
        <v>443933</v>
      </c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K161" s="62"/>
    </row>
    <row r="162" spans="1:38" ht="48">
      <c r="A162" s="41" t="s">
        <v>204</v>
      </c>
      <c r="B162" s="13" t="s">
        <v>181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>
        <v>412955</v>
      </c>
      <c r="M162" s="11">
        <f t="shared" si="112"/>
        <v>412955</v>
      </c>
      <c r="N162" s="11"/>
      <c r="O162" s="11">
        <f t="shared" si="100"/>
        <v>412955</v>
      </c>
      <c r="P162" s="11"/>
      <c r="Q162" s="11">
        <f t="shared" si="101"/>
        <v>412955</v>
      </c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K162" s="62"/>
    </row>
    <row r="163" spans="1:38" s="28" customFormat="1" ht="25.5">
      <c r="A163" s="7" t="s">
        <v>188</v>
      </c>
      <c r="B163" s="8" t="s">
        <v>189</v>
      </c>
      <c r="C163" s="9">
        <v>5531312</v>
      </c>
      <c r="D163" s="9"/>
      <c r="E163" s="9">
        <f t="shared" si="1"/>
        <v>5531312</v>
      </c>
      <c r="F163" s="9"/>
      <c r="G163" s="9">
        <f t="shared" si="1"/>
        <v>5531312</v>
      </c>
      <c r="H163" s="9"/>
      <c r="I163" s="9">
        <f t="shared" si="102"/>
        <v>5531312</v>
      </c>
      <c r="J163" s="9"/>
      <c r="K163" s="9">
        <f>I163+J163</f>
        <v>5531312</v>
      </c>
      <c r="L163" s="9"/>
      <c r="M163" s="9">
        <f>K163+L163</f>
        <v>5531312</v>
      </c>
      <c r="N163" s="9">
        <v>-17626.939999999999</v>
      </c>
      <c r="O163" s="9">
        <f>M163+N163</f>
        <v>5513685.0599999996</v>
      </c>
      <c r="P163" s="9"/>
      <c r="Q163" s="9">
        <f>O163+P163</f>
        <v>5513685.0599999996</v>
      </c>
      <c r="R163" s="9">
        <v>0</v>
      </c>
      <c r="S163" s="9"/>
      <c r="T163" s="9">
        <f t="shared" si="17"/>
        <v>0</v>
      </c>
      <c r="U163" s="9"/>
      <c r="V163" s="9">
        <f t="shared" si="103"/>
        <v>0</v>
      </c>
      <c r="W163" s="9"/>
      <c r="X163" s="9">
        <f t="shared" ref="X163" si="113">SUM(V163:W163)</f>
        <v>0</v>
      </c>
      <c r="Y163" s="9"/>
      <c r="Z163" s="9">
        <f t="shared" ref="Z163" si="114">SUM(X163:Y163)</f>
        <v>0</v>
      </c>
      <c r="AA163" s="9">
        <v>0</v>
      </c>
      <c r="AB163" s="9"/>
      <c r="AC163" s="9">
        <f t="shared" si="31"/>
        <v>0</v>
      </c>
      <c r="AD163" s="9"/>
      <c r="AE163" s="9">
        <f t="shared" si="106"/>
        <v>0</v>
      </c>
      <c r="AF163" s="9"/>
      <c r="AG163" s="9">
        <f t="shared" si="107"/>
        <v>0</v>
      </c>
      <c r="AH163" s="9"/>
      <c r="AI163" s="9">
        <f t="shared" ref="AI163" si="115">SUM(AG163:AH163)</f>
        <v>0</v>
      </c>
      <c r="AJ163" s="74"/>
      <c r="AK163" s="62"/>
      <c r="AL163" s="63"/>
    </row>
    <row r="164" spans="1:38" s="40" customFormat="1" ht="76.5">
      <c r="A164" s="36" t="s">
        <v>221</v>
      </c>
      <c r="B164" s="37" t="s">
        <v>222</v>
      </c>
      <c r="C164" s="38"/>
      <c r="D164" s="38"/>
      <c r="E164" s="38"/>
      <c r="F164" s="38">
        <v>5174552.41</v>
      </c>
      <c r="G164" s="38">
        <f>F164</f>
        <v>5174552.41</v>
      </c>
      <c r="H164" s="38"/>
      <c r="I164" s="9">
        <f t="shared" si="102"/>
        <v>5174552.41</v>
      </c>
      <c r="J164" s="9"/>
      <c r="K164" s="9">
        <f t="shared" si="72"/>
        <v>5174552.41</v>
      </c>
      <c r="L164" s="9"/>
      <c r="M164" s="9">
        <f t="shared" si="87"/>
        <v>5174552.41</v>
      </c>
      <c r="N164" s="9"/>
      <c r="O164" s="9">
        <f t="shared" si="100"/>
        <v>5174552.41</v>
      </c>
      <c r="P164" s="78">
        <f>90117.25+5507.11</f>
        <v>95624.36</v>
      </c>
      <c r="Q164" s="9">
        <f t="shared" ref="Q164" si="116">O164+P164</f>
        <v>5270176.7700000005</v>
      </c>
      <c r="R164" s="38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74"/>
      <c r="AK164" s="62"/>
    </row>
    <row r="165" spans="1:38" s="40" customFormat="1" ht="51">
      <c r="A165" s="36" t="s">
        <v>223</v>
      </c>
      <c r="B165" s="37" t="s">
        <v>224</v>
      </c>
      <c r="C165" s="38"/>
      <c r="D165" s="38"/>
      <c r="E165" s="38"/>
      <c r="F165" s="38">
        <v>-616549.01</v>
      </c>
      <c r="G165" s="38">
        <f>F165</f>
        <v>-616549.01</v>
      </c>
      <c r="H165" s="38"/>
      <c r="I165" s="9">
        <f t="shared" si="102"/>
        <v>-616549.01</v>
      </c>
      <c r="J165" s="9"/>
      <c r="K165" s="9">
        <f>I165+J165</f>
        <v>-616549.01</v>
      </c>
      <c r="L165" s="9"/>
      <c r="M165" s="9">
        <f>K165+L165</f>
        <v>-616549.01</v>
      </c>
      <c r="N165" s="9"/>
      <c r="O165" s="9">
        <f t="shared" si="100"/>
        <v>-616549.01</v>
      </c>
      <c r="P165" s="78">
        <f>-826289.19-O165</f>
        <v>-209740.17999999993</v>
      </c>
      <c r="Q165" s="9">
        <f>O165+P165</f>
        <v>-826289.19</v>
      </c>
      <c r="R165" s="38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74"/>
      <c r="AK165" s="62"/>
    </row>
    <row r="166" spans="1:38" s="28" customFormat="1">
      <c r="A166" s="27" t="s">
        <v>190</v>
      </c>
      <c r="B166" s="8"/>
      <c r="C166" s="9">
        <f t="shared" ref="C166:AI166" si="117">C35+C61</f>
        <v>1241765138.49</v>
      </c>
      <c r="D166" s="9">
        <f t="shared" si="117"/>
        <v>333421814.31999999</v>
      </c>
      <c r="E166" s="9">
        <f t="shared" si="117"/>
        <v>1575186952.8099999</v>
      </c>
      <c r="F166" s="9">
        <f t="shared" si="117"/>
        <v>63834721.149999999</v>
      </c>
      <c r="G166" s="9">
        <f t="shared" si="117"/>
        <v>1640021673.96</v>
      </c>
      <c r="H166" s="9">
        <f t="shared" si="117"/>
        <v>34926579.140000001</v>
      </c>
      <c r="I166" s="33">
        <f t="shared" si="117"/>
        <v>1674948253.0999999</v>
      </c>
      <c r="J166" s="33">
        <f t="shared" si="117"/>
        <v>10174000</v>
      </c>
      <c r="K166" s="33">
        <f t="shared" si="117"/>
        <v>1685122253.0999999</v>
      </c>
      <c r="L166" s="33">
        <f t="shared" si="117"/>
        <v>21553471.609999999</v>
      </c>
      <c r="M166" s="33">
        <f t="shared" si="117"/>
        <v>1706675724.7099998</v>
      </c>
      <c r="N166" s="33">
        <f t="shared" si="117"/>
        <v>1945153.1400000001</v>
      </c>
      <c r="O166" s="33">
        <f>O35+O61</f>
        <v>1708620877.8499997</v>
      </c>
      <c r="P166" s="33">
        <f t="shared" ref="P166:Q166" si="118">P35+P61</f>
        <v>17811585.5</v>
      </c>
      <c r="Q166" s="33">
        <f t="shared" si="118"/>
        <v>1726432463.3499994</v>
      </c>
      <c r="R166" s="33">
        <f t="shared" si="117"/>
        <v>1405354549.73</v>
      </c>
      <c r="S166" s="33">
        <f t="shared" si="117"/>
        <v>295895335.54000002</v>
      </c>
      <c r="T166" s="33">
        <f t="shared" si="117"/>
        <v>1701249885.27</v>
      </c>
      <c r="U166" s="33">
        <f t="shared" si="117"/>
        <v>-70531955.180000007</v>
      </c>
      <c r="V166" s="33">
        <f t="shared" si="117"/>
        <v>1630717930.0899999</v>
      </c>
      <c r="W166" s="33">
        <f t="shared" si="117"/>
        <v>30677700</v>
      </c>
      <c r="X166" s="33">
        <f t="shared" si="117"/>
        <v>1661395630.0899999</v>
      </c>
      <c r="Y166" s="33">
        <f t="shared" si="117"/>
        <v>0</v>
      </c>
      <c r="Z166" s="33">
        <f t="shared" si="117"/>
        <v>1661395630.0899999</v>
      </c>
      <c r="AA166" s="33">
        <f t="shared" si="117"/>
        <v>1954723442.52</v>
      </c>
      <c r="AB166" s="33">
        <f t="shared" si="117"/>
        <v>17521548.330000002</v>
      </c>
      <c r="AC166" s="33">
        <f t="shared" si="117"/>
        <v>1972244990.8499999</v>
      </c>
      <c r="AD166" s="33">
        <f t="shared" si="117"/>
        <v>222222222.22</v>
      </c>
      <c r="AE166" s="33">
        <f t="shared" si="117"/>
        <v>2194467213.0699997</v>
      </c>
      <c r="AF166" s="33">
        <f t="shared" si="117"/>
        <v>-141299182.34999999</v>
      </c>
      <c r="AG166" s="33">
        <f t="shared" si="117"/>
        <v>2053168030.72</v>
      </c>
      <c r="AH166" s="33">
        <f t="shared" si="117"/>
        <v>-56460527.820000008</v>
      </c>
      <c r="AI166" s="33">
        <f t="shared" si="117"/>
        <v>1996707502.9000001</v>
      </c>
      <c r="AJ166" s="74"/>
      <c r="AK166" s="62"/>
    </row>
    <row r="168" spans="1:38">
      <c r="D168" s="29"/>
      <c r="F168" s="29"/>
      <c r="H168" s="29"/>
      <c r="O168" s="48">
        <v>1708620877.8499997</v>
      </c>
      <c r="R168" s="48">
        <v>1405354549.73</v>
      </c>
      <c r="S168" s="48">
        <v>295895335.54000002</v>
      </c>
      <c r="T168" s="48">
        <v>1701249885.27</v>
      </c>
      <c r="U168" s="48">
        <v>-70531955.180000007</v>
      </c>
      <c r="V168" s="48">
        <v>1630717930.0899999</v>
      </c>
      <c r="W168" s="48">
        <v>30677700</v>
      </c>
      <c r="X168" s="49">
        <v>1661395630.0899999</v>
      </c>
      <c r="Y168" s="48">
        <v>0</v>
      </c>
      <c r="Z168" s="49">
        <v>1661395630.0899999</v>
      </c>
      <c r="AA168" s="48">
        <v>1954723442.52</v>
      </c>
      <c r="AB168" s="48">
        <v>17521548.330000002</v>
      </c>
      <c r="AC168" s="48">
        <v>1972244990.8499999</v>
      </c>
      <c r="AD168" s="48">
        <v>222222222.22</v>
      </c>
      <c r="AE168" s="48">
        <v>2194467213.0699997</v>
      </c>
      <c r="AF168" s="48">
        <v>-141299182.34999999</v>
      </c>
      <c r="AG168" s="48">
        <v>2053168030.72</v>
      </c>
      <c r="AH168" s="48">
        <v>-56460527.820000008</v>
      </c>
      <c r="AI168" s="49">
        <v>1996707502.9000001</v>
      </c>
    </row>
    <row r="171" spans="1:38" s="32" customFormat="1" ht="12">
      <c r="B171" s="30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76"/>
    </row>
  </sheetData>
  <mergeCells count="26">
    <mergeCell ref="I33:K33"/>
    <mergeCell ref="A25:AG25"/>
    <mergeCell ref="A26:AG26"/>
    <mergeCell ref="A27:AG27"/>
    <mergeCell ref="A29:AA29"/>
    <mergeCell ref="A31:A32"/>
    <mergeCell ref="B31:B32"/>
    <mergeCell ref="C31:AI31"/>
    <mergeCell ref="A23:AG23"/>
    <mergeCell ref="A9:AG9"/>
    <mergeCell ref="A10:AG10"/>
    <mergeCell ref="A11:AG11"/>
    <mergeCell ref="A13:AG13"/>
    <mergeCell ref="A14:AG14"/>
    <mergeCell ref="A15:AG15"/>
    <mergeCell ref="A17:AG17"/>
    <mergeCell ref="A18:AG18"/>
    <mergeCell ref="A19:AG19"/>
    <mergeCell ref="A21:AG21"/>
    <mergeCell ref="A22:AG22"/>
    <mergeCell ref="A7:AG7"/>
    <mergeCell ref="A1:AG1"/>
    <mergeCell ref="A2:AG2"/>
    <mergeCell ref="A3:AG3"/>
    <mergeCell ref="A5:AG5"/>
    <mergeCell ref="A6:AG6"/>
  </mergeCells>
  <pageMargins left="0.8" right="0.19685039370078741" top="0.38" bottom="0.35433070866141736" header="0.19685039370078741" footer="0.15748031496062992"/>
  <pageSetup paperSize="9" scale="68" firstPageNumber="44" fitToHeight="7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74"/>
  <sheetViews>
    <sheetView tabSelected="1" view="pageBreakPreview" zoomScaleSheetLayoutView="100" workbookViewId="0">
      <selection activeCell="B28" sqref="B28"/>
    </sheetView>
  </sheetViews>
  <sheetFormatPr defaultColWidth="9.140625" defaultRowHeight="12.75" outlineLevelRow="1"/>
  <cols>
    <col min="1" max="1" width="72.140625" style="1" customWidth="1"/>
    <col min="2" max="2" width="20" style="2" customWidth="1"/>
    <col min="3" max="5" width="16.140625" style="4" hidden="1" customWidth="1"/>
    <col min="6" max="6" width="14.28515625" style="4" hidden="1" customWidth="1"/>
    <col min="7" max="7" width="17.140625" style="4" hidden="1" customWidth="1"/>
    <col min="8" max="8" width="14.85546875" style="4" hidden="1" customWidth="1"/>
    <col min="9" max="9" width="14.5703125" style="4" hidden="1" customWidth="1"/>
    <col min="10" max="10" width="13" style="4" hidden="1" customWidth="1"/>
    <col min="11" max="11" width="15" style="4" hidden="1" customWidth="1"/>
    <col min="12" max="12" width="12.85546875" style="4" hidden="1" customWidth="1"/>
    <col min="13" max="13" width="14.42578125" style="4" hidden="1" customWidth="1"/>
    <col min="14" max="14" width="11.85546875" style="4" hidden="1" customWidth="1"/>
    <col min="15" max="15" width="14.42578125" style="4" hidden="1" customWidth="1"/>
    <col min="16" max="16" width="15.7109375" style="4" hidden="1" customWidth="1"/>
    <col min="17" max="17" width="14.28515625" style="4" customWidth="1"/>
    <col min="18" max="18" width="17.140625" style="4" hidden="1" customWidth="1"/>
    <col min="19" max="19" width="16.5703125" style="4" hidden="1" customWidth="1"/>
    <col min="20" max="20" width="13.42578125" style="4" customWidth="1"/>
    <col min="21" max="21" width="15" style="4" hidden="1" customWidth="1"/>
    <col min="22" max="22" width="15.28515625" style="4" hidden="1" customWidth="1"/>
    <col min="23" max="23" width="15" style="4" hidden="1" customWidth="1"/>
    <col min="24" max="24" width="15.28515625" style="4" hidden="1" customWidth="1"/>
    <col min="25" max="25" width="15" style="4" hidden="1" customWidth="1"/>
    <col min="26" max="26" width="15.28515625" style="4" hidden="1" customWidth="1"/>
    <col min="27" max="27" width="17" style="4" hidden="1" customWidth="1"/>
    <col min="28" max="28" width="17.140625" style="4" hidden="1" customWidth="1"/>
    <col min="29" max="29" width="17" style="4" hidden="1" customWidth="1"/>
    <col min="30" max="30" width="17.140625" style="4" hidden="1" customWidth="1"/>
    <col min="31" max="31" width="17" style="4" hidden="1" customWidth="1"/>
    <col min="32" max="32" width="17.140625" style="4" hidden="1" customWidth="1"/>
    <col min="33" max="33" width="14.5703125" style="4" hidden="1" customWidth="1"/>
    <col min="34" max="34" width="0.140625" style="4" hidden="1" customWidth="1"/>
    <col min="35" max="35" width="13.42578125" style="4" customWidth="1"/>
    <col min="36" max="36" width="1.140625" style="69" customWidth="1"/>
    <col min="37" max="37" width="16.7109375" style="1" customWidth="1"/>
    <col min="38" max="38" width="14.140625" style="1" customWidth="1"/>
    <col min="39" max="16384" width="9.140625" style="1"/>
  </cols>
  <sheetData>
    <row r="1" spans="1:36">
      <c r="A1" s="65"/>
      <c r="B1" s="79" t="s">
        <v>213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1"/>
      <c r="AJ1" s="1"/>
    </row>
    <row r="2" spans="1:36">
      <c r="A2" s="65"/>
      <c r="B2" s="79" t="s">
        <v>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1"/>
      <c r="AJ2" s="1"/>
    </row>
    <row r="3" spans="1:36">
      <c r="A3" s="65"/>
      <c r="B3" s="79" t="s">
        <v>225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1"/>
      <c r="AJ3" s="1"/>
    </row>
    <row r="5" spans="1:36">
      <c r="A5" s="65"/>
      <c r="B5" s="79" t="s">
        <v>210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1"/>
      <c r="T5" s="81"/>
      <c r="U5" s="81"/>
      <c r="V5" s="81"/>
      <c r="W5" s="81"/>
      <c r="X5" s="81"/>
      <c r="Y5" s="81"/>
      <c r="Z5" s="81"/>
      <c r="AA5" s="81"/>
      <c r="AB5" s="81"/>
      <c r="AC5" s="82"/>
      <c r="AD5" s="82"/>
      <c r="AE5" s="82"/>
      <c r="AF5" s="82"/>
      <c r="AG5" s="82"/>
      <c r="AH5" s="82"/>
      <c r="AI5" s="1"/>
      <c r="AJ5" s="1"/>
    </row>
    <row r="6" spans="1:36">
      <c r="A6" s="65"/>
      <c r="B6" s="79" t="s">
        <v>1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1"/>
      <c r="T6" s="81"/>
      <c r="U6" s="81"/>
      <c r="V6" s="81"/>
      <c r="W6" s="81"/>
      <c r="X6" s="81"/>
      <c r="Y6" s="81"/>
      <c r="Z6" s="81"/>
      <c r="AA6" s="81"/>
      <c r="AB6" s="81"/>
      <c r="AC6" s="82"/>
      <c r="AD6" s="82"/>
      <c r="AE6" s="82"/>
      <c r="AF6" s="82"/>
      <c r="AG6" s="82"/>
      <c r="AH6" s="82"/>
      <c r="AI6" s="1"/>
      <c r="AJ6" s="1"/>
    </row>
    <row r="7" spans="1:36">
      <c r="A7" s="65"/>
      <c r="B7" s="79" t="s">
        <v>211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  <c r="U7" s="81"/>
      <c r="V7" s="81"/>
      <c r="W7" s="81"/>
      <c r="X7" s="81"/>
      <c r="Y7" s="81"/>
      <c r="Z7" s="81"/>
      <c r="AA7" s="81"/>
      <c r="AB7" s="81"/>
      <c r="AC7" s="82"/>
      <c r="AD7" s="82"/>
      <c r="AE7" s="82"/>
      <c r="AF7" s="82"/>
      <c r="AG7" s="82"/>
      <c r="AH7" s="82"/>
      <c r="AI7" s="1"/>
      <c r="AJ7" s="1"/>
    </row>
    <row r="8" spans="1:36">
      <c r="A8" s="65"/>
      <c r="B8" s="55"/>
      <c r="C8" s="6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57"/>
      <c r="U8" s="57"/>
      <c r="V8" s="57"/>
      <c r="W8" s="57"/>
      <c r="X8" s="57"/>
      <c r="Y8" s="57"/>
      <c r="Z8" s="57"/>
      <c r="AA8" s="57"/>
      <c r="AB8" s="57"/>
      <c r="AC8" s="58"/>
      <c r="AD8" s="58"/>
      <c r="AE8" s="58"/>
      <c r="AF8" s="58"/>
      <c r="AG8" s="58"/>
      <c r="AH8" s="58"/>
      <c r="AI8" s="1"/>
      <c r="AJ8" s="1"/>
    </row>
    <row r="9" spans="1:36">
      <c r="A9" s="65"/>
      <c r="B9" s="79" t="s">
        <v>0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1"/>
      <c r="AJ9" s="1"/>
    </row>
    <row r="10" spans="1:36">
      <c r="A10" s="65"/>
      <c r="B10" s="79" t="s">
        <v>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1"/>
      <c r="AJ10" s="1"/>
    </row>
    <row r="11" spans="1:36">
      <c r="A11" s="65"/>
      <c r="B11" s="79" t="s">
        <v>212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1"/>
      <c r="AJ11" s="1"/>
    </row>
    <row r="12" spans="1:36">
      <c r="A12" s="65"/>
      <c r="B12" s="55"/>
      <c r="C12" s="6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8"/>
      <c r="AD12" s="58"/>
      <c r="AE12" s="58"/>
      <c r="AF12" s="58"/>
      <c r="AG12" s="58"/>
      <c r="AH12" s="58"/>
      <c r="AI12" s="1"/>
      <c r="AJ12" s="1"/>
    </row>
    <row r="13" spans="1:36">
      <c r="A13" s="65"/>
      <c r="B13" s="79" t="s">
        <v>213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2"/>
      <c r="AD13" s="82"/>
      <c r="AE13" s="82"/>
      <c r="AF13" s="82"/>
      <c r="AG13" s="82"/>
      <c r="AH13" s="82"/>
      <c r="AI13" s="1"/>
      <c r="AJ13" s="1"/>
    </row>
    <row r="14" spans="1:36">
      <c r="A14" s="65"/>
      <c r="B14" s="79" t="s">
        <v>1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2"/>
      <c r="AD14" s="82"/>
      <c r="AE14" s="82"/>
      <c r="AF14" s="82"/>
      <c r="AG14" s="82"/>
      <c r="AH14" s="82"/>
      <c r="AI14" s="1"/>
      <c r="AJ14" s="1"/>
    </row>
    <row r="15" spans="1:36">
      <c r="A15" s="65"/>
      <c r="B15" s="79" t="s">
        <v>214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2"/>
      <c r="AD15" s="82"/>
      <c r="AE15" s="82"/>
      <c r="AF15" s="82"/>
      <c r="AG15" s="82"/>
      <c r="AH15" s="82"/>
      <c r="AI15" s="1"/>
      <c r="AJ15" s="1"/>
    </row>
    <row r="16" spans="1:36">
      <c r="A16" s="65"/>
      <c r="B16" s="55"/>
      <c r="C16" s="6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8"/>
      <c r="AD16" s="58"/>
      <c r="AE16" s="58"/>
      <c r="AF16" s="58"/>
      <c r="AG16" s="58"/>
      <c r="AH16" s="58"/>
      <c r="AI16" s="1"/>
      <c r="AJ16" s="1"/>
    </row>
    <row r="17" spans="1:38">
      <c r="A17" s="65"/>
      <c r="B17" s="79" t="s">
        <v>215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2"/>
      <c r="AD17" s="82"/>
      <c r="AE17" s="82"/>
      <c r="AF17" s="82"/>
      <c r="AG17" s="82"/>
      <c r="AH17" s="82"/>
      <c r="AI17" s="1"/>
      <c r="AJ17" s="1"/>
    </row>
    <row r="18" spans="1:38">
      <c r="A18" s="65"/>
      <c r="B18" s="79" t="s">
        <v>1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2"/>
      <c r="AD18" s="82"/>
      <c r="AE18" s="82"/>
      <c r="AF18" s="82"/>
      <c r="AG18" s="82"/>
      <c r="AH18" s="82"/>
      <c r="AI18" s="1"/>
      <c r="AJ18" s="1"/>
    </row>
    <row r="19" spans="1:38">
      <c r="A19" s="65"/>
      <c r="B19" s="79" t="s">
        <v>216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2"/>
      <c r="AD19" s="82"/>
      <c r="AE19" s="82"/>
      <c r="AF19" s="82"/>
      <c r="AG19" s="82"/>
      <c r="AH19" s="82"/>
      <c r="AI19" s="1"/>
      <c r="AJ19" s="1"/>
    </row>
    <row r="20" spans="1:38">
      <c r="A20" s="65"/>
      <c r="B20" s="55"/>
      <c r="C20" s="6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6"/>
      <c r="U20" s="57"/>
      <c r="V20" s="56"/>
      <c r="W20" s="57"/>
      <c r="X20" s="56"/>
      <c r="Y20" s="57"/>
      <c r="Z20" s="57"/>
      <c r="AA20" s="57"/>
      <c r="AB20" s="57"/>
      <c r="AC20" s="58"/>
      <c r="AD20" s="58"/>
      <c r="AE20" s="57"/>
      <c r="AF20" s="58"/>
      <c r="AG20" s="57"/>
      <c r="AH20" s="58"/>
      <c r="AI20" s="1"/>
      <c r="AJ20" s="1"/>
    </row>
    <row r="21" spans="1:38">
      <c r="A21" s="65"/>
      <c r="B21" s="79" t="s">
        <v>217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2"/>
      <c r="AD21" s="82"/>
      <c r="AE21" s="82"/>
      <c r="AF21" s="82"/>
      <c r="AG21" s="82"/>
      <c r="AH21" s="82"/>
      <c r="AI21" s="1"/>
      <c r="AJ21" s="1"/>
    </row>
    <row r="22" spans="1:38">
      <c r="A22" s="65"/>
      <c r="B22" s="79" t="s">
        <v>1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2"/>
      <c r="AD22" s="82"/>
      <c r="AE22" s="82"/>
      <c r="AF22" s="82"/>
      <c r="AG22" s="82"/>
      <c r="AH22" s="82"/>
      <c r="AI22" s="1"/>
      <c r="AJ22" s="1"/>
    </row>
    <row r="23" spans="1:38">
      <c r="A23" s="65"/>
      <c r="B23" s="79" t="s">
        <v>218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2"/>
      <c r="AD23" s="82"/>
      <c r="AE23" s="82"/>
      <c r="AF23" s="82"/>
      <c r="AG23" s="82"/>
      <c r="AH23" s="82"/>
      <c r="AI23" s="1"/>
      <c r="AJ23" s="1"/>
    </row>
    <row r="24" spans="1:38">
      <c r="A24" s="65"/>
      <c r="B24" s="55"/>
      <c r="C24" s="6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7"/>
      <c r="T24" s="56"/>
      <c r="U24" s="57"/>
      <c r="V24" s="56"/>
      <c r="W24" s="57"/>
      <c r="X24" s="56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1"/>
      <c r="AJ24" s="1"/>
    </row>
    <row r="25" spans="1:38">
      <c r="A25" s="65"/>
      <c r="B25" s="79" t="s">
        <v>219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83"/>
      <c r="AD25" s="83"/>
      <c r="AE25" s="83"/>
      <c r="AF25" s="83"/>
      <c r="AG25" s="83"/>
      <c r="AH25" s="83"/>
      <c r="AI25" s="1"/>
      <c r="AJ25" s="1"/>
    </row>
    <row r="26" spans="1:38">
      <c r="A26" s="65"/>
      <c r="B26" s="79" t="s">
        <v>1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83"/>
      <c r="AD26" s="83"/>
      <c r="AE26" s="83"/>
      <c r="AF26" s="83"/>
      <c r="AG26" s="83"/>
      <c r="AH26" s="83"/>
      <c r="AI26" s="1"/>
      <c r="AJ26" s="1"/>
    </row>
    <row r="27" spans="1:38">
      <c r="A27" s="65"/>
      <c r="B27" s="79" t="s">
        <v>220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83"/>
      <c r="AD27" s="83"/>
      <c r="AE27" s="83"/>
      <c r="AF27" s="83"/>
      <c r="AG27" s="83"/>
      <c r="AH27" s="83"/>
      <c r="AI27" s="1"/>
      <c r="AJ27" s="1"/>
    </row>
    <row r="28" spans="1:38">
      <c r="A28" s="65"/>
      <c r="B28" s="1"/>
      <c r="C28" s="2"/>
      <c r="D28" s="3"/>
      <c r="S28" s="1"/>
      <c r="U28" s="1"/>
      <c r="W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8">
      <c r="A29" s="65"/>
      <c r="B29" s="79" t="s">
        <v>6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2"/>
      <c r="AD29" s="82"/>
      <c r="AE29" s="82"/>
      <c r="AF29" s="82"/>
      <c r="AG29" s="82"/>
      <c r="AH29" s="82"/>
      <c r="AI29" s="1"/>
      <c r="AJ29" s="1"/>
    </row>
    <row r="30" spans="1:38">
      <c r="A30" s="65"/>
      <c r="B30" s="79" t="s">
        <v>7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2"/>
      <c r="AD30" s="82"/>
      <c r="AE30" s="82"/>
      <c r="AF30" s="82"/>
      <c r="AG30" s="82"/>
      <c r="AH30" s="82"/>
      <c r="AI30" s="1"/>
      <c r="AJ30" s="1"/>
    </row>
    <row r="31" spans="1:38">
      <c r="A31" s="65"/>
      <c r="B31" s="79" t="s">
        <v>8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2"/>
      <c r="AD31" s="82"/>
      <c r="AE31" s="82"/>
      <c r="AF31" s="82"/>
      <c r="AG31" s="82"/>
      <c r="AH31" s="82"/>
      <c r="AI31" s="1"/>
      <c r="AJ31" s="1"/>
    </row>
    <row r="32" spans="1:38" s="69" customFormat="1">
      <c r="A32" s="85" t="s">
        <v>9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59"/>
      <c r="AC32" s="59"/>
      <c r="AD32" s="59"/>
      <c r="AE32" s="59"/>
      <c r="AF32" s="59"/>
      <c r="AG32" s="59"/>
      <c r="AH32" s="59"/>
      <c r="AI32" s="59"/>
      <c r="AK32" s="1"/>
      <c r="AL32" s="1"/>
    </row>
    <row r="33" spans="1:38" s="69" customFormat="1">
      <c r="A33" s="1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K33" s="1"/>
      <c r="AL33" s="1"/>
    </row>
    <row r="34" spans="1:38" s="69" customFormat="1">
      <c r="A34" s="86" t="s">
        <v>10</v>
      </c>
      <c r="B34" s="86" t="s">
        <v>11</v>
      </c>
      <c r="C34" s="87" t="s">
        <v>12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8"/>
      <c r="AC34" s="88"/>
      <c r="AD34" s="88"/>
      <c r="AE34" s="88"/>
      <c r="AF34" s="89"/>
      <c r="AG34" s="89"/>
      <c r="AH34" s="89"/>
      <c r="AI34" s="89"/>
      <c r="AK34" s="1"/>
      <c r="AL34" s="1"/>
    </row>
    <row r="35" spans="1:38" s="69" customFormat="1" ht="35.25" customHeight="1">
      <c r="A35" s="86"/>
      <c r="B35" s="86"/>
      <c r="C35" s="6" t="s">
        <v>13</v>
      </c>
      <c r="D35" s="6" t="s">
        <v>14</v>
      </c>
      <c r="E35" s="6" t="s">
        <v>13</v>
      </c>
      <c r="F35" s="6" t="s">
        <v>14</v>
      </c>
      <c r="G35" s="6" t="s">
        <v>13</v>
      </c>
      <c r="H35" s="6" t="s">
        <v>14</v>
      </c>
      <c r="I35" s="61" t="s">
        <v>13</v>
      </c>
      <c r="J35" s="61" t="s">
        <v>13</v>
      </c>
      <c r="K35" s="61" t="s">
        <v>13</v>
      </c>
      <c r="L35" s="61" t="s">
        <v>13</v>
      </c>
      <c r="M35" s="61" t="s">
        <v>13</v>
      </c>
      <c r="N35" s="61" t="s">
        <v>13</v>
      </c>
      <c r="O35" s="61" t="s">
        <v>13</v>
      </c>
      <c r="P35" s="61" t="s">
        <v>13</v>
      </c>
      <c r="Q35" s="61" t="s">
        <v>13</v>
      </c>
      <c r="R35" s="61" t="s">
        <v>15</v>
      </c>
      <c r="S35" s="61" t="s">
        <v>14</v>
      </c>
      <c r="T35" s="61" t="s">
        <v>15</v>
      </c>
      <c r="U35" s="61" t="s">
        <v>14</v>
      </c>
      <c r="V35" s="61" t="s">
        <v>15</v>
      </c>
      <c r="W35" s="61" t="s">
        <v>14</v>
      </c>
      <c r="X35" s="61" t="s">
        <v>15</v>
      </c>
      <c r="Y35" s="61" t="s">
        <v>14</v>
      </c>
      <c r="Z35" s="61" t="s">
        <v>15</v>
      </c>
      <c r="AA35" s="61" t="s">
        <v>16</v>
      </c>
      <c r="AB35" s="61" t="s">
        <v>14</v>
      </c>
      <c r="AC35" s="61" t="s">
        <v>16</v>
      </c>
      <c r="AD35" s="61" t="s">
        <v>14</v>
      </c>
      <c r="AE35" s="61" t="s">
        <v>16</v>
      </c>
      <c r="AF35" s="61" t="s">
        <v>14</v>
      </c>
      <c r="AG35" s="61" t="s">
        <v>16</v>
      </c>
      <c r="AH35" s="61" t="s">
        <v>14</v>
      </c>
      <c r="AI35" s="61" t="s">
        <v>16</v>
      </c>
      <c r="AK35" s="1"/>
      <c r="AL35" s="1"/>
    </row>
    <row r="36" spans="1:38">
      <c r="A36" s="35">
        <v>1</v>
      </c>
      <c r="B36" s="60">
        <v>2</v>
      </c>
      <c r="C36" s="54">
        <v>3</v>
      </c>
      <c r="D36" s="54"/>
      <c r="E36" s="54">
        <v>3</v>
      </c>
      <c r="F36" s="54"/>
      <c r="G36" s="54">
        <v>3</v>
      </c>
      <c r="H36" s="54"/>
      <c r="I36" s="84">
        <v>3</v>
      </c>
      <c r="J36" s="84"/>
      <c r="K36" s="84"/>
      <c r="L36" s="54"/>
      <c r="M36" s="54"/>
      <c r="N36" s="54"/>
      <c r="O36" s="54"/>
      <c r="P36" s="54"/>
      <c r="Q36" s="54"/>
      <c r="R36" s="54">
        <v>4</v>
      </c>
      <c r="S36" s="54"/>
      <c r="T36" s="54">
        <v>4</v>
      </c>
      <c r="U36" s="54"/>
      <c r="V36" s="54">
        <v>4</v>
      </c>
      <c r="W36" s="54"/>
      <c r="X36" s="54">
        <v>4</v>
      </c>
      <c r="Y36" s="54"/>
      <c r="Z36" s="54">
        <v>4</v>
      </c>
      <c r="AA36" s="54">
        <v>5</v>
      </c>
      <c r="AB36" s="54"/>
      <c r="AC36" s="54">
        <v>5</v>
      </c>
      <c r="AD36" s="54"/>
      <c r="AE36" s="54">
        <v>5</v>
      </c>
      <c r="AF36" s="54"/>
      <c r="AG36" s="54">
        <v>5</v>
      </c>
      <c r="AH36" s="54"/>
      <c r="AI36" s="54">
        <v>5</v>
      </c>
    </row>
    <row r="37" spans="1:38">
      <c r="A37" s="34"/>
      <c r="B37" s="44"/>
      <c r="C37" s="45">
        <f>263050904-C38</f>
        <v>0</v>
      </c>
      <c r="D37" s="45"/>
      <c r="E37" s="45">
        <f>263050904-E38</f>
        <v>0</v>
      </c>
      <c r="F37" s="45"/>
      <c r="G37" s="45">
        <f>263050904-G38</f>
        <v>0</v>
      </c>
      <c r="H37" s="45"/>
      <c r="I37" s="45">
        <f>263050904-I38</f>
        <v>0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</row>
    <row r="38" spans="1:38" ht="25.5">
      <c r="A38" s="7" t="s">
        <v>17</v>
      </c>
      <c r="B38" s="8" t="s">
        <v>18</v>
      </c>
      <c r="C38" s="9">
        <f>C39+C41+C42+C46+C49+C55+C57+C60+C63</f>
        <v>263050904</v>
      </c>
      <c r="D38" s="9">
        <f t="shared" ref="D38:P38" si="0">D39+D41+D42+D46+D49+D55+D57+D60+D63</f>
        <v>0</v>
      </c>
      <c r="E38" s="9">
        <f t="shared" si="0"/>
        <v>263050904</v>
      </c>
      <c r="F38" s="9">
        <f t="shared" si="0"/>
        <v>0</v>
      </c>
      <c r="G38" s="9">
        <f t="shared" si="0"/>
        <v>263050904</v>
      </c>
      <c r="H38" s="9">
        <f t="shared" si="0"/>
        <v>0</v>
      </c>
      <c r="I38" s="9">
        <f t="shared" si="0"/>
        <v>263050904</v>
      </c>
      <c r="J38" s="9">
        <f t="shared" si="0"/>
        <v>0</v>
      </c>
      <c r="K38" s="9">
        <f t="shared" si="0"/>
        <v>263050904</v>
      </c>
      <c r="L38" s="9">
        <f t="shared" si="0"/>
        <v>0</v>
      </c>
      <c r="M38" s="9">
        <f t="shared" si="0"/>
        <v>263050904</v>
      </c>
      <c r="N38" s="9">
        <f t="shared" si="0"/>
        <v>0</v>
      </c>
      <c r="O38" s="9">
        <f t="shared" si="0"/>
        <v>263050904</v>
      </c>
      <c r="P38" s="9">
        <f t="shared" si="0"/>
        <v>0</v>
      </c>
      <c r="Q38" s="9">
        <f>Q39+Q41+Q42+Q46+Q49+Q55+Q57+Q60+Q63</f>
        <v>263050904</v>
      </c>
      <c r="R38" s="9">
        <f>R39+R41+R42+R46+R49+R55+R57+R60+R63</f>
        <v>207717807</v>
      </c>
      <c r="S38" s="9"/>
      <c r="T38" s="9">
        <f>T39+T41+T42+T46+T49+T55+T57+T60+T63</f>
        <v>207717807</v>
      </c>
      <c r="U38" s="9"/>
      <c r="V38" s="9">
        <f>V39+V41+V42+V46+V49+V55+V57+V60+V63</f>
        <v>207717807</v>
      </c>
      <c r="W38" s="9"/>
      <c r="X38" s="9">
        <f>X39+X41+X42+X46+X49+X55+X57+X60+X63</f>
        <v>207717807</v>
      </c>
      <c r="Y38" s="9"/>
      <c r="Z38" s="9">
        <f>Z39+Z41+Z42+Z46+Z49+Z55+Z57+Z60+Z63</f>
        <v>207717807</v>
      </c>
      <c r="AA38" s="9">
        <f>AA39+AA41+AA42+AA46+AA49+AA55+AA57+AA60+AA63</f>
        <v>205500771</v>
      </c>
      <c r="AB38" s="9"/>
      <c r="AC38" s="9">
        <f>AC39+AC41+AC42+AC46+AC49+AC55+AC57+AC60+AC63</f>
        <v>205500771</v>
      </c>
      <c r="AD38" s="9"/>
      <c r="AE38" s="9">
        <f>AE39+AE41+AE42+AE46+AE49+AE55+AE57+AE60+AE63</f>
        <v>205500771</v>
      </c>
      <c r="AF38" s="9"/>
      <c r="AG38" s="9">
        <f>AG39+AG41+AG42+AG46+AG49+AG55+AG57+AG60+AG63</f>
        <v>205500771</v>
      </c>
      <c r="AH38" s="9"/>
      <c r="AI38" s="9">
        <f>AI39+AI41+AI42+AI46+AI49+AI55+AI57+AI60+AI63</f>
        <v>205500771</v>
      </c>
      <c r="AJ38" s="68"/>
      <c r="AK38" s="64"/>
    </row>
    <row r="39" spans="1:38" ht="25.5" outlineLevel="1">
      <c r="A39" s="10" t="s">
        <v>19</v>
      </c>
      <c r="B39" s="8" t="s">
        <v>20</v>
      </c>
      <c r="C39" s="11">
        <f>C40</f>
        <v>187071205</v>
      </c>
      <c r="D39" s="11">
        <f>D40</f>
        <v>0</v>
      </c>
      <c r="E39" s="11">
        <f t="shared" ref="E39:G166" si="1">SUM(C39:D39)</f>
        <v>187071205</v>
      </c>
      <c r="F39" s="11">
        <f>F40</f>
        <v>0</v>
      </c>
      <c r="G39" s="11">
        <f t="shared" si="1"/>
        <v>187071205</v>
      </c>
      <c r="H39" s="11">
        <f>H40</f>
        <v>0</v>
      </c>
      <c r="I39" s="11">
        <f t="shared" ref="I39:I63" si="2">SUM(G39:H39)</f>
        <v>187071205</v>
      </c>
      <c r="J39" s="11"/>
      <c r="K39" s="11">
        <f t="shared" ref="K39:K103" si="3">I39+J39</f>
        <v>187071205</v>
      </c>
      <c r="L39" s="11"/>
      <c r="M39" s="11">
        <f t="shared" ref="M39:M63" si="4">K39+L39</f>
        <v>187071205</v>
      </c>
      <c r="N39" s="11"/>
      <c r="O39" s="11">
        <f t="shared" ref="O39:O63" si="5">M39+N39</f>
        <v>187071205</v>
      </c>
      <c r="P39" s="11"/>
      <c r="Q39" s="11">
        <f>SUM(O39:P39)</f>
        <v>187071205</v>
      </c>
      <c r="R39" s="11">
        <f>R40</f>
        <v>148547392</v>
      </c>
      <c r="S39" s="11"/>
      <c r="T39" s="11">
        <f>T40</f>
        <v>148547392</v>
      </c>
      <c r="U39" s="11"/>
      <c r="V39" s="11">
        <f>V40</f>
        <v>148547392</v>
      </c>
      <c r="W39" s="11"/>
      <c r="X39" s="11">
        <f>X40</f>
        <v>148547392</v>
      </c>
      <c r="Y39" s="11"/>
      <c r="Z39" s="11">
        <f>Z40</f>
        <v>148547392</v>
      </c>
      <c r="AA39" s="11">
        <f>AA40</f>
        <v>151136251</v>
      </c>
      <c r="AB39" s="11"/>
      <c r="AC39" s="11">
        <f>AC40</f>
        <v>151136251</v>
      </c>
      <c r="AD39" s="11"/>
      <c r="AE39" s="11">
        <f>AE40</f>
        <v>151136251</v>
      </c>
      <c r="AF39" s="11"/>
      <c r="AG39" s="11">
        <f>AG40</f>
        <v>151136251</v>
      </c>
      <c r="AH39" s="11"/>
      <c r="AI39" s="11">
        <f>AI40</f>
        <v>151136251</v>
      </c>
      <c r="AK39" s="64"/>
    </row>
    <row r="40" spans="1:38" outlineLevel="1">
      <c r="A40" s="12" t="s">
        <v>21</v>
      </c>
      <c r="B40" s="13" t="s">
        <v>22</v>
      </c>
      <c r="C40" s="11">
        <v>187071205</v>
      </c>
      <c r="D40" s="11"/>
      <c r="E40" s="11">
        <f t="shared" si="1"/>
        <v>187071205</v>
      </c>
      <c r="F40" s="11"/>
      <c r="G40" s="11">
        <f t="shared" si="1"/>
        <v>187071205</v>
      </c>
      <c r="H40" s="11"/>
      <c r="I40" s="11">
        <f t="shared" si="2"/>
        <v>187071205</v>
      </c>
      <c r="J40" s="11"/>
      <c r="K40" s="11">
        <f t="shared" si="3"/>
        <v>187071205</v>
      </c>
      <c r="L40" s="11"/>
      <c r="M40" s="11">
        <f t="shared" si="4"/>
        <v>187071205</v>
      </c>
      <c r="N40" s="11"/>
      <c r="O40" s="11">
        <f t="shared" si="5"/>
        <v>187071205</v>
      </c>
      <c r="P40" s="11"/>
      <c r="Q40" s="11">
        <f t="shared" ref="Q40:Q68" si="6">SUM(O40:P40)</f>
        <v>187071205</v>
      </c>
      <c r="R40" s="11">
        <v>148547392</v>
      </c>
      <c r="S40" s="11"/>
      <c r="T40" s="11">
        <v>148547392</v>
      </c>
      <c r="U40" s="11"/>
      <c r="V40" s="11">
        <v>148547392</v>
      </c>
      <c r="W40" s="11"/>
      <c r="X40" s="11">
        <v>148547392</v>
      </c>
      <c r="Y40" s="11"/>
      <c r="Z40" s="11">
        <v>148547392</v>
      </c>
      <c r="AA40" s="11">
        <v>151136251</v>
      </c>
      <c r="AB40" s="11"/>
      <c r="AC40" s="11">
        <v>151136251</v>
      </c>
      <c r="AD40" s="11"/>
      <c r="AE40" s="11">
        <v>151136251</v>
      </c>
      <c r="AF40" s="11"/>
      <c r="AG40" s="11">
        <v>151136251</v>
      </c>
      <c r="AH40" s="11"/>
      <c r="AI40" s="11">
        <v>151136251</v>
      </c>
      <c r="AK40" s="64"/>
    </row>
    <row r="41" spans="1:38" ht="25.5" outlineLevel="1">
      <c r="A41" s="14" t="s">
        <v>23</v>
      </c>
      <c r="B41" s="13" t="s">
        <v>24</v>
      </c>
      <c r="C41" s="11">
        <v>26808448</v>
      </c>
      <c r="D41" s="11"/>
      <c r="E41" s="11">
        <f t="shared" si="1"/>
        <v>26808448</v>
      </c>
      <c r="F41" s="11"/>
      <c r="G41" s="11">
        <f t="shared" si="1"/>
        <v>26808448</v>
      </c>
      <c r="H41" s="11"/>
      <c r="I41" s="11">
        <f t="shared" si="2"/>
        <v>26808448</v>
      </c>
      <c r="J41" s="11"/>
      <c r="K41" s="11">
        <f t="shared" si="3"/>
        <v>26808448</v>
      </c>
      <c r="L41" s="11"/>
      <c r="M41" s="11">
        <f t="shared" si="4"/>
        <v>26808448</v>
      </c>
      <c r="N41" s="11"/>
      <c r="O41" s="11">
        <f t="shared" si="5"/>
        <v>26808448</v>
      </c>
      <c r="P41" s="11"/>
      <c r="Q41" s="11">
        <f t="shared" si="6"/>
        <v>26808448</v>
      </c>
      <c r="R41" s="11">
        <v>28355000</v>
      </c>
      <c r="S41" s="11"/>
      <c r="T41" s="11">
        <v>28355000</v>
      </c>
      <c r="U41" s="11"/>
      <c r="V41" s="11">
        <v>28355000</v>
      </c>
      <c r="W41" s="11"/>
      <c r="X41" s="11">
        <v>28355000</v>
      </c>
      <c r="Y41" s="11"/>
      <c r="Z41" s="11">
        <v>28355000</v>
      </c>
      <c r="AA41" s="11">
        <v>30925000</v>
      </c>
      <c r="AB41" s="11"/>
      <c r="AC41" s="11">
        <v>30925000</v>
      </c>
      <c r="AD41" s="11"/>
      <c r="AE41" s="11">
        <v>30925000</v>
      </c>
      <c r="AF41" s="11"/>
      <c r="AG41" s="11">
        <v>30925000</v>
      </c>
      <c r="AH41" s="11"/>
      <c r="AI41" s="11">
        <v>30925000</v>
      </c>
      <c r="AK41" s="64"/>
    </row>
    <row r="42" spans="1:38" outlineLevel="1">
      <c r="A42" s="14" t="s">
        <v>25</v>
      </c>
      <c r="B42" s="13" t="s">
        <v>26</v>
      </c>
      <c r="C42" s="11">
        <f>SUM(C43:C45)</f>
        <v>24377936</v>
      </c>
      <c r="D42" s="11">
        <f>SUM(D43:D45)</f>
        <v>0</v>
      </c>
      <c r="E42" s="11">
        <f t="shared" si="1"/>
        <v>24377936</v>
      </c>
      <c r="F42" s="11">
        <f>SUM(F43:F45)</f>
        <v>0</v>
      </c>
      <c r="G42" s="11">
        <f t="shared" si="1"/>
        <v>24377936</v>
      </c>
      <c r="H42" s="11">
        <f>SUM(H43:H45)</f>
        <v>0</v>
      </c>
      <c r="I42" s="11">
        <f t="shared" si="2"/>
        <v>24377936</v>
      </c>
      <c r="J42" s="11"/>
      <c r="K42" s="11">
        <f t="shared" si="3"/>
        <v>24377936</v>
      </c>
      <c r="L42" s="11"/>
      <c r="M42" s="11">
        <f t="shared" si="4"/>
        <v>24377936</v>
      </c>
      <c r="N42" s="11"/>
      <c r="O42" s="11">
        <f t="shared" si="5"/>
        <v>24377936</v>
      </c>
      <c r="P42" s="11"/>
      <c r="Q42" s="11">
        <f t="shared" si="6"/>
        <v>24377936</v>
      </c>
      <c r="R42" s="11">
        <f>SUM(R43:R45)</f>
        <v>5894000</v>
      </c>
      <c r="S42" s="11"/>
      <c r="T42" s="11">
        <f>SUM(T43:T45)</f>
        <v>5894000</v>
      </c>
      <c r="U42" s="11"/>
      <c r="V42" s="11">
        <f>SUM(V43:V45)</f>
        <v>5894000</v>
      </c>
      <c r="W42" s="11"/>
      <c r="X42" s="11">
        <f>SUM(X43:X45)</f>
        <v>5894000</v>
      </c>
      <c r="Y42" s="11"/>
      <c r="Z42" s="11">
        <f>SUM(Z43:Z45)</f>
        <v>5894000</v>
      </c>
      <c r="AA42" s="11">
        <f>SUM(AA43:AA45)</f>
        <v>94000</v>
      </c>
      <c r="AB42" s="11"/>
      <c r="AC42" s="11">
        <f>SUM(AC43:AC45)</f>
        <v>94000</v>
      </c>
      <c r="AD42" s="11"/>
      <c r="AE42" s="11">
        <f>SUM(AE43:AE45)</f>
        <v>94000</v>
      </c>
      <c r="AF42" s="11"/>
      <c r="AG42" s="11">
        <f>SUM(AG43:AG45)</f>
        <v>94000</v>
      </c>
      <c r="AH42" s="11"/>
      <c r="AI42" s="11">
        <f>SUM(AI43:AI45)</f>
        <v>94000</v>
      </c>
      <c r="AK42" s="64"/>
    </row>
    <row r="43" spans="1:38" outlineLevel="1">
      <c r="A43" s="12" t="s">
        <v>27</v>
      </c>
      <c r="B43" s="13" t="s">
        <v>28</v>
      </c>
      <c r="C43" s="11">
        <v>24251000</v>
      </c>
      <c r="D43" s="11"/>
      <c r="E43" s="11">
        <f t="shared" si="1"/>
        <v>24251000</v>
      </c>
      <c r="F43" s="11"/>
      <c r="G43" s="11">
        <f t="shared" si="1"/>
        <v>24251000</v>
      </c>
      <c r="H43" s="11"/>
      <c r="I43" s="11">
        <f t="shared" si="2"/>
        <v>24251000</v>
      </c>
      <c r="J43" s="11"/>
      <c r="K43" s="11">
        <f t="shared" si="3"/>
        <v>24251000</v>
      </c>
      <c r="L43" s="11"/>
      <c r="M43" s="11">
        <f t="shared" si="4"/>
        <v>24251000</v>
      </c>
      <c r="N43" s="11"/>
      <c r="O43" s="11">
        <f t="shared" si="5"/>
        <v>24251000</v>
      </c>
      <c r="P43" s="11"/>
      <c r="Q43" s="11">
        <f t="shared" si="6"/>
        <v>24251000</v>
      </c>
      <c r="R43" s="11">
        <v>5800000</v>
      </c>
      <c r="S43" s="11"/>
      <c r="T43" s="11">
        <v>5800000</v>
      </c>
      <c r="U43" s="11"/>
      <c r="V43" s="11">
        <v>5800000</v>
      </c>
      <c r="W43" s="11"/>
      <c r="X43" s="11">
        <v>5800000</v>
      </c>
      <c r="Y43" s="11"/>
      <c r="Z43" s="11">
        <v>5800000</v>
      </c>
      <c r="AA43" s="11">
        <v>0</v>
      </c>
      <c r="AB43" s="11"/>
      <c r="AC43" s="11">
        <v>0</v>
      </c>
      <c r="AD43" s="11"/>
      <c r="AE43" s="11">
        <v>0</v>
      </c>
      <c r="AF43" s="11"/>
      <c r="AG43" s="11">
        <v>0</v>
      </c>
      <c r="AH43" s="11"/>
      <c r="AI43" s="11">
        <v>0</v>
      </c>
      <c r="AK43" s="64"/>
    </row>
    <row r="44" spans="1:38" outlineLevel="1">
      <c r="A44" s="12" t="s">
        <v>29</v>
      </c>
      <c r="B44" s="13" t="s">
        <v>30</v>
      </c>
      <c r="C44" s="11">
        <v>4936</v>
      </c>
      <c r="D44" s="11"/>
      <c r="E44" s="11">
        <f t="shared" si="1"/>
        <v>4936</v>
      </c>
      <c r="F44" s="11"/>
      <c r="G44" s="11">
        <f t="shared" si="1"/>
        <v>4936</v>
      </c>
      <c r="H44" s="11"/>
      <c r="I44" s="11">
        <f t="shared" si="2"/>
        <v>4936</v>
      </c>
      <c r="J44" s="11"/>
      <c r="K44" s="11">
        <f t="shared" si="3"/>
        <v>4936</v>
      </c>
      <c r="L44" s="11"/>
      <c r="M44" s="11">
        <f t="shared" si="4"/>
        <v>4936</v>
      </c>
      <c r="N44" s="11"/>
      <c r="O44" s="11">
        <f t="shared" si="5"/>
        <v>4936</v>
      </c>
      <c r="P44" s="11"/>
      <c r="Q44" s="11">
        <f t="shared" si="6"/>
        <v>4936</v>
      </c>
      <c r="R44" s="11">
        <v>5000</v>
      </c>
      <c r="S44" s="11"/>
      <c r="T44" s="11">
        <v>5000</v>
      </c>
      <c r="U44" s="11"/>
      <c r="V44" s="11">
        <v>5000</v>
      </c>
      <c r="W44" s="11"/>
      <c r="X44" s="11">
        <v>5000</v>
      </c>
      <c r="Y44" s="11"/>
      <c r="Z44" s="11">
        <v>5000</v>
      </c>
      <c r="AA44" s="11">
        <v>5000</v>
      </c>
      <c r="AB44" s="11"/>
      <c r="AC44" s="11">
        <v>5000</v>
      </c>
      <c r="AD44" s="11"/>
      <c r="AE44" s="11">
        <v>5000</v>
      </c>
      <c r="AF44" s="11"/>
      <c r="AG44" s="11">
        <v>5000</v>
      </c>
      <c r="AH44" s="11"/>
      <c r="AI44" s="11">
        <v>5000</v>
      </c>
      <c r="AK44" s="64"/>
    </row>
    <row r="45" spans="1:38" outlineLevel="1">
      <c r="A45" s="12" t="s">
        <v>31</v>
      </c>
      <c r="B45" s="13" t="s">
        <v>32</v>
      </c>
      <c r="C45" s="11">
        <v>122000</v>
      </c>
      <c r="D45" s="11"/>
      <c r="E45" s="11">
        <f t="shared" si="1"/>
        <v>122000</v>
      </c>
      <c r="F45" s="11"/>
      <c r="G45" s="11">
        <f t="shared" si="1"/>
        <v>122000</v>
      </c>
      <c r="H45" s="11"/>
      <c r="I45" s="11">
        <f t="shared" si="2"/>
        <v>122000</v>
      </c>
      <c r="J45" s="11"/>
      <c r="K45" s="11">
        <f t="shared" si="3"/>
        <v>122000</v>
      </c>
      <c r="L45" s="11"/>
      <c r="M45" s="11">
        <f t="shared" si="4"/>
        <v>122000</v>
      </c>
      <c r="N45" s="11"/>
      <c r="O45" s="11">
        <f t="shared" si="5"/>
        <v>122000</v>
      </c>
      <c r="P45" s="11"/>
      <c r="Q45" s="11">
        <f t="shared" si="6"/>
        <v>122000</v>
      </c>
      <c r="R45" s="11">
        <v>89000</v>
      </c>
      <c r="S45" s="11"/>
      <c r="T45" s="11">
        <v>89000</v>
      </c>
      <c r="U45" s="11"/>
      <c r="V45" s="11">
        <v>89000</v>
      </c>
      <c r="W45" s="11"/>
      <c r="X45" s="11">
        <v>89000</v>
      </c>
      <c r="Y45" s="11"/>
      <c r="Z45" s="11">
        <v>89000</v>
      </c>
      <c r="AA45" s="11">
        <v>89000</v>
      </c>
      <c r="AB45" s="11"/>
      <c r="AC45" s="11">
        <v>89000</v>
      </c>
      <c r="AD45" s="11"/>
      <c r="AE45" s="11">
        <v>89000</v>
      </c>
      <c r="AF45" s="11"/>
      <c r="AG45" s="11">
        <v>89000</v>
      </c>
      <c r="AH45" s="11"/>
      <c r="AI45" s="11">
        <v>89000</v>
      </c>
      <c r="AK45" s="64"/>
    </row>
    <row r="46" spans="1:38" outlineLevel="1">
      <c r="A46" s="14" t="s">
        <v>33</v>
      </c>
      <c r="B46" s="13" t="s">
        <v>34</v>
      </c>
      <c r="C46" s="11">
        <f>SUM(C47:C48)</f>
        <v>4447815</v>
      </c>
      <c r="D46" s="11">
        <f>SUM(D47:D48)</f>
        <v>0</v>
      </c>
      <c r="E46" s="11">
        <f t="shared" si="1"/>
        <v>4447815</v>
      </c>
      <c r="F46" s="11">
        <f>SUM(F47:F48)</f>
        <v>0</v>
      </c>
      <c r="G46" s="11">
        <f t="shared" si="1"/>
        <v>4447815</v>
      </c>
      <c r="H46" s="11">
        <f>SUM(H47:H48)</f>
        <v>0</v>
      </c>
      <c r="I46" s="11">
        <f t="shared" si="2"/>
        <v>4447815</v>
      </c>
      <c r="J46" s="11"/>
      <c r="K46" s="11">
        <f t="shared" si="3"/>
        <v>4447815</v>
      </c>
      <c r="L46" s="11"/>
      <c r="M46" s="11">
        <f t="shared" si="4"/>
        <v>4447815</v>
      </c>
      <c r="N46" s="11"/>
      <c r="O46" s="11">
        <f t="shared" si="5"/>
        <v>4447815</v>
      </c>
      <c r="P46" s="11"/>
      <c r="Q46" s="11">
        <f t="shared" si="6"/>
        <v>4447815</v>
      </c>
      <c r="R46" s="11">
        <f>SUM(R47:R48)</f>
        <v>4447815</v>
      </c>
      <c r="S46" s="11"/>
      <c r="T46" s="11">
        <f>SUM(T47:T48)</f>
        <v>4447815</v>
      </c>
      <c r="U46" s="11"/>
      <c r="V46" s="11">
        <f>SUM(V47:V48)</f>
        <v>4447815</v>
      </c>
      <c r="W46" s="11"/>
      <c r="X46" s="11">
        <f>SUM(X47:X48)</f>
        <v>4447815</v>
      </c>
      <c r="Y46" s="11"/>
      <c r="Z46" s="11">
        <f>SUM(Z47:Z48)</f>
        <v>4447815</v>
      </c>
      <c r="AA46" s="11">
        <f>SUM(AA47:AA48)</f>
        <v>4447815</v>
      </c>
      <c r="AB46" s="11"/>
      <c r="AC46" s="11">
        <f>SUM(AC47:AC48)</f>
        <v>4447815</v>
      </c>
      <c r="AD46" s="11"/>
      <c r="AE46" s="11">
        <f>SUM(AE47:AE48)</f>
        <v>4447815</v>
      </c>
      <c r="AF46" s="11"/>
      <c r="AG46" s="11">
        <f>SUM(AG47:AG48)</f>
        <v>4447815</v>
      </c>
      <c r="AH46" s="11"/>
      <c r="AI46" s="11">
        <f>SUM(AI47:AI48)</f>
        <v>4447815</v>
      </c>
      <c r="AK46" s="64"/>
    </row>
    <row r="47" spans="1:38" ht="25.5" outlineLevel="1">
      <c r="A47" s="12" t="s">
        <v>35</v>
      </c>
      <c r="B47" s="13" t="s">
        <v>36</v>
      </c>
      <c r="C47" s="11">
        <v>3261000</v>
      </c>
      <c r="D47" s="11"/>
      <c r="E47" s="11">
        <f t="shared" si="1"/>
        <v>3261000</v>
      </c>
      <c r="F47" s="11"/>
      <c r="G47" s="11">
        <f t="shared" si="1"/>
        <v>3261000</v>
      </c>
      <c r="H47" s="11"/>
      <c r="I47" s="11">
        <f t="shared" si="2"/>
        <v>3261000</v>
      </c>
      <c r="J47" s="11"/>
      <c r="K47" s="11">
        <f t="shared" si="3"/>
        <v>3261000</v>
      </c>
      <c r="L47" s="11"/>
      <c r="M47" s="11">
        <f t="shared" si="4"/>
        <v>3261000</v>
      </c>
      <c r="N47" s="11"/>
      <c r="O47" s="11">
        <f t="shared" si="5"/>
        <v>3261000</v>
      </c>
      <c r="P47" s="11"/>
      <c r="Q47" s="11">
        <f t="shared" si="6"/>
        <v>3261000</v>
      </c>
      <c r="R47" s="11">
        <v>3261001</v>
      </c>
      <c r="S47" s="11"/>
      <c r="T47" s="11">
        <v>3261001</v>
      </c>
      <c r="U47" s="11"/>
      <c r="V47" s="11">
        <v>3261001</v>
      </c>
      <c r="W47" s="11"/>
      <c r="X47" s="11">
        <v>3261001</v>
      </c>
      <c r="Y47" s="11"/>
      <c r="Z47" s="11">
        <v>3261001</v>
      </c>
      <c r="AA47" s="11">
        <v>3261002</v>
      </c>
      <c r="AB47" s="11"/>
      <c r="AC47" s="11">
        <v>3261002</v>
      </c>
      <c r="AD47" s="11"/>
      <c r="AE47" s="11">
        <v>3261002</v>
      </c>
      <c r="AF47" s="11"/>
      <c r="AG47" s="11">
        <v>3261002</v>
      </c>
      <c r="AH47" s="11"/>
      <c r="AI47" s="11">
        <v>3261002</v>
      </c>
      <c r="AK47" s="64"/>
    </row>
    <row r="48" spans="1:38" ht="25.5" outlineLevel="1">
      <c r="A48" s="12" t="s">
        <v>37</v>
      </c>
      <c r="B48" s="13" t="s">
        <v>38</v>
      </c>
      <c r="C48" s="11">
        <v>1186815</v>
      </c>
      <c r="D48" s="11"/>
      <c r="E48" s="11">
        <f t="shared" si="1"/>
        <v>1186815</v>
      </c>
      <c r="F48" s="11"/>
      <c r="G48" s="11">
        <f t="shared" si="1"/>
        <v>1186815</v>
      </c>
      <c r="H48" s="11"/>
      <c r="I48" s="11">
        <f t="shared" si="2"/>
        <v>1186815</v>
      </c>
      <c r="J48" s="11"/>
      <c r="K48" s="11">
        <f t="shared" si="3"/>
        <v>1186815</v>
      </c>
      <c r="L48" s="11"/>
      <c r="M48" s="11">
        <f t="shared" si="4"/>
        <v>1186815</v>
      </c>
      <c r="N48" s="11"/>
      <c r="O48" s="11">
        <f t="shared" si="5"/>
        <v>1186815</v>
      </c>
      <c r="P48" s="11"/>
      <c r="Q48" s="11">
        <f t="shared" si="6"/>
        <v>1186815</v>
      </c>
      <c r="R48" s="11">
        <v>1186814</v>
      </c>
      <c r="S48" s="11"/>
      <c r="T48" s="11">
        <v>1186814</v>
      </c>
      <c r="U48" s="11"/>
      <c r="V48" s="11">
        <v>1186814</v>
      </c>
      <c r="W48" s="11"/>
      <c r="X48" s="11">
        <v>1186814</v>
      </c>
      <c r="Y48" s="11"/>
      <c r="Z48" s="11">
        <v>1186814</v>
      </c>
      <c r="AA48" s="11">
        <v>1186813</v>
      </c>
      <c r="AB48" s="11"/>
      <c r="AC48" s="11">
        <v>1186813</v>
      </c>
      <c r="AD48" s="11"/>
      <c r="AE48" s="11">
        <v>1186813</v>
      </c>
      <c r="AF48" s="11"/>
      <c r="AG48" s="11">
        <v>1186813</v>
      </c>
      <c r="AH48" s="11"/>
      <c r="AI48" s="11">
        <v>1186813</v>
      </c>
      <c r="AK48" s="64"/>
    </row>
    <row r="49" spans="1:37" ht="25.5" outlineLevel="1">
      <c r="A49" s="14" t="s">
        <v>39</v>
      </c>
      <c r="B49" s="13" t="s">
        <v>40</v>
      </c>
      <c r="C49" s="11">
        <f>SUM(C50:C54)</f>
        <v>16696000</v>
      </c>
      <c r="D49" s="11">
        <f>SUM(D50:D54)</f>
        <v>0</v>
      </c>
      <c r="E49" s="11">
        <f t="shared" si="1"/>
        <v>16696000</v>
      </c>
      <c r="F49" s="11">
        <f>SUM(F50:F54)</f>
        <v>0</v>
      </c>
      <c r="G49" s="11">
        <f t="shared" si="1"/>
        <v>16696000</v>
      </c>
      <c r="H49" s="11">
        <f>SUM(H50:H54)</f>
        <v>0</v>
      </c>
      <c r="I49" s="11">
        <f t="shared" si="2"/>
        <v>16696000</v>
      </c>
      <c r="J49" s="11"/>
      <c r="K49" s="11">
        <f t="shared" si="3"/>
        <v>16696000</v>
      </c>
      <c r="L49" s="11"/>
      <c r="M49" s="11">
        <f t="shared" si="4"/>
        <v>16696000</v>
      </c>
      <c r="N49" s="11"/>
      <c r="O49" s="11">
        <f t="shared" si="5"/>
        <v>16696000</v>
      </c>
      <c r="P49" s="11"/>
      <c r="Q49" s="11">
        <f t="shared" si="6"/>
        <v>16696000</v>
      </c>
      <c r="R49" s="11">
        <f>SUM(R50:R54)</f>
        <v>17138800</v>
      </c>
      <c r="S49" s="11"/>
      <c r="T49" s="11">
        <f>SUM(T50:T54)</f>
        <v>17138800</v>
      </c>
      <c r="U49" s="11"/>
      <c r="V49" s="11">
        <f>SUM(V50:V54)</f>
        <v>17138800</v>
      </c>
      <c r="W49" s="11"/>
      <c r="X49" s="11">
        <f>SUM(X50:X54)</f>
        <v>17138800</v>
      </c>
      <c r="Y49" s="11"/>
      <c r="Z49" s="11">
        <f>SUM(Z50:Z54)</f>
        <v>17138800</v>
      </c>
      <c r="AA49" s="11">
        <f>SUM(AA50:AA54)</f>
        <v>17138800</v>
      </c>
      <c r="AB49" s="11"/>
      <c r="AC49" s="11">
        <f>SUM(AC50:AC54)</f>
        <v>17138800</v>
      </c>
      <c r="AD49" s="11"/>
      <c r="AE49" s="11">
        <f>SUM(AE50:AE54)</f>
        <v>17138800</v>
      </c>
      <c r="AF49" s="11"/>
      <c r="AG49" s="11">
        <f>SUM(AG50:AG54)</f>
        <v>17138800</v>
      </c>
      <c r="AH49" s="11"/>
      <c r="AI49" s="11">
        <f>SUM(AI50:AI54)</f>
        <v>17138800</v>
      </c>
      <c r="AK49" s="64"/>
    </row>
    <row r="50" spans="1:37" ht="25.5" outlineLevel="1">
      <c r="A50" s="12" t="s">
        <v>41</v>
      </c>
      <c r="B50" s="13" t="s">
        <v>42</v>
      </c>
      <c r="C50" s="11">
        <v>11400000</v>
      </c>
      <c r="D50" s="11"/>
      <c r="E50" s="11">
        <f t="shared" si="1"/>
        <v>11400000</v>
      </c>
      <c r="F50" s="11"/>
      <c r="G50" s="11">
        <f t="shared" si="1"/>
        <v>11400000</v>
      </c>
      <c r="H50" s="11"/>
      <c r="I50" s="11">
        <f t="shared" si="2"/>
        <v>11400000</v>
      </c>
      <c r="J50" s="11"/>
      <c r="K50" s="11">
        <f t="shared" si="3"/>
        <v>11400000</v>
      </c>
      <c r="L50" s="11"/>
      <c r="M50" s="11">
        <f t="shared" si="4"/>
        <v>11400000</v>
      </c>
      <c r="N50" s="11"/>
      <c r="O50" s="11">
        <f t="shared" si="5"/>
        <v>11400000</v>
      </c>
      <c r="P50" s="11"/>
      <c r="Q50" s="11">
        <f t="shared" si="6"/>
        <v>11400000</v>
      </c>
      <c r="R50" s="11">
        <v>12000000</v>
      </c>
      <c r="S50" s="11"/>
      <c r="T50" s="11">
        <v>12000000</v>
      </c>
      <c r="U50" s="11"/>
      <c r="V50" s="11">
        <v>12000000</v>
      </c>
      <c r="W50" s="11"/>
      <c r="X50" s="11">
        <v>12000000</v>
      </c>
      <c r="Y50" s="11"/>
      <c r="Z50" s="11">
        <v>12000000</v>
      </c>
      <c r="AA50" s="11">
        <v>12000000</v>
      </c>
      <c r="AB50" s="11"/>
      <c r="AC50" s="11">
        <v>12000000</v>
      </c>
      <c r="AD50" s="11"/>
      <c r="AE50" s="11">
        <v>12000000</v>
      </c>
      <c r="AF50" s="11"/>
      <c r="AG50" s="11">
        <v>12000000</v>
      </c>
      <c r="AH50" s="11"/>
      <c r="AI50" s="11">
        <v>12000000</v>
      </c>
      <c r="AK50" s="64"/>
    </row>
    <row r="51" spans="1:37" ht="51" outlineLevel="1">
      <c r="A51" s="12" t="s">
        <v>43</v>
      </c>
      <c r="B51" s="13" t="s">
        <v>44</v>
      </c>
      <c r="C51" s="11">
        <f>347000</f>
        <v>347000</v>
      </c>
      <c r="D51" s="11"/>
      <c r="E51" s="11">
        <f t="shared" si="1"/>
        <v>347000</v>
      </c>
      <c r="F51" s="11"/>
      <c r="G51" s="11">
        <f t="shared" si="1"/>
        <v>347000</v>
      </c>
      <c r="H51" s="11"/>
      <c r="I51" s="11">
        <f t="shared" si="2"/>
        <v>347000</v>
      </c>
      <c r="J51" s="11"/>
      <c r="K51" s="11">
        <f t="shared" si="3"/>
        <v>347000</v>
      </c>
      <c r="L51" s="11"/>
      <c r="M51" s="11">
        <f t="shared" si="4"/>
        <v>347000</v>
      </c>
      <c r="N51" s="11"/>
      <c r="O51" s="11">
        <f t="shared" si="5"/>
        <v>347000</v>
      </c>
      <c r="P51" s="11"/>
      <c r="Q51" s="11">
        <f t="shared" si="6"/>
        <v>347000</v>
      </c>
      <c r="R51" s="11">
        <v>800</v>
      </c>
      <c r="S51" s="11"/>
      <c r="T51" s="11">
        <v>800</v>
      </c>
      <c r="U51" s="11"/>
      <c r="V51" s="11">
        <v>800</v>
      </c>
      <c r="W51" s="11"/>
      <c r="X51" s="11">
        <v>800</v>
      </c>
      <c r="Y51" s="11"/>
      <c r="Z51" s="11">
        <v>800</v>
      </c>
      <c r="AA51" s="11">
        <v>800</v>
      </c>
      <c r="AB51" s="11"/>
      <c r="AC51" s="11">
        <v>800</v>
      </c>
      <c r="AD51" s="11"/>
      <c r="AE51" s="11">
        <v>800</v>
      </c>
      <c r="AF51" s="11"/>
      <c r="AG51" s="11">
        <v>800</v>
      </c>
      <c r="AH51" s="11"/>
      <c r="AI51" s="11">
        <v>800</v>
      </c>
      <c r="AK51" s="64"/>
    </row>
    <row r="52" spans="1:37" ht="25.5" outlineLevel="1">
      <c r="A52" s="12" t="s">
        <v>45</v>
      </c>
      <c r="B52" s="13" t="s">
        <v>46</v>
      </c>
      <c r="C52" s="11">
        <v>480000</v>
      </c>
      <c r="D52" s="11"/>
      <c r="E52" s="11">
        <f t="shared" si="1"/>
        <v>480000</v>
      </c>
      <c r="F52" s="11"/>
      <c r="G52" s="11">
        <f t="shared" si="1"/>
        <v>480000</v>
      </c>
      <c r="H52" s="11"/>
      <c r="I52" s="11">
        <f t="shared" si="2"/>
        <v>480000</v>
      </c>
      <c r="J52" s="11"/>
      <c r="K52" s="11">
        <f t="shared" si="3"/>
        <v>480000</v>
      </c>
      <c r="L52" s="11"/>
      <c r="M52" s="11">
        <f t="shared" si="4"/>
        <v>480000</v>
      </c>
      <c r="N52" s="11"/>
      <c r="O52" s="11">
        <f t="shared" si="5"/>
        <v>480000</v>
      </c>
      <c r="P52" s="11"/>
      <c r="Q52" s="11">
        <f t="shared" si="6"/>
        <v>480000</v>
      </c>
      <c r="R52" s="11">
        <v>519000</v>
      </c>
      <c r="S52" s="11"/>
      <c r="T52" s="11">
        <v>519000</v>
      </c>
      <c r="U52" s="11"/>
      <c r="V52" s="11">
        <v>519000</v>
      </c>
      <c r="W52" s="11"/>
      <c r="X52" s="11">
        <v>519000</v>
      </c>
      <c r="Y52" s="11"/>
      <c r="Z52" s="11">
        <v>519000</v>
      </c>
      <c r="AA52" s="11">
        <v>519000</v>
      </c>
      <c r="AB52" s="11"/>
      <c r="AC52" s="11">
        <v>519000</v>
      </c>
      <c r="AD52" s="11"/>
      <c r="AE52" s="11">
        <v>519000</v>
      </c>
      <c r="AF52" s="11"/>
      <c r="AG52" s="11">
        <v>519000</v>
      </c>
      <c r="AH52" s="11"/>
      <c r="AI52" s="11">
        <v>519000</v>
      </c>
      <c r="AK52" s="64"/>
    </row>
    <row r="53" spans="1:37" outlineLevel="1">
      <c r="A53" s="12" t="s">
        <v>47</v>
      </c>
      <c r="B53" s="13" t="s">
        <v>48</v>
      </c>
      <c r="C53" s="11">
        <v>50000</v>
      </c>
      <c r="D53" s="11"/>
      <c r="E53" s="11">
        <f t="shared" si="1"/>
        <v>50000</v>
      </c>
      <c r="F53" s="11"/>
      <c r="G53" s="11">
        <f t="shared" si="1"/>
        <v>50000</v>
      </c>
      <c r="H53" s="11"/>
      <c r="I53" s="11">
        <f t="shared" si="2"/>
        <v>50000</v>
      </c>
      <c r="J53" s="11"/>
      <c r="K53" s="11">
        <f t="shared" si="3"/>
        <v>50000</v>
      </c>
      <c r="L53" s="11"/>
      <c r="M53" s="11">
        <f t="shared" si="4"/>
        <v>50000</v>
      </c>
      <c r="N53" s="11"/>
      <c r="O53" s="11">
        <f t="shared" si="5"/>
        <v>50000</v>
      </c>
      <c r="P53" s="11"/>
      <c r="Q53" s="11">
        <f t="shared" si="6"/>
        <v>50000</v>
      </c>
      <c r="R53" s="11">
        <v>0</v>
      </c>
      <c r="S53" s="11"/>
      <c r="T53" s="11">
        <v>0</v>
      </c>
      <c r="U53" s="11"/>
      <c r="V53" s="11">
        <v>0</v>
      </c>
      <c r="W53" s="11"/>
      <c r="X53" s="11">
        <v>0</v>
      </c>
      <c r="Y53" s="11"/>
      <c r="Z53" s="11">
        <v>0</v>
      </c>
      <c r="AA53" s="11">
        <v>0</v>
      </c>
      <c r="AB53" s="11"/>
      <c r="AC53" s="11">
        <v>0</v>
      </c>
      <c r="AD53" s="11"/>
      <c r="AE53" s="11">
        <v>0</v>
      </c>
      <c r="AF53" s="11"/>
      <c r="AG53" s="11">
        <v>0</v>
      </c>
      <c r="AH53" s="11"/>
      <c r="AI53" s="11">
        <v>0</v>
      </c>
      <c r="AK53" s="64"/>
    </row>
    <row r="54" spans="1:37" ht="51" outlineLevel="1">
      <c r="A54" s="12" t="s">
        <v>49</v>
      </c>
      <c r="B54" s="13" t="s">
        <v>50</v>
      </c>
      <c r="C54" s="11">
        <f>4300000+119000</f>
        <v>4419000</v>
      </c>
      <c r="D54" s="11"/>
      <c r="E54" s="11">
        <f t="shared" si="1"/>
        <v>4419000</v>
      </c>
      <c r="F54" s="11"/>
      <c r="G54" s="11">
        <f t="shared" si="1"/>
        <v>4419000</v>
      </c>
      <c r="H54" s="11"/>
      <c r="I54" s="11">
        <f t="shared" si="2"/>
        <v>4419000</v>
      </c>
      <c r="J54" s="11"/>
      <c r="K54" s="11">
        <f t="shared" si="3"/>
        <v>4419000</v>
      </c>
      <c r="L54" s="11"/>
      <c r="M54" s="11">
        <f t="shared" si="4"/>
        <v>4419000</v>
      </c>
      <c r="N54" s="11"/>
      <c r="O54" s="11">
        <f t="shared" si="5"/>
        <v>4419000</v>
      </c>
      <c r="P54" s="11"/>
      <c r="Q54" s="11">
        <f t="shared" si="6"/>
        <v>4419000</v>
      </c>
      <c r="R54" s="11">
        <f>119000+4500000</f>
        <v>4619000</v>
      </c>
      <c r="S54" s="11"/>
      <c r="T54" s="11">
        <f>119000+4500000</f>
        <v>4619000</v>
      </c>
      <c r="U54" s="11"/>
      <c r="V54" s="11">
        <f>119000+4500000</f>
        <v>4619000</v>
      </c>
      <c r="W54" s="11"/>
      <c r="X54" s="11">
        <f>119000+4500000</f>
        <v>4619000</v>
      </c>
      <c r="Y54" s="11"/>
      <c r="Z54" s="11">
        <f>119000+4500000</f>
        <v>4619000</v>
      </c>
      <c r="AA54" s="11">
        <f>119000+4500000</f>
        <v>4619000</v>
      </c>
      <c r="AB54" s="11"/>
      <c r="AC54" s="11">
        <f>119000+4500000</f>
        <v>4619000</v>
      </c>
      <c r="AD54" s="11"/>
      <c r="AE54" s="11">
        <f>119000+4500000</f>
        <v>4619000</v>
      </c>
      <c r="AF54" s="11"/>
      <c r="AG54" s="11">
        <f>119000+4500000</f>
        <v>4619000</v>
      </c>
      <c r="AH54" s="11"/>
      <c r="AI54" s="11">
        <f>119000+4500000</f>
        <v>4619000</v>
      </c>
      <c r="AK54" s="64"/>
    </row>
    <row r="55" spans="1:37" outlineLevel="1">
      <c r="A55" s="14" t="s">
        <v>51</v>
      </c>
      <c r="B55" s="13" t="s">
        <v>52</v>
      </c>
      <c r="C55" s="11">
        <f>C56</f>
        <v>430800</v>
      </c>
      <c r="D55" s="11">
        <f>D56</f>
        <v>0</v>
      </c>
      <c r="E55" s="11">
        <f t="shared" si="1"/>
        <v>430800</v>
      </c>
      <c r="F55" s="11">
        <f>F56</f>
        <v>0</v>
      </c>
      <c r="G55" s="11">
        <f t="shared" si="1"/>
        <v>430800</v>
      </c>
      <c r="H55" s="11">
        <f>H56</f>
        <v>0</v>
      </c>
      <c r="I55" s="11">
        <f t="shared" si="2"/>
        <v>430800</v>
      </c>
      <c r="J55" s="11"/>
      <c r="K55" s="11">
        <f t="shared" si="3"/>
        <v>430800</v>
      </c>
      <c r="L55" s="11"/>
      <c r="M55" s="11">
        <f t="shared" si="4"/>
        <v>430800</v>
      </c>
      <c r="N55" s="11"/>
      <c r="O55" s="11">
        <f t="shared" si="5"/>
        <v>430800</v>
      </c>
      <c r="P55" s="11"/>
      <c r="Q55" s="11">
        <f t="shared" si="6"/>
        <v>430800</v>
      </c>
      <c r="R55" s="11">
        <f>R56</f>
        <v>430800</v>
      </c>
      <c r="S55" s="11"/>
      <c r="T55" s="11">
        <f>T56</f>
        <v>430800</v>
      </c>
      <c r="U55" s="11"/>
      <c r="V55" s="11">
        <f>V56</f>
        <v>430800</v>
      </c>
      <c r="W55" s="11"/>
      <c r="X55" s="11">
        <f>X56</f>
        <v>430800</v>
      </c>
      <c r="Y55" s="11"/>
      <c r="Z55" s="11">
        <f>Z56</f>
        <v>430800</v>
      </c>
      <c r="AA55" s="11">
        <f>AA56</f>
        <v>430800</v>
      </c>
      <c r="AB55" s="11"/>
      <c r="AC55" s="11">
        <f>AC56</f>
        <v>430800</v>
      </c>
      <c r="AD55" s="11"/>
      <c r="AE55" s="11">
        <f>AE56</f>
        <v>430800</v>
      </c>
      <c r="AF55" s="11"/>
      <c r="AG55" s="11">
        <f>AG56</f>
        <v>430800</v>
      </c>
      <c r="AH55" s="11"/>
      <c r="AI55" s="11">
        <f>AI56</f>
        <v>430800</v>
      </c>
      <c r="AK55" s="64"/>
    </row>
    <row r="56" spans="1:37" outlineLevel="1">
      <c r="A56" s="12" t="s">
        <v>53</v>
      </c>
      <c r="B56" s="13" t="s">
        <v>54</v>
      </c>
      <c r="C56" s="11">
        <v>430800</v>
      </c>
      <c r="D56" s="11"/>
      <c r="E56" s="11">
        <f t="shared" si="1"/>
        <v>430800</v>
      </c>
      <c r="F56" s="11"/>
      <c r="G56" s="11">
        <f t="shared" si="1"/>
        <v>430800</v>
      </c>
      <c r="H56" s="11"/>
      <c r="I56" s="11">
        <f t="shared" si="2"/>
        <v>430800</v>
      </c>
      <c r="J56" s="11"/>
      <c r="K56" s="11">
        <f t="shared" si="3"/>
        <v>430800</v>
      </c>
      <c r="L56" s="11"/>
      <c r="M56" s="11">
        <f t="shared" si="4"/>
        <v>430800</v>
      </c>
      <c r="N56" s="11"/>
      <c r="O56" s="11">
        <f t="shared" si="5"/>
        <v>430800</v>
      </c>
      <c r="P56" s="11"/>
      <c r="Q56" s="11">
        <f t="shared" si="6"/>
        <v>430800</v>
      </c>
      <c r="R56" s="11">
        <v>430800</v>
      </c>
      <c r="S56" s="11"/>
      <c r="T56" s="11">
        <v>430800</v>
      </c>
      <c r="U56" s="11"/>
      <c r="V56" s="11">
        <v>430800</v>
      </c>
      <c r="W56" s="11"/>
      <c r="X56" s="11">
        <v>430800</v>
      </c>
      <c r="Y56" s="11"/>
      <c r="Z56" s="11">
        <v>430800</v>
      </c>
      <c r="AA56" s="11">
        <v>430800</v>
      </c>
      <c r="AB56" s="11"/>
      <c r="AC56" s="11">
        <v>430800</v>
      </c>
      <c r="AD56" s="11"/>
      <c r="AE56" s="11">
        <v>430800</v>
      </c>
      <c r="AF56" s="11"/>
      <c r="AG56" s="11">
        <v>430800</v>
      </c>
      <c r="AH56" s="11"/>
      <c r="AI56" s="11">
        <v>430800</v>
      </c>
      <c r="AK56" s="64"/>
    </row>
    <row r="57" spans="1:37" outlineLevel="1">
      <c r="A57" s="14" t="s">
        <v>55</v>
      </c>
      <c r="B57" s="13" t="s">
        <v>56</v>
      </c>
      <c r="C57" s="11">
        <f>SUM(C58:C59)</f>
        <v>273000</v>
      </c>
      <c r="D57" s="11">
        <f>SUM(D58:D59)</f>
        <v>0</v>
      </c>
      <c r="E57" s="11">
        <f t="shared" si="1"/>
        <v>273000</v>
      </c>
      <c r="F57" s="11">
        <f>SUM(F58:F59)</f>
        <v>0</v>
      </c>
      <c r="G57" s="11">
        <f t="shared" si="1"/>
        <v>273000</v>
      </c>
      <c r="H57" s="11">
        <f>SUM(H58:H59)</f>
        <v>0</v>
      </c>
      <c r="I57" s="11">
        <f t="shared" si="2"/>
        <v>273000</v>
      </c>
      <c r="J57" s="11"/>
      <c r="K57" s="11">
        <f t="shared" si="3"/>
        <v>273000</v>
      </c>
      <c r="L57" s="11"/>
      <c r="M57" s="11">
        <f t="shared" si="4"/>
        <v>273000</v>
      </c>
      <c r="N57" s="11"/>
      <c r="O57" s="11">
        <f t="shared" si="5"/>
        <v>273000</v>
      </c>
      <c r="P57" s="11"/>
      <c r="Q57" s="11">
        <f t="shared" si="6"/>
        <v>273000</v>
      </c>
      <c r="R57" s="11">
        <f>SUM(R58:R59)</f>
        <v>73000</v>
      </c>
      <c r="S57" s="11"/>
      <c r="T57" s="11">
        <f>SUM(T58:T59)</f>
        <v>73000</v>
      </c>
      <c r="U57" s="11"/>
      <c r="V57" s="11">
        <f>SUM(V58:V59)</f>
        <v>73000</v>
      </c>
      <c r="W57" s="11"/>
      <c r="X57" s="11">
        <f>SUM(X58:X59)</f>
        <v>73000</v>
      </c>
      <c r="Y57" s="11"/>
      <c r="Z57" s="11">
        <f>SUM(Z58:Z59)</f>
        <v>73000</v>
      </c>
      <c r="AA57" s="11">
        <f>SUM(AA58:AA59)</f>
        <v>73000</v>
      </c>
      <c r="AB57" s="11"/>
      <c r="AC57" s="11">
        <f>SUM(AC58:AC59)</f>
        <v>73000</v>
      </c>
      <c r="AD57" s="11"/>
      <c r="AE57" s="11">
        <f>SUM(AE58:AE59)</f>
        <v>73000</v>
      </c>
      <c r="AF57" s="11"/>
      <c r="AG57" s="11">
        <f>SUM(AG58:AG59)</f>
        <v>73000</v>
      </c>
      <c r="AH57" s="11"/>
      <c r="AI57" s="11">
        <f>SUM(AI58:AI59)</f>
        <v>73000</v>
      </c>
      <c r="AK57" s="64"/>
    </row>
    <row r="58" spans="1:37" outlineLevel="1">
      <c r="A58" s="12" t="s">
        <v>57</v>
      </c>
      <c r="B58" s="13" t="s">
        <v>58</v>
      </c>
      <c r="C58" s="11">
        <v>273000</v>
      </c>
      <c r="D58" s="11"/>
      <c r="E58" s="11">
        <f t="shared" si="1"/>
        <v>273000</v>
      </c>
      <c r="F58" s="11"/>
      <c r="G58" s="11">
        <f t="shared" si="1"/>
        <v>273000</v>
      </c>
      <c r="H58" s="11"/>
      <c r="I58" s="11">
        <f t="shared" si="2"/>
        <v>273000</v>
      </c>
      <c r="J58" s="11"/>
      <c r="K58" s="11">
        <f t="shared" si="3"/>
        <v>273000</v>
      </c>
      <c r="L58" s="11"/>
      <c r="M58" s="11">
        <f t="shared" si="4"/>
        <v>273000</v>
      </c>
      <c r="N58" s="11"/>
      <c r="O58" s="11">
        <f t="shared" si="5"/>
        <v>273000</v>
      </c>
      <c r="P58" s="11"/>
      <c r="Q58" s="11">
        <f t="shared" si="6"/>
        <v>273000</v>
      </c>
      <c r="R58" s="11">
        <v>73000</v>
      </c>
      <c r="S58" s="11"/>
      <c r="T58" s="11">
        <v>73000</v>
      </c>
      <c r="U58" s="11"/>
      <c r="V58" s="11">
        <v>73000</v>
      </c>
      <c r="W58" s="11"/>
      <c r="X58" s="11">
        <v>73000</v>
      </c>
      <c r="Y58" s="11"/>
      <c r="Z58" s="11">
        <v>73000</v>
      </c>
      <c r="AA58" s="11">
        <v>73000</v>
      </c>
      <c r="AB58" s="11"/>
      <c r="AC58" s="11">
        <v>73000</v>
      </c>
      <c r="AD58" s="11"/>
      <c r="AE58" s="11">
        <v>73000</v>
      </c>
      <c r="AF58" s="11"/>
      <c r="AG58" s="11">
        <v>73000</v>
      </c>
      <c r="AH58" s="11"/>
      <c r="AI58" s="11">
        <v>73000</v>
      </c>
      <c r="AK58" s="64"/>
    </row>
    <row r="59" spans="1:37" outlineLevel="1">
      <c r="A59" s="12" t="s">
        <v>59</v>
      </c>
      <c r="B59" s="13" t="s">
        <v>60</v>
      </c>
      <c r="C59" s="11">
        <v>0</v>
      </c>
      <c r="D59" s="11"/>
      <c r="E59" s="11">
        <f t="shared" si="1"/>
        <v>0</v>
      </c>
      <c r="F59" s="11"/>
      <c r="G59" s="11">
        <f t="shared" si="1"/>
        <v>0</v>
      </c>
      <c r="H59" s="11"/>
      <c r="I59" s="11">
        <f t="shared" si="2"/>
        <v>0</v>
      </c>
      <c r="J59" s="11"/>
      <c r="K59" s="11">
        <f t="shared" si="3"/>
        <v>0</v>
      </c>
      <c r="L59" s="11"/>
      <c r="M59" s="11">
        <f t="shared" si="4"/>
        <v>0</v>
      </c>
      <c r="N59" s="11"/>
      <c r="O59" s="11">
        <f t="shared" si="5"/>
        <v>0</v>
      </c>
      <c r="P59" s="11"/>
      <c r="Q59" s="11">
        <f t="shared" si="6"/>
        <v>0</v>
      </c>
      <c r="R59" s="11">
        <v>0</v>
      </c>
      <c r="S59" s="11"/>
      <c r="T59" s="11">
        <v>0</v>
      </c>
      <c r="U59" s="11"/>
      <c r="V59" s="11">
        <v>0</v>
      </c>
      <c r="W59" s="11"/>
      <c r="X59" s="11">
        <v>0</v>
      </c>
      <c r="Y59" s="11"/>
      <c r="Z59" s="11">
        <v>0</v>
      </c>
      <c r="AA59" s="11">
        <v>0</v>
      </c>
      <c r="AB59" s="11"/>
      <c r="AC59" s="11">
        <v>0</v>
      </c>
      <c r="AD59" s="11"/>
      <c r="AE59" s="11">
        <v>0</v>
      </c>
      <c r="AF59" s="11"/>
      <c r="AG59" s="11">
        <v>0</v>
      </c>
      <c r="AH59" s="11"/>
      <c r="AI59" s="11">
        <v>0</v>
      </c>
      <c r="AK59" s="64"/>
    </row>
    <row r="60" spans="1:37" outlineLevel="1">
      <c r="A60" s="14" t="s">
        <v>61</v>
      </c>
      <c r="B60" s="13" t="s">
        <v>62</v>
      </c>
      <c r="C60" s="11">
        <f>SUM(C61:C62)</f>
        <v>1691700</v>
      </c>
      <c r="D60" s="11">
        <f>SUM(D61:D62)</f>
        <v>0</v>
      </c>
      <c r="E60" s="11">
        <f t="shared" si="1"/>
        <v>1691700</v>
      </c>
      <c r="F60" s="11">
        <f>SUM(F61:F62)</f>
        <v>0</v>
      </c>
      <c r="G60" s="11">
        <f t="shared" si="1"/>
        <v>1691700</v>
      </c>
      <c r="H60" s="11">
        <f>SUM(H61:H62)</f>
        <v>0</v>
      </c>
      <c r="I60" s="11">
        <f t="shared" si="2"/>
        <v>1691700</v>
      </c>
      <c r="J60" s="11"/>
      <c r="K60" s="11">
        <f t="shared" si="3"/>
        <v>1691700</v>
      </c>
      <c r="L60" s="11"/>
      <c r="M60" s="11">
        <f t="shared" si="4"/>
        <v>1691700</v>
      </c>
      <c r="N60" s="11"/>
      <c r="O60" s="11">
        <f t="shared" si="5"/>
        <v>1691700</v>
      </c>
      <c r="P60" s="11"/>
      <c r="Q60" s="11">
        <f t="shared" si="6"/>
        <v>1691700</v>
      </c>
      <c r="R60" s="11">
        <f t="shared" ref="R60:AA60" si="7">SUM(R61:R62)</f>
        <v>1577000</v>
      </c>
      <c r="S60" s="11"/>
      <c r="T60" s="11">
        <f t="shared" ref="T60:V60" si="8">SUM(T61:T62)</f>
        <v>1577000</v>
      </c>
      <c r="U60" s="11"/>
      <c r="V60" s="11">
        <f t="shared" si="8"/>
        <v>1577000</v>
      </c>
      <c r="W60" s="11"/>
      <c r="X60" s="11">
        <f t="shared" ref="X60:Z60" si="9">SUM(X61:X62)</f>
        <v>1577000</v>
      </c>
      <c r="Y60" s="11"/>
      <c r="Z60" s="11">
        <f t="shared" si="9"/>
        <v>1577000</v>
      </c>
      <c r="AA60" s="11">
        <f t="shared" si="7"/>
        <v>1105</v>
      </c>
      <c r="AB60" s="11"/>
      <c r="AC60" s="11">
        <f t="shared" ref="AC60:AE60" si="10">SUM(AC61:AC62)</f>
        <v>1105</v>
      </c>
      <c r="AD60" s="11"/>
      <c r="AE60" s="11">
        <f t="shared" si="10"/>
        <v>1105</v>
      </c>
      <c r="AF60" s="11"/>
      <c r="AG60" s="11">
        <f t="shared" ref="AG60:AI60" si="11">SUM(AG61:AG62)</f>
        <v>1105</v>
      </c>
      <c r="AH60" s="11"/>
      <c r="AI60" s="11">
        <f t="shared" si="11"/>
        <v>1105</v>
      </c>
      <c r="AK60" s="64"/>
    </row>
    <row r="61" spans="1:37" ht="51" outlineLevel="1">
      <c r="A61" s="12" t="s">
        <v>63</v>
      </c>
      <c r="B61" s="13" t="s">
        <v>64</v>
      </c>
      <c r="C61" s="11">
        <v>1619000</v>
      </c>
      <c r="D61" s="11"/>
      <c r="E61" s="11">
        <f t="shared" si="1"/>
        <v>1619000</v>
      </c>
      <c r="F61" s="11"/>
      <c r="G61" s="11">
        <f t="shared" si="1"/>
        <v>1619000</v>
      </c>
      <c r="H61" s="11"/>
      <c r="I61" s="11">
        <f t="shared" si="2"/>
        <v>1619000</v>
      </c>
      <c r="J61" s="11"/>
      <c r="K61" s="11">
        <f t="shared" si="3"/>
        <v>1619000</v>
      </c>
      <c r="L61" s="11"/>
      <c r="M61" s="11">
        <f t="shared" si="4"/>
        <v>1619000</v>
      </c>
      <c r="N61" s="11"/>
      <c r="O61" s="11">
        <f t="shared" si="5"/>
        <v>1619000</v>
      </c>
      <c r="P61" s="11"/>
      <c r="Q61" s="11">
        <f t="shared" si="6"/>
        <v>1619000</v>
      </c>
      <c r="R61" s="11">
        <v>1577000</v>
      </c>
      <c r="S61" s="11"/>
      <c r="T61" s="11">
        <v>1577000</v>
      </c>
      <c r="U61" s="11"/>
      <c r="V61" s="11">
        <v>1577000</v>
      </c>
      <c r="W61" s="11"/>
      <c r="X61" s="11">
        <v>1577000</v>
      </c>
      <c r="Y61" s="11"/>
      <c r="Z61" s="11">
        <v>1577000</v>
      </c>
      <c r="AA61" s="11">
        <v>1105</v>
      </c>
      <c r="AB61" s="11"/>
      <c r="AC61" s="11">
        <v>1105</v>
      </c>
      <c r="AD61" s="11"/>
      <c r="AE61" s="11">
        <v>1105</v>
      </c>
      <c r="AF61" s="11"/>
      <c r="AG61" s="11">
        <v>1105</v>
      </c>
      <c r="AH61" s="11"/>
      <c r="AI61" s="11">
        <v>1105</v>
      </c>
      <c r="AK61" s="64"/>
    </row>
    <row r="62" spans="1:37" ht="38.25" outlineLevel="1">
      <c r="A62" s="12" t="s">
        <v>65</v>
      </c>
      <c r="B62" s="13" t="s">
        <v>66</v>
      </c>
      <c r="C62" s="11">
        <v>72700</v>
      </c>
      <c r="D62" s="11"/>
      <c r="E62" s="11">
        <f t="shared" si="1"/>
        <v>72700</v>
      </c>
      <c r="F62" s="11"/>
      <c r="G62" s="11">
        <f t="shared" si="1"/>
        <v>72700</v>
      </c>
      <c r="H62" s="11"/>
      <c r="I62" s="11">
        <f t="shared" si="2"/>
        <v>72700</v>
      </c>
      <c r="J62" s="11"/>
      <c r="K62" s="11">
        <f t="shared" si="3"/>
        <v>72700</v>
      </c>
      <c r="L62" s="11"/>
      <c r="M62" s="11">
        <f t="shared" si="4"/>
        <v>72700</v>
      </c>
      <c r="N62" s="11"/>
      <c r="O62" s="11">
        <f t="shared" si="5"/>
        <v>72700</v>
      </c>
      <c r="P62" s="11"/>
      <c r="Q62" s="11">
        <f t="shared" si="6"/>
        <v>72700</v>
      </c>
      <c r="R62" s="11">
        <v>0</v>
      </c>
      <c r="S62" s="11"/>
      <c r="T62" s="11">
        <v>0</v>
      </c>
      <c r="U62" s="11"/>
      <c r="V62" s="11">
        <v>0</v>
      </c>
      <c r="W62" s="11"/>
      <c r="X62" s="11">
        <v>0</v>
      </c>
      <c r="Y62" s="11"/>
      <c r="Z62" s="11">
        <v>0</v>
      </c>
      <c r="AA62" s="11">
        <v>0</v>
      </c>
      <c r="AB62" s="11"/>
      <c r="AC62" s="11">
        <v>0</v>
      </c>
      <c r="AD62" s="11"/>
      <c r="AE62" s="11">
        <v>0</v>
      </c>
      <c r="AF62" s="11"/>
      <c r="AG62" s="11">
        <v>0</v>
      </c>
      <c r="AH62" s="11"/>
      <c r="AI62" s="11">
        <v>0</v>
      </c>
      <c r="AK62" s="64"/>
    </row>
    <row r="63" spans="1:37" outlineLevel="1">
      <c r="A63" s="12" t="s">
        <v>67</v>
      </c>
      <c r="B63" s="13" t="s">
        <v>68</v>
      </c>
      <c r="C63" s="11">
        <v>1254000</v>
      </c>
      <c r="D63" s="11"/>
      <c r="E63" s="11">
        <f t="shared" si="1"/>
        <v>1254000</v>
      </c>
      <c r="F63" s="11"/>
      <c r="G63" s="11">
        <f t="shared" si="1"/>
        <v>1254000</v>
      </c>
      <c r="H63" s="11"/>
      <c r="I63" s="11">
        <f t="shared" si="2"/>
        <v>1254000</v>
      </c>
      <c r="J63" s="11"/>
      <c r="K63" s="11">
        <f t="shared" si="3"/>
        <v>1254000</v>
      </c>
      <c r="L63" s="11"/>
      <c r="M63" s="11">
        <f t="shared" si="4"/>
        <v>1254000</v>
      </c>
      <c r="N63" s="11"/>
      <c r="O63" s="11">
        <f t="shared" si="5"/>
        <v>1254000</v>
      </c>
      <c r="P63" s="11"/>
      <c r="Q63" s="11">
        <f t="shared" si="6"/>
        <v>1254000</v>
      </c>
      <c r="R63" s="11">
        <v>1254000</v>
      </c>
      <c r="S63" s="11"/>
      <c r="T63" s="11">
        <v>1254000</v>
      </c>
      <c r="U63" s="11"/>
      <c r="V63" s="11">
        <v>1254000</v>
      </c>
      <c r="W63" s="11"/>
      <c r="X63" s="11">
        <v>1254000</v>
      </c>
      <c r="Y63" s="11"/>
      <c r="Z63" s="11">
        <v>1254000</v>
      </c>
      <c r="AA63" s="11">
        <v>1254000</v>
      </c>
      <c r="AB63" s="11"/>
      <c r="AC63" s="11">
        <v>1254000</v>
      </c>
      <c r="AD63" s="11"/>
      <c r="AE63" s="11">
        <v>1254000</v>
      </c>
      <c r="AF63" s="11"/>
      <c r="AG63" s="11">
        <v>1254000</v>
      </c>
      <c r="AH63" s="11"/>
      <c r="AI63" s="11">
        <v>1254000</v>
      </c>
      <c r="AK63" s="64"/>
    </row>
    <row r="64" spans="1:37" s="15" customFormat="1" ht="25.5">
      <c r="A64" s="7" t="s">
        <v>69</v>
      </c>
      <c r="B64" s="8" t="s">
        <v>70</v>
      </c>
      <c r="C64" s="9">
        <f>C65+C166</f>
        <v>978714234.49000001</v>
      </c>
      <c r="D64" s="9">
        <f>D65+D166</f>
        <v>333421814.31999999</v>
      </c>
      <c r="E64" s="9">
        <f>E65+E166</f>
        <v>1312136048.8099999</v>
      </c>
      <c r="F64" s="9">
        <f t="shared" ref="F64:O64" si="12">F65+F166+F167+F168</f>
        <v>63834721.149999999</v>
      </c>
      <c r="G64" s="9">
        <f t="shared" si="12"/>
        <v>1376970769.96</v>
      </c>
      <c r="H64" s="9">
        <f t="shared" si="12"/>
        <v>34926579.140000001</v>
      </c>
      <c r="I64" s="9">
        <f t="shared" si="12"/>
        <v>1411897349.0999999</v>
      </c>
      <c r="J64" s="9">
        <f t="shared" si="12"/>
        <v>10174000</v>
      </c>
      <c r="K64" s="9">
        <f t="shared" si="12"/>
        <v>1422071349.0999999</v>
      </c>
      <c r="L64" s="9">
        <f t="shared" si="12"/>
        <v>21553471.609999999</v>
      </c>
      <c r="M64" s="9">
        <f t="shared" si="12"/>
        <v>1443624820.7099998</v>
      </c>
      <c r="N64" s="9">
        <f t="shared" si="12"/>
        <v>1945153.1400000001</v>
      </c>
      <c r="O64" s="9">
        <f t="shared" si="12"/>
        <v>1445569973.8499997</v>
      </c>
      <c r="P64" s="9">
        <f>P65+P166+P167+P168</f>
        <v>17811585.5</v>
      </c>
      <c r="Q64" s="9">
        <f>Q65+Q166+Q167+Q168</f>
        <v>1463381559.3499994</v>
      </c>
      <c r="R64" s="9">
        <f t="shared" ref="R64:AI64" si="13">R65+R166</f>
        <v>1197636742.73</v>
      </c>
      <c r="S64" s="9">
        <f t="shared" si="13"/>
        <v>295895335.54000002</v>
      </c>
      <c r="T64" s="9">
        <f t="shared" si="13"/>
        <v>1493532078.27</v>
      </c>
      <c r="U64" s="9">
        <f t="shared" si="13"/>
        <v>-70531955.180000007</v>
      </c>
      <c r="V64" s="9">
        <f t="shared" si="13"/>
        <v>1423000123.0899999</v>
      </c>
      <c r="W64" s="9">
        <f t="shared" si="13"/>
        <v>30677700</v>
      </c>
      <c r="X64" s="9">
        <f t="shared" si="13"/>
        <v>1453677823.0899999</v>
      </c>
      <c r="Y64" s="9">
        <f t="shared" si="13"/>
        <v>0</v>
      </c>
      <c r="Z64" s="9">
        <f t="shared" si="13"/>
        <v>1453677823.0899999</v>
      </c>
      <c r="AA64" s="9">
        <f t="shared" si="13"/>
        <v>1749222671.52</v>
      </c>
      <c r="AB64" s="9">
        <f t="shared" si="13"/>
        <v>17521548.330000002</v>
      </c>
      <c r="AC64" s="9">
        <f t="shared" si="13"/>
        <v>1766744219.8499999</v>
      </c>
      <c r="AD64" s="9">
        <f t="shared" si="13"/>
        <v>222222222.22</v>
      </c>
      <c r="AE64" s="9">
        <f t="shared" si="13"/>
        <v>1988966442.0699999</v>
      </c>
      <c r="AF64" s="9">
        <f t="shared" si="13"/>
        <v>-141299182.34999999</v>
      </c>
      <c r="AG64" s="9">
        <f t="shared" si="13"/>
        <v>1847667259.72</v>
      </c>
      <c r="AH64" s="9">
        <f t="shared" si="13"/>
        <v>-56460527.820000008</v>
      </c>
      <c r="AI64" s="9">
        <f t="shared" si="13"/>
        <v>1791206731.9000001</v>
      </c>
      <c r="AJ64" s="68"/>
      <c r="AK64" s="64"/>
    </row>
    <row r="65" spans="1:37" ht="38.25">
      <c r="A65" s="12" t="s">
        <v>71</v>
      </c>
      <c r="B65" s="13" t="s">
        <v>72</v>
      </c>
      <c r="C65" s="11">
        <f t="shared" ref="C65:S65" si="14">C66+C69+C134+C151</f>
        <v>973182922.49000001</v>
      </c>
      <c r="D65" s="11">
        <f t="shared" si="14"/>
        <v>333421814.31999999</v>
      </c>
      <c r="E65" s="11">
        <f t="shared" si="14"/>
        <v>1306604736.8099999</v>
      </c>
      <c r="F65" s="11">
        <f t="shared" si="14"/>
        <v>59276717.75</v>
      </c>
      <c r="G65" s="11">
        <f t="shared" si="14"/>
        <v>1366881454.5599999</v>
      </c>
      <c r="H65" s="11">
        <f t="shared" si="14"/>
        <v>34926579.140000001</v>
      </c>
      <c r="I65" s="11">
        <f t="shared" si="14"/>
        <v>1401808033.6999998</v>
      </c>
      <c r="J65" s="11">
        <f t="shared" si="14"/>
        <v>10174000</v>
      </c>
      <c r="K65" s="11">
        <f t="shared" si="3"/>
        <v>1411982033.6999998</v>
      </c>
      <c r="L65" s="11">
        <f t="shared" ref="L65:N65" si="15">L66+L69+L134+L151</f>
        <v>21553471.609999999</v>
      </c>
      <c r="M65" s="11">
        <f t="shared" ref="M65" si="16">K65+L65</f>
        <v>1433535505.3099997</v>
      </c>
      <c r="N65" s="11">
        <f t="shared" si="15"/>
        <v>1962780.08</v>
      </c>
      <c r="O65" s="11">
        <f t="shared" ref="O65" si="17">M65+N65</f>
        <v>1435498285.3899996</v>
      </c>
      <c r="P65" s="11">
        <f>P66+P69+P134+P151</f>
        <v>17925701.32</v>
      </c>
      <c r="Q65" s="11">
        <f t="shared" si="6"/>
        <v>1453423986.7099996</v>
      </c>
      <c r="R65" s="11">
        <f t="shared" si="14"/>
        <v>1197636742.73</v>
      </c>
      <c r="S65" s="11">
        <f t="shared" si="14"/>
        <v>295895335.54000002</v>
      </c>
      <c r="T65" s="11">
        <f t="shared" ref="T65:T166" si="18">SUM(R65:S65)</f>
        <v>1493532078.27</v>
      </c>
      <c r="U65" s="11">
        <f>U66+U69+U134+U151</f>
        <v>-70531955.180000007</v>
      </c>
      <c r="V65" s="11">
        <f t="shared" ref="V65" si="19">SUM(T65:U65)</f>
        <v>1423000123.0899999</v>
      </c>
      <c r="W65" s="11">
        <f>W66+W69+W134+W151</f>
        <v>30677700</v>
      </c>
      <c r="X65" s="11">
        <f t="shared" ref="X65" si="20">SUM(V65:W65)</f>
        <v>1453677823.0899999</v>
      </c>
      <c r="Y65" s="11">
        <f>Y66+Y69+Y134+Y151</f>
        <v>0</v>
      </c>
      <c r="Z65" s="11">
        <f t="shared" ref="Z65" si="21">SUM(X65:Y65)</f>
        <v>1453677823.0899999</v>
      </c>
      <c r="AA65" s="11">
        <f t="shared" ref="AA65:AI65" si="22">AA66+AA69+AA134+AA151</f>
        <v>1749222671.52</v>
      </c>
      <c r="AB65" s="11">
        <f t="shared" si="22"/>
        <v>17521548.330000002</v>
      </c>
      <c r="AC65" s="11">
        <f t="shared" si="22"/>
        <v>1766744219.8499999</v>
      </c>
      <c r="AD65" s="11">
        <f t="shared" si="22"/>
        <v>222222222.22</v>
      </c>
      <c r="AE65" s="11">
        <f t="shared" si="22"/>
        <v>1988966442.0699999</v>
      </c>
      <c r="AF65" s="11">
        <f t="shared" si="22"/>
        <v>-141299182.34999999</v>
      </c>
      <c r="AG65" s="11">
        <f t="shared" si="22"/>
        <v>1847667259.72</v>
      </c>
      <c r="AH65" s="11">
        <f t="shared" si="22"/>
        <v>-56460527.820000008</v>
      </c>
      <c r="AI65" s="11">
        <f t="shared" si="22"/>
        <v>1791206731.9000001</v>
      </c>
      <c r="AJ65" s="68"/>
      <c r="AK65" s="64"/>
    </row>
    <row r="66" spans="1:37" s="28" customFormat="1" ht="25.5">
      <c r="A66" s="7" t="s">
        <v>73</v>
      </c>
      <c r="B66" s="8" t="s">
        <v>74</v>
      </c>
      <c r="C66" s="9">
        <f>C67</f>
        <v>48709400</v>
      </c>
      <c r="D66" s="9"/>
      <c r="E66" s="9">
        <f t="shared" si="1"/>
        <v>48709400</v>
      </c>
      <c r="F66" s="9"/>
      <c r="G66" s="9">
        <f>E66</f>
        <v>48709400</v>
      </c>
      <c r="H66" s="9"/>
      <c r="I66" s="9">
        <f>G66</f>
        <v>48709400</v>
      </c>
      <c r="J66" s="9">
        <f t="shared" ref="J66:N66" si="23">SUM(J67:J68)</f>
        <v>3100000</v>
      </c>
      <c r="K66" s="9">
        <f t="shared" si="23"/>
        <v>51809400</v>
      </c>
      <c r="L66" s="9">
        <f t="shared" si="23"/>
        <v>0</v>
      </c>
      <c r="M66" s="9">
        <f t="shared" si="23"/>
        <v>51809400</v>
      </c>
      <c r="N66" s="9">
        <f t="shared" si="23"/>
        <v>0</v>
      </c>
      <c r="O66" s="9">
        <f>SUM(O67:O68)</f>
        <v>51809400</v>
      </c>
      <c r="P66" s="9">
        <f>SUM(P67:P68)</f>
        <v>22344700</v>
      </c>
      <c r="Q66" s="9">
        <f>SUM(Q67:Q68)</f>
        <v>74154100</v>
      </c>
      <c r="R66" s="9">
        <f t="shared" ref="R66:AH66" si="24">SUM(R67:R68)</f>
        <v>38977200</v>
      </c>
      <c r="S66" s="9">
        <f t="shared" si="24"/>
        <v>0</v>
      </c>
      <c r="T66" s="9">
        <f t="shared" si="24"/>
        <v>38977200</v>
      </c>
      <c r="U66" s="9">
        <f t="shared" si="24"/>
        <v>0</v>
      </c>
      <c r="V66" s="9">
        <f t="shared" si="24"/>
        <v>38977200</v>
      </c>
      <c r="W66" s="9">
        <f t="shared" si="24"/>
        <v>0</v>
      </c>
      <c r="X66" s="9">
        <f t="shared" si="24"/>
        <v>38977200</v>
      </c>
      <c r="Y66" s="9">
        <f t="shared" si="24"/>
        <v>0</v>
      </c>
      <c r="Z66" s="9">
        <f t="shared" si="24"/>
        <v>38977200</v>
      </c>
      <c r="AA66" s="9">
        <f t="shared" si="24"/>
        <v>10600</v>
      </c>
      <c r="AB66" s="9">
        <f t="shared" si="24"/>
        <v>0</v>
      </c>
      <c r="AC66" s="9">
        <f t="shared" si="24"/>
        <v>10600</v>
      </c>
      <c r="AD66" s="9">
        <f t="shared" si="24"/>
        <v>0</v>
      </c>
      <c r="AE66" s="9">
        <f t="shared" si="24"/>
        <v>10600</v>
      </c>
      <c r="AF66" s="9">
        <f t="shared" si="24"/>
        <v>0</v>
      </c>
      <c r="AG66" s="9">
        <f t="shared" si="24"/>
        <v>10600</v>
      </c>
      <c r="AH66" s="9">
        <f t="shared" si="24"/>
        <v>0</v>
      </c>
      <c r="AI66" s="9">
        <f>SUM(AI67:AI68)</f>
        <v>10600</v>
      </c>
      <c r="AJ66" s="68"/>
      <c r="AK66" s="64"/>
    </row>
    <row r="67" spans="1:37" ht="25.5">
      <c r="A67" s="12" t="s">
        <v>75</v>
      </c>
      <c r="B67" s="13" t="s">
        <v>76</v>
      </c>
      <c r="C67" s="11">
        <v>48709400</v>
      </c>
      <c r="D67" s="11"/>
      <c r="E67" s="11">
        <f t="shared" si="1"/>
        <v>48709400</v>
      </c>
      <c r="F67" s="11"/>
      <c r="G67" s="11">
        <f t="shared" ref="G67:G70" si="25">E67</f>
        <v>48709400</v>
      </c>
      <c r="H67" s="11"/>
      <c r="I67" s="11">
        <f t="shared" ref="I67" si="26">G67</f>
        <v>48709400</v>
      </c>
      <c r="J67" s="11"/>
      <c r="K67" s="11">
        <f t="shared" si="3"/>
        <v>48709400</v>
      </c>
      <c r="L67" s="11"/>
      <c r="M67" s="11">
        <f t="shared" ref="M67" si="27">K67+L67</f>
        <v>48709400</v>
      </c>
      <c r="N67" s="11"/>
      <c r="O67" s="11">
        <f t="shared" ref="O67" si="28">M67+N67</f>
        <v>48709400</v>
      </c>
      <c r="P67" s="11"/>
      <c r="Q67" s="11">
        <f t="shared" si="6"/>
        <v>48709400</v>
      </c>
      <c r="R67" s="11">
        <v>38977200</v>
      </c>
      <c r="S67" s="11"/>
      <c r="T67" s="11">
        <f t="shared" si="18"/>
        <v>38977200</v>
      </c>
      <c r="U67" s="11"/>
      <c r="V67" s="11">
        <f t="shared" ref="V67" si="29">SUM(T67:U67)</f>
        <v>38977200</v>
      </c>
      <c r="W67" s="11"/>
      <c r="X67" s="11">
        <f t="shared" ref="X67" si="30">SUM(V67:W67)</f>
        <v>38977200</v>
      </c>
      <c r="Y67" s="11"/>
      <c r="Z67" s="11">
        <f t="shared" ref="Z67" si="31">SUM(X67:Y67)</f>
        <v>38977200</v>
      </c>
      <c r="AA67" s="11">
        <v>10600</v>
      </c>
      <c r="AB67" s="11"/>
      <c r="AC67" s="11">
        <f t="shared" ref="AC67:AC166" si="32">SUM(AA67:AB67)</f>
        <v>10600</v>
      </c>
      <c r="AD67" s="11"/>
      <c r="AE67" s="11">
        <f t="shared" ref="AE67" si="33">SUM(AC67:AD67)</f>
        <v>10600</v>
      </c>
      <c r="AF67" s="11"/>
      <c r="AG67" s="11">
        <f t="shared" ref="AG67" si="34">SUM(AE67:AF67)</f>
        <v>10600</v>
      </c>
      <c r="AH67" s="11"/>
      <c r="AI67" s="11">
        <f t="shared" ref="AI67" si="35">SUM(AG67:AH67)</f>
        <v>10600</v>
      </c>
      <c r="AK67" s="64"/>
    </row>
    <row r="68" spans="1:37" ht="25.5">
      <c r="A68" s="12" t="s">
        <v>191</v>
      </c>
      <c r="B68" s="13" t="s">
        <v>192</v>
      </c>
      <c r="C68" s="11"/>
      <c r="D68" s="11"/>
      <c r="E68" s="11"/>
      <c r="F68" s="11"/>
      <c r="G68" s="11"/>
      <c r="H68" s="11"/>
      <c r="I68" s="11"/>
      <c r="J68" s="11">
        <v>3100000</v>
      </c>
      <c r="K68" s="11">
        <f>J68</f>
        <v>3100000</v>
      </c>
      <c r="L68" s="11"/>
      <c r="M68" s="11">
        <v>3100000</v>
      </c>
      <c r="N68" s="11"/>
      <c r="O68" s="11">
        <v>3100000</v>
      </c>
      <c r="P68" s="11">
        <v>22344700</v>
      </c>
      <c r="Q68" s="11">
        <f t="shared" si="6"/>
        <v>25444700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K68" s="64"/>
    </row>
    <row r="69" spans="1:37" s="28" customFormat="1" ht="25.5">
      <c r="A69" s="7" t="s">
        <v>77</v>
      </c>
      <c r="B69" s="8" t="s">
        <v>78</v>
      </c>
      <c r="C69" s="9">
        <f>SUM(C70:C99)</f>
        <v>258895922.49000001</v>
      </c>
      <c r="D69" s="9">
        <f t="shared" ref="D69" si="36">SUM(D70:D99)</f>
        <v>332754147.98000002</v>
      </c>
      <c r="E69" s="9">
        <f>SUM(E70:E116)</f>
        <v>591650070.47000003</v>
      </c>
      <c r="F69" s="9">
        <f>SUM(F70:F122)</f>
        <v>41769999.57</v>
      </c>
      <c r="G69" s="9">
        <f>SUM(G70:G130)</f>
        <v>634420070.03999996</v>
      </c>
      <c r="H69" s="9">
        <f>SUM(H70:H130)</f>
        <v>34370236.369999997</v>
      </c>
      <c r="I69" s="9">
        <f>SUM(I70:I130)</f>
        <v>668790306.40999997</v>
      </c>
      <c r="J69" s="9">
        <f t="shared" ref="J69:AI69" si="37">SUM(J70:J130)</f>
        <v>0</v>
      </c>
      <c r="K69" s="9">
        <f t="shared" si="3"/>
        <v>668790306.40999997</v>
      </c>
      <c r="L69" s="9">
        <f>SUM(L70:L132)</f>
        <v>6854896.6100000003</v>
      </c>
      <c r="M69" s="9">
        <f>SUM(M70:M133)</f>
        <v>675645203.01999998</v>
      </c>
      <c r="N69" s="9">
        <f t="shared" ref="N69:O69" si="38">SUM(N70:N133)</f>
        <v>-2776887.84</v>
      </c>
      <c r="O69" s="9">
        <f t="shared" si="38"/>
        <v>672868315.17999995</v>
      </c>
      <c r="P69" s="9">
        <f>SUM(P70:P132)</f>
        <v>1061301.32</v>
      </c>
      <c r="Q69" s="9">
        <f>SUM(Q70:Q133)</f>
        <v>673929616.5</v>
      </c>
      <c r="R69" s="9">
        <f t="shared" si="37"/>
        <v>455259342.73000002</v>
      </c>
      <c r="S69" s="9">
        <f t="shared" si="37"/>
        <v>295402637.16000003</v>
      </c>
      <c r="T69" s="9">
        <f t="shared" si="37"/>
        <v>750661979.88999999</v>
      </c>
      <c r="U69" s="9">
        <f t="shared" si="37"/>
        <v>-70531955.180000007</v>
      </c>
      <c r="V69" s="9">
        <f t="shared" si="37"/>
        <v>680130024.71000004</v>
      </c>
      <c r="W69" s="9">
        <f t="shared" si="37"/>
        <v>0</v>
      </c>
      <c r="X69" s="9">
        <f t="shared" si="37"/>
        <v>680130024.71000004</v>
      </c>
      <c r="Y69" s="9">
        <f t="shared" si="37"/>
        <v>0</v>
      </c>
      <c r="Z69" s="9">
        <f t="shared" si="37"/>
        <v>680130024.71000004</v>
      </c>
      <c r="AA69" s="9">
        <f t="shared" si="37"/>
        <v>1014107471.52</v>
      </c>
      <c r="AB69" s="9">
        <f t="shared" si="37"/>
        <v>17019282.07</v>
      </c>
      <c r="AC69" s="9">
        <f t="shared" si="37"/>
        <v>1031126753.59</v>
      </c>
      <c r="AD69" s="9">
        <f t="shared" si="37"/>
        <v>222222222.22</v>
      </c>
      <c r="AE69" s="9">
        <f t="shared" si="37"/>
        <v>1253348975.8099999</v>
      </c>
      <c r="AF69" s="9">
        <f t="shared" si="37"/>
        <v>-141299182.34999999</v>
      </c>
      <c r="AG69" s="9">
        <f t="shared" si="37"/>
        <v>1112049793.46</v>
      </c>
      <c r="AH69" s="9">
        <f t="shared" si="37"/>
        <v>-87005427.820000008</v>
      </c>
      <c r="AI69" s="9">
        <f t="shared" si="37"/>
        <v>1025044365.6400001</v>
      </c>
      <c r="AJ69" s="68"/>
      <c r="AK69" s="64"/>
    </row>
    <row r="70" spans="1:37" ht="51">
      <c r="A70" s="12" t="s">
        <v>79</v>
      </c>
      <c r="B70" s="13" t="s">
        <v>80</v>
      </c>
      <c r="C70" s="11">
        <v>5365800</v>
      </c>
      <c r="D70" s="11">
        <v>-50</v>
      </c>
      <c r="E70" s="11">
        <f t="shared" si="1"/>
        <v>5365750</v>
      </c>
      <c r="F70" s="11"/>
      <c r="G70" s="11">
        <f t="shared" si="25"/>
        <v>5365750</v>
      </c>
      <c r="H70" s="11"/>
      <c r="I70" s="11">
        <f t="shared" ref="I70" si="39">G70</f>
        <v>5365750</v>
      </c>
      <c r="J70" s="11"/>
      <c r="K70" s="11">
        <f t="shared" si="3"/>
        <v>5365750</v>
      </c>
      <c r="L70" s="11"/>
      <c r="M70" s="11">
        <f t="shared" ref="M70:M140" si="40">K70+L70</f>
        <v>5365750</v>
      </c>
      <c r="N70" s="11"/>
      <c r="O70" s="11">
        <f t="shared" ref="O70:O133" si="41">M70+N70</f>
        <v>5365750</v>
      </c>
      <c r="P70" s="11"/>
      <c r="Q70" s="11">
        <f>SUM(O70:P70)</f>
        <v>5365750</v>
      </c>
      <c r="R70" s="11">
        <v>5548000</v>
      </c>
      <c r="S70" s="11"/>
      <c r="T70" s="11">
        <f t="shared" si="18"/>
        <v>5548000</v>
      </c>
      <c r="U70" s="11"/>
      <c r="V70" s="11">
        <f t="shared" ref="V70:V72" si="42">SUM(T70:U70)</f>
        <v>5548000</v>
      </c>
      <c r="W70" s="11"/>
      <c r="X70" s="11">
        <f t="shared" ref="X70" si="43">SUM(V70:W70)</f>
        <v>5548000</v>
      </c>
      <c r="Y70" s="11"/>
      <c r="Z70" s="11">
        <f t="shared" ref="Z70" si="44">SUM(X70:Y70)</f>
        <v>5548000</v>
      </c>
      <c r="AA70" s="11">
        <v>5769500</v>
      </c>
      <c r="AB70" s="11"/>
      <c r="AC70" s="11">
        <f t="shared" si="32"/>
        <v>5769500</v>
      </c>
      <c r="AD70" s="11"/>
      <c r="AE70" s="11">
        <f t="shared" ref="AE70:AE72" si="45">SUM(AC70:AD70)</f>
        <v>5769500</v>
      </c>
      <c r="AF70" s="11"/>
      <c r="AG70" s="11">
        <f t="shared" ref="AG70:AG72" si="46">SUM(AE70:AF70)</f>
        <v>5769500</v>
      </c>
      <c r="AH70" s="11"/>
      <c r="AI70" s="11">
        <f t="shared" ref="AI70" si="47">SUM(AG70:AH70)</f>
        <v>5769500</v>
      </c>
      <c r="AK70" s="64"/>
    </row>
    <row r="71" spans="1:37" ht="76.5">
      <c r="A71" s="16" t="s">
        <v>81</v>
      </c>
      <c r="B71" s="13" t="s">
        <v>82</v>
      </c>
      <c r="C71" s="11">
        <v>0</v>
      </c>
      <c r="D71" s="11"/>
      <c r="E71" s="11">
        <f t="shared" si="1"/>
        <v>0</v>
      </c>
      <c r="F71" s="11"/>
      <c r="G71" s="11">
        <f>E71</f>
        <v>0</v>
      </c>
      <c r="H71" s="11"/>
      <c r="I71" s="11">
        <f>G71</f>
        <v>0</v>
      </c>
      <c r="J71" s="11"/>
      <c r="K71" s="11">
        <f t="shared" si="3"/>
        <v>0</v>
      </c>
      <c r="L71" s="11"/>
      <c r="M71" s="11">
        <f t="shared" si="40"/>
        <v>0</v>
      </c>
      <c r="N71" s="11"/>
      <c r="O71" s="11">
        <f t="shared" si="41"/>
        <v>0</v>
      </c>
      <c r="P71" s="11"/>
      <c r="Q71" s="11">
        <f t="shared" ref="Q71:Q133" si="48">SUM(O71:P71)</f>
        <v>0</v>
      </c>
      <c r="R71" s="11">
        <v>97644600</v>
      </c>
      <c r="S71" s="11">
        <v>-4.33</v>
      </c>
      <c r="T71" s="11">
        <f t="shared" si="18"/>
        <v>97644595.670000002</v>
      </c>
      <c r="U71" s="11">
        <v>-69189560.670000002</v>
      </c>
      <c r="V71" s="11">
        <f t="shared" si="42"/>
        <v>28455035</v>
      </c>
      <c r="W71" s="11"/>
      <c r="X71" s="11">
        <f>V71</f>
        <v>28455035</v>
      </c>
      <c r="Y71" s="11"/>
      <c r="Z71" s="11">
        <f>X71</f>
        <v>28455035</v>
      </c>
      <c r="AA71" s="11">
        <v>593818200</v>
      </c>
      <c r="AB71" s="11">
        <v>-62.26</v>
      </c>
      <c r="AC71" s="11">
        <f t="shared" si="32"/>
        <v>593818137.74000001</v>
      </c>
      <c r="AD71" s="11"/>
      <c r="AE71" s="11">
        <f t="shared" si="45"/>
        <v>593818137.74000001</v>
      </c>
      <c r="AF71" s="11">
        <v>-504673172.74000001</v>
      </c>
      <c r="AG71" s="11">
        <f t="shared" si="46"/>
        <v>89144965</v>
      </c>
      <c r="AH71" s="11"/>
      <c r="AI71" s="11">
        <f>AG71</f>
        <v>89144965</v>
      </c>
      <c r="AK71" s="64"/>
    </row>
    <row r="72" spans="1:37" ht="63.75">
      <c r="A72" s="16" t="s">
        <v>83</v>
      </c>
      <c r="B72" s="13" t="s">
        <v>84</v>
      </c>
      <c r="C72" s="11"/>
      <c r="D72" s="11"/>
      <c r="E72" s="11"/>
      <c r="F72" s="11"/>
      <c r="G72" s="11"/>
      <c r="H72" s="11"/>
      <c r="I72" s="11"/>
      <c r="J72" s="11"/>
      <c r="K72" s="11">
        <f t="shared" si="3"/>
        <v>0</v>
      </c>
      <c r="L72" s="11"/>
      <c r="M72" s="11">
        <f t="shared" si="40"/>
        <v>0</v>
      </c>
      <c r="N72" s="11"/>
      <c r="O72" s="11">
        <f t="shared" si="41"/>
        <v>0</v>
      </c>
      <c r="P72" s="11"/>
      <c r="Q72" s="11">
        <f t="shared" si="48"/>
        <v>0</v>
      </c>
      <c r="R72" s="11">
        <v>1893100</v>
      </c>
      <c r="S72" s="11">
        <v>9.51</v>
      </c>
      <c r="T72" s="11">
        <f t="shared" si="18"/>
        <v>1893109.51</v>
      </c>
      <c r="U72" s="11">
        <v>-1342394.51</v>
      </c>
      <c r="V72" s="11">
        <f t="shared" si="42"/>
        <v>550715</v>
      </c>
      <c r="W72" s="11"/>
      <c r="X72" s="11">
        <f>V72</f>
        <v>550715</v>
      </c>
      <c r="Y72" s="11"/>
      <c r="Z72" s="11">
        <f>X72</f>
        <v>550715</v>
      </c>
      <c r="AA72" s="11">
        <v>11512800</v>
      </c>
      <c r="AB72" s="11">
        <v>0.63</v>
      </c>
      <c r="AC72" s="11">
        <f t="shared" si="32"/>
        <v>11512800.630000001</v>
      </c>
      <c r="AD72" s="11"/>
      <c r="AE72" s="11">
        <f t="shared" si="45"/>
        <v>11512800.630000001</v>
      </c>
      <c r="AF72" s="11">
        <v>-9783515.6300000008</v>
      </c>
      <c r="AG72" s="11">
        <f t="shared" si="46"/>
        <v>1729285</v>
      </c>
      <c r="AH72" s="11"/>
      <c r="AI72" s="11">
        <f t="shared" ref="AI72" si="49">AG72</f>
        <v>1729285</v>
      </c>
      <c r="AK72" s="64"/>
    </row>
    <row r="73" spans="1:37" ht="76.5">
      <c r="A73" s="16" t="s">
        <v>85</v>
      </c>
      <c r="B73" s="13" t="s">
        <v>82</v>
      </c>
      <c r="C73" s="11"/>
      <c r="D73" s="11"/>
      <c r="E73" s="11"/>
      <c r="F73" s="11"/>
      <c r="G73" s="11"/>
      <c r="H73" s="11"/>
      <c r="I73" s="11"/>
      <c r="J73" s="11"/>
      <c r="K73" s="11">
        <f t="shared" si="3"/>
        <v>0</v>
      </c>
      <c r="L73" s="11"/>
      <c r="M73" s="11">
        <f t="shared" si="40"/>
        <v>0</v>
      </c>
      <c r="N73" s="11"/>
      <c r="O73" s="11">
        <f t="shared" si="41"/>
        <v>0</v>
      </c>
      <c r="P73" s="11">
        <v>0</v>
      </c>
      <c r="Q73" s="11">
        <f t="shared" si="48"/>
        <v>0</v>
      </c>
      <c r="R73" s="11"/>
      <c r="S73" s="11"/>
      <c r="T73" s="11">
        <v>0</v>
      </c>
      <c r="U73" s="11"/>
      <c r="V73" s="11"/>
      <c r="W73" s="11"/>
      <c r="X73" s="11"/>
      <c r="Y73" s="11"/>
      <c r="Z73" s="11"/>
      <c r="AA73" s="11"/>
      <c r="AB73" s="17"/>
      <c r="AC73" s="11"/>
      <c r="AD73" s="11"/>
      <c r="AE73" s="11"/>
      <c r="AF73" s="11">
        <v>361229801.24000001</v>
      </c>
      <c r="AG73" s="11">
        <f>AF73</f>
        <v>361229801.24000001</v>
      </c>
      <c r="AH73" s="11">
        <v>-85518975.780000001</v>
      </c>
      <c r="AI73" s="11">
        <f>AG73+AH73</f>
        <v>275710825.46000004</v>
      </c>
      <c r="AK73" s="64"/>
    </row>
    <row r="74" spans="1:37" ht="63.75">
      <c r="A74" s="16" t="s">
        <v>86</v>
      </c>
      <c r="B74" s="13" t="s">
        <v>84</v>
      </c>
      <c r="C74" s="18"/>
      <c r="D74" s="18"/>
      <c r="E74" s="18"/>
      <c r="F74" s="19"/>
      <c r="G74" s="19"/>
      <c r="H74" s="19"/>
      <c r="I74" s="19"/>
      <c r="J74" s="19"/>
      <c r="K74" s="11">
        <f t="shared" si="3"/>
        <v>0</v>
      </c>
      <c r="L74" s="34"/>
      <c r="M74" s="11">
        <f t="shared" si="40"/>
        <v>0</v>
      </c>
      <c r="N74" s="34"/>
      <c r="O74" s="11">
        <f t="shared" si="41"/>
        <v>0</v>
      </c>
      <c r="P74" s="11">
        <v>0</v>
      </c>
      <c r="Q74" s="11">
        <f t="shared" si="48"/>
        <v>0</v>
      </c>
      <c r="R74" s="45"/>
      <c r="S74" s="45"/>
      <c r="T74" s="11">
        <v>0</v>
      </c>
      <c r="U74" s="11"/>
      <c r="V74" s="11"/>
      <c r="W74" s="11"/>
      <c r="X74" s="11"/>
      <c r="Y74" s="11"/>
      <c r="Z74" s="11"/>
      <c r="AA74" s="11"/>
      <c r="AB74" s="17"/>
      <c r="AC74" s="11"/>
      <c r="AD74" s="45"/>
      <c r="AE74" s="11"/>
      <c r="AF74" s="11">
        <v>7003434.9199999999</v>
      </c>
      <c r="AG74" s="11">
        <f>AF74</f>
        <v>7003434.9199999999</v>
      </c>
      <c r="AH74" s="11">
        <v>-1486452.04</v>
      </c>
      <c r="AI74" s="11">
        <f>AG74+AH74</f>
        <v>5516982.8799999999</v>
      </c>
      <c r="AK74" s="64"/>
    </row>
    <row r="75" spans="1:37" ht="38.25">
      <c r="A75" s="16" t="s">
        <v>87</v>
      </c>
      <c r="B75" s="13" t="s">
        <v>88</v>
      </c>
      <c r="C75" s="11"/>
      <c r="D75" s="11"/>
      <c r="E75" s="46"/>
      <c r="F75" s="11"/>
      <c r="G75" s="11"/>
      <c r="H75" s="11">
        <v>1465524</v>
      </c>
      <c r="I75" s="11">
        <f>H75</f>
        <v>1465524</v>
      </c>
      <c r="J75" s="11"/>
      <c r="K75" s="11">
        <f t="shared" si="3"/>
        <v>1465524</v>
      </c>
      <c r="L75" s="11"/>
      <c r="M75" s="11">
        <f t="shared" si="40"/>
        <v>1465524</v>
      </c>
      <c r="N75" s="11"/>
      <c r="O75" s="11">
        <f t="shared" si="41"/>
        <v>1465524</v>
      </c>
      <c r="P75" s="11"/>
      <c r="Q75" s="11">
        <f t="shared" si="48"/>
        <v>1465524</v>
      </c>
      <c r="R75" s="11"/>
      <c r="S75" s="11"/>
      <c r="T75" s="46"/>
      <c r="U75" s="11"/>
      <c r="V75" s="46"/>
      <c r="W75" s="11"/>
      <c r="X75" s="46"/>
      <c r="Y75" s="11"/>
      <c r="Z75" s="46"/>
      <c r="AA75" s="11"/>
      <c r="AB75" s="11"/>
      <c r="AC75" s="46"/>
      <c r="AD75" s="11"/>
      <c r="AE75" s="46"/>
      <c r="AF75" s="11"/>
      <c r="AG75" s="46"/>
      <c r="AH75" s="11"/>
      <c r="AI75" s="46"/>
      <c r="AK75" s="64"/>
    </row>
    <row r="76" spans="1:37" ht="38.25">
      <c r="A76" s="16" t="s">
        <v>89</v>
      </c>
      <c r="B76" s="13" t="s">
        <v>90</v>
      </c>
      <c r="C76" s="11"/>
      <c r="D76" s="11">
        <v>11127171</v>
      </c>
      <c r="E76" s="11">
        <f t="shared" si="1"/>
        <v>11127171</v>
      </c>
      <c r="F76" s="11"/>
      <c r="G76" s="11">
        <f t="shared" ref="G76:G153" si="50">E76</f>
        <v>11127171</v>
      </c>
      <c r="H76" s="11"/>
      <c r="I76" s="11">
        <f t="shared" ref="I76:I90" si="51">G76</f>
        <v>11127171</v>
      </c>
      <c r="J76" s="11"/>
      <c r="K76" s="11">
        <f t="shared" si="3"/>
        <v>11127171</v>
      </c>
      <c r="L76" s="11"/>
      <c r="M76" s="11">
        <f t="shared" si="40"/>
        <v>11127171</v>
      </c>
      <c r="N76" s="11"/>
      <c r="O76" s="11">
        <f t="shared" si="41"/>
        <v>11127171</v>
      </c>
      <c r="P76" s="11"/>
      <c r="Q76" s="11">
        <f t="shared" si="48"/>
        <v>11127171</v>
      </c>
      <c r="R76" s="11"/>
      <c r="S76" s="11"/>
      <c r="T76" s="11">
        <f t="shared" si="18"/>
        <v>0</v>
      </c>
      <c r="U76" s="11"/>
      <c r="V76" s="11">
        <f t="shared" ref="V76:V90" si="52">SUM(T76:U76)</f>
        <v>0</v>
      </c>
      <c r="W76" s="11"/>
      <c r="X76" s="11">
        <f t="shared" ref="X76" si="53">SUM(V76:W76)</f>
        <v>0</v>
      </c>
      <c r="Y76" s="11"/>
      <c r="Z76" s="11">
        <f t="shared" ref="Z76" si="54">SUM(X76:Y76)</f>
        <v>0</v>
      </c>
      <c r="AA76" s="11"/>
      <c r="AB76" s="11"/>
      <c r="AC76" s="11">
        <f t="shared" si="32"/>
        <v>0</v>
      </c>
      <c r="AD76" s="11"/>
      <c r="AE76" s="11">
        <f t="shared" ref="AE76:AE90" si="55">SUM(AC76:AD76)</f>
        <v>0</v>
      </c>
      <c r="AF76" s="11"/>
      <c r="AG76" s="11">
        <f t="shared" ref="AG76:AG90" si="56">SUM(AE76:AF76)</f>
        <v>0</v>
      </c>
      <c r="AH76" s="11"/>
      <c r="AI76" s="11">
        <f t="shared" ref="AI76:AI77" si="57">SUM(AG76:AH76)</f>
        <v>0</v>
      </c>
      <c r="AK76" s="64"/>
    </row>
    <row r="77" spans="1:37" ht="25.5">
      <c r="A77" s="16" t="s">
        <v>91</v>
      </c>
      <c r="B77" s="13" t="s">
        <v>92</v>
      </c>
      <c r="C77" s="11"/>
      <c r="D77" s="11"/>
      <c r="E77" s="11"/>
      <c r="F77" s="11"/>
      <c r="G77" s="11"/>
      <c r="H77" s="11">
        <v>13397959.199999999</v>
      </c>
      <c r="I77" s="11">
        <f>H77</f>
        <v>13397959.199999999</v>
      </c>
      <c r="J77" s="11"/>
      <c r="K77" s="11">
        <f t="shared" si="3"/>
        <v>13397959.199999999</v>
      </c>
      <c r="L77" s="11"/>
      <c r="M77" s="11">
        <f t="shared" si="40"/>
        <v>13397959.199999999</v>
      </c>
      <c r="N77" s="11"/>
      <c r="O77" s="11">
        <f t="shared" si="41"/>
        <v>13397959.199999999</v>
      </c>
      <c r="P77" s="11"/>
      <c r="Q77" s="11">
        <f t="shared" si="48"/>
        <v>13397959.199999999</v>
      </c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>
        <f t="shared" si="56"/>
        <v>0</v>
      </c>
      <c r="AH77" s="11"/>
      <c r="AI77" s="11">
        <f t="shared" si="57"/>
        <v>0</v>
      </c>
      <c r="AK77" s="64"/>
    </row>
    <row r="78" spans="1:37" ht="24">
      <c r="A78" s="47" t="s">
        <v>199</v>
      </c>
      <c r="B78" s="60" t="s">
        <v>200</v>
      </c>
      <c r="C78" s="11"/>
      <c r="D78" s="11"/>
      <c r="E78" s="11"/>
      <c r="F78" s="11"/>
      <c r="G78" s="11"/>
      <c r="H78" s="11"/>
      <c r="I78" s="11"/>
      <c r="J78" s="11"/>
      <c r="K78" s="11"/>
      <c r="L78" s="11">
        <v>8273007.6100000003</v>
      </c>
      <c r="M78" s="11">
        <f t="shared" si="40"/>
        <v>8273007.6100000003</v>
      </c>
      <c r="N78" s="11"/>
      <c r="O78" s="11">
        <f t="shared" si="41"/>
        <v>8273007.6100000003</v>
      </c>
      <c r="P78" s="11"/>
      <c r="Q78" s="11">
        <f t="shared" si="48"/>
        <v>8273007.6100000003</v>
      </c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K78" s="64"/>
    </row>
    <row r="79" spans="1:37" ht="25.5">
      <c r="A79" s="16" t="s">
        <v>93</v>
      </c>
      <c r="B79" s="13" t="s">
        <v>94</v>
      </c>
      <c r="C79" s="11"/>
      <c r="D79" s="11"/>
      <c r="E79" s="11"/>
      <c r="F79" s="11"/>
      <c r="G79" s="11"/>
      <c r="H79" s="11"/>
      <c r="I79" s="11"/>
      <c r="J79" s="11"/>
      <c r="K79" s="11">
        <f t="shared" si="3"/>
        <v>0</v>
      </c>
      <c r="L79" s="11"/>
      <c r="M79" s="11">
        <f t="shared" si="40"/>
        <v>0</v>
      </c>
      <c r="N79" s="11"/>
      <c r="O79" s="11">
        <f t="shared" si="41"/>
        <v>0</v>
      </c>
      <c r="P79" s="11"/>
      <c r="Q79" s="11">
        <f t="shared" si="48"/>
        <v>0</v>
      </c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>
        <v>4924269.8600000003</v>
      </c>
      <c r="AG79" s="11">
        <f t="shared" si="56"/>
        <v>4924269.8600000003</v>
      </c>
      <c r="AH79" s="11"/>
      <c r="AI79" s="11">
        <f>AG79</f>
        <v>4924269.8600000003</v>
      </c>
      <c r="AK79" s="64"/>
    </row>
    <row r="80" spans="1:37" ht="38.25">
      <c r="A80" s="16" t="s">
        <v>95</v>
      </c>
      <c r="B80" s="13" t="s">
        <v>96</v>
      </c>
      <c r="C80" s="11"/>
      <c r="D80" s="11"/>
      <c r="E80" s="11">
        <f t="shared" si="1"/>
        <v>0</v>
      </c>
      <c r="F80" s="11"/>
      <c r="G80" s="11">
        <f t="shared" si="50"/>
        <v>0</v>
      </c>
      <c r="H80" s="11"/>
      <c r="I80" s="11">
        <f t="shared" si="51"/>
        <v>0</v>
      </c>
      <c r="J80" s="11"/>
      <c r="K80" s="11">
        <f t="shared" si="3"/>
        <v>0</v>
      </c>
      <c r="L80" s="11"/>
      <c r="M80" s="11">
        <f t="shared" si="40"/>
        <v>0</v>
      </c>
      <c r="N80" s="11"/>
      <c r="O80" s="11">
        <f t="shared" si="41"/>
        <v>0</v>
      </c>
      <c r="P80" s="11"/>
      <c r="Q80" s="11">
        <f t="shared" si="48"/>
        <v>0</v>
      </c>
      <c r="R80" s="11"/>
      <c r="S80" s="11">
        <v>1250000</v>
      </c>
      <c r="T80" s="11">
        <f t="shared" si="18"/>
        <v>1250000</v>
      </c>
      <c r="U80" s="11"/>
      <c r="V80" s="11">
        <f t="shared" si="52"/>
        <v>1250000</v>
      </c>
      <c r="W80" s="11"/>
      <c r="X80" s="11">
        <f t="shared" ref="X80:X90" si="58">SUM(V80:W80)</f>
        <v>1250000</v>
      </c>
      <c r="Y80" s="11"/>
      <c r="Z80" s="11">
        <f t="shared" ref="Z80:Z90" si="59">SUM(X80:Y80)</f>
        <v>1250000</v>
      </c>
      <c r="AA80" s="11"/>
      <c r="AB80" s="11"/>
      <c r="AC80" s="11">
        <f t="shared" si="32"/>
        <v>0</v>
      </c>
      <c r="AD80" s="11"/>
      <c r="AE80" s="11">
        <f t="shared" si="55"/>
        <v>0</v>
      </c>
      <c r="AF80" s="11"/>
      <c r="AG80" s="11">
        <f t="shared" si="56"/>
        <v>0</v>
      </c>
      <c r="AH80" s="11"/>
      <c r="AI80" s="11">
        <f t="shared" ref="AI80:AI90" si="60">SUM(AG80:AH80)</f>
        <v>0</v>
      </c>
      <c r="AK80" s="64"/>
    </row>
    <row r="81" spans="1:37" ht="25.5">
      <c r="A81" s="16" t="s">
        <v>97</v>
      </c>
      <c r="B81" s="13" t="s">
        <v>98</v>
      </c>
      <c r="C81" s="11"/>
      <c r="D81" s="11">
        <v>8806635.0099999998</v>
      </c>
      <c r="E81" s="11">
        <f t="shared" si="1"/>
        <v>8806635.0099999998</v>
      </c>
      <c r="F81" s="11"/>
      <c r="G81" s="11">
        <f t="shared" si="50"/>
        <v>8806635.0099999998</v>
      </c>
      <c r="H81" s="11">
        <v>178814.93</v>
      </c>
      <c r="I81" s="11">
        <f>G81+H81</f>
        <v>8985449.9399999995</v>
      </c>
      <c r="J81" s="11"/>
      <c r="K81" s="11">
        <f t="shared" si="3"/>
        <v>8985449.9399999995</v>
      </c>
      <c r="L81" s="11"/>
      <c r="M81" s="11">
        <f t="shared" si="40"/>
        <v>8985449.9399999995</v>
      </c>
      <c r="N81" s="11"/>
      <c r="O81" s="11">
        <f t="shared" si="41"/>
        <v>8985449.9399999995</v>
      </c>
      <c r="P81" s="11"/>
      <c r="Q81" s="11">
        <f t="shared" si="48"/>
        <v>8985449.9399999995</v>
      </c>
      <c r="R81" s="11"/>
      <c r="S81" s="11"/>
      <c r="T81" s="11">
        <f t="shared" si="18"/>
        <v>0</v>
      </c>
      <c r="U81" s="11"/>
      <c r="V81" s="11">
        <f t="shared" si="52"/>
        <v>0</v>
      </c>
      <c r="W81" s="11"/>
      <c r="X81" s="11">
        <f t="shared" si="58"/>
        <v>0</v>
      </c>
      <c r="Y81" s="11"/>
      <c r="Z81" s="11">
        <f t="shared" si="59"/>
        <v>0</v>
      </c>
      <c r="AA81" s="11"/>
      <c r="AB81" s="11"/>
      <c r="AC81" s="11">
        <f t="shared" si="32"/>
        <v>0</v>
      </c>
      <c r="AD81" s="11"/>
      <c r="AE81" s="11">
        <f t="shared" si="55"/>
        <v>0</v>
      </c>
      <c r="AF81" s="11"/>
      <c r="AG81" s="11">
        <f t="shared" si="56"/>
        <v>0</v>
      </c>
      <c r="AH81" s="11"/>
      <c r="AI81" s="11">
        <f t="shared" si="60"/>
        <v>0</v>
      </c>
      <c r="AK81" s="64"/>
    </row>
    <row r="82" spans="1:37" ht="25.5">
      <c r="A82" s="12" t="s">
        <v>99</v>
      </c>
      <c r="B82" s="13" t="s">
        <v>100</v>
      </c>
      <c r="C82" s="11"/>
      <c r="D82" s="11">
        <v>222222.22</v>
      </c>
      <c r="E82" s="11">
        <f t="shared" si="1"/>
        <v>222222.22</v>
      </c>
      <c r="F82" s="11"/>
      <c r="G82" s="11">
        <f t="shared" si="50"/>
        <v>222222.22</v>
      </c>
      <c r="H82" s="11"/>
      <c r="I82" s="11">
        <f t="shared" si="51"/>
        <v>222222.22</v>
      </c>
      <c r="J82" s="11"/>
      <c r="K82" s="11">
        <f t="shared" si="3"/>
        <v>222222.22</v>
      </c>
      <c r="L82" s="11"/>
      <c r="M82" s="11">
        <f t="shared" si="40"/>
        <v>222222.22</v>
      </c>
      <c r="N82" s="11"/>
      <c r="O82" s="11">
        <f t="shared" si="41"/>
        <v>222222.22</v>
      </c>
      <c r="P82" s="11"/>
      <c r="Q82" s="11">
        <f t="shared" si="48"/>
        <v>222222.22</v>
      </c>
      <c r="R82" s="11"/>
      <c r="S82" s="11"/>
      <c r="T82" s="11">
        <f t="shared" si="18"/>
        <v>0</v>
      </c>
      <c r="U82" s="11"/>
      <c r="V82" s="11">
        <f t="shared" si="52"/>
        <v>0</v>
      </c>
      <c r="W82" s="11"/>
      <c r="X82" s="11">
        <f t="shared" si="58"/>
        <v>0</v>
      </c>
      <c r="Y82" s="11"/>
      <c r="Z82" s="11">
        <f t="shared" si="59"/>
        <v>0</v>
      </c>
      <c r="AA82" s="11"/>
      <c r="AB82" s="11"/>
      <c r="AC82" s="11">
        <f t="shared" si="32"/>
        <v>0</v>
      </c>
      <c r="AD82" s="11"/>
      <c r="AE82" s="11">
        <f t="shared" si="55"/>
        <v>0</v>
      </c>
      <c r="AF82" s="11"/>
      <c r="AG82" s="11">
        <f t="shared" si="56"/>
        <v>0</v>
      </c>
      <c r="AH82" s="11"/>
      <c r="AI82" s="11">
        <f t="shared" si="60"/>
        <v>0</v>
      </c>
      <c r="AK82" s="64"/>
    </row>
    <row r="83" spans="1:37" ht="38.25">
      <c r="A83" s="12" t="s">
        <v>101</v>
      </c>
      <c r="B83" s="13" t="s">
        <v>100</v>
      </c>
      <c r="C83" s="11"/>
      <c r="D83" s="11"/>
      <c r="E83" s="11">
        <f t="shared" si="1"/>
        <v>0</v>
      </c>
      <c r="F83" s="11"/>
      <c r="G83" s="11">
        <f t="shared" si="50"/>
        <v>0</v>
      </c>
      <c r="H83" s="11"/>
      <c r="I83" s="11">
        <f t="shared" si="51"/>
        <v>0</v>
      </c>
      <c r="J83" s="11"/>
      <c r="K83" s="11">
        <f t="shared" si="3"/>
        <v>0</v>
      </c>
      <c r="L83" s="11"/>
      <c r="M83" s="11">
        <f t="shared" si="40"/>
        <v>0</v>
      </c>
      <c r="N83" s="11"/>
      <c r="O83" s="11">
        <f t="shared" si="41"/>
        <v>0</v>
      </c>
      <c r="P83" s="11"/>
      <c r="Q83" s="11">
        <f t="shared" si="48"/>
        <v>0</v>
      </c>
      <c r="R83" s="11"/>
      <c r="S83" s="11">
        <v>2540624.5</v>
      </c>
      <c r="T83" s="11">
        <f t="shared" si="18"/>
        <v>2540624.5</v>
      </c>
      <c r="U83" s="11"/>
      <c r="V83" s="11">
        <f t="shared" si="52"/>
        <v>2540624.5</v>
      </c>
      <c r="W83" s="11"/>
      <c r="X83" s="11">
        <f t="shared" si="58"/>
        <v>2540624.5</v>
      </c>
      <c r="Y83" s="11"/>
      <c r="Z83" s="11">
        <f t="shared" si="59"/>
        <v>2540624.5</v>
      </c>
      <c r="AA83" s="11"/>
      <c r="AB83" s="11">
        <v>11415200</v>
      </c>
      <c r="AC83" s="11">
        <f t="shared" si="32"/>
        <v>11415200</v>
      </c>
      <c r="AD83" s="11"/>
      <c r="AE83" s="11">
        <f t="shared" si="55"/>
        <v>11415200</v>
      </c>
      <c r="AF83" s="11"/>
      <c r="AG83" s="11">
        <f t="shared" si="56"/>
        <v>11415200</v>
      </c>
      <c r="AH83" s="11"/>
      <c r="AI83" s="11">
        <f t="shared" si="60"/>
        <v>11415200</v>
      </c>
      <c r="AK83" s="64"/>
    </row>
    <row r="84" spans="1:37" ht="38.25">
      <c r="A84" s="12" t="s">
        <v>102</v>
      </c>
      <c r="B84" s="13" t="s">
        <v>100</v>
      </c>
      <c r="C84" s="11"/>
      <c r="D84" s="11"/>
      <c r="E84" s="11">
        <f t="shared" ref="E84" si="61">SUM(C84:D84)</f>
        <v>0</v>
      </c>
      <c r="F84" s="11"/>
      <c r="G84" s="11">
        <f t="shared" si="50"/>
        <v>0</v>
      </c>
      <c r="H84" s="11"/>
      <c r="I84" s="11">
        <f t="shared" si="51"/>
        <v>0</v>
      </c>
      <c r="J84" s="11"/>
      <c r="K84" s="11">
        <f t="shared" si="3"/>
        <v>0</v>
      </c>
      <c r="L84" s="11"/>
      <c r="M84" s="11">
        <f t="shared" si="40"/>
        <v>0</v>
      </c>
      <c r="N84" s="11"/>
      <c r="O84" s="11">
        <f t="shared" si="41"/>
        <v>0</v>
      </c>
      <c r="P84" s="11"/>
      <c r="Q84" s="11">
        <f t="shared" si="48"/>
        <v>0</v>
      </c>
      <c r="R84" s="11"/>
      <c r="S84" s="11">
        <v>3499139.47</v>
      </c>
      <c r="T84" s="11">
        <f t="shared" si="18"/>
        <v>3499139.47</v>
      </c>
      <c r="U84" s="11"/>
      <c r="V84" s="11">
        <f t="shared" si="52"/>
        <v>3499139.47</v>
      </c>
      <c r="W84" s="11"/>
      <c r="X84" s="11">
        <f t="shared" si="58"/>
        <v>3499139.47</v>
      </c>
      <c r="Y84" s="11"/>
      <c r="Z84" s="11">
        <f t="shared" si="59"/>
        <v>3499139.47</v>
      </c>
      <c r="AA84" s="11"/>
      <c r="AB84" s="11"/>
      <c r="AC84" s="11">
        <f t="shared" si="32"/>
        <v>0</v>
      </c>
      <c r="AD84" s="11"/>
      <c r="AE84" s="11">
        <f t="shared" si="55"/>
        <v>0</v>
      </c>
      <c r="AF84" s="11"/>
      <c r="AG84" s="11">
        <f t="shared" si="56"/>
        <v>0</v>
      </c>
      <c r="AH84" s="11"/>
      <c r="AI84" s="11">
        <f t="shared" si="60"/>
        <v>0</v>
      </c>
      <c r="AK84" s="64"/>
    </row>
    <row r="85" spans="1:37" ht="38.25">
      <c r="A85" s="12" t="s">
        <v>103</v>
      </c>
      <c r="B85" s="17" t="s">
        <v>104</v>
      </c>
      <c r="C85" s="11">
        <v>6932622.4900000002</v>
      </c>
      <c r="D85" s="11"/>
      <c r="E85" s="11">
        <f t="shared" si="1"/>
        <v>6932622.4900000002</v>
      </c>
      <c r="F85" s="11"/>
      <c r="G85" s="11">
        <f t="shared" si="50"/>
        <v>6932622.4900000002</v>
      </c>
      <c r="H85" s="11"/>
      <c r="I85" s="11">
        <f t="shared" si="51"/>
        <v>6932622.4900000002</v>
      </c>
      <c r="J85" s="11"/>
      <c r="K85" s="11">
        <f t="shared" si="3"/>
        <v>6932622.4900000002</v>
      </c>
      <c r="L85" s="11"/>
      <c r="M85" s="11">
        <f t="shared" si="40"/>
        <v>6932622.4900000002</v>
      </c>
      <c r="N85" s="11">
        <v>-2240507.84</v>
      </c>
      <c r="O85" s="11">
        <f t="shared" si="41"/>
        <v>4692114.6500000004</v>
      </c>
      <c r="P85" s="11"/>
      <c r="Q85" s="11">
        <f t="shared" si="48"/>
        <v>4692114.6500000004</v>
      </c>
      <c r="R85" s="11">
        <v>7003943.7300000004</v>
      </c>
      <c r="S85" s="11"/>
      <c r="T85" s="11">
        <f t="shared" si="18"/>
        <v>7003943.7300000004</v>
      </c>
      <c r="U85" s="11"/>
      <c r="V85" s="11">
        <f t="shared" si="52"/>
        <v>7003943.7300000004</v>
      </c>
      <c r="W85" s="11"/>
      <c r="X85" s="11">
        <f t="shared" si="58"/>
        <v>7003943.7300000004</v>
      </c>
      <c r="Y85" s="11"/>
      <c r="Z85" s="11">
        <f t="shared" si="59"/>
        <v>7003943.7300000004</v>
      </c>
      <c r="AA85" s="11">
        <v>7302292.5199999996</v>
      </c>
      <c r="AB85" s="11"/>
      <c r="AC85" s="11">
        <f t="shared" si="32"/>
        <v>7302292.5199999996</v>
      </c>
      <c r="AD85" s="11"/>
      <c r="AE85" s="11">
        <f t="shared" si="55"/>
        <v>7302292.5199999996</v>
      </c>
      <c r="AF85" s="11"/>
      <c r="AG85" s="11">
        <f t="shared" si="56"/>
        <v>7302292.5199999996</v>
      </c>
      <c r="AH85" s="11"/>
      <c r="AI85" s="11">
        <f t="shared" si="60"/>
        <v>7302292.5199999996</v>
      </c>
      <c r="AK85" s="64"/>
    </row>
    <row r="86" spans="1:37" ht="25.5">
      <c r="A86" s="12" t="s">
        <v>105</v>
      </c>
      <c r="B86" s="17" t="s">
        <v>106</v>
      </c>
      <c r="C86" s="11"/>
      <c r="D86" s="11">
        <v>19834808.890000001</v>
      </c>
      <c r="E86" s="11">
        <f t="shared" si="1"/>
        <v>19834808.890000001</v>
      </c>
      <c r="F86" s="11"/>
      <c r="G86" s="11">
        <f t="shared" si="50"/>
        <v>19834808.890000001</v>
      </c>
      <c r="H86" s="11"/>
      <c r="I86" s="11">
        <f t="shared" si="51"/>
        <v>19834808.890000001</v>
      </c>
      <c r="J86" s="11"/>
      <c r="K86" s="11">
        <f t="shared" si="3"/>
        <v>19834808.890000001</v>
      </c>
      <c r="L86" s="11"/>
      <c r="M86" s="11">
        <f t="shared" si="40"/>
        <v>19834808.890000001</v>
      </c>
      <c r="N86" s="11"/>
      <c r="O86" s="11">
        <f t="shared" si="41"/>
        <v>19834808.890000001</v>
      </c>
      <c r="P86" s="11"/>
      <c r="Q86" s="11">
        <f t="shared" si="48"/>
        <v>19834808.890000001</v>
      </c>
      <c r="R86" s="11"/>
      <c r="S86" s="11"/>
      <c r="T86" s="11">
        <f t="shared" si="18"/>
        <v>0</v>
      </c>
      <c r="U86" s="11"/>
      <c r="V86" s="11">
        <f t="shared" si="52"/>
        <v>0</v>
      </c>
      <c r="W86" s="11"/>
      <c r="X86" s="11">
        <f t="shared" si="58"/>
        <v>0</v>
      </c>
      <c r="Y86" s="11"/>
      <c r="Z86" s="11">
        <f t="shared" si="59"/>
        <v>0</v>
      </c>
      <c r="AA86" s="11"/>
      <c r="AB86" s="11"/>
      <c r="AC86" s="11">
        <f t="shared" si="32"/>
        <v>0</v>
      </c>
      <c r="AD86" s="11"/>
      <c r="AE86" s="11">
        <f t="shared" si="55"/>
        <v>0</v>
      </c>
      <c r="AF86" s="11"/>
      <c r="AG86" s="11">
        <f t="shared" si="56"/>
        <v>0</v>
      </c>
      <c r="AH86" s="11"/>
      <c r="AI86" s="11">
        <f t="shared" si="60"/>
        <v>0</v>
      </c>
      <c r="AK86" s="64"/>
    </row>
    <row r="87" spans="1:37" ht="25.5">
      <c r="A87" s="12" t="s">
        <v>107</v>
      </c>
      <c r="B87" s="17" t="s">
        <v>106</v>
      </c>
      <c r="C87" s="11"/>
      <c r="D87" s="11">
        <v>650300</v>
      </c>
      <c r="E87" s="11">
        <f t="shared" si="1"/>
        <v>650300</v>
      </c>
      <c r="F87" s="11"/>
      <c r="G87" s="11">
        <f t="shared" si="50"/>
        <v>650300</v>
      </c>
      <c r="H87" s="11"/>
      <c r="I87" s="11">
        <f t="shared" si="51"/>
        <v>650300</v>
      </c>
      <c r="J87" s="11"/>
      <c r="K87" s="11">
        <f t="shared" si="3"/>
        <v>650300</v>
      </c>
      <c r="L87" s="11"/>
      <c r="M87" s="11">
        <f t="shared" si="40"/>
        <v>650300</v>
      </c>
      <c r="N87" s="11"/>
      <c r="O87" s="11">
        <f t="shared" si="41"/>
        <v>650300</v>
      </c>
      <c r="P87" s="11"/>
      <c r="Q87" s="11">
        <f t="shared" si="48"/>
        <v>650300</v>
      </c>
      <c r="R87" s="11"/>
      <c r="S87" s="11"/>
      <c r="T87" s="11">
        <f t="shared" si="18"/>
        <v>0</v>
      </c>
      <c r="U87" s="11"/>
      <c r="V87" s="11">
        <f t="shared" si="52"/>
        <v>0</v>
      </c>
      <c r="W87" s="11"/>
      <c r="X87" s="11">
        <f t="shared" si="58"/>
        <v>0</v>
      </c>
      <c r="Y87" s="11"/>
      <c r="Z87" s="11">
        <f t="shared" si="59"/>
        <v>0</v>
      </c>
      <c r="AA87" s="11"/>
      <c r="AB87" s="11"/>
      <c r="AC87" s="11">
        <f t="shared" si="32"/>
        <v>0</v>
      </c>
      <c r="AD87" s="11"/>
      <c r="AE87" s="11">
        <f t="shared" si="55"/>
        <v>0</v>
      </c>
      <c r="AF87" s="11"/>
      <c r="AG87" s="11">
        <f t="shared" si="56"/>
        <v>0</v>
      </c>
      <c r="AH87" s="11"/>
      <c r="AI87" s="11">
        <f t="shared" si="60"/>
        <v>0</v>
      </c>
      <c r="AK87" s="64"/>
    </row>
    <row r="88" spans="1:37" ht="25.5">
      <c r="A88" s="12" t="s">
        <v>108</v>
      </c>
      <c r="B88" s="17" t="s">
        <v>106</v>
      </c>
      <c r="C88" s="11"/>
      <c r="D88" s="11">
        <v>1140266.05</v>
      </c>
      <c r="E88" s="11">
        <f t="shared" si="1"/>
        <v>1140266.05</v>
      </c>
      <c r="F88" s="11"/>
      <c r="G88" s="11">
        <f t="shared" si="50"/>
        <v>1140266.05</v>
      </c>
      <c r="H88" s="11"/>
      <c r="I88" s="11">
        <f t="shared" si="51"/>
        <v>1140266.05</v>
      </c>
      <c r="J88" s="11"/>
      <c r="K88" s="11">
        <f t="shared" si="3"/>
        <v>1140266.05</v>
      </c>
      <c r="L88" s="11"/>
      <c r="M88" s="11">
        <f t="shared" si="40"/>
        <v>1140266.05</v>
      </c>
      <c r="N88" s="11"/>
      <c r="O88" s="11">
        <f t="shared" si="41"/>
        <v>1140266.05</v>
      </c>
      <c r="P88" s="11">
        <v>481706.57</v>
      </c>
      <c r="Q88" s="11">
        <f t="shared" si="48"/>
        <v>1621972.62</v>
      </c>
      <c r="R88" s="11"/>
      <c r="S88" s="11">
        <v>826973.96</v>
      </c>
      <c r="T88" s="11">
        <f t="shared" si="18"/>
        <v>826973.96</v>
      </c>
      <c r="U88" s="11"/>
      <c r="V88" s="11">
        <f t="shared" si="52"/>
        <v>826973.96</v>
      </c>
      <c r="W88" s="11"/>
      <c r="X88" s="11">
        <f t="shared" si="58"/>
        <v>826973.96</v>
      </c>
      <c r="Y88" s="11"/>
      <c r="Z88" s="11">
        <f t="shared" si="59"/>
        <v>826973.96</v>
      </c>
      <c r="AA88" s="11"/>
      <c r="AB88" s="11">
        <v>3730212.26</v>
      </c>
      <c r="AC88" s="11">
        <f t="shared" si="32"/>
        <v>3730212.26</v>
      </c>
      <c r="AD88" s="11"/>
      <c r="AE88" s="11">
        <f t="shared" si="55"/>
        <v>3730212.26</v>
      </c>
      <c r="AF88" s="11"/>
      <c r="AG88" s="11">
        <f t="shared" si="56"/>
        <v>3730212.26</v>
      </c>
      <c r="AH88" s="11"/>
      <c r="AI88" s="11">
        <f t="shared" si="60"/>
        <v>3730212.26</v>
      </c>
      <c r="AK88" s="64"/>
    </row>
    <row r="89" spans="1:37" ht="38.25">
      <c r="A89" s="12" t="s">
        <v>109</v>
      </c>
      <c r="B89" s="17" t="s">
        <v>106</v>
      </c>
      <c r="C89" s="11"/>
      <c r="D89" s="11">
        <v>3685977.6</v>
      </c>
      <c r="E89" s="11">
        <f t="shared" si="1"/>
        <v>3685977.6</v>
      </c>
      <c r="F89" s="11"/>
      <c r="G89" s="11">
        <f t="shared" si="50"/>
        <v>3685977.6</v>
      </c>
      <c r="H89" s="11"/>
      <c r="I89" s="11">
        <f t="shared" si="51"/>
        <v>3685977.6</v>
      </c>
      <c r="J89" s="11"/>
      <c r="K89" s="11">
        <f t="shared" si="3"/>
        <v>3685977.6</v>
      </c>
      <c r="L89" s="11"/>
      <c r="M89" s="11">
        <f t="shared" si="40"/>
        <v>3685977.6</v>
      </c>
      <c r="N89" s="11"/>
      <c r="O89" s="11">
        <f t="shared" si="41"/>
        <v>3685977.6</v>
      </c>
      <c r="P89" s="11">
        <v>-671812.04</v>
      </c>
      <c r="Q89" s="11">
        <f t="shared" si="48"/>
        <v>3014165.56</v>
      </c>
      <c r="R89" s="11"/>
      <c r="S89" s="11"/>
      <c r="T89" s="11">
        <f t="shared" si="18"/>
        <v>0</v>
      </c>
      <c r="U89" s="11"/>
      <c r="V89" s="11">
        <f t="shared" si="52"/>
        <v>0</v>
      </c>
      <c r="W89" s="11"/>
      <c r="X89" s="11">
        <f t="shared" si="58"/>
        <v>0</v>
      </c>
      <c r="Y89" s="11"/>
      <c r="Z89" s="11">
        <f t="shared" si="59"/>
        <v>0</v>
      </c>
      <c r="AA89" s="11"/>
      <c r="AB89" s="11"/>
      <c r="AC89" s="11">
        <f t="shared" si="32"/>
        <v>0</v>
      </c>
      <c r="AD89" s="11"/>
      <c r="AE89" s="11">
        <f t="shared" si="55"/>
        <v>0</v>
      </c>
      <c r="AF89" s="11"/>
      <c r="AG89" s="11">
        <f t="shared" si="56"/>
        <v>0</v>
      </c>
      <c r="AH89" s="11"/>
      <c r="AI89" s="11">
        <f t="shared" si="60"/>
        <v>0</v>
      </c>
      <c r="AK89" s="64"/>
    </row>
    <row r="90" spans="1:37" ht="25.5">
      <c r="A90" s="12" t="s">
        <v>110</v>
      </c>
      <c r="B90" s="17" t="s">
        <v>206</v>
      </c>
      <c r="C90" s="11"/>
      <c r="D90" s="11">
        <v>285121249.99000001</v>
      </c>
      <c r="E90" s="11">
        <f t="shared" ref="E90" si="62">SUM(C90:D90)</f>
        <v>285121249.99000001</v>
      </c>
      <c r="F90" s="11"/>
      <c r="G90" s="11">
        <f t="shared" si="50"/>
        <v>285121249.99000001</v>
      </c>
      <c r="H90" s="11"/>
      <c r="I90" s="11">
        <f t="shared" si="51"/>
        <v>285121249.99000001</v>
      </c>
      <c r="J90" s="11"/>
      <c r="K90" s="11">
        <f t="shared" si="3"/>
        <v>285121249.99000001</v>
      </c>
      <c r="L90" s="11"/>
      <c r="M90" s="11">
        <f t="shared" si="40"/>
        <v>285121249.99000001</v>
      </c>
      <c r="N90" s="11"/>
      <c r="O90" s="11">
        <f t="shared" si="41"/>
        <v>285121249.99000001</v>
      </c>
      <c r="P90" s="11">
        <v>0</v>
      </c>
      <c r="Q90" s="11">
        <f t="shared" si="48"/>
        <v>285121249.99000001</v>
      </c>
      <c r="R90" s="11"/>
      <c r="S90" s="11">
        <v>285121670</v>
      </c>
      <c r="T90" s="11">
        <f t="shared" ref="T90" si="63">SUM(R90:S90)</f>
        <v>285121670</v>
      </c>
      <c r="U90" s="11"/>
      <c r="V90" s="11">
        <f t="shared" si="52"/>
        <v>285121670</v>
      </c>
      <c r="W90" s="11"/>
      <c r="X90" s="11">
        <f t="shared" si="58"/>
        <v>285121670</v>
      </c>
      <c r="Y90" s="11"/>
      <c r="Z90" s="11">
        <f t="shared" si="59"/>
        <v>285121670</v>
      </c>
      <c r="AA90" s="11"/>
      <c r="AB90" s="11"/>
      <c r="AC90" s="11">
        <f t="shared" si="32"/>
        <v>0</v>
      </c>
      <c r="AD90" s="11"/>
      <c r="AE90" s="11">
        <f t="shared" si="55"/>
        <v>0</v>
      </c>
      <c r="AF90" s="11"/>
      <c r="AG90" s="11">
        <f t="shared" si="56"/>
        <v>0</v>
      </c>
      <c r="AH90" s="11"/>
      <c r="AI90" s="11">
        <f t="shared" si="60"/>
        <v>0</v>
      </c>
      <c r="AK90" s="64"/>
    </row>
    <row r="91" spans="1:37" ht="63.75">
      <c r="A91" s="20" t="s">
        <v>111</v>
      </c>
      <c r="B91" s="17" t="s">
        <v>112</v>
      </c>
      <c r="C91" s="11"/>
      <c r="D91" s="11"/>
      <c r="E91" s="11"/>
      <c r="F91" s="11"/>
      <c r="G91" s="11"/>
      <c r="H91" s="11"/>
      <c r="I91" s="11"/>
      <c r="J91" s="11"/>
      <c r="K91" s="11">
        <f t="shared" si="3"/>
        <v>0</v>
      </c>
      <c r="L91" s="11"/>
      <c r="M91" s="11">
        <f t="shared" si="40"/>
        <v>0</v>
      </c>
      <c r="N91" s="11"/>
      <c r="O91" s="11">
        <f t="shared" si="41"/>
        <v>0</v>
      </c>
      <c r="P91" s="11"/>
      <c r="Q91" s="11">
        <f t="shared" si="48"/>
        <v>0</v>
      </c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>
        <v>222222222.22</v>
      </c>
      <c r="AE91" s="11">
        <f>AD91</f>
        <v>222222222.22</v>
      </c>
      <c r="AF91" s="11"/>
      <c r="AG91" s="11">
        <f>AE91</f>
        <v>222222222.22</v>
      </c>
      <c r="AH91" s="11"/>
      <c r="AI91" s="11">
        <f>AG91</f>
        <v>222222222.22</v>
      </c>
      <c r="AK91" s="64"/>
    </row>
    <row r="92" spans="1:37" ht="38.25">
      <c r="A92" s="12" t="s">
        <v>113</v>
      </c>
      <c r="B92" s="13" t="s">
        <v>114</v>
      </c>
      <c r="C92" s="11">
        <v>534400</v>
      </c>
      <c r="D92" s="11"/>
      <c r="E92" s="11">
        <f t="shared" si="1"/>
        <v>534400</v>
      </c>
      <c r="F92" s="11"/>
      <c r="G92" s="11">
        <f t="shared" si="50"/>
        <v>534400</v>
      </c>
      <c r="H92" s="11"/>
      <c r="I92" s="11">
        <f t="shared" ref="I92:I99" si="64">G92</f>
        <v>534400</v>
      </c>
      <c r="J92" s="11"/>
      <c r="K92" s="11">
        <f t="shared" si="3"/>
        <v>534400</v>
      </c>
      <c r="L92" s="11"/>
      <c r="M92" s="11">
        <f t="shared" si="40"/>
        <v>534400</v>
      </c>
      <c r="N92" s="11"/>
      <c r="O92" s="11">
        <f t="shared" si="41"/>
        <v>534400</v>
      </c>
      <c r="P92" s="11"/>
      <c r="Q92" s="11">
        <f t="shared" si="48"/>
        <v>534400</v>
      </c>
      <c r="R92" s="11">
        <v>0</v>
      </c>
      <c r="S92" s="11"/>
      <c r="T92" s="11">
        <f t="shared" si="18"/>
        <v>0</v>
      </c>
      <c r="U92" s="11"/>
      <c r="V92" s="11">
        <f t="shared" ref="V92:V99" si="65">SUM(T92:U92)</f>
        <v>0</v>
      </c>
      <c r="W92" s="11"/>
      <c r="X92" s="11">
        <f t="shared" ref="X92:X99" si="66">SUM(V92:W92)</f>
        <v>0</v>
      </c>
      <c r="Y92" s="11"/>
      <c r="Z92" s="11">
        <f t="shared" ref="Z92:Z99" si="67">SUM(X92:Y92)</f>
        <v>0</v>
      </c>
      <c r="AA92" s="11">
        <v>0</v>
      </c>
      <c r="AB92" s="11"/>
      <c r="AC92" s="11">
        <f t="shared" si="32"/>
        <v>0</v>
      </c>
      <c r="AD92" s="11"/>
      <c r="AE92" s="11">
        <f t="shared" ref="AE92:AE99" si="68">SUM(AC92:AD92)</f>
        <v>0</v>
      </c>
      <c r="AF92" s="11"/>
      <c r="AG92" s="11">
        <f t="shared" ref="AG92:AG99" si="69">SUM(AE92:AF92)</f>
        <v>0</v>
      </c>
      <c r="AH92" s="11"/>
      <c r="AI92" s="11">
        <f t="shared" ref="AI92:AI99" si="70">SUM(AG92:AH92)</f>
        <v>0</v>
      </c>
      <c r="AK92" s="64"/>
    </row>
    <row r="93" spans="1:37" ht="63.75">
      <c r="A93" s="12" t="s">
        <v>115</v>
      </c>
      <c r="B93" s="13" t="s">
        <v>114</v>
      </c>
      <c r="C93" s="11">
        <v>208700</v>
      </c>
      <c r="D93" s="11"/>
      <c r="E93" s="11">
        <f t="shared" si="1"/>
        <v>208700</v>
      </c>
      <c r="F93" s="11"/>
      <c r="G93" s="11">
        <f t="shared" si="50"/>
        <v>208700</v>
      </c>
      <c r="H93" s="11"/>
      <c r="I93" s="11">
        <f t="shared" si="64"/>
        <v>208700</v>
      </c>
      <c r="J93" s="11"/>
      <c r="K93" s="11">
        <f t="shared" si="3"/>
        <v>208700</v>
      </c>
      <c r="L93" s="11"/>
      <c r="M93" s="11">
        <f t="shared" si="40"/>
        <v>208700</v>
      </c>
      <c r="N93" s="11"/>
      <c r="O93" s="11">
        <f t="shared" si="41"/>
        <v>208700</v>
      </c>
      <c r="P93" s="11"/>
      <c r="Q93" s="11">
        <f t="shared" si="48"/>
        <v>208700</v>
      </c>
      <c r="R93" s="11">
        <v>241200</v>
      </c>
      <c r="S93" s="11"/>
      <c r="T93" s="11">
        <f t="shared" si="18"/>
        <v>241200</v>
      </c>
      <c r="U93" s="11"/>
      <c r="V93" s="11">
        <f t="shared" si="65"/>
        <v>241200</v>
      </c>
      <c r="W93" s="11"/>
      <c r="X93" s="11">
        <f t="shared" si="66"/>
        <v>241200</v>
      </c>
      <c r="Y93" s="11"/>
      <c r="Z93" s="11">
        <f t="shared" si="67"/>
        <v>241200</v>
      </c>
      <c r="AA93" s="11">
        <v>250900</v>
      </c>
      <c r="AB93" s="11"/>
      <c r="AC93" s="11">
        <f t="shared" si="32"/>
        <v>250900</v>
      </c>
      <c r="AD93" s="11"/>
      <c r="AE93" s="11">
        <f t="shared" si="68"/>
        <v>250900</v>
      </c>
      <c r="AF93" s="11"/>
      <c r="AG93" s="11">
        <f t="shared" si="69"/>
        <v>250900</v>
      </c>
      <c r="AH93" s="11"/>
      <c r="AI93" s="11">
        <f t="shared" si="70"/>
        <v>250900</v>
      </c>
      <c r="AK93" s="64"/>
    </row>
    <row r="94" spans="1:37" ht="38.25">
      <c r="A94" s="12" t="s">
        <v>116</v>
      </c>
      <c r="B94" s="13" t="s">
        <v>114</v>
      </c>
      <c r="C94" s="11">
        <v>188300</v>
      </c>
      <c r="D94" s="11"/>
      <c r="E94" s="11">
        <f t="shared" si="1"/>
        <v>188300</v>
      </c>
      <c r="F94" s="11"/>
      <c r="G94" s="11">
        <f t="shared" si="50"/>
        <v>188300</v>
      </c>
      <c r="H94" s="11"/>
      <c r="I94" s="11">
        <f t="shared" si="64"/>
        <v>188300</v>
      </c>
      <c r="J94" s="11"/>
      <c r="K94" s="11">
        <f t="shared" si="3"/>
        <v>188300</v>
      </c>
      <c r="L94" s="11"/>
      <c r="M94" s="11">
        <f t="shared" si="40"/>
        <v>188300</v>
      </c>
      <c r="N94" s="11"/>
      <c r="O94" s="11">
        <f t="shared" si="41"/>
        <v>188300</v>
      </c>
      <c r="P94" s="11">
        <v>112980</v>
      </c>
      <c r="Q94" s="11">
        <f t="shared" si="48"/>
        <v>301280</v>
      </c>
      <c r="R94" s="11">
        <v>190700</v>
      </c>
      <c r="S94" s="11"/>
      <c r="T94" s="11">
        <f t="shared" si="18"/>
        <v>190700</v>
      </c>
      <c r="U94" s="11"/>
      <c r="V94" s="11">
        <f t="shared" si="65"/>
        <v>190700</v>
      </c>
      <c r="W94" s="11"/>
      <c r="X94" s="11">
        <f t="shared" si="66"/>
        <v>190700</v>
      </c>
      <c r="Y94" s="11"/>
      <c r="Z94" s="11">
        <f t="shared" si="67"/>
        <v>190700</v>
      </c>
      <c r="AA94" s="11">
        <v>190300</v>
      </c>
      <c r="AB94" s="11"/>
      <c r="AC94" s="11">
        <f t="shared" si="32"/>
        <v>190300</v>
      </c>
      <c r="AD94" s="11"/>
      <c r="AE94" s="11">
        <f t="shared" si="68"/>
        <v>190300</v>
      </c>
      <c r="AF94" s="11"/>
      <c r="AG94" s="11">
        <f t="shared" si="69"/>
        <v>190300</v>
      </c>
      <c r="AH94" s="11"/>
      <c r="AI94" s="11">
        <f t="shared" si="70"/>
        <v>190300</v>
      </c>
      <c r="AK94" s="64"/>
    </row>
    <row r="95" spans="1:37" ht="38.25">
      <c r="A95" s="12" t="s">
        <v>117</v>
      </c>
      <c r="B95" s="13" t="s">
        <v>114</v>
      </c>
      <c r="C95" s="11">
        <v>1361500</v>
      </c>
      <c r="D95" s="11"/>
      <c r="E95" s="11">
        <f t="shared" si="1"/>
        <v>1361500</v>
      </c>
      <c r="F95" s="11"/>
      <c r="G95" s="11">
        <f t="shared" si="50"/>
        <v>1361500</v>
      </c>
      <c r="H95" s="11"/>
      <c r="I95" s="11">
        <f t="shared" si="64"/>
        <v>1361500</v>
      </c>
      <c r="J95" s="11"/>
      <c r="K95" s="11">
        <f t="shared" si="3"/>
        <v>1361500</v>
      </c>
      <c r="L95" s="11"/>
      <c r="M95" s="11">
        <f t="shared" si="40"/>
        <v>1361500</v>
      </c>
      <c r="N95" s="11"/>
      <c r="O95" s="11">
        <f t="shared" si="41"/>
        <v>1361500</v>
      </c>
      <c r="P95" s="11"/>
      <c r="Q95" s="11">
        <f t="shared" si="48"/>
        <v>1361500</v>
      </c>
      <c r="R95" s="11">
        <v>11300</v>
      </c>
      <c r="S95" s="11"/>
      <c r="T95" s="11">
        <f t="shared" si="18"/>
        <v>11300</v>
      </c>
      <c r="U95" s="11"/>
      <c r="V95" s="11">
        <f t="shared" si="65"/>
        <v>11300</v>
      </c>
      <c r="W95" s="11"/>
      <c r="X95" s="11">
        <f t="shared" si="66"/>
        <v>11300</v>
      </c>
      <c r="Y95" s="11"/>
      <c r="Z95" s="11">
        <f t="shared" si="67"/>
        <v>11300</v>
      </c>
      <c r="AA95" s="11">
        <v>0</v>
      </c>
      <c r="AB95" s="11"/>
      <c r="AC95" s="11">
        <f t="shared" si="32"/>
        <v>0</v>
      </c>
      <c r="AD95" s="11"/>
      <c r="AE95" s="11">
        <f t="shared" si="68"/>
        <v>0</v>
      </c>
      <c r="AF95" s="11"/>
      <c r="AG95" s="11">
        <f t="shared" si="69"/>
        <v>0</v>
      </c>
      <c r="AH95" s="11"/>
      <c r="AI95" s="11">
        <f t="shared" si="70"/>
        <v>0</v>
      </c>
      <c r="AK95" s="64"/>
    </row>
    <row r="96" spans="1:37" ht="89.25">
      <c r="A96" s="12" t="s">
        <v>118</v>
      </c>
      <c r="B96" s="13" t="s">
        <v>114</v>
      </c>
      <c r="C96" s="11">
        <v>25700</v>
      </c>
      <c r="D96" s="11"/>
      <c r="E96" s="11">
        <f t="shared" si="1"/>
        <v>25700</v>
      </c>
      <c r="F96" s="11"/>
      <c r="G96" s="11">
        <f t="shared" si="50"/>
        <v>25700</v>
      </c>
      <c r="H96" s="11"/>
      <c r="I96" s="11">
        <f t="shared" si="64"/>
        <v>25700</v>
      </c>
      <c r="J96" s="11"/>
      <c r="K96" s="11">
        <f t="shared" si="3"/>
        <v>25700</v>
      </c>
      <c r="L96" s="11"/>
      <c r="M96" s="11">
        <f t="shared" si="40"/>
        <v>25700</v>
      </c>
      <c r="N96" s="11"/>
      <c r="O96" s="11">
        <f t="shared" si="41"/>
        <v>25700</v>
      </c>
      <c r="P96" s="11"/>
      <c r="Q96" s="11">
        <f t="shared" si="48"/>
        <v>25700</v>
      </c>
      <c r="R96" s="11">
        <v>25800</v>
      </c>
      <c r="S96" s="11"/>
      <c r="T96" s="11">
        <f t="shared" si="18"/>
        <v>25800</v>
      </c>
      <c r="U96" s="11"/>
      <c r="V96" s="11">
        <f t="shared" si="65"/>
        <v>25800</v>
      </c>
      <c r="W96" s="11"/>
      <c r="X96" s="11">
        <f t="shared" si="66"/>
        <v>25800</v>
      </c>
      <c r="Y96" s="11"/>
      <c r="Z96" s="11">
        <f t="shared" si="67"/>
        <v>25800</v>
      </c>
      <c r="AA96" s="11">
        <v>28300</v>
      </c>
      <c r="AB96" s="11"/>
      <c r="AC96" s="11">
        <f t="shared" si="32"/>
        <v>28300</v>
      </c>
      <c r="AD96" s="11"/>
      <c r="AE96" s="11">
        <f t="shared" si="68"/>
        <v>28300</v>
      </c>
      <c r="AF96" s="11"/>
      <c r="AG96" s="11">
        <f t="shared" si="69"/>
        <v>28300</v>
      </c>
      <c r="AH96" s="11"/>
      <c r="AI96" s="11">
        <f t="shared" si="70"/>
        <v>28300</v>
      </c>
      <c r="AK96" s="64"/>
    </row>
    <row r="97" spans="1:37" s="23" customFormat="1">
      <c r="A97" s="21" t="s">
        <v>119</v>
      </c>
      <c r="B97" s="22" t="s">
        <v>120</v>
      </c>
      <c r="C97" s="11">
        <v>244278900</v>
      </c>
      <c r="D97" s="11"/>
      <c r="E97" s="11">
        <f t="shared" si="1"/>
        <v>244278900</v>
      </c>
      <c r="F97" s="11"/>
      <c r="G97" s="11">
        <f t="shared" si="50"/>
        <v>244278900</v>
      </c>
      <c r="H97" s="11"/>
      <c r="I97" s="11">
        <f t="shared" si="64"/>
        <v>244278900</v>
      </c>
      <c r="J97" s="11"/>
      <c r="K97" s="11">
        <f t="shared" si="3"/>
        <v>244278900</v>
      </c>
      <c r="L97" s="11"/>
      <c r="M97" s="11">
        <f t="shared" si="40"/>
        <v>244278900</v>
      </c>
      <c r="N97" s="11"/>
      <c r="O97" s="11">
        <f t="shared" si="41"/>
        <v>244278900</v>
      </c>
      <c r="P97" s="11"/>
      <c r="Q97" s="11">
        <f t="shared" si="48"/>
        <v>244278900</v>
      </c>
      <c r="R97" s="11">
        <v>342700699</v>
      </c>
      <c r="S97" s="11"/>
      <c r="T97" s="11">
        <f t="shared" si="18"/>
        <v>342700699</v>
      </c>
      <c r="U97" s="11"/>
      <c r="V97" s="11">
        <f t="shared" si="65"/>
        <v>342700699</v>
      </c>
      <c r="W97" s="11"/>
      <c r="X97" s="11">
        <f t="shared" si="66"/>
        <v>342700699</v>
      </c>
      <c r="Y97" s="11"/>
      <c r="Z97" s="11">
        <f t="shared" si="67"/>
        <v>342700699</v>
      </c>
      <c r="AA97" s="11">
        <v>395235179</v>
      </c>
      <c r="AB97" s="11"/>
      <c r="AC97" s="11">
        <f t="shared" si="32"/>
        <v>395235179</v>
      </c>
      <c r="AD97" s="11"/>
      <c r="AE97" s="11">
        <f t="shared" si="68"/>
        <v>395235179</v>
      </c>
      <c r="AF97" s="11"/>
      <c r="AG97" s="11">
        <f t="shared" si="69"/>
        <v>395235179</v>
      </c>
      <c r="AH97" s="11"/>
      <c r="AI97" s="11">
        <f t="shared" si="70"/>
        <v>395235179</v>
      </c>
      <c r="AJ97" s="70"/>
      <c r="AK97" s="64"/>
    </row>
    <row r="98" spans="1:37" s="23" customFormat="1" ht="25.5">
      <c r="A98" s="21" t="s">
        <v>121</v>
      </c>
      <c r="B98" s="22" t="s">
        <v>120</v>
      </c>
      <c r="C98" s="11"/>
      <c r="D98" s="11">
        <v>2119194.7200000002</v>
      </c>
      <c r="E98" s="11">
        <f t="shared" si="1"/>
        <v>2119194.7200000002</v>
      </c>
      <c r="F98" s="11"/>
      <c r="G98" s="11">
        <f t="shared" si="50"/>
        <v>2119194.7200000002</v>
      </c>
      <c r="H98" s="11"/>
      <c r="I98" s="11">
        <f t="shared" si="64"/>
        <v>2119194.7200000002</v>
      </c>
      <c r="J98" s="11"/>
      <c r="K98" s="11">
        <f t="shared" si="3"/>
        <v>2119194.7200000002</v>
      </c>
      <c r="L98" s="11"/>
      <c r="M98" s="11">
        <f t="shared" si="40"/>
        <v>2119194.7200000002</v>
      </c>
      <c r="N98" s="11"/>
      <c r="O98" s="11">
        <f t="shared" si="41"/>
        <v>2119194.7200000002</v>
      </c>
      <c r="P98" s="11">
        <v>895255.79</v>
      </c>
      <c r="Q98" s="11">
        <f t="shared" si="48"/>
        <v>3014450.5100000002</v>
      </c>
      <c r="R98" s="11"/>
      <c r="S98" s="11">
        <v>2164224.0499999998</v>
      </c>
      <c r="T98" s="11">
        <f t="shared" si="18"/>
        <v>2164224.0499999998</v>
      </c>
      <c r="U98" s="11"/>
      <c r="V98" s="11">
        <f t="shared" si="65"/>
        <v>2164224.0499999998</v>
      </c>
      <c r="W98" s="11"/>
      <c r="X98" s="11">
        <f t="shared" si="66"/>
        <v>2164224.0499999998</v>
      </c>
      <c r="Y98" s="11"/>
      <c r="Z98" s="11">
        <f t="shared" si="67"/>
        <v>2164224.0499999998</v>
      </c>
      <c r="AA98" s="11"/>
      <c r="AB98" s="11">
        <v>1873931.44</v>
      </c>
      <c r="AC98" s="11">
        <f t="shared" si="32"/>
        <v>1873931.44</v>
      </c>
      <c r="AD98" s="11"/>
      <c r="AE98" s="11">
        <f t="shared" si="68"/>
        <v>1873931.44</v>
      </c>
      <c r="AF98" s="11"/>
      <c r="AG98" s="11">
        <f t="shared" si="69"/>
        <v>1873931.44</v>
      </c>
      <c r="AH98" s="11"/>
      <c r="AI98" s="11">
        <f t="shared" si="70"/>
        <v>1873931.44</v>
      </c>
      <c r="AJ98" s="70"/>
      <c r="AK98" s="64"/>
    </row>
    <row r="99" spans="1:37" s="23" customFormat="1" ht="24">
      <c r="A99" s="24" t="s">
        <v>122</v>
      </c>
      <c r="B99" s="22" t="s">
        <v>120</v>
      </c>
      <c r="C99" s="11"/>
      <c r="D99" s="11">
        <v>46372.5</v>
      </c>
      <c r="E99" s="11">
        <f t="shared" si="1"/>
        <v>46372.5</v>
      </c>
      <c r="F99" s="11"/>
      <c r="G99" s="11">
        <f t="shared" si="50"/>
        <v>46372.5</v>
      </c>
      <c r="H99" s="11"/>
      <c r="I99" s="11">
        <f t="shared" si="64"/>
        <v>46372.5</v>
      </c>
      <c r="J99" s="11"/>
      <c r="K99" s="11">
        <f t="shared" si="3"/>
        <v>46372.5</v>
      </c>
      <c r="L99" s="11"/>
      <c r="M99" s="11">
        <f t="shared" si="40"/>
        <v>46372.5</v>
      </c>
      <c r="N99" s="11"/>
      <c r="O99" s="11">
        <f t="shared" si="41"/>
        <v>46372.5</v>
      </c>
      <c r="P99" s="11"/>
      <c r="Q99" s="11">
        <f t="shared" si="48"/>
        <v>46372.5</v>
      </c>
      <c r="R99" s="11"/>
      <c r="S99" s="11"/>
      <c r="T99" s="11">
        <f t="shared" si="18"/>
        <v>0</v>
      </c>
      <c r="U99" s="11"/>
      <c r="V99" s="11">
        <f t="shared" si="65"/>
        <v>0</v>
      </c>
      <c r="W99" s="11"/>
      <c r="X99" s="11">
        <f t="shared" si="66"/>
        <v>0</v>
      </c>
      <c r="Y99" s="11"/>
      <c r="Z99" s="11">
        <f t="shared" si="67"/>
        <v>0</v>
      </c>
      <c r="AA99" s="11"/>
      <c r="AB99" s="11"/>
      <c r="AC99" s="11">
        <f t="shared" si="32"/>
        <v>0</v>
      </c>
      <c r="AD99" s="11"/>
      <c r="AE99" s="11">
        <f t="shared" si="68"/>
        <v>0</v>
      </c>
      <c r="AF99" s="11"/>
      <c r="AG99" s="11">
        <f t="shared" si="69"/>
        <v>0</v>
      </c>
      <c r="AH99" s="11"/>
      <c r="AI99" s="11">
        <f t="shared" si="70"/>
        <v>0</v>
      </c>
      <c r="AJ99" s="70"/>
      <c r="AK99" s="64"/>
    </row>
    <row r="100" spans="1:37" s="23" customFormat="1" ht="38.25">
      <c r="A100" s="21" t="s">
        <v>123</v>
      </c>
      <c r="B100" s="22" t="s">
        <v>120</v>
      </c>
      <c r="C100" s="11"/>
      <c r="D100" s="11"/>
      <c r="E100" s="11"/>
      <c r="F100" s="11">
        <v>350000</v>
      </c>
      <c r="G100" s="11">
        <f>E100+F100</f>
        <v>350000</v>
      </c>
      <c r="H100" s="11"/>
      <c r="I100" s="11">
        <f>G100+H100</f>
        <v>350000</v>
      </c>
      <c r="J100" s="11"/>
      <c r="K100" s="11">
        <f t="shared" si="3"/>
        <v>350000</v>
      </c>
      <c r="L100" s="11"/>
      <c r="M100" s="11">
        <f t="shared" si="40"/>
        <v>350000</v>
      </c>
      <c r="N100" s="11"/>
      <c r="O100" s="11">
        <f t="shared" si="41"/>
        <v>350000</v>
      </c>
      <c r="P100" s="11"/>
      <c r="Q100" s="11">
        <f t="shared" si="48"/>
        <v>350000</v>
      </c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70"/>
      <c r="AK100" s="64"/>
    </row>
    <row r="101" spans="1:37" s="23" customFormat="1" ht="25.5">
      <c r="A101" s="21" t="s">
        <v>124</v>
      </c>
      <c r="B101" s="22" t="s">
        <v>120</v>
      </c>
      <c r="C101" s="11"/>
      <c r="D101" s="11"/>
      <c r="E101" s="11"/>
      <c r="F101" s="11">
        <v>3714220.8</v>
      </c>
      <c r="G101" s="11">
        <f t="shared" ref="G101:G113" si="71">E101+F101</f>
        <v>3714220.8</v>
      </c>
      <c r="H101" s="11"/>
      <c r="I101" s="11">
        <f t="shared" ref="I101:I113" si="72">G101+H101</f>
        <v>3714220.8</v>
      </c>
      <c r="J101" s="11"/>
      <c r="K101" s="11">
        <f t="shared" si="3"/>
        <v>3714220.8</v>
      </c>
      <c r="L101" s="11"/>
      <c r="M101" s="11">
        <f t="shared" si="40"/>
        <v>3714220.8</v>
      </c>
      <c r="N101" s="11"/>
      <c r="O101" s="11">
        <f t="shared" si="41"/>
        <v>3714220.8</v>
      </c>
      <c r="P101" s="11"/>
      <c r="Q101" s="11">
        <f t="shared" si="48"/>
        <v>3714220.8</v>
      </c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70"/>
      <c r="AK101" s="64"/>
    </row>
    <row r="102" spans="1:37" s="23" customFormat="1" ht="25.5">
      <c r="A102" s="21" t="s">
        <v>125</v>
      </c>
      <c r="B102" s="22" t="s">
        <v>120</v>
      </c>
      <c r="C102" s="11"/>
      <c r="D102" s="11"/>
      <c r="E102" s="11"/>
      <c r="F102" s="11">
        <v>2714600</v>
      </c>
      <c r="G102" s="11">
        <f t="shared" si="71"/>
        <v>2714600</v>
      </c>
      <c r="H102" s="11"/>
      <c r="I102" s="11">
        <f t="shared" si="72"/>
        <v>2714600</v>
      </c>
      <c r="J102" s="11"/>
      <c r="K102" s="11">
        <f t="shared" si="3"/>
        <v>2714600</v>
      </c>
      <c r="L102" s="11"/>
      <c r="M102" s="11">
        <f t="shared" si="40"/>
        <v>2714600</v>
      </c>
      <c r="N102" s="11"/>
      <c r="O102" s="11">
        <f t="shared" si="41"/>
        <v>2714600</v>
      </c>
      <c r="P102" s="11"/>
      <c r="Q102" s="11">
        <f t="shared" si="48"/>
        <v>2714600</v>
      </c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70"/>
      <c r="AK102" s="64"/>
    </row>
    <row r="103" spans="1:37" s="23" customFormat="1" ht="51">
      <c r="A103" s="25" t="s">
        <v>126</v>
      </c>
      <c r="B103" s="22" t="s">
        <v>120</v>
      </c>
      <c r="C103" s="11"/>
      <c r="D103" s="11"/>
      <c r="E103" s="11"/>
      <c r="F103" s="11">
        <v>1737171.13</v>
      </c>
      <c r="G103" s="11">
        <f t="shared" si="71"/>
        <v>1737171.13</v>
      </c>
      <c r="H103" s="11"/>
      <c r="I103" s="11">
        <f t="shared" si="72"/>
        <v>1737171.13</v>
      </c>
      <c r="J103" s="11"/>
      <c r="K103" s="11">
        <f t="shared" si="3"/>
        <v>1737171.13</v>
      </c>
      <c r="L103" s="11"/>
      <c r="M103" s="11">
        <f t="shared" si="40"/>
        <v>1737171.13</v>
      </c>
      <c r="N103" s="11"/>
      <c r="O103" s="11">
        <f t="shared" si="41"/>
        <v>1737171.13</v>
      </c>
      <c r="P103" s="11"/>
      <c r="Q103" s="11">
        <f t="shared" si="48"/>
        <v>1737171.13</v>
      </c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70"/>
      <c r="AK103" s="64"/>
    </row>
    <row r="104" spans="1:37" s="23" customFormat="1" ht="51">
      <c r="A104" s="25" t="s">
        <v>127</v>
      </c>
      <c r="B104" s="22" t="s">
        <v>120</v>
      </c>
      <c r="C104" s="11"/>
      <c r="D104" s="11"/>
      <c r="E104" s="11"/>
      <c r="F104" s="11">
        <v>575046</v>
      </c>
      <c r="G104" s="11">
        <f t="shared" si="71"/>
        <v>575046</v>
      </c>
      <c r="H104" s="11"/>
      <c r="I104" s="11">
        <f t="shared" si="72"/>
        <v>575046</v>
      </c>
      <c r="J104" s="11"/>
      <c r="K104" s="11">
        <f t="shared" ref="K104:K167" si="73">I104+J104</f>
        <v>575046</v>
      </c>
      <c r="L104" s="11"/>
      <c r="M104" s="11">
        <f t="shared" si="40"/>
        <v>575046</v>
      </c>
      <c r="N104" s="11"/>
      <c r="O104" s="11">
        <f t="shared" si="41"/>
        <v>575046</v>
      </c>
      <c r="P104" s="11"/>
      <c r="Q104" s="11">
        <f t="shared" si="48"/>
        <v>575046</v>
      </c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70"/>
      <c r="AK104" s="64"/>
    </row>
    <row r="105" spans="1:37" s="23" customFormat="1" ht="63.75">
      <c r="A105" s="25" t="s">
        <v>128</v>
      </c>
      <c r="B105" s="22" t="s">
        <v>120</v>
      </c>
      <c r="C105" s="11"/>
      <c r="D105" s="11"/>
      <c r="E105" s="11"/>
      <c r="F105" s="11">
        <v>835634.86</v>
      </c>
      <c r="G105" s="11">
        <f t="shared" si="71"/>
        <v>835634.86</v>
      </c>
      <c r="H105" s="11"/>
      <c r="I105" s="11">
        <f t="shared" si="72"/>
        <v>835634.86</v>
      </c>
      <c r="J105" s="11"/>
      <c r="K105" s="11">
        <f t="shared" si="73"/>
        <v>835634.86</v>
      </c>
      <c r="L105" s="11"/>
      <c r="M105" s="11">
        <f t="shared" si="40"/>
        <v>835634.86</v>
      </c>
      <c r="N105" s="11"/>
      <c r="O105" s="11">
        <f t="shared" si="41"/>
        <v>835634.86</v>
      </c>
      <c r="P105" s="11"/>
      <c r="Q105" s="11">
        <f t="shared" si="48"/>
        <v>835634.86</v>
      </c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70"/>
      <c r="AK105" s="64"/>
    </row>
    <row r="106" spans="1:37" s="23" customFormat="1" ht="51">
      <c r="A106" s="25" t="s">
        <v>129</v>
      </c>
      <c r="B106" s="22" t="s">
        <v>120</v>
      </c>
      <c r="C106" s="11"/>
      <c r="D106" s="11"/>
      <c r="E106" s="11"/>
      <c r="F106" s="11">
        <v>1880864</v>
      </c>
      <c r="G106" s="11">
        <f t="shared" si="71"/>
        <v>1880864</v>
      </c>
      <c r="H106" s="11"/>
      <c r="I106" s="11">
        <f t="shared" si="72"/>
        <v>1880864</v>
      </c>
      <c r="J106" s="11"/>
      <c r="K106" s="11">
        <f t="shared" si="73"/>
        <v>1880864</v>
      </c>
      <c r="L106" s="11"/>
      <c r="M106" s="11">
        <f t="shared" si="40"/>
        <v>1880864</v>
      </c>
      <c r="N106" s="11"/>
      <c r="O106" s="11">
        <f t="shared" si="41"/>
        <v>1880864</v>
      </c>
      <c r="P106" s="11"/>
      <c r="Q106" s="11">
        <f t="shared" si="48"/>
        <v>1880864</v>
      </c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70"/>
      <c r="AK106" s="64"/>
    </row>
    <row r="107" spans="1:37" s="23" customFormat="1" ht="51">
      <c r="A107" s="25" t="s">
        <v>130</v>
      </c>
      <c r="B107" s="22" t="s">
        <v>120</v>
      </c>
      <c r="C107" s="11"/>
      <c r="D107" s="11"/>
      <c r="E107" s="11"/>
      <c r="F107" s="11">
        <v>2299290</v>
      </c>
      <c r="G107" s="11">
        <f t="shared" si="71"/>
        <v>2299290</v>
      </c>
      <c r="H107" s="11"/>
      <c r="I107" s="11">
        <f t="shared" si="72"/>
        <v>2299290</v>
      </c>
      <c r="J107" s="11"/>
      <c r="K107" s="11">
        <f t="shared" si="73"/>
        <v>2299290</v>
      </c>
      <c r="L107" s="11"/>
      <c r="M107" s="11">
        <f t="shared" si="40"/>
        <v>2299290</v>
      </c>
      <c r="N107" s="11"/>
      <c r="O107" s="11">
        <f t="shared" si="41"/>
        <v>2299290</v>
      </c>
      <c r="P107" s="11"/>
      <c r="Q107" s="11">
        <f t="shared" si="48"/>
        <v>2299290</v>
      </c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70"/>
      <c r="AK107" s="64"/>
    </row>
    <row r="108" spans="1:37" s="23" customFormat="1" ht="38.25">
      <c r="A108" s="25" t="s">
        <v>131</v>
      </c>
      <c r="B108" s="22" t="s">
        <v>120</v>
      </c>
      <c r="C108" s="11"/>
      <c r="D108" s="11"/>
      <c r="E108" s="11"/>
      <c r="F108" s="11">
        <v>472500</v>
      </c>
      <c r="G108" s="11">
        <f t="shared" si="71"/>
        <v>472500</v>
      </c>
      <c r="H108" s="11"/>
      <c r="I108" s="11">
        <f t="shared" si="72"/>
        <v>472500</v>
      </c>
      <c r="J108" s="11"/>
      <c r="K108" s="11">
        <f t="shared" si="73"/>
        <v>472500</v>
      </c>
      <c r="L108" s="11"/>
      <c r="M108" s="11">
        <f t="shared" si="40"/>
        <v>472500</v>
      </c>
      <c r="N108" s="11"/>
      <c r="O108" s="11">
        <f t="shared" si="41"/>
        <v>472500</v>
      </c>
      <c r="P108" s="11"/>
      <c r="Q108" s="11">
        <f t="shared" si="48"/>
        <v>472500</v>
      </c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70"/>
      <c r="AK108" s="64"/>
    </row>
    <row r="109" spans="1:37" s="23" customFormat="1" ht="38.25">
      <c r="A109" s="25" t="s">
        <v>132</v>
      </c>
      <c r="B109" s="22" t="s">
        <v>120</v>
      </c>
      <c r="C109" s="11"/>
      <c r="D109" s="11"/>
      <c r="E109" s="11"/>
      <c r="F109" s="11">
        <v>2064100</v>
      </c>
      <c r="G109" s="11">
        <f t="shared" si="71"/>
        <v>2064100</v>
      </c>
      <c r="H109" s="11"/>
      <c r="I109" s="11">
        <f t="shared" si="72"/>
        <v>2064100</v>
      </c>
      <c r="J109" s="11"/>
      <c r="K109" s="11">
        <f t="shared" si="73"/>
        <v>2064100</v>
      </c>
      <c r="L109" s="11">
        <v>-2064100</v>
      </c>
      <c r="M109" s="11">
        <f t="shared" si="40"/>
        <v>0</v>
      </c>
      <c r="N109" s="11"/>
      <c r="O109" s="11">
        <f t="shared" si="41"/>
        <v>0</v>
      </c>
      <c r="P109" s="11"/>
      <c r="Q109" s="11">
        <f t="shared" si="48"/>
        <v>0</v>
      </c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70"/>
      <c r="AK109" s="64"/>
    </row>
    <row r="110" spans="1:37" s="23" customFormat="1" ht="25.5">
      <c r="A110" s="25" t="s">
        <v>133</v>
      </c>
      <c r="B110" s="22" t="s">
        <v>120</v>
      </c>
      <c r="C110" s="11"/>
      <c r="D110" s="11"/>
      <c r="E110" s="11"/>
      <c r="F110" s="11"/>
      <c r="G110" s="11">
        <f t="shared" si="71"/>
        <v>0</v>
      </c>
      <c r="H110" s="11">
        <v>1000000</v>
      </c>
      <c r="I110" s="11">
        <f t="shared" si="72"/>
        <v>1000000</v>
      </c>
      <c r="J110" s="11"/>
      <c r="K110" s="11">
        <f t="shared" si="73"/>
        <v>1000000</v>
      </c>
      <c r="L110" s="11"/>
      <c r="M110" s="11">
        <f t="shared" si="40"/>
        <v>1000000</v>
      </c>
      <c r="N110" s="11"/>
      <c r="O110" s="11">
        <f t="shared" si="41"/>
        <v>1000000</v>
      </c>
      <c r="P110" s="11"/>
      <c r="Q110" s="11">
        <f t="shared" si="48"/>
        <v>1000000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70"/>
      <c r="AK110" s="64"/>
    </row>
    <row r="111" spans="1:37" s="23" customFormat="1" ht="63.75">
      <c r="A111" s="25" t="s">
        <v>134</v>
      </c>
      <c r="B111" s="22" t="s">
        <v>120</v>
      </c>
      <c r="C111" s="11"/>
      <c r="D111" s="11"/>
      <c r="E111" s="11"/>
      <c r="F111" s="11">
        <v>472000</v>
      </c>
      <c r="G111" s="11">
        <f t="shared" si="71"/>
        <v>472000</v>
      </c>
      <c r="H111" s="11">
        <v>601200</v>
      </c>
      <c r="I111" s="11">
        <f t="shared" si="72"/>
        <v>1073200</v>
      </c>
      <c r="J111" s="11"/>
      <c r="K111" s="11">
        <f t="shared" si="73"/>
        <v>1073200</v>
      </c>
      <c r="L111" s="11"/>
      <c r="M111" s="11">
        <f t="shared" si="40"/>
        <v>1073200</v>
      </c>
      <c r="N111" s="11"/>
      <c r="O111" s="11">
        <f t="shared" si="41"/>
        <v>1073200</v>
      </c>
      <c r="P111" s="11"/>
      <c r="Q111" s="11">
        <f t="shared" si="48"/>
        <v>1073200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70"/>
      <c r="AK111" s="64"/>
    </row>
    <row r="112" spans="1:37" s="23" customFormat="1" ht="51">
      <c r="A112" s="25" t="s">
        <v>135</v>
      </c>
      <c r="B112" s="22" t="s">
        <v>120</v>
      </c>
      <c r="C112" s="11"/>
      <c r="D112" s="11"/>
      <c r="E112" s="11"/>
      <c r="F112" s="11">
        <v>5185100</v>
      </c>
      <c r="G112" s="11">
        <f t="shared" si="71"/>
        <v>5185100</v>
      </c>
      <c r="H112" s="11"/>
      <c r="I112" s="11">
        <f t="shared" si="72"/>
        <v>5185100</v>
      </c>
      <c r="J112" s="11"/>
      <c r="K112" s="11">
        <f t="shared" si="73"/>
        <v>5185100</v>
      </c>
      <c r="L112" s="11"/>
      <c r="M112" s="11">
        <f t="shared" si="40"/>
        <v>5185100</v>
      </c>
      <c r="N112" s="11"/>
      <c r="O112" s="11">
        <f t="shared" si="41"/>
        <v>5185100</v>
      </c>
      <c r="P112" s="11"/>
      <c r="Q112" s="11">
        <f t="shared" si="48"/>
        <v>5185100</v>
      </c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70"/>
      <c r="AK112" s="64"/>
    </row>
    <row r="113" spans="1:37" s="23" customFormat="1" ht="25.5">
      <c r="A113" s="25" t="s">
        <v>136</v>
      </c>
      <c r="B113" s="22" t="s">
        <v>120</v>
      </c>
      <c r="C113" s="11"/>
      <c r="D113" s="11"/>
      <c r="E113" s="11"/>
      <c r="F113" s="11">
        <v>200000</v>
      </c>
      <c r="G113" s="11">
        <f t="shared" si="71"/>
        <v>200000</v>
      </c>
      <c r="H113" s="11"/>
      <c r="I113" s="11">
        <f t="shared" si="72"/>
        <v>200000</v>
      </c>
      <c r="J113" s="11"/>
      <c r="K113" s="11">
        <f t="shared" si="73"/>
        <v>200000</v>
      </c>
      <c r="L113" s="11"/>
      <c r="M113" s="11">
        <f t="shared" si="40"/>
        <v>200000</v>
      </c>
      <c r="N113" s="11"/>
      <c r="O113" s="11">
        <f t="shared" si="41"/>
        <v>200000</v>
      </c>
      <c r="P113" s="11"/>
      <c r="Q113" s="11">
        <f t="shared" si="48"/>
        <v>200000</v>
      </c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70"/>
      <c r="AK113" s="64"/>
    </row>
    <row r="114" spans="1:37" ht="38.25">
      <c r="A114" s="21" t="s">
        <v>137</v>
      </c>
      <c r="B114" s="22" t="s">
        <v>120</v>
      </c>
      <c r="C114" s="11"/>
      <c r="D114" s="11"/>
      <c r="E114" s="11">
        <f t="shared" ref="E114" si="74">D114</f>
        <v>0</v>
      </c>
      <c r="F114" s="11">
        <v>306000</v>
      </c>
      <c r="G114" s="11">
        <f>E114+F114</f>
        <v>306000</v>
      </c>
      <c r="H114" s="11">
        <v>-306000</v>
      </c>
      <c r="I114" s="11">
        <f>G114+H114</f>
        <v>0</v>
      </c>
      <c r="J114" s="11"/>
      <c r="K114" s="11">
        <f t="shared" si="73"/>
        <v>0</v>
      </c>
      <c r="L114" s="11"/>
      <c r="M114" s="11">
        <f t="shared" si="40"/>
        <v>0</v>
      </c>
      <c r="N114" s="11"/>
      <c r="O114" s="11">
        <f t="shared" si="41"/>
        <v>0</v>
      </c>
      <c r="P114" s="11"/>
      <c r="Q114" s="11">
        <f t="shared" si="48"/>
        <v>0</v>
      </c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K114" s="64"/>
    </row>
    <row r="115" spans="1:37" ht="38.25">
      <c r="A115" s="21" t="s">
        <v>138</v>
      </c>
      <c r="B115" s="22" t="s">
        <v>120</v>
      </c>
      <c r="C115" s="11"/>
      <c r="D115" s="11"/>
      <c r="E115" s="11">
        <f>D115</f>
        <v>0</v>
      </c>
      <c r="F115" s="11">
        <v>258354</v>
      </c>
      <c r="G115" s="11">
        <f>E115+F115</f>
        <v>258354</v>
      </c>
      <c r="H115" s="11"/>
      <c r="I115" s="11">
        <f>G115+H115</f>
        <v>258354</v>
      </c>
      <c r="J115" s="11"/>
      <c r="K115" s="11">
        <f t="shared" si="73"/>
        <v>258354</v>
      </c>
      <c r="L115" s="11"/>
      <c r="M115" s="11">
        <f t="shared" si="40"/>
        <v>258354</v>
      </c>
      <c r="N115" s="11"/>
      <c r="O115" s="11">
        <f t="shared" si="41"/>
        <v>258354</v>
      </c>
      <c r="P115" s="11"/>
      <c r="Q115" s="11">
        <f t="shared" si="48"/>
        <v>258354</v>
      </c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K115" s="64"/>
    </row>
    <row r="116" spans="1:37" s="23" customFormat="1" ht="25.5">
      <c r="A116" s="26" t="s">
        <v>139</v>
      </c>
      <c r="B116" s="22" t="s">
        <v>120</v>
      </c>
      <c r="C116" s="11"/>
      <c r="D116" s="11"/>
      <c r="E116" s="11"/>
      <c r="F116" s="11">
        <v>434292.78</v>
      </c>
      <c r="G116" s="11">
        <f>E116+F116</f>
        <v>434292.78</v>
      </c>
      <c r="H116" s="11"/>
      <c r="I116" s="11">
        <f>G116+H116</f>
        <v>434292.78</v>
      </c>
      <c r="J116" s="11"/>
      <c r="K116" s="11">
        <f t="shared" si="73"/>
        <v>434292.78</v>
      </c>
      <c r="L116" s="11"/>
      <c r="M116" s="11">
        <f t="shared" si="40"/>
        <v>434292.78</v>
      </c>
      <c r="N116" s="11"/>
      <c r="O116" s="11">
        <f t="shared" si="41"/>
        <v>434292.78</v>
      </c>
      <c r="P116" s="11"/>
      <c r="Q116" s="11">
        <f t="shared" si="48"/>
        <v>434292.78</v>
      </c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70"/>
      <c r="AK116" s="64"/>
    </row>
    <row r="117" spans="1:37" s="23" customFormat="1" ht="25.5">
      <c r="A117" s="26" t="s">
        <v>140</v>
      </c>
      <c r="B117" s="22" t="s">
        <v>120</v>
      </c>
      <c r="C117" s="11"/>
      <c r="D117" s="11"/>
      <c r="E117" s="11"/>
      <c r="F117" s="11"/>
      <c r="G117" s="11"/>
      <c r="H117" s="11">
        <v>3610000</v>
      </c>
      <c r="I117" s="11">
        <f>H117</f>
        <v>3610000</v>
      </c>
      <c r="J117" s="11"/>
      <c r="K117" s="11">
        <f t="shared" si="73"/>
        <v>3610000</v>
      </c>
      <c r="L117" s="11"/>
      <c r="M117" s="11">
        <f t="shared" si="40"/>
        <v>3610000</v>
      </c>
      <c r="N117" s="11"/>
      <c r="O117" s="11">
        <f t="shared" si="41"/>
        <v>3610000</v>
      </c>
      <c r="P117" s="11"/>
      <c r="Q117" s="11">
        <f t="shared" si="48"/>
        <v>3610000</v>
      </c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70"/>
      <c r="AK117" s="64"/>
    </row>
    <row r="118" spans="1:37" s="23" customFormat="1" ht="25.5">
      <c r="A118" s="26" t="s">
        <v>141</v>
      </c>
      <c r="B118" s="22" t="s">
        <v>120</v>
      </c>
      <c r="C118" s="11"/>
      <c r="D118" s="11"/>
      <c r="E118" s="11"/>
      <c r="F118" s="11"/>
      <c r="G118" s="11"/>
      <c r="H118" s="11">
        <v>580000</v>
      </c>
      <c r="I118" s="11">
        <f>H118</f>
        <v>580000</v>
      </c>
      <c r="J118" s="11"/>
      <c r="K118" s="11">
        <f t="shared" si="73"/>
        <v>580000</v>
      </c>
      <c r="L118" s="11"/>
      <c r="M118" s="11">
        <f t="shared" si="40"/>
        <v>580000</v>
      </c>
      <c r="N118" s="11"/>
      <c r="O118" s="11">
        <f t="shared" si="41"/>
        <v>580000</v>
      </c>
      <c r="P118" s="11"/>
      <c r="Q118" s="11">
        <f t="shared" si="48"/>
        <v>580000</v>
      </c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70"/>
      <c r="AK118" s="64"/>
    </row>
    <row r="119" spans="1:37" s="23" customFormat="1" ht="24">
      <c r="A119" s="41" t="s">
        <v>194</v>
      </c>
      <c r="B119" s="22" t="s">
        <v>120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>
        <v>85179</v>
      </c>
      <c r="M119" s="11">
        <f>L119</f>
        <v>85179</v>
      </c>
      <c r="N119" s="11"/>
      <c r="O119" s="11">
        <f t="shared" si="41"/>
        <v>85179</v>
      </c>
      <c r="P119" s="11"/>
      <c r="Q119" s="11">
        <f t="shared" si="48"/>
        <v>85179</v>
      </c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70"/>
      <c r="AK119" s="64"/>
    </row>
    <row r="120" spans="1:37" s="23" customFormat="1" ht="24">
      <c r="A120" s="41" t="s">
        <v>195</v>
      </c>
      <c r="B120" s="22" t="s">
        <v>120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>
        <v>129829</v>
      </c>
      <c r="M120" s="11">
        <f t="shared" ref="M120:M121" si="75">L120</f>
        <v>129829</v>
      </c>
      <c r="N120" s="11"/>
      <c r="O120" s="11">
        <f t="shared" si="41"/>
        <v>129829</v>
      </c>
      <c r="P120" s="11">
        <v>243171</v>
      </c>
      <c r="Q120" s="11">
        <f t="shared" si="48"/>
        <v>373000</v>
      </c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70"/>
      <c r="AK120" s="64"/>
    </row>
    <row r="121" spans="1:37" s="23" customFormat="1" ht="24">
      <c r="A121" s="41" t="s">
        <v>196</v>
      </c>
      <c r="B121" s="22" t="s">
        <v>120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>
        <v>157992</v>
      </c>
      <c r="M121" s="11">
        <f t="shared" si="75"/>
        <v>157992</v>
      </c>
      <c r="N121" s="11"/>
      <c r="O121" s="11">
        <f t="shared" si="41"/>
        <v>157992</v>
      </c>
      <c r="P121" s="11"/>
      <c r="Q121" s="11">
        <f t="shared" si="48"/>
        <v>157992</v>
      </c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70"/>
      <c r="AK121" s="64"/>
    </row>
    <row r="122" spans="1:37" s="23" customFormat="1" ht="38.25">
      <c r="A122" s="26" t="s">
        <v>142</v>
      </c>
      <c r="B122" s="22" t="s">
        <v>120</v>
      </c>
      <c r="C122" s="11"/>
      <c r="D122" s="11"/>
      <c r="E122" s="11"/>
      <c r="F122" s="11">
        <v>18270826</v>
      </c>
      <c r="G122" s="11">
        <f>E122+F122</f>
        <v>18270826</v>
      </c>
      <c r="H122" s="11"/>
      <c r="I122" s="11">
        <f>G122+H122</f>
        <v>18270826</v>
      </c>
      <c r="J122" s="11"/>
      <c r="K122" s="11">
        <f t="shared" si="73"/>
        <v>18270826</v>
      </c>
      <c r="L122" s="11"/>
      <c r="M122" s="11">
        <f t="shared" si="40"/>
        <v>18270826</v>
      </c>
      <c r="N122" s="11"/>
      <c r="O122" s="11">
        <f t="shared" si="41"/>
        <v>18270826</v>
      </c>
      <c r="P122" s="11"/>
      <c r="Q122" s="11">
        <f t="shared" si="48"/>
        <v>18270826</v>
      </c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70"/>
      <c r="AK122" s="64"/>
    </row>
    <row r="123" spans="1:37" s="23" customFormat="1" ht="38.25">
      <c r="A123" s="26" t="s">
        <v>143</v>
      </c>
      <c r="B123" s="22" t="s">
        <v>120</v>
      </c>
      <c r="C123" s="11"/>
      <c r="D123" s="11"/>
      <c r="E123" s="11"/>
      <c r="F123" s="11">
        <v>1000000</v>
      </c>
      <c r="G123" s="11">
        <f>E123+F123</f>
        <v>1000000</v>
      </c>
      <c r="H123" s="11">
        <v>2083330</v>
      </c>
      <c r="I123" s="11">
        <f>G123+H123</f>
        <v>3083330</v>
      </c>
      <c r="J123" s="11"/>
      <c r="K123" s="11">
        <f t="shared" si="73"/>
        <v>3083330</v>
      </c>
      <c r="L123" s="11"/>
      <c r="M123" s="11">
        <f t="shared" si="40"/>
        <v>3083330</v>
      </c>
      <c r="N123" s="11">
        <v>-1000000</v>
      </c>
      <c r="O123" s="11">
        <f t="shared" si="41"/>
        <v>2083330</v>
      </c>
      <c r="P123" s="11"/>
      <c r="Q123" s="11">
        <f t="shared" si="48"/>
        <v>2083330</v>
      </c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70"/>
      <c r="AK123" s="64"/>
    </row>
    <row r="124" spans="1:37" s="23" customFormat="1" ht="25.5">
      <c r="A124" s="26" t="s">
        <v>144</v>
      </c>
      <c r="B124" s="22" t="s">
        <v>120</v>
      </c>
      <c r="C124" s="11"/>
      <c r="D124" s="11"/>
      <c r="E124" s="11"/>
      <c r="F124" s="11"/>
      <c r="G124" s="11"/>
      <c r="H124" s="11">
        <v>620000</v>
      </c>
      <c r="I124" s="11">
        <f t="shared" ref="I124:I130" si="76">H124</f>
        <v>620000</v>
      </c>
      <c r="J124" s="11"/>
      <c r="K124" s="11">
        <f t="shared" si="73"/>
        <v>620000</v>
      </c>
      <c r="L124" s="11"/>
      <c r="M124" s="11">
        <f t="shared" si="40"/>
        <v>620000</v>
      </c>
      <c r="N124" s="11"/>
      <c r="O124" s="11">
        <f t="shared" si="41"/>
        <v>620000</v>
      </c>
      <c r="P124" s="11"/>
      <c r="Q124" s="11">
        <f t="shared" si="48"/>
        <v>620000</v>
      </c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70"/>
      <c r="AK124" s="64"/>
    </row>
    <row r="125" spans="1:37" s="23" customFormat="1" ht="25.5">
      <c r="A125" s="26" t="s">
        <v>145</v>
      </c>
      <c r="B125" s="22" t="s">
        <v>120</v>
      </c>
      <c r="C125" s="11"/>
      <c r="D125" s="11"/>
      <c r="E125" s="11"/>
      <c r="F125" s="11"/>
      <c r="G125" s="11"/>
      <c r="H125" s="11">
        <v>2715000</v>
      </c>
      <c r="I125" s="11">
        <f t="shared" si="76"/>
        <v>2715000</v>
      </c>
      <c r="J125" s="11"/>
      <c r="K125" s="11">
        <f t="shared" si="73"/>
        <v>2715000</v>
      </c>
      <c r="L125" s="11"/>
      <c r="M125" s="11">
        <f t="shared" si="40"/>
        <v>2715000</v>
      </c>
      <c r="N125" s="11"/>
      <c r="O125" s="11">
        <f t="shared" si="41"/>
        <v>2715000</v>
      </c>
      <c r="P125" s="11"/>
      <c r="Q125" s="11">
        <f t="shared" si="48"/>
        <v>2715000</v>
      </c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70"/>
      <c r="AK125" s="64"/>
    </row>
    <row r="126" spans="1:37" s="23" customFormat="1" ht="25.5">
      <c r="A126" s="26" t="s">
        <v>146</v>
      </c>
      <c r="B126" s="22" t="s">
        <v>120</v>
      </c>
      <c r="C126" s="11"/>
      <c r="D126" s="11"/>
      <c r="E126" s="11"/>
      <c r="F126" s="11"/>
      <c r="G126" s="11"/>
      <c r="H126" s="11">
        <v>1798269.9</v>
      </c>
      <c r="I126" s="11">
        <f t="shared" si="76"/>
        <v>1798269.9</v>
      </c>
      <c r="J126" s="11"/>
      <c r="K126" s="11">
        <f t="shared" si="73"/>
        <v>1798269.9</v>
      </c>
      <c r="L126" s="11"/>
      <c r="M126" s="11">
        <f t="shared" si="40"/>
        <v>1798269.9</v>
      </c>
      <c r="N126" s="11"/>
      <c r="O126" s="11">
        <f t="shared" si="41"/>
        <v>1798269.9</v>
      </c>
      <c r="P126" s="11"/>
      <c r="Q126" s="11">
        <f t="shared" si="48"/>
        <v>1798269.9</v>
      </c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70"/>
      <c r="AK126" s="64"/>
    </row>
    <row r="127" spans="1:37" s="23" customFormat="1" ht="38.25">
      <c r="A127" s="26" t="s">
        <v>147</v>
      </c>
      <c r="B127" s="22" t="s">
        <v>120</v>
      </c>
      <c r="C127" s="11"/>
      <c r="D127" s="11"/>
      <c r="E127" s="11"/>
      <c r="F127" s="11"/>
      <c r="G127" s="11"/>
      <c r="H127" s="11">
        <v>138075</v>
      </c>
      <c r="I127" s="11">
        <f t="shared" si="76"/>
        <v>138075</v>
      </c>
      <c r="J127" s="11"/>
      <c r="K127" s="11">
        <f t="shared" si="73"/>
        <v>138075</v>
      </c>
      <c r="L127" s="11"/>
      <c r="M127" s="11">
        <f t="shared" si="40"/>
        <v>138075</v>
      </c>
      <c r="N127" s="11"/>
      <c r="O127" s="11">
        <f t="shared" si="41"/>
        <v>138075</v>
      </c>
      <c r="P127" s="11"/>
      <c r="Q127" s="11">
        <f t="shared" si="48"/>
        <v>138075</v>
      </c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70"/>
      <c r="AK127" s="64"/>
    </row>
    <row r="128" spans="1:37" s="23" customFormat="1" ht="25.5">
      <c r="A128" s="25" t="s">
        <v>148</v>
      </c>
      <c r="B128" s="22" t="s">
        <v>120</v>
      </c>
      <c r="C128" s="11"/>
      <c r="D128" s="11"/>
      <c r="E128" s="11"/>
      <c r="F128" s="11"/>
      <c r="G128" s="11"/>
      <c r="H128" s="11">
        <v>271012</v>
      </c>
      <c r="I128" s="11">
        <f t="shared" si="76"/>
        <v>271012</v>
      </c>
      <c r="J128" s="11"/>
      <c r="K128" s="11">
        <f t="shared" si="73"/>
        <v>271012</v>
      </c>
      <c r="L128" s="11"/>
      <c r="M128" s="11">
        <f t="shared" si="40"/>
        <v>271012</v>
      </c>
      <c r="N128" s="11"/>
      <c r="O128" s="11">
        <f t="shared" si="41"/>
        <v>271012</v>
      </c>
      <c r="P128" s="11"/>
      <c r="Q128" s="11">
        <f t="shared" si="48"/>
        <v>271012</v>
      </c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70"/>
      <c r="AK128" s="64"/>
    </row>
    <row r="129" spans="1:37" s="23" customFormat="1" ht="25.5">
      <c r="A129" s="25" t="s">
        <v>149</v>
      </c>
      <c r="B129" s="22" t="s">
        <v>120</v>
      </c>
      <c r="C129" s="11"/>
      <c r="D129" s="11"/>
      <c r="E129" s="11"/>
      <c r="F129" s="11"/>
      <c r="G129" s="11"/>
      <c r="H129" s="11">
        <v>5356572.34</v>
      </c>
      <c r="I129" s="11">
        <f t="shared" si="76"/>
        <v>5356572.34</v>
      </c>
      <c r="J129" s="11"/>
      <c r="K129" s="11">
        <f t="shared" si="73"/>
        <v>5356572.34</v>
      </c>
      <c r="L129" s="11"/>
      <c r="M129" s="11">
        <f t="shared" si="40"/>
        <v>5356572.34</v>
      </c>
      <c r="N129" s="11"/>
      <c r="O129" s="11">
        <f t="shared" si="41"/>
        <v>5356572.34</v>
      </c>
      <c r="P129" s="11"/>
      <c r="Q129" s="11">
        <f t="shared" si="48"/>
        <v>5356572.34</v>
      </c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70"/>
      <c r="AK129" s="64"/>
    </row>
    <row r="130" spans="1:37" s="23" customFormat="1" ht="25.5">
      <c r="A130" s="25" t="s">
        <v>150</v>
      </c>
      <c r="B130" s="22" t="s">
        <v>120</v>
      </c>
      <c r="C130" s="11"/>
      <c r="D130" s="11"/>
      <c r="E130" s="11"/>
      <c r="F130" s="11"/>
      <c r="G130" s="11"/>
      <c r="H130" s="11">
        <v>860479</v>
      </c>
      <c r="I130" s="11">
        <f t="shared" si="76"/>
        <v>860479</v>
      </c>
      <c r="J130" s="11"/>
      <c r="K130" s="11">
        <f t="shared" si="73"/>
        <v>860479</v>
      </c>
      <c r="L130" s="11"/>
      <c r="M130" s="11">
        <f t="shared" si="40"/>
        <v>860479</v>
      </c>
      <c r="N130" s="11"/>
      <c r="O130" s="11">
        <f t="shared" si="41"/>
        <v>860479</v>
      </c>
      <c r="P130" s="11"/>
      <c r="Q130" s="11">
        <f t="shared" si="48"/>
        <v>860479</v>
      </c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70"/>
      <c r="AK130" s="64"/>
    </row>
    <row r="131" spans="1:37" s="23" customFormat="1" ht="24">
      <c r="A131" s="43" t="s">
        <v>197</v>
      </c>
      <c r="B131" s="22" t="s">
        <v>120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>
        <v>205489</v>
      </c>
      <c r="M131" s="11">
        <f>L131</f>
        <v>205489</v>
      </c>
      <c r="N131" s="11"/>
      <c r="O131" s="11">
        <f t="shared" si="41"/>
        <v>205489</v>
      </c>
      <c r="P131" s="11"/>
      <c r="Q131" s="11">
        <f t="shared" si="48"/>
        <v>205489</v>
      </c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70"/>
      <c r="AK131" s="64"/>
    </row>
    <row r="132" spans="1:37" s="23" customFormat="1" ht="24">
      <c r="A132" s="43" t="s">
        <v>198</v>
      </c>
      <c r="B132" s="22" t="s">
        <v>120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>
        <v>67500</v>
      </c>
      <c r="M132" s="11">
        <f>L132</f>
        <v>67500</v>
      </c>
      <c r="N132" s="11"/>
      <c r="O132" s="11">
        <f t="shared" si="41"/>
        <v>67500</v>
      </c>
      <c r="P132" s="11"/>
      <c r="Q132" s="11">
        <f t="shared" si="48"/>
        <v>67500</v>
      </c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70"/>
      <c r="AK132" s="64"/>
    </row>
    <row r="133" spans="1:37" s="23" customFormat="1" ht="38.25">
      <c r="A133" s="25" t="s">
        <v>205</v>
      </c>
      <c r="B133" s="22" t="s">
        <v>120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>
        <v>0</v>
      </c>
      <c r="N133" s="11">
        <v>463620</v>
      </c>
      <c r="O133" s="11">
        <f t="shared" si="41"/>
        <v>463620</v>
      </c>
      <c r="P133" s="11"/>
      <c r="Q133" s="11">
        <f t="shared" si="48"/>
        <v>463620</v>
      </c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70"/>
      <c r="AK133" s="64"/>
    </row>
    <row r="134" spans="1:37" s="28" customFormat="1" ht="25.5">
      <c r="A134" s="7" t="s">
        <v>151</v>
      </c>
      <c r="B134" s="8" t="s">
        <v>152</v>
      </c>
      <c r="C134" s="9">
        <f>SUM(C135:C149)</f>
        <v>665388400</v>
      </c>
      <c r="D134" s="9">
        <f t="shared" ref="D134:AG134" si="77">SUM(D135:D149)</f>
        <v>-119.65999999999985</v>
      </c>
      <c r="E134" s="9">
        <f t="shared" si="77"/>
        <v>665388280.34000003</v>
      </c>
      <c r="F134" s="9">
        <f t="shared" si="77"/>
        <v>18071072.18</v>
      </c>
      <c r="G134" s="9">
        <f t="shared" si="77"/>
        <v>683459352.51999998</v>
      </c>
      <c r="H134" s="9">
        <f t="shared" si="77"/>
        <v>-397700</v>
      </c>
      <c r="I134" s="9">
        <f t="shared" si="77"/>
        <v>683061652.51999998</v>
      </c>
      <c r="J134" s="9">
        <f t="shared" si="77"/>
        <v>0</v>
      </c>
      <c r="K134" s="9">
        <f t="shared" si="73"/>
        <v>683061652.51999998</v>
      </c>
      <c r="L134" s="9">
        <f>SUM(L135:L150)</f>
        <v>10474200</v>
      </c>
      <c r="M134" s="9">
        <f>SUM(M135:M150)</f>
        <v>693535852.51999998</v>
      </c>
      <c r="N134" s="9">
        <f t="shared" ref="N134" si="78">SUM(N135:N150)</f>
        <v>4122053.73</v>
      </c>
      <c r="O134" s="9">
        <f>SUM(O135:O150)</f>
        <v>697657906.25</v>
      </c>
      <c r="P134" s="9">
        <f>SUM(P135:P150)</f>
        <v>-5480300</v>
      </c>
      <c r="Q134" s="9">
        <f>SUM(Q135:Q150)</f>
        <v>692177606.25</v>
      </c>
      <c r="R134" s="9">
        <f t="shared" si="77"/>
        <v>703211000</v>
      </c>
      <c r="S134" s="9">
        <f t="shared" si="77"/>
        <v>492698.38</v>
      </c>
      <c r="T134" s="9">
        <f t="shared" si="77"/>
        <v>703703698.38</v>
      </c>
      <c r="U134" s="9">
        <f t="shared" si="77"/>
        <v>0</v>
      </c>
      <c r="V134" s="9">
        <f t="shared" si="77"/>
        <v>703703698.38</v>
      </c>
      <c r="W134" s="9">
        <f>SUM(W135:W150)</f>
        <v>30677700</v>
      </c>
      <c r="X134" s="9">
        <f>SUM(X135:X150)</f>
        <v>734381398.38</v>
      </c>
      <c r="Y134" s="9">
        <f>SUM(Y135:Y150)</f>
        <v>0</v>
      </c>
      <c r="Z134" s="9">
        <f>SUM(Z135:Z150)</f>
        <v>734381398.38</v>
      </c>
      <c r="AA134" s="9">
        <f t="shared" si="77"/>
        <v>734915400</v>
      </c>
      <c r="AB134" s="9">
        <f t="shared" si="77"/>
        <v>502266.25999999995</v>
      </c>
      <c r="AC134" s="9">
        <f t="shared" si="77"/>
        <v>735417666.25999999</v>
      </c>
      <c r="AD134" s="9">
        <f t="shared" si="77"/>
        <v>0</v>
      </c>
      <c r="AE134" s="9">
        <f t="shared" si="77"/>
        <v>735417666.25999999</v>
      </c>
      <c r="AF134" s="9">
        <f t="shared" si="77"/>
        <v>0</v>
      </c>
      <c r="AG134" s="9">
        <f t="shared" si="77"/>
        <v>735417666.25999999</v>
      </c>
      <c r="AH134" s="9">
        <f>SUM(AH135:AH150)</f>
        <v>30544900</v>
      </c>
      <c r="AI134" s="9">
        <f>SUM(AI135:AI150)</f>
        <v>765962566.25999999</v>
      </c>
      <c r="AJ134" s="68"/>
      <c r="AK134" s="62"/>
    </row>
    <row r="135" spans="1:37" ht="51">
      <c r="A135" s="12" t="s">
        <v>153</v>
      </c>
      <c r="B135" s="13" t="s">
        <v>154</v>
      </c>
      <c r="C135" s="11">
        <v>5980600</v>
      </c>
      <c r="D135" s="11"/>
      <c r="E135" s="11">
        <f t="shared" si="1"/>
        <v>5980600</v>
      </c>
      <c r="F135" s="11"/>
      <c r="G135" s="11">
        <f t="shared" si="50"/>
        <v>5980600</v>
      </c>
      <c r="H135" s="11"/>
      <c r="I135" s="11">
        <f t="shared" ref="I135:I145" si="79">G135</f>
        <v>5980600</v>
      </c>
      <c r="J135" s="11"/>
      <c r="K135" s="11">
        <f t="shared" si="73"/>
        <v>5980600</v>
      </c>
      <c r="L135" s="11"/>
      <c r="M135" s="11">
        <f t="shared" si="40"/>
        <v>5980600</v>
      </c>
      <c r="N135" s="11"/>
      <c r="O135" s="11">
        <f t="shared" ref="O135:O150" si="80">M135+N135</f>
        <v>5980600</v>
      </c>
      <c r="P135" s="11"/>
      <c r="Q135" s="11">
        <f>SUM(O135:P135)</f>
        <v>5980600</v>
      </c>
      <c r="R135" s="11">
        <v>4802400</v>
      </c>
      <c r="S135" s="11"/>
      <c r="T135" s="11">
        <f t="shared" si="18"/>
        <v>4802400</v>
      </c>
      <c r="U135" s="11"/>
      <c r="V135" s="11">
        <f t="shared" ref="V135:V145" si="81">SUM(T135:U135)</f>
        <v>4802400</v>
      </c>
      <c r="W135" s="11"/>
      <c r="X135" s="11">
        <f t="shared" ref="X135:X145" si="82">SUM(V135:W135)</f>
        <v>4802400</v>
      </c>
      <c r="Y135" s="11"/>
      <c r="Z135" s="11">
        <f t="shared" ref="Z135:Z145" si="83">SUM(X135:Y135)</f>
        <v>4802400</v>
      </c>
      <c r="AA135" s="11">
        <v>4784500</v>
      </c>
      <c r="AB135" s="11"/>
      <c r="AC135" s="11">
        <f t="shared" si="32"/>
        <v>4784500</v>
      </c>
      <c r="AD135" s="11"/>
      <c r="AE135" s="11">
        <f t="shared" ref="AE135:AE145" si="84">SUM(AC135:AD135)</f>
        <v>4784500</v>
      </c>
      <c r="AF135" s="11"/>
      <c r="AG135" s="11">
        <f t="shared" ref="AG135:AG145" si="85">SUM(AE135:AF135)</f>
        <v>4784500</v>
      </c>
      <c r="AH135" s="11"/>
      <c r="AI135" s="11">
        <f t="shared" ref="AI135:AI145" si="86">SUM(AG135:AH135)</f>
        <v>4784500</v>
      </c>
      <c r="AK135" s="62"/>
    </row>
    <row r="136" spans="1:37" ht="38.25">
      <c r="A136" s="12" t="s">
        <v>155</v>
      </c>
      <c r="B136" s="13" t="s">
        <v>154</v>
      </c>
      <c r="C136" s="11">
        <v>291300</v>
      </c>
      <c r="D136" s="11"/>
      <c r="E136" s="11">
        <f t="shared" si="1"/>
        <v>291300</v>
      </c>
      <c r="F136" s="11"/>
      <c r="G136" s="11">
        <f t="shared" si="50"/>
        <v>291300</v>
      </c>
      <c r="H136" s="11"/>
      <c r="I136" s="11">
        <f t="shared" si="79"/>
        <v>291300</v>
      </c>
      <c r="J136" s="11"/>
      <c r="K136" s="11">
        <f t="shared" si="73"/>
        <v>291300</v>
      </c>
      <c r="L136" s="11"/>
      <c r="M136" s="11">
        <f t="shared" si="40"/>
        <v>291300</v>
      </c>
      <c r="N136" s="11"/>
      <c r="O136" s="11">
        <f t="shared" si="80"/>
        <v>291300</v>
      </c>
      <c r="P136" s="11"/>
      <c r="Q136" s="11">
        <f t="shared" ref="Q136:Q150" si="87">SUM(O136:P136)</f>
        <v>291300</v>
      </c>
      <c r="R136" s="11">
        <v>299800</v>
      </c>
      <c r="S136" s="11"/>
      <c r="T136" s="11">
        <f t="shared" si="18"/>
        <v>299800</v>
      </c>
      <c r="U136" s="11"/>
      <c r="V136" s="11">
        <f t="shared" si="81"/>
        <v>299800</v>
      </c>
      <c r="W136" s="11"/>
      <c r="X136" s="11">
        <f t="shared" si="82"/>
        <v>299800</v>
      </c>
      <c r="Y136" s="11"/>
      <c r="Z136" s="11">
        <f t="shared" si="83"/>
        <v>299800</v>
      </c>
      <c r="AA136" s="11">
        <v>310400</v>
      </c>
      <c r="AB136" s="11"/>
      <c r="AC136" s="11">
        <f t="shared" si="32"/>
        <v>310400</v>
      </c>
      <c r="AD136" s="11"/>
      <c r="AE136" s="11">
        <f t="shared" si="84"/>
        <v>310400</v>
      </c>
      <c r="AF136" s="11"/>
      <c r="AG136" s="11">
        <f t="shared" si="85"/>
        <v>310400</v>
      </c>
      <c r="AH136" s="11"/>
      <c r="AI136" s="11">
        <f t="shared" si="86"/>
        <v>310400</v>
      </c>
      <c r="AK136" s="62"/>
    </row>
    <row r="137" spans="1:37" ht="38.25">
      <c r="A137" s="12" t="s">
        <v>156</v>
      </c>
      <c r="B137" s="13" t="s">
        <v>154</v>
      </c>
      <c r="C137" s="11">
        <v>5480300</v>
      </c>
      <c r="D137" s="11"/>
      <c r="E137" s="11">
        <f t="shared" si="1"/>
        <v>5480300</v>
      </c>
      <c r="F137" s="11"/>
      <c r="G137" s="11">
        <f t="shared" si="50"/>
        <v>5480300</v>
      </c>
      <c r="H137" s="11"/>
      <c r="I137" s="11">
        <f t="shared" si="79"/>
        <v>5480300</v>
      </c>
      <c r="J137" s="11"/>
      <c r="K137" s="11">
        <f t="shared" si="73"/>
        <v>5480300</v>
      </c>
      <c r="L137" s="11"/>
      <c r="M137" s="11">
        <f t="shared" si="40"/>
        <v>5480300</v>
      </c>
      <c r="N137" s="11"/>
      <c r="O137" s="11">
        <f t="shared" si="80"/>
        <v>5480300</v>
      </c>
      <c r="P137" s="11">
        <v>-5480300</v>
      </c>
      <c r="Q137" s="11">
        <f t="shared" si="87"/>
        <v>0</v>
      </c>
      <c r="R137" s="11">
        <v>5480300</v>
      </c>
      <c r="S137" s="11"/>
      <c r="T137" s="11">
        <f t="shared" si="18"/>
        <v>5480300</v>
      </c>
      <c r="U137" s="11"/>
      <c r="V137" s="11">
        <f t="shared" si="81"/>
        <v>5480300</v>
      </c>
      <c r="W137" s="11"/>
      <c r="X137" s="11">
        <f t="shared" si="82"/>
        <v>5480300</v>
      </c>
      <c r="Y137" s="11"/>
      <c r="Z137" s="11">
        <f t="shared" si="83"/>
        <v>5480300</v>
      </c>
      <c r="AA137" s="11">
        <v>5480300</v>
      </c>
      <c r="AB137" s="11"/>
      <c r="AC137" s="11">
        <f t="shared" si="32"/>
        <v>5480300</v>
      </c>
      <c r="AD137" s="11"/>
      <c r="AE137" s="11">
        <f t="shared" si="84"/>
        <v>5480300</v>
      </c>
      <c r="AF137" s="11"/>
      <c r="AG137" s="11">
        <f t="shared" si="85"/>
        <v>5480300</v>
      </c>
      <c r="AH137" s="11"/>
      <c r="AI137" s="11">
        <f t="shared" si="86"/>
        <v>5480300</v>
      </c>
      <c r="AK137" s="62"/>
    </row>
    <row r="138" spans="1:37" ht="38.25">
      <c r="A138" s="12" t="s">
        <v>157</v>
      </c>
      <c r="B138" s="13" t="s">
        <v>154</v>
      </c>
      <c r="C138" s="11">
        <v>1012500</v>
      </c>
      <c r="D138" s="11"/>
      <c r="E138" s="11">
        <f t="shared" si="1"/>
        <v>1012500</v>
      </c>
      <c r="F138" s="11"/>
      <c r="G138" s="11">
        <f t="shared" si="50"/>
        <v>1012500</v>
      </c>
      <c r="H138" s="11"/>
      <c r="I138" s="11">
        <f t="shared" si="79"/>
        <v>1012500</v>
      </c>
      <c r="J138" s="11"/>
      <c r="K138" s="11">
        <f t="shared" si="73"/>
        <v>1012500</v>
      </c>
      <c r="L138" s="11"/>
      <c r="M138" s="11">
        <f t="shared" si="40"/>
        <v>1012500</v>
      </c>
      <c r="N138" s="11"/>
      <c r="O138" s="11">
        <f t="shared" si="80"/>
        <v>1012500</v>
      </c>
      <c r="P138" s="11"/>
      <c r="Q138" s="11">
        <f t="shared" si="87"/>
        <v>1012500</v>
      </c>
      <c r="R138" s="11">
        <v>1012500</v>
      </c>
      <c r="S138" s="11"/>
      <c r="T138" s="11">
        <f t="shared" si="18"/>
        <v>1012500</v>
      </c>
      <c r="U138" s="11"/>
      <c r="V138" s="11">
        <f t="shared" si="81"/>
        <v>1012500</v>
      </c>
      <c r="W138" s="11"/>
      <c r="X138" s="11">
        <f t="shared" si="82"/>
        <v>1012500</v>
      </c>
      <c r="Y138" s="11"/>
      <c r="Z138" s="11">
        <f t="shared" si="83"/>
        <v>1012500</v>
      </c>
      <c r="AA138" s="11">
        <v>1012500</v>
      </c>
      <c r="AB138" s="11"/>
      <c r="AC138" s="11">
        <f t="shared" si="32"/>
        <v>1012500</v>
      </c>
      <c r="AD138" s="11"/>
      <c r="AE138" s="11">
        <f t="shared" si="84"/>
        <v>1012500</v>
      </c>
      <c r="AF138" s="11"/>
      <c r="AG138" s="11">
        <f t="shared" si="85"/>
        <v>1012500</v>
      </c>
      <c r="AH138" s="11"/>
      <c r="AI138" s="11">
        <f t="shared" si="86"/>
        <v>1012500</v>
      </c>
      <c r="AK138" s="62"/>
    </row>
    <row r="139" spans="1:37" ht="63.75">
      <c r="A139" s="12" t="s">
        <v>158</v>
      </c>
      <c r="B139" s="13" t="s">
        <v>154</v>
      </c>
      <c r="C139" s="11">
        <v>10000</v>
      </c>
      <c r="D139" s="11"/>
      <c r="E139" s="11">
        <f t="shared" si="1"/>
        <v>10000</v>
      </c>
      <c r="F139" s="11"/>
      <c r="G139" s="11">
        <f t="shared" si="50"/>
        <v>10000</v>
      </c>
      <c r="H139" s="11"/>
      <c r="I139" s="11">
        <f t="shared" si="79"/>
        <v>10000</v>
      </c>
      <c r="J139" s="11"/>
      <c r="K139" s="11">
        <f t="shared" si="73"/>
        <v>10000</v>
      </c>
      <c r="L139" s="11"/>
      <c r="M139" s="11">
        <f t="shared" si="40"/>
        <v>10000</v>
      </c>
      <c r="N139" s="11"/>
      <c r="O139" s="11">
        <f t="shared" si="80"/>
        <v>10000</v>
      </c>
      <c r="P139" s="11"/>
      <c r="Q139" s="11">
        <f t="shared" si="87"/>
        <v>10000</v>
      </c>
      <c r="R139" s="11">
        <v>10000</v>
      </c>
      <c r="S139" s="11"/>
      <c r="T139" s="11">
        <f t="shared" si="18"/>
        <v>10000</v>
      </c>
      <c r="U139" s="11"/>
      <c r="V139" s="11">
        <f t="shared" si="81"/>
        <v>10000</v>
      </c>
      <c r="W139" s="11"/>
      <c r="X139" s="11">
        <f t="shared" si="82"/>
        <v>10000</v>
      </c>
      <c r="Y139" s="11"/>
      <c r="Z139" s="11">
        <f t="shared" si="83"/>
        <v>10000</v>
      </c>
      <c r="AA139" s="11">
        <v>10000</v>
      </c>
      <c r="AB139" s="11"/>
      <c r="AC139" s="11">
        <f t="shared" si="32"/>
        <v>10000</v>
      </c>
      <c r="AD139" s="11"/>
      <c r="AE139" s="11">
        <f t="shared" si="84"/>
        <v>10000</v>
      </c>
      <c r="AF139" s="11"/>
      <c r="AG139" s="11">
        <f t="shared" si="85"/>
        <v>10000</v>
      </c>
      <c r="AH139" s="11"/>
      <c r="AI139" s="11">
        <f t="shared" si="86"/>
        <v>10000</v>
      </c>
      <c r="AK139" s="62"/>
    </row>
    <row r="140" spans="1:37" ht="38.25">
      <c r="A140" s="12" t="s">
        <v>159</v>
      </c>
      <c r="B140" s="13" t="s">
        <v>154</v>
      </c>
      <c r="C140" s="11">
        <v>25000</v>
      </c>
      <c r="D140" s="11"/>
      <c r="E140" s="11">
        <f t="shared" si="1"/>
        <v>25000</v>
      </c>
      <c r="F140" s="11"/>
      <c r="G140" s="11">
        <f t="shared" si="50"/>
        <v>25000</v>
      </c>
      <c r="H140" s="11"/>
      <c r="I140" s="11">
        <f t="shared" si="79"/>
        <v>25000</v>
      </c>
      <c r="J140" s="11"/>
      <c r="K140" s="11">
        <f t="shared" si="73"/>
        <v>25000</v>
      </c>
      <c r="L140" s="11"/>
      <c r="M140" s="11">
        <f t="shared" si="40"/>
        <v>25000</v>
      </c>
      <c r="N140" s="11"/>
      <c r="O140" s="11">
        <f t="shared" si="80"/>
        <v>25000</v>
      </c>
      <c r="P140" s="11"/>
      <c r="Q140" s="11">
        <f t="shared" si="87"/>
        <v>25000</v>
      </c>
      <c r="R140" s="11">
        <v>25000</v>
      </c>
      <c r="S140" s="11"/>
      <c r="T140" s="11">
        <f t="shared" si="18"/>
        <v>25000</v>
      </c>
      <c r="U140" s="11"/>
      <c r="V140" s="11">
        <f t="shared" si="81"/>
        <v>25000</v>
      </c>
      <c r="W140" s="11"/>
      <c r="X140" s="11">
        <f t="shared" si="82"/>
        <v>25000</v>
      </c>
      <c r="Y140" s="11"/>
      <c r="Z140" s="11">
        <f t="shared" si="83"/>
        <v>25000</v>
      </c>
      <c r="AA140" s="11">
        <v>25000</v>
      </c>
      <c r="AB140" s="11"/>
      <c r="AC140" s="11">
        <f t="shared" si="32"/>
        <v>25000</v>
      </c>
      <c r="AD140" s="11"/>
      <c r="AE140" s="11">
        <f t="shared" si="84"/>
        <v>25000</v>
      </c>
      <c r="AF140" s="11"/>
      <c r="AG140" s="11">
        <f t="shared" si="85"/>
        <v>25000</v>
      </c>
      <c r="AH140" s="11"/>
      <c r="AI140" s="11">
        <f t="shared" si="86"/>
        <v>25000</v>
      </c>
      <c r="AK140" s="62"/>
    </row>
    <row r="141" spans="1:37" ht="76.5">
      <c r="A141" s="12" t="s">
        <v>160</v>
      </c>
      <c r="B141" s="13" t="s">
        <v>154</v>
      </c>
      <c r="C141" s="11">
        <v>49372000</v>
      </c>
      <c r="D141" s="11"/>
      <c r="E141" s="11">
        <f t="shared" si="1"/>
        <v>49372000</v>
      </c>
      <c r="F141" s="11"/>
      <c r="G141" s="11">
        <f t="shared" si="50"/>
        <v>49372000</v>
      </c>
      <c r="H141" s="11"/>
      <c r="I141" s="11">
        <f t="shared" si="79"/>
        <v>49372000</v>
      </c>
      <c r="J141" s="11"/>
      <c r="K141" s="11">
        <f t="shared" si="73"/>
        <v>49372000</v>
      </c>
      <c r="L141" s="11"/>
      <c r="M141" s="11">
        <f t="shared" ref="M141:M167" si="88">K141+L141</f>
        <v>49372000</v>
      </c>
      <c r="N141" s="11">
        <v>2730300</v>
      </c>
      <c r="O141" s="11">
        <f t="shared" si="80"/>
        <v>52102300</v>
      </c>
      <c r="P141" s="11"/>
      <c r="Q141" s="11">
        <f t="shared" si="87"/>
        <v>52102300</v>
      </c>
      <c r="R141" s="11">
        <v>51346800</v>
      </c>
      <c r="S141" s="11"/>
      <c r="T141" s="11">
        <f t="shared" si="18"/>
        <v>51346800</v>
      </c>
      <c r="U141" s="11"/>
      <c r="V141" s="11">
        <f t="shared" si="81"/>
        <v>51346800</v>
      </c>
      <c r="W141" s="11"/>
      <c r="X141" s="11">
        <f t="shared" si="82"/>
        <v>51346800</v>
      </c>
      <c r="Y141" s="11"/>
      <c r="Z141" s="11">
        <f t="shared" si="83"/>
        <v>51346800</v>
      </c>
      <c r="AA141" s="11">
        <v>53400700</v>
      </c>
      <c r="AB141" s="11"/>
      <c r="AC141" s="11">
        <f t="shared" si="32"/>
        <v>53400700</v>
      </c>
      <c r="AD141" s="11"/>
      <c r="AE141" s="11">
        <f t="shared" si="84"/>
        <v>53400700</v>
      </c>
      <c r="AF141" s="11"/>
      <c r="AG141" s="11">
        <f t="shared" si="85"/>
        <v>53400700</v>
      </c>
      <c r="AH141" s="11"/>
      <c r="AI141" s="11">
        <f t="shared" si="86"/>
        <v>53400700</v>
      </c>
      <c r="AK141" s="62"/>
    </row>
    <row r="142" spans="1:37" ht="51">
      <c r="A142" s="12" t="s">
        <v>161</v>
      </c>
      <c r="B142" s="13" t="s">
        <v>162</v>
      </c>
      <c r="C142" s="11">
        <v>9166200</v>
      </c>
      <c r="D142" s="11"/>
      <c r="E142" s="11">
        <f t="shared" si="1"/>
        <v>9166200</v>
      </c>
      <c r="F142" s="11"/>
      <c r="G142" s="11">
        <f t="shared" si="50"/>
        <v>9166200</v>
      </c>
      <c r="H142" s="11"/>
      <c r="I142" s="11">
        <f t="shared" si="79"/>
        <v>9166200</v>
      </c>
      <c r="J142" s="11"/>
      <c r="K142" s="11">
        <f t="shared" si="73"/>
        <v>9166200</v>
      </c>
      <c r="L142" s="11"/>
      <c r="M142" s="11">
        <f t="shared" si="88"/>
        <v>9166200</v>
      </c>
      <c r="N142" s="11">
        <v>284200</v>
      </c>
      <c r="O142" s="11">
        <f t="shared" si="80"/>
        <v>9450400</v>
      </c>
      <c r="P142" s="11"/>
      <c r="Q142" s="11">
        <f t="shared" si="87"/>
        <v>9450400</v>
      </c>
      <c r="R142" s="11">
        <v>9188400</v>
      </c>
      <c r="S142" s="11"/>
      <c r="T142" s="11">
        <f t="shared" si="18"/>
        <v>9188400</v>
      </c>
      <c r="U142" s="11"/>
      <c r="V142" s="11">
        <f t="shared" si="81"/>
        <v>9188400</v>
      </c>
      <c r="W142" s="11"/>
      <c r="X142" s="11">
        <f t="shared" si="82"/>
        <v>9188400</v>
      </c>
      <c r="Y142" s="11"/>
      <c r="Z142" s="11">
        <f t="shared" si="83"/>
        <v>9188400</v>
      </c>
      <c r="AA142" s="11">
        <v>9188400</v>
      </c>
      <c r="AB142" s="11"/>
      <c r="AC142" s="11">
        <f t="shared" si="32"/>
        <v>9188400</v>
      </c>
      <c r="AD142" s="11"/>
      <c r="AE142" s="11">
        <f t="shared" si="84"/>
        <v>9188400</v>
      </c>
      <c r="AF142" s="11"/>
      <c r="AG142" s="11">
        <f t="shared" si="85"/>
        <v>9188400</v>
      </c>
      <c r="AH142" s="11"/>
      <c r="AI142" s="11">
        <f t="shared" si="86"/>
        <v>9188400</v>
      </c>
      <c r="AK142" s="62"/>
    </row>
    <row r="143" spans="1:37" ht="89.25">
      <c r="A143" s="12" t="s">
        <v>163</v>
      </c>
      <c r="B143" s="13" t="s">
        <v>164</v>
      </c>
      <c r="C143" s="11">
        <v>4377500</v>
      </c>
      <c r="D143" s="11">
        <v>-24633.45</v>
      </c>
      <c r="E143" s="11">
        <f t="shared" si="1"/>
        <v>4352866.55</v>
      </c>
      <c r="F143" s="11"/>
      <c r="G143" s="11">
        <f t="shared" si="50"/>
        <v>4352866.55</v>
      </c>
      <c r="H143" s="11"/>
      <c r="I143" s="11">
        <f t="shared" si="79"/>
        <v>4352866.55</v>
      </c>
      <c r="J143" s="11"/>
      <c r="K143" s="11">
        <f t="shared" si="73"/>
        <v>4352866.55</v>
      </c>
      <c r="L143" s="11"/>
      <c r="M143" s="11">
        <f t="shared" si="88"/>
        <v>4352866.55</v>
      </c>
      <c r="N143" s="11"/>
      <c r="O143" s="11">
        <f t="shared" si="80"/>
        <v>4352866.55</v>
      </c>
      <c r="P143" s="11"/>
      <c r="Q143" s="11">
        <f t="shared" si="87"/>
        <v>4352866.55</v>
      </c>
      <c r="R143" s="11">
        <v>4607800</v>
      </c>
      <c r="S143" s="11">
        <v>547409.86</v>
      </c>
      <c r="T143" s="11">
        <f t="shared" si="18"/>
        <v>5155209.8600000003</v>
      </c>
      <c r="U143" s="11"/>
      <c r="V143" s="11">
        <f t="shared" si="81"/>
        <v>5155209.8600000003</v>
      </c>
      <c r="W143" s="11"/>
      <c r="X143" s="11">
        <f t="shared" si="82"/>
        <v>5155209.8600000003</v>
      </c>
      <c r="Y143" s="11"/>
      <c r="Z143" s="11">
        <f t="shared" si="83"/>
        <v>5155209.8600000003</v>
      </c>
      <c r="AA143" s="11">
        <v>4631400</v>
      </c>
      <c r="AB143" s="11">
        <v>558032.97</v>
      </c>
      <c r="AC143" s="11">
        <f t="shared" si="32"/>
        <v>5189432.97</v>
      </c>
      <c r="AD143" s="11"/>
      <c r="AE143" s="11">
        <f t="shared" si="84"/>
        <v>5189432.97</v>
      </c>
      <c r="AF143" s="11"/>
      <c r="AG143" s="11">
        <f t="shared" si="85"/>
        <v>5189432.97</v>
      </c>
      <c r="AH143" s="11"/>
      <c r="AI143" s="11">
        <f t="shared" si="86"/>
        <v>5189432.97</v>
      </c>
      <c r="AK143" s="62"/>
    </row>
    <row r="144" spans="1:37" ht="25.5">
      <c r="A144" s="12" t="s">
        <v>165</v>
      </c>
      <c r="B144" s="13" t="s">
        <v>166</v>
      </c>
      <c r="C144" s="11">
        <v>3023200</v>
      </c>
      <c r="D144" s="11"/>
      <c r="E144" s="11">
        <f t="shared" si="1"/>
        <v>3023200</v>
      </c>
      <c r="F144" s="11"/>
      <c r="G144" s="11">
        <f t="shared" si="50"/>
        <v>3023200</v>
      </c>
      <c r="H144" s="11"/>
      <c r="I144" s="11">
        <f t="shared" si="79"/>
        <v>3023200</v>
      </c>
      <c r="J144" s="11"/>
      <c r="K144" s="11">
        <f t="shared" si="73"/>
        <v>3023200</v>
      </c>
      <c r="L144" s="11">
        <v>204000</v>
      </c>
      <c r="M144" s="11">
        <f t="shared" si="88"/>
        <v>3227200</v>
      </c>
      <c r="N144" s="11"/>
      <c r="O144" s="11">
        <f t="shared" si="80"/>
        <v>3227200</v>
      </c>
      <c r="P144" s="11"/>
      <c r="Q144" s="11">
        <f t="shared" si="87"/>
        <v>3227200</v>
      </c>
      <c r="R144" s="11">
        <v>3043600</v>
      </c>
      <c r="S144" s="11"/>
      <c r="T144" s="11">
        <f t="shared" si="18"/>
        <v>3043600</v>
      </c>
      <c r="U144" s="11"/>
      <c r="V144" s="11">
        <f t="shared" si="81"/>
        <v>3043600</v>
      </c>
      <c r="W144" s="11"/>
      <c r="X144" s="11">
        <f t="shared" si="82"/>
        <v>3043600</v>
      </c>
      <c r="Y144" s="11"/>
      <c r="Z144" s="11">
        <f t="shared" si="83"/>
        <v>3043600</v>
      </c>
      <c r="AA144" s="11">
        <v>3122600</v>
      </c>
      <c r="AB144" s="11"/>
      <c r="AC144" s="11">
        <f t="shared" si="32"/>
        <v>3122600</v>
      </c>
      <c r="AD144" s="11"/>
      <c r="AE144" s="11">
        <f t="shared" si="84"/>
        <v>3122600</v>
      </c>
      <c r="AF144" s="11"/>
      <c r="AG144" s="11">
        <f t="shared" si="85"/>
        <v>3122600</v>
      </c>
      <c r="AH144" s="11"/>
      <c r="AI144" s="11">
        <f t="shared" si="86"/>
        <v>3122600</v>
      </c>
      <c r="AK144" s="62"/>
    </row>
    <row r="145" spans="1:37" ht="38.25">
      <c r="A145" s="12" t="s">
        <v>167</v>
      </c>
      <c r="B145" s="13" t="s">
        <v>168</v>
      </c>
      <c r="C145" s="11">
        <v>10400</v>
      </c>
      <c r="D145" s="11"/>
      <c r="E145" s="11">
        <f t="shared" si="1"/>
        <v>10400</v>
      </c>
      <c r="F145" s="11"/>
      <c r="G145" s="11">
        <f t="shared" si="50"/>
        <v>10400</v>
      </c>
      <c r="H145" s="11"/>
      <c r="I145" s="11">
        <f t="shared" si="79"/>
        <v>10400</v>
      </c>
      <c r="J145" s="11"/>
      <c r="K145" s="11">
        <f t="shared" si="73"/>
        <v>10400</v>
      </c>
      <c r="L145" s="11"/>
      <c r="M145" s="11">
        <f t="shared" si="88"/>
        <v>10400</v>
      </c>
      <c r="N145" s="11"/>
      <c r="O145" s="11">
        <f t="shared" si="80"/>
        <v>10400</v>
      </c>
      <c r="P145" s="11"/>
      <c r="Q145" s="11">
        <f t="shared" si="87"/>
        <v>10400</v>
      </c>
      <c r="R145" s="11">
        <v>11200</v>
      </c>
      <c r="S145" s="11"/>
      <c r="T145" s="11">
        <f t="shared" si="18"/>
        <v>11200</v>
      </c>
      <c r="U145" s="11"/>
      <c r="V145" s="11">
        <f t="shared" si="81"/>
        <v>11200</v>
      </c>
      <c r="W145" s="11"/>
      <c r="X145" s="11">
        <f t="shared" si="82"/>
        <v>11200</v>
      </c>
      <c r="Y145" s="11"/>
      <c r="Z145" s="11">
        <f t="shared" si="83"/>
        <v>11200</v>
      </c>
      <c r="AA145" s="11">
        <v>116800</v>
      </c>
      <c r="AB145" s="11"/>
      <c r="AC145" s="11">
        <f t="shared" si="32"/>
        <v>116800</v>
      </c>
      <c r="AD145" s="11"/>
      <c r="AE145" s="11">
        <f t="shared" si="84"/>
        <v>116800</v>
      </c>
      <c r="AF145" s="11"/>
      <c r="AG145" s="11">
        <f t="shared" si="85"/>
        <v>116800</v>
      </c>
      <c r="AH145" s="11"/>
      <c r="AI145" s="11">
        <f t="shared" si="86"/>
        <v>116800</v>
      </c>
      <c r="AK145" s="62"/>
    </row>
    <row r="146" spans="1:37" ht="25.5">
      <c r="A146" s="12" t="s">
        <v>169</v>
      </c>
      <c r="B146" s="13" t="s">
        <v>170</v>
      </c>
      <c r="C146" s="11"/>
      <c r="D146" s="11"/>
      <c r="E146" s="11"/>
      <c r="F146" s="11">
        <v>397700</v>
      </c>
      <c r="G146" s="11">
        <f>E146+F146</f>
        <v>397700</v>
      </c>
      <c r="H146" s="11">
        <v>-397700</v>
      </c>
      <c r="I146" s="11">
        <f>G146+H146</f>
        <v>0</v>
      </c>
      <c r="J146" s="11"/>
      <c r="K146" s="11">
        <f t="shared" si="73"/>
        <v>0</v>
      </c>
      <c r="L146" s="11"/>
      <c r="M146" s="11">
        <f t="shared" si="88"/>
        <v>0</v>
      </c>
      <c r="N146" s="11"/>
      <c r="O146" s="11">
        <f t="shared" si="80"/>
        <v>0</v>
      </c>
      <c r="P146" s="11"/>
      <c r="Q146" s="11">
        <f t="shared" si="87"/>
        <v>0</v>
      </c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K146" s="62"/>
    </row>
    <row r="147" spans="1:37" ht="25.5">
      <c r="A147" s="12" t="s">
        <v>171</v>
      </c>
      <c r="B147" s="13" t="s">
        <v>172</v>
      </c>
      <c r="C147" s="11">
        <v>4953600</v>
      </c>
      <c r="D147" s="11"/>
      <c r="E147" s="11">
        <f t="shared" si="1"/>
        <v>4953600</v>
      </c>
      <c r="F147" s="11"/>
      <c r="G147" s="11">
        <f t="shared" si="50"/>
        <v>4953600</v>
      </c>
      <c r="H147" s="11"/>
      <c r="I147" s="11">
        <f t="shared" ref="I147" si="89">G147</f>
        <v>4953600</v>
      </c>
      <c r="J147" s="11"/>
      <c r="K147" s="11">
        <f t="shared" si="73"/>
        <v>4953600</v>
      </c>
      <c r="L147" s="11"/>
      <c r="M147" s="11">
        <f t="shared" si="88"/>
        <v>4953600</v>
      </c>
      <c r="N147" s="11"/>
      <c r="O147" s="11">
        <f t="shared" si="80"/>
        <v>4953600</v>
      </c>
      <c r="P147" s="11"/>
      <c r="Q147" s="11">
        <f t="shared" si="87"/>
        <v>4953600</v>
      </c>
      <c r="R147" s="11">
        <v>5097300</v>
      </c>
      <c r="S147" s="11"/>
      <c r="T147" s="11">
        <f t="shared" si="18"/>
        <v>5097300</v>
      </c>
      <c r="U147" s="11"/>
      <c r="V147" s="11">
        <f t="shared" ref="V147:V149" si="90">SUM(T147:U147)</f>
        <v>5097300</v>
      </c>
      <c r="W147" s="11"/>
      <c r="X147" s="11">
        <f t="shared" ref="X147:X149" si="91">SUM(V147:W147)</f>
        <v>5097300</v>
      </c>
      <c r="Y147" s="11"/>
      <c r="Z147" s="11">
        <f t="shared" ref="Z147:Z150" si="92">SUM(X147:Y147)</f>
        <v>5097300</v>
      </c>
      <c r="AA147" s="11">
        <v>5277400</v>
      </c>
      <c r="AB147" s="11"/>
      <c r="AC147" s="11">
        <f t="shared" si="32"/>
        <v>5277400</v>
      </c>
      <c r="AD147" s="11"/>
      <c r="AE147" s="11">
        <f t="shared" ref="AE147:AE149" si="93">SUM(AC147:AD147)</f>
        <v>5277400</v>
      </c>
      <c r="AF147" s="11"/>
      <c r="AG147" s="11">
        <f t="shared" ref="AG147:AG149" si="94">SUM(AE147:AF147)</f>
        <v>5277400</v>
      </c>
      <c r="AH147" s="11"/>
      <c r="AI147" s="11">
        <f t="shared" ref="AI147:AI149" si="95">SUM(AG147:AH147)</f>
        <v>5277400</v>
      </c>
      <c r="AK147" s="62"/>
    </row>
    <row r="148" spans="1:37" ht="63.75">
      <c r="A148" s="12" t="s">
        <v>173</v>
      </c>
      <c r="B148" s="13" t="s">
        <v>174</v>
      </c>
      <c r="C148" s="11">
        <v>11180900</v>
      </c>
      <c r="D148" s="11">
        <v>24513.79</v>
      </c>
      <c r="E148" s="11">
        <f t="shared" si="1"/>
        <v>11205413.789999999</v>
      </c>
      <c r="F148" s="11">
        <v>1047672.18</v>
      </c>
      <c r="G148" s="11">
        <f>E148+F148</f>
        <v>12253085.969999999</v>
      </c>
      <c r="H148" s="11"/>
      <c r="I148" s="11">
        <f>G148+H148</f>
        <v>12253085.969999999</v>
      </c>
      <c r="J148" s="11"/>
      <c r="K148" s="11">
        <f t="shared" si="73"/>
        <v>12253085.969999999</v>
      </c>
      <c r="L148" s="11"/>
      <c r="M148" s="11">
        <f t="shared" si="88"/>
        <v>12253085.969999999</v>
      </c>
      <c r="N148" s="11">
        <v>796353.73</v>
      </c>
      <c r="O148" s="11">
        <f t="shared" si="80"/>
        <v>13049439.699999999</v>
      </c>
      <c r="P148" s="11"/>
      <c r="Q148" s="11">
        <f t="shared" si="87"/>
        <v>13049439.699999999</v>
      </c>
      <c r="R148" s="11">
        <v>10872600</v>
      </c>
      <c r="S148" s="11">
        <v>-54711.48</v>
      </c>
      <c r="T148" s="11">
        <f t="shared" si="18"/>
        <v>10817888.52</v>
      </c>
      <c r="U148" s="11"/>
      <c r="V148" s="11">
        <f t="shared" si="90"/>
        <v>10817888.52</v>
      </c>
      <c r="W148" s="11"/>
      <c r="X148" s="11">
        <f t="shared" si="91"/>
        <v>10817888.52</v>
      </c>
      <c r="Y148" s="11"/>
      <c r="Z148" s="11">
        <f t="shared" si="92"/>
        <v>10817888.52</v>
      </c>
      <c r="AA148" s="11">
        <v>10872600</v>
      </c>
      <c r="AB148" s="11">
        <v>-55766.71</v>
      </c>
      <c r="AC148" s="11">
        <f t="shared" si="32"/>
        <v>10816833.289999999</v>
      </c>
      <c r="AD148" s="11"/>
      <c r="AE148" s="11">
        <f t="shared" si="93"/>
        <v>10816833.289999999</v>
      </c>
      <c r="AF148" s="11"/>
      <c r="AG148" s="11">
        <f t="shared" si="94"/>
        <v>10816833.289999999</v>
      </c>
      <c r="AH148" s="11"/>
      <c r="AI148" s="11">
        <f t="shared" si="95"/>
        <v>10816833.289999999</v>
      </c>
      <c r="AK148" s="62"/>
    </row>
    <row r="149" spans="1:37" ht="38.25">
      <c r="A149" s="12" t="s">
        <v>175</v>
      </c>
      <c r="B149" s="13" t="s">
        <v>174</v>
      </c>
      <c r="C149" s="11">
        <v>570504900</v>
      </c>
      <c r="D149" s="11"/>
      <c r="E149" s="11">
        <f t="shared" si="1"/>
        <v>570504900</v>
      </c>
      <c r="F149" s="11">
        <v>16625700</v>
      </c>
      <c r="G149" s="11">
        <f>E149+F149</f>
        <v>587130600</v>
      </c>
      <c r="H149" s="11"/>
      <c r="I149" s="11">
        <f>G149+H149</f>
        <v>587130600</v>
      </c>
      <c r="J149" s="11"/>
      <c r="K149" s="11">
        <f t="shared" si="73"/>
        <v>587130600</v>
      </c>
      <c r="L149" s="11"/>
      <c r="M149" s="11">
        <f t="shared" si="88"/>
        <v>587130600</v>
      </c>
      <c r="N149" s="11"/>
      <c r="O149" s="11">
        <f t="shared" si="80"/>
        <v>587130600</v>
      </c>
      <c r="P149" s="11"/>
      <c r="Q149" s="11">
        <f t="shared" si="87"/>
        <v>587130600</v>
      </c>
      <c r="R149" s="11">
        <v>607413300</v>
      </c>
      <c r="S149" s="11"/>
      <c r="T149" s="11">
        <f t="shared" si="18"/>
        <v>607413300</v>
      </c>
      <c r="U149" s="11"/>
      <c r="V149" s="11">
        <f t="shared" si="90"/>
        <v>607413300</v>
      </c>
      <c r="W149" s="11"/>
      <c r="X149" s="11">
        <f t="shared" si="91"/>
        <v>607413300</v>
      </c>
      <c r="Y149" s="11"/>
      <c r="Z149" s="11">
        <f t="shared" si="92"/>
        <v>607413300</v>
      </c>
      <c r="AA149" s="11">
        <v>636682800</v>
      </c>
      <c r="AB149" s="11"/>
      <c r="AC149" s="11">
        <f t="shared" si="32"/>
        <v>636682800</v>
      </c>
      <c r="AD149" s="11"/>
      <c r="AE149" s="11">
        <f t="shared" si="93"/>
        <v>636682800</v>
      </c>
      <c r="AF149" s="11"/>
      <c r="AG149" s="11">
        <f t="shared" si="94"/>
        <v>636682800</v>
      </c>
      <c r="AH149" s="11"/>
      <c r="AI149" s="11">
        <f t="shared" si="95"/>
        <v>636682800</v>
      </c>
      <c r="AK149" s="62"/>
    </row>
    <row r="150" spans="1:37" ht="24">
      <c r="A150" s="42" t="s">
        <v>201</v>
      </c>
      <c r="B150" s="13" t="s">
        <v>174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>
        <v>10270200</v>
      </c>
      <c r="M150" s="11">
        <f>L150</f>
        <v>10270200</v>
      </c>
      <c r="N150" s="11">
        <v>311200</v>
      </c>
      <c r="O150" s="11">
        <f t="shared" si="80"/>
        <v>10581400</v>
      </c>
      <c r="P150" s="11"/>
      <c r="Q150" s="11">
        <f t="shared" si="87"/>
        <v>10581400</v>
      </c>
      <c r="R150" s="11"/>
      <c r="S150" s="11"/>
      <c r="T150" s="11"/>
      <c r="U150" s="11"/>
      <c r="V150" s="11"/>
      <c r="W150" s="11">
        <v>30677700</v>
      </c>
      <c r="X150" s="11">
        <f>W150</f>
        <v>30677700</v>
      </c>
      <c r="Y150" s="11"/>
      <c r="Z150" s="11">
        <f t="shared" si="92"/>
        <v>30677700</v>
      </c>
      <c r="AA150" s="11"/>
      <c r="AB150" s="11"/>
      <c r="AC150" s="11"/>
      <c r="AD150" s="11"/>
      <c r="AE150" s="11"/>
      <c r="AF150" s="11"/>
      <c r="AG150" s="11"/>
      <c r="AH150" s="11">
        <v>30544900</v>
      </c>
      <c r="AI150" s="11">
        <f>AH150</f>
        <v>30544900</v>
      </c>
      <c r="AK150" s="62"/>
    </row>
    <row r="151" spans="1:37" s="28" customFormat="1" ht="25.5">
      <c r="A151" s="7" t="s">
        <v>176</v>
      </c>
      <c r="B151" s="8" t="s">
        <v>177</v>
      </c>
      <c r="C151" s="9">
        <f>SUM(C152:C160)</f>
        <v>189200</v>
      </c>
      <c r="D151" s="9">
        <f>SUM(D152:D160)</f>
        <v>667786</v>
      </c>
      <c r="E151" s="9">
        <f>SUM(E152:E160)</f>
        <v>856986</v>
      </c>
      <c r="F151" s="9">
        <f>SUM(F152:F160)</f>
        <v>-564354</v>
      </c>
      <c r="G151" s="9">
        <f t="shared" ref="G151" si="96">SUM(G152:G158)</f>
        <v>292632</v>
      </c>
      <c r="H151" s="9">
        <f>SUM(H152:H160)</f>
        <v>954042.77</v>
      </c>
      <c r="I151" s="9">
        <f>SUM(I152:I160)</f>
        <v>1246674.77</v>
      </c>
      <c r="J151" s="9">
        <f t="shared" ref="J151:AI151" si="97">SUM(J152:J160)</f>
        <v>7074000</v>
      </c>
      <c r="K151" s="9">
        <f t="shared" si="73"/>
        <v>8320674.7699999996</v>
      </c>
      <c r="L151" s="9">
        <f t="shared" ref="L151:Q151" si="98">SUM(L152:L165)</f>
        <v>4224375</v>
      </c>
      <c r="M151" s="9">
        <f t="shared" si="98"/>
        <v>12545049.77</v>
      </c>
      <c r="N151" s="9">
        <f t="shared" si="98"/>
        <v>617614.18999999994</v>
      </c>
      <c r="O151" s="9">
        <f t="shared" si="98"/>
        <v>13162663.960000001</v>
      </c>
      <c r="P151" s="9">
        <f t="shared" si="98"/>
        <v>0</v>
      </c>
      <c r="Q151" s="9">
        <f t="shared" si="98"/>
        <v>13162663.960000001</v>
      </c>
      <c r="R151" s="9">
        <f t="shared" si="97"/>
        <v>189200</v>
      </c>
      <c r="S151" s="9">
        <f t="shared" si="97"/>
        <v>0</v>
      </c>
      <c r="T151" s="9">
        <f t="shared" si="97"/>
        <v>189200</v>
      </c>
      <c r="U151" s="9">
        <f t="shared" si="97"/>
        <v>0</v>
      </c>
      <c r="V151" s="9">
        <f t="shared" si="97"/>
        <v>189200</v>
      </c>
      <c r="W151" s="9">
        <f t="shared" si="97"/>
        <v>0</v>
      </c>
      <c r="X151" s="9">
        <f t="shared" si="97"/>
        <v>189200</v>
      </c>
      <c r="Y151" s="9">
        <f t="shared" si="97"/>
        <v>0</v>
      </c>
      <c r="Z151" s="9">
        <f t="shared" si="97"/>
        <v>189200</v>
      </c>
      <c r="AA151" s="9">
        <f t="shared" si="97"/>
        <v>189200</v>
      </c>
      <c r="AB151" s="9">
        <f t="shared" si="97"/>
        <v>0</v>
      </c>
      <c r="AC151" s="9">
        <f t="shared" si="97"/>
        <v>189200</v>
      </c>
      <c r="AD151" s="9">
        <f t="shared" si="97"/>
        <v>0</v>
      </c>
      <c r="AE151" s="9">
        <f t="shared" si="97"/>
        <v>189200</v>
      </c>
      <c r="AF151" s="9">
        <f t="shared" si="97"/>
        <v>0</v>
      </c>
      <c r="AG151" s="9">
        <f t="shared" si="97"/>
        <v>189200</v>
      </c>
      <c r="AH151" s="9">
        <f t="shared" si="97"/>
        <v>0</v>
      </c>
      <c r="AI151" s="9">
        <f t="shared" si="97"/>
        <v>189200</v>
      </c>
      <c r="AJ151" s="68"/>
      <c r="AK151" s="62"/>
    </row>
    <row r="152" spans="1:37" ht="51">
      <c r="A152" s="12" t="s">
        <v>178</v>
      </c>
      <c r="B152" s="13" t="s">
        <v>179</v>
      </c>
      <c r="C152" s="11"/>
      <c r="D152" s="11">
        <v>68432</v>
      </c>
      <c r="E152" s="11">
        <f t="shared" ref="E152:E154" si="99">D152</f>
        <v>68432</v>
      </c>
      <c r="F152" s="11"/>
      <c r="G152" s="11">
        <f t="shared" si="50"/>
        <v>68432</v>
      </c>
      <c r="H152" s="11"/>
      <c r="I152" s="11">
        <f t="shared" ref="I152:I153" si="100">G152</f>
        <v>68432</v>
      </c>
      <c r="J152" s="11"/>
      <c r="K152" s="11">
        <f t="shared" si="73"/>
        <v>68432</v>
      </c>
      <c r="L152" s="11"/>
      <c r="M152" s="11">
        <f t="shared" si="88"/>
        <v>68432</v>
      </c>
      <c r="N152" s="11"/>
      <c r="O152" s="11">
        <f t="shared" ref="O152:O168" si="101">M152+N152</f>
        <v>68432</v>
      </c>
      <c r="P152" s="11"/>
      <c r="Q152" s="11">
        <f>SUM(O152:P152)</f>
        <v>68432</v>
      </c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K152" s="62"/>
    </row>
    <row r="153" spans="1:37" ht="51">
      <c r="A153" s="12" t="s">
        <v>180</v>
      </c>
      <c r="B153" s="13" t="s">
        <v>179</v>
      </c>
      <c r="C153" s="11"/>
      <c r="D153" s="11">
        <v>35000</v>
      </c>
      <c r="E153" s="11">
        <f t="shared" si="99"/>
        <v>35000</v>
      </c>
      <c r="F153" s="11"/>
      <c r="G153" s="11">
        <f t="shared" si="50"/>
        <v>35000</v>
      </c>
      <c r="H153" s="11"/>
      <c r="I153" s="11">
        <f t="shared" si="100"/>
        <v>35000</v>
      </c>
      <c r="J153" s="11"/>
      <c r="K153" s="11">
        <f t="shared" si="73"/>
        <v>35000</v>
      </c>
      <c r="L153" s="11"/>
      <c r="M153" s="11">
        <f t="shared" si="88"/>
        <v>35000</v>
      </c>
      <c r="N153" s="11"/>
      <c r="O153" s="11">
        <f t="shared" si="101"/>
        <v>35000</v>
      </c>
      <c r="P153" s="11"/>
      <c r="Q153" s="11">
        <f t="shared" ref="Q153:Q165" si="102">SUM(O153:P153)</f>
        <v>35000</v>
      </c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K153" s="62"/>
    </row>
    <row r="154" spans="1:37" ht="38.25">
      <c r="A154" s="21" t="s">
        <v>208</v>
      </c>
      <c r="B154" s="13" t="s">
        <v>181</v>
      </c>
      <c r="C154" s="11"/>
      <c r="D154" s="11">
        <v>306000</v>
      </c>
      <c r="E154" s="11">
        <f t="shared" si="99"/>
        <v>306000</v>
      </c>
      <c r="F154" s="11">
        <v>-306000</v>
      </c>
      <c r="G154" s="11">
        <f>E154+F154</f>
        <v>0</v>
      </c>
      <c r="H154" s="11"/>
      <c r="I154" s="11">
        <f>G154+H154</f>
        <v>0</v>
      </c>
      <c r="J154" s="11"/>
      <c r="K154" s="11">
        <f t="shared" si="73"/>
        <v>0</v>
      </c>
      <c r="L154" s="11"/>
      <c r="M154" s="11">
        <f t="shared" si="88"/>
        <v>0</v>
      </c>
      <c r="N154" s="11"/>
      <c r="O154" s="11">
        <f t="shared" si="101"/>
        <v>0</v>
      </c>
      <c r="P154" s="11"/>
      <c r="Q154" s="11">
        <f t="shared" si="102"/>
        <v>0</v>
      </c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K154" s="62"/>
    </row>
    <row r="155" spans="1:37" ht="38.25">
      <c r="A155" s="21" t="s">
        <v>182</v>
      </c>
      <c r="B155" s="13" t="s">
        <v>181</v>
      </c>
      <c r="C155" s="11"/>
      <c r="D155" s="11">
        <v>258354</v>
      </c>
      <c r="E155" s="11">
        <f>D155</f>
        <v>258354</v>
      </c>
      <c r="F155" s="11">
        <v>-258354</v>
      </c>
      <c r="G155" s="11">
        <f>E155+F155</f>
        <v>0</v>
      </c>
      <c r="H155" s="11"/>
      <c r="I155" s="11">
        <f>G155+H155</f>
        <v>0</v>
      </c>
      <c r="J155" s="11"/>
      <c r="K155" s="11">
        <f t="shared" si="73"/>
        <v>0</v>
      </c>
      <c r="L155" s="11"/>
      <c r="M155" s="11">
        <f t="shared" si="88"/>
        <v>0</v>
      </c>
      <c r="N155" s="11"/>
      <c r="O155" s="11">
        <f t="shared" si="101"/>
        <v>0</v>
      </c>
      <c r="P155" s="11"/>
      <c r="Q155" s="11">
        <f t="shared" si="102"/>
        <v>0</v>
      </c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K155" s="62"/>
    </row>
    <row r="156" spans="1:37" ht="38.25">
      <c r="A156" s="21" t="s">
        <v>183</v>
      </c>
      <c r="B156" s="13" t="s">
        <v>181</v>
      </c>
      <c r="C156" s="11"/>
      <c r="D156" s="11"/>
      <c r="E156" s="11"/>
      <c r="F156" s="11"/>
      <c r="G156" s="11"/>
      <c r="H156" s="11">
        <f>134042.77+100000</f>
        <v>234042.77</v>
      </c>
      <c r="I156" s="11">
        <f>G156+H156</f>
        <v>234042.77</v>
      </c>
      <c r="J156" s="11"/>
      <c r="K156" s="11">
        <f t="shared" si="73"/>
        <v>234042.77</v>
      </c>
      <c r="L156" s="11"/>
      <c r="M156" s="11">
        <f t="shared" si="88"/>
        <v>234042.77</v>
      </c>
      <c r="N156" s="11">
        <v>106681.19</v>
      </c>
      <c r="O156" s="11">
        <f t="shared" si="101"/>
        <v>340723.95999999996</v>
      </c>
      <c r="P156" s="11"/>
      <c r="Q156" s="11">
        <f t="shared" si="102"/>
        <v>340723.95999999996</v>
      </c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K156" s="62"/>
    </row>
    <row r="157" spans="1:37" ht="38.25">
      <c r="A157" s="12" t="s">
        <v>184</v>
      </c>
      <c r="B157" s="13" t="s">
        <v>181</v>
      </c>
      <c r="C157" s="11"/>
      <c r="D157" s="11"/>
      <c r="E157" s="11"/>
      <c r="F157" s="11"/>
      <c r="G157" s="11"/>
      <c r="H157" s="11"/>
      <c r="I157" s="11"/>
      <c r="J157" s="11">
        <v>7074000</v>
      </c>
      <c r="K157" s="11">
        <f t="shared" si="73"/>
        <v>7074000</v>
      </c>
      <c r="L157" s="11"/>
      <c r="M157" s="11">
        <f t="shared" si="88"/>
        <v>7074000</v>
      </c>
      <c r="N157" s="11"/>
      <c r="O157" s="11">
        <f t="shared" si="101"/>
        <v>7074000</v>
      </c>
      <c r="P157" s="11"/>
      <c r="Q157" s="11">
        <f t="shared" si="102"/>
        <v>7074000</v>
      </c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K157" s="62"/>
    </row>
    <row r="158" spans="1:37" ht="63.75">
      <c r="A158" s="12" t="s">
        <v>185</v>
      </c>
      <c r="B158" s="13" t="s">
        <v>181</v>
      </c>
      <c r="C158" s="11">
        <v>189200</v>
      </c>
      <c r="D158" s="11"/>
      <c r="E158" s="11">
        <f t="shared" si="1"/>
        <v>189200</v>
      </c>
      <c r="F158" s="11"/>
      <c r="G158" s="11">
        <f t="shared" si="1"/>
        <v>189200</v>
      </c>
      <c r="H158" s="11"/>
      <c r="I158" s="11">
        <f t="shared" ref="I158:I168" si="103">SUM(G158:H158)</f>
        <v>189200</v>
      </c>
      <c r="J158" s="11"/>
      <c r="K158" s="11">
        <f t="shared" si="73"/>
        <v>189200</v>
      </c>
      <c r="L158" s="11"/>
      <c r="M158" s="11">
        <f t="shared" si="88"/>
        <v>189200</v>
      </c>
      <c r="N158" s="11"/>
      <c r="O158" s="11">
        <f t="shared" si="101"/>
        <v>189200</v>
      </c>
      <c r="P158" s="11"/>
      <c r="Q158" s="11">
        <f t="shared" si="102"/>
        <v>189200</v>
      </c>
      <c r="R158" s="11">
        <v>189200</v>
      </c>
      <c r="S158" s="11"/>
      <c r="T158" s="11">
        <f t="shared" si="18"/>
        <v>189200</v>
      </c>
      <c r="U158" s="11"/>
      <c r="V158" s="11">
        <f t="shared" ref="V158:V166" si="104">SUM(T158:U158)</f>
        <v>189200</v>
      </c>
      <c r="W158" s="11"/>
      <c r="X158" s="11">
        <f t="shared" ref="X158" si="105">SUM(V158:W158)</f>
        <v>189200</v>
      </c>
      <c r="Y158" s="11"/>
      <c r="Z158" s="11">
        <f t="shared" ref="Z158" si="106">SUM(X158:Y158)</f>
        <v>189200</v>
      </c>
      <c r="AA158" s="11">
        <v>189200</v>
      </c>
      <c r="AB158" s="11"/>
      <c r="AC158" s="11">
        <f t="shared" si="32"/>
        <v>189200</v>
      </c>
      <c r="AD158" s="11"/>
      <c r="AE158" s="11">
        <f t="shared" ref="AE158:AE166" si="107">SUM(AC158:AD158)</f>
        <v>189200</v>
      </c>
      <c r="AF158" s="11"/>
      <c r="AG158" s="11">
        <f t="shared" ref="AG158:AG166" si="108">SUM(AE158:AF158)</f>
        <v>189200</v>
      </c>
      <c r="AH158" s="11"/>
      <c r="AI158" s="11">
        <f t="shared" ref="AI158" si="109">SUM(AG158:AH158)</f>
        <v>189200</v>
      </c>
      <c r="AK158" s="62"/>
    </row>
    <row r="159" spans="1:37" ht="51">
      <c r="A159" s="12" t="s">
        <v>186</v>
      </c>
      <c r="B159" s="13" t="s">
        <v>181</v>
      </c>
      <c r="C159" s="11"/>
      <c r="D159" s="11"/>
      <c r="E159" s="11"/>
      <c r="F159" s="11"/>
      <c r="G159" s="11"/>
      <c r="H159" s="11">
        <v>720000</v>
      </c>
      <c r="I159" s="11">
        <f>H159</f>
        <v>720000</v>
      </c>
      <c r="J159" s="11"/>
      <c r="K159" s="11">
        <f t="shared" si="73"/>
        <v>720000</v>
      </c>
      <c r="L159" s="11"/>
      <c r="M159" s="11">
        <f t="shared" si="88"/>
        <v>720000</v>
      </c>
      <c r="N159" s="11"/>
      <c r="O159" s="11">
        <f t="shared" si="101"/>
        <v>720000</v>
      </c>
      <c r="P159" s="11"/>
      <c r="Q159" s="11">
        <f t="shared" si="102"/>
        <v>720000</v>
      </c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K159" s="62"/>
    </row>
    <row r="160" spans="1:37" ht="25.5">
      <c r="A160" s="12" t="s">
        <v>187</v>
      </c>
      <c r="B160" s="13" t="s">
        <v>181</v>
      </c>
      <c r="C160" s="11"/>
      <c r="D160" s="11"/>
      <c r="E160" s="11">
        <f t="shared" si="1"/>
        <v>0</v>
      </c>
      <c r="F160" s="11"/>
      <c r="G160" s="11">
        <f t="shared" si="1"/>
        <v>0</v>
      </c>
      <c r="H160" s="11"/>
      <c r="I160" s="11">
        <f t="shared" si="103"/>
        <v>0</v>
      </c>
      <c r="J160" s="11"/>
      <c r="K160" s="11">
        <f t="shared" si="73"/>
        <v>0</v>
      </c>
      <c r="L160" s="11"/>
      <c r="M160" s="11">
        <f t="shared" si="88"/>
        <v>0</v>
      </c>
      <c r="N160" s="11"/>
      <c r="O160" s="11">
        <f t="shared" si="101"/>
        <v>0</v>
      </c>
      <c r="P160" s="11"/>
      <c r="Q160" s="11">
        <f t="shared" si="102"/>
        <v>0</v>
      </c>
      <c r="R160" s="11"/>
      <c r="S160" s="11"/>
      <c r="T160" s="11">
        <f t="shared" si="18"/>
        <v>0</v>
      </c>
      <c r="U160" s="11"/>
      <c r="V160" s="11">
        <f t="shared" si="104"/>
        <v>0</v>
      </c>
      <c r="W160" s="11"/>
      <c r="X160" s="11">
        <f t="shared" ref="X160" si="110">SUM(V160:W160)</f>
        <v>0</v>
      </c>
      <c r="Y160" s="11"/>
      <c r="Z160" s="11">
        <f t="shared" ref="Z160" si="111">SUM(X160:Y160)</f>
        <v>0</v>
      </c>
      <c r="AA160" s="11"/>
      <c r="AB160" s="11"/>
      <c r="AC160" s="11">
        <f t="shared" si="32"/>
        <v>0</v>
      </c>
      <c r="AD160" s="11"/>
      <c r="AE160" s="11">
        <f t="shared" si="107"/>
        <v>0</v>
      </c>
      <c r="AF160" s="11"/>
      <c r="AG160" s="11">
        <f t="shared" si="108"/>
        <v>0</v>
      </c>
      <c r="AH160" s="11"/>
      <c r="AI160" s="11">
        <f t="shared" ref="AI160" si="112">SUM(AG160:AH160)</f>
        <v>0</v>
      </c>
      <c r="AK160" s="62"/>
    </row>
    <row r="161" spans="1:38" ht="24">
      <c r="A161" s="41" t="s">
        <v>202</v>
      </c>
      <c r="B161" s="13" t="s">
        <v>181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>
        <v>1901420</v>
      </c>
      <c r="M161" s="11">
        <f>L161</f>
        <v>1901420</v>
      </c>
      <c r="N161" s="11"/>
      <c r="O161" s="11">
        <f t="shared" si="101"/>
        <v>1901420</v>
      </c>
      <c r="P161" s="11"/>
      <c r="Q161" s="11">
        <f t="shared" si="102"/>
        <v>1901420</v>
      </c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K161" s="62"/>
    </row>
    <row r="162" spans="1:38" ht="24">
      <c r="A162" s="41" t="s">
        <v>207</v>
      </c>
      <c r="B162" s="13" t="s">
        <v>181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>
        <v>170000</v>
      </c>
      <c r="M162" s="11">
        <f t="shared" ref="M162:M165" si="113">L162</f>
        <v>170000</v>
      </c>
      <c r="N162" s="11">
        <v>67000</v>
      </c>
      <c r="O162" s="11">
        <f t="shared" si="101"/>
        <v>237000</v>
      </c>
      <c r="P162" s="11"/>
      <c r="Q162" s="11">
        <f t="shared" si="102"/>
        <v>237000</v>
      </c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K162" s="62"/>
    </row>
    <row r="163" spans="1:38" ht="24">
      <c r="A163" s="41" t="s">
        <v>203</v>
      </c>
      <c r="B163" s="13" t="s">
        <v>181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>
        <v>1740000</v>
      </c>
      <c r="M163" s="11">
        <f t="shared" si="113"/>
        <v>1740000</v>
      </c>
      <c r="N163" s="11"/>
      <c r="O163" s="11">
        <f t="shared" si="101"/>
        <v>1740000</v>
      </c>
      <c r="P163" s="11"/>
      <c r="Q163" s="11">
        <f t="shared" si="102"/>
        <v>1740000</v>
      </c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K163" s="62"/>
    </row>
    <row r="164" spans="1:38" ht="24">
      <c r="A164" s="41" t="s">
        <v>209</v>
      </c>
      <c r="B164" s="13" t="s">
        <v>181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>
        <v>0</v>
      </c>
      <c r="N164" s="11">
        <v>443933</v>
      </c>
      <c r="O164" s="11">
        <f t="shared" si="101"/>
        <v>443933</v>
      </c>
      <c r="P164" s="11"/>
      <c r="Q164" s="11">
        <f t="shared" si="102"/>
        <v>443933</v>
      </c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K164" s="62"/>
    </row>
    <row r="165" spans="1:38" ht="24">
      <c r="A165" s="41" t="s">
        <v>204</v>
      </c>
      <c r="B165" s="13" t="s">
        <v>181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>
        <v>412955</v>
      </c>
      <c r="M165" s="11">
        <f t="shared" si="113"/>
        <v>412955</v>
      </c>
      <c r="N165" s="11"/>
      <c r="O165" s="11">
        <f t="shared" si="101"/>
        <v>412955</v>
      </c>
      <c r="P165" s="11"/>
      <c r="Q165" s="11">
        <f t="shared" si="102"/>
        <v>412955</v>
      </c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K165" s="62"/>
    </row>
    <row r="166" spans="1:38" s="28" customFormat="1" ht="25.5">
      <c r="A166" s="7" t="s">
        <v>188</v>
      </c>
      <c r="B166" s="8" t="s">
        <v>189</v>
      </c>
      <c r="C166" s="9">
        <v>5531312</v>
      </c>
      <c r="D166" s="9"/>
      <c r="E166" s="9">
        <f t="shared" si="1"/>
        <v>5531312</v>
      </c>
      <c r="F166" s="9"/>
      <c r="G166" s="9">
        <f t="shared" si="1"/>
        <v>5531312</v>
      </c>
      <c r="H166" s="9"/>
      <c r="I166" s="9">
        <f t="shared" si="103"/>
        <v>5531312</v>
      </c>
      <c r="J166" s="9"/>
      <c r="K166" s="9">
        <f>I166+J166</f>
        <v>5531312</v>
      </c>
      <c r="L166" s="9"/>
      <c r="M166" s="9">
        <f>K166+L166</f>
        <v>5531312</v>
      </c>
      <c r="N166" s="9">
        <v>-17626.939999999999</v>
      </c>
      <c r="O166" s="9">
        <f>M166+N166</f>
        <v>5513685.0599999996</v>
      </c>
      <c r="P166" s="9"/>
      <c r="Q166" s="9">
        <f>O166+P166</f>
        <v>5513685.0599999996</v>
      </c>
      <c r="R166" s="9">
        <v>0</v>
      </c>
      <c r="S166" s="9"/>
      <c r="T166" s="9">
        <f t="shared" si="18"/>
        <v>0</v>
      </c>
      <c r="U166" s="9"/>
      <c r="V166" s="9">
        <f t="shared" si="104"/>
        <v>0</v>
      </c>
      <c r="W166" s="9"/>
      <c r="X166" s="9">
        <f t="shared" ref="X166" si="114">SUM(V166:W166)</f>
        <v>0</v>
      </c>
      <c r="Y166" s="9"/>
      <c r="Z166" s="9">
        <f t="shared" ref="Z166" si="115">SUM(X166:Y166)</f>
        <v>0</v>
      </c>
      <c r="AA166" s="9">
        <v>0</v>
      </c>
      <c r="AB166" s="9"/>
      <c r="AC166" s="9">
        <f t="shared" si="32"/>
        <v>0</v>
      </c>
      <c r="AD166" s="9"/>
      <c r="AE166" s="9">
        <f t="shared" si="107"/>
        <v>0</v>
      </c>
      <c r="AF166" s="9"/>
      <c r="AG166" s="9">
        <f t="shared" si="108"/>
        <v>0</v>
      </c>
      <c r="AH166" s="9"/>
      <c r="AI166" s="9">
        <f t="shared" ref="AI166" si="116">SUM(AG166:AH166)</f>
        <v>0</v>
      </c>
      <c r="AJ166" s="68"/>
      <c r="AK166" s="62"/>
      <c r="AL166" s="63"/>
    </row>
    <row r="167" spans="1:38" s="40" customFormat="1" ht="51">
      <c r="A167" s="36" t="s">
        <v>221</v>
      </c>
      <c r="B167" s="37" t="s">
        <v>222</v>
      </c>
      <c r="C167" s="38"/>
      <c r="D167" s="38"/>
      <c r="E167" s="38"/>
      <c r="F167" s="38">
        <v>5174552.41</v>
      </c>
      <c r="G167" s="38">
        <f>F167</f>
        <v>5174552.41</v>
      </c>
      <c r="H167" s="38"/>
      <c r="I167" s="9">
        <f t="shared" si="103"/>
        <v>5174552.41</v>
      </c>
      <c r="J167" s="9"/>
      <c r="K167" s="9">
        <f t="shared" si="73"/>
        <v>5174552.41</v>
      </c>
      <c r="L167" s="9"/>
      <c r="M167" s="9">
        <f t="shared" si="88"/>
        <v>5174552.41</v>
      </c>
      <c r="N167" s="9"/>
      <c r="O167" s="9">
        <f t="shared" si="101"/>
        <v>5174552.41</v>
      </c>
      <c r="P167" s="9">
        <f>90117.25+5507.11</f>
        <v>95624.36</v>
      </c>
      <c r="Q167" s="9">
        <f t="shared" ref="Q167" si="117">O167+P167</f>
        <v>5270176.7700000005</v>
      </c>
      <c r="R167" s="38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68"/>
      <c r="AK167" s="62"/>
    </row>
    <row r="168" spans="1:38" s="40" customFormat="1" ht="25.5">
      <c r="A168" s="36" t="s">
        <v>223</v>
      </c>
      <c r="B168" s="37" t="s">
        <v>224</v>
      </c>
      <c r="C168" s="38"/>
      <c r="D168" s="38"/>
      <c r="E168" s="38"/>
      <c r="F168" s="38">
        <v>-616549.01</v>
      </c>
      <c r="G168" s="38">
        <f>F168</f>
        <v>-616549.01</v>
      </c>
      <c r="H168" s="38"/>
      <c r="I168" s="9">
        <f t="shared" si="103"/>
        <v>-616549.01</v>
      </c>
      <c r="J168" s="9"/>
      <c r="K168" s="9">
        <f>I168+J168</f>
        <v>-616549.01</v>
      </c>
      <c r="L168" s="9"/>
      <c r="M168" s="9">
        <f>K168+L168</f>
        <v>-616549.01</v>
      </c>
      <c r="N168" s="9"/>
      <c r="O168" s="9">
        <f t="shared" si="101"/>
        <v>-616549.01</v>
      </c>
      <c r="P168" s="9">
        <f>-826289.19-O168</f>
        <v>-209740.17999999993</v>
      </c>
      <c r="Q168" s="9">
        <f>O168+P168</f>
        <v>-826289.19</v>
      </c>
      <c r="R168" s="38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68"/>
      <c r="AK168" s="62"/>
    </row>
    <row r="169" spans="1:38" s="28" customFormat="1">
      <c r="A169" s="27" t="s">
        <v>190</v>
      </c>
      <c r="B169" s="8"/>
      <c r="C169" s="9">
        <f t="shared" ref="C169:AI169" si="118">C38+C64</f>
        <v>1241765138.49</v>
      </c>
      <c r="D169" s="9">
        <f t="shared" si="118"/>
        <v>333421814.31999999</v>
      </c>
      <c r="E169" s="9">
        <f t="shared" si="118"/>
        <v>1575186952.8099999</v>
      </c>
      <c r="F169" s="9">
        <f t="shared" si="118"/>
        <v>63834721.149999999</v>
      </c>
      <c r="G169" s="9">
        <f t="shared" si="118"/>
        <v>1640021673.96</v>
      </c>
      <c r="H169" s="9">
        <f t="shared" si="118"/>
        <v>34926579.140000001</v>
      </c>
      <c r="I169" s="33">
        <f t="shared" si="118"/>
        <v>1674948253.0999999</v>
      </c>
      <c r="J169" s="33">
        <f t="shared" si="118"/>
        <v>10174000</v>
      </c>
      <c r="K169" s="33">
        <f t="shared" si="118"/>
        <v>1685122253.0999999</v>
      </c>
      <c r="L169" s="33">
        <f t="shared" si="118"/>
        <v>21553471.609999999</v>
      </c>
      <c r="M169" s="33">
        <f t="shared" si="118"/>
        <v>1706675724.7099998</v>
      </c>
      <c r="N169" s="33">
        <f t="shared" si="118"/>
        <v>1945153.1400000001</v>
      </c>
      <c r="O169" s="33">
        <f>O38+O64</f>
        <v>1708620877.8499997</v>
      </c>
      <c r="P169" s="33">
        <f t="shared" ref="P169:Q169" si="119">P38+P64</f>
        <v>17811585.5</v>
      </c>
      <c r="Q169" s="33">
        <f t="shared" si="119"/>
        <v>1726432463.3499994</v>
      </c>
      <c r="R169" s="33">
        <f t="shared" si="118"/>
        <v>1405354549.73</v>
      </c>
      <c r="S169" s="33">
        <f t="shared" si="118"/>
        <v>295895335.54000002</v>
      </c>
      <c r="T169" s="33">
        <f t="shared" si="118"/>
        <v>1701249885.27</v>
      </c>
      <c r="U169" s="33">
        <f t="shared" si="118"/>
        <v>-70531955.180000007</v>
      </c>
      <c r="V169" s="33">
        <f t="shared" si="118"/>
        <v>1630717930.0899999</v>
      </c>
      <c r="W169" s="33">
        <f t="shared" si="118"/>
        <v>30677700</v>
      </c>
      <c r="X169" s="33">
        <f t="shared" si="118"/>
        <v>1661395630.0899999</v>
      </c>
      <c r="Y169" s="33">
        <f t="shared" si="118"/>
        <v>0</v>
      </c>
      <c r="Z169" s="33">
        <f t="shared" si="118"/>
        <v>1661395630.0899999</v>
      </c>
      <c r="AA169" s="33">
        <f t="shared" si="118"/>
        <v>1954723442.52</v>
      </c>
      <c r="AB169" s="33">
        <f t="shared" si="118"/>
        <v>17521548.330000002</v>
      </c>
      <c r="AC169" s="33">
        <f t="shared" si="118"/>
        <v>1972244990.8499999</v>
      </c>
      <c r="AD169" s="33">
        <f t="shared" si="118"/>
        <v>222222222.22</v>
      </c>
      <c r="AE169" s="33">
        <f t="shared" si="118"/>
        <v>2194467213.0699997</v>
      </c>
      <c r="AF169" s="33">
        <f t="shared" si="118"/>
        <v>-141299182.34999999</v>
      </c>
      <c r="AG169" s="33">
        <f t="shared" si="118"/>
        <v>2053168030.72</v>
      </c>
      <c r="AH169" s="33">
        <f t="shared" si="118"/>
        <v>-56460527.820000008</v>
      </c>
      <c r="AI169" s="33">
        <f t="shared" si="118"/>
        <v>1996707502.9000001</v>
      </c>
      <c r="AJ169" s="68"/>
      <c r="AK169" s="62"/>
    </row>
    <row r="171" spans="1:38">
      <c r="D171" s="29"/>
      <c r="F171" s="29"/>
      <c r="H171" s="29"/>
      <c r="O171" s="48">
        <v>1708620877.8499997</v>
      </c>
      <c r="R171" s="48">
        <v>1405354549.73</v>
      </c>
      <c r="S171" s="48">
        <v>295895335.54000002</v>
      </c>
      <c r="T171" s="48">
        <v>1701249885.27</v>
      </c>
      <c r="U171" s="48">
        <v>-70531955.180000007</v>
      </c>
      <c r="V171" s="48">
        <v>1630717930.0899999</v>
      </c>
      <c r="W171" s="48">
        <v>30677700</v>
      </c>
      <c r="X171" s="49">
        <v>1661395630.0899999</v>
      </c>
      <c r="Y171" s="48">
        <v>0</v>
      </c>
      <c r="Z171" s="49">
        <v>1661395630.0899999</v>
      </c>
      <c r="AA171" s="48">
        <v>1954723442.52</v>
      </c>
      <c r="AB171" s="48">
        <v>17521548.330000002</v>
      </c>
      <c r="AC171" s="48">
        <v>1972244990.8499999</v>
      </c>
      <c r="AD171" s="48">
        <v>222222222.22</v>
      </c>
      <c r="AE171" s="48">
        <v>2194467213.0699997</v>
      </c>
      <c r="AF171" s="48">
        <v>-141299182.34999999</v>
      </c>
      <c r="AG171" s="48">
        <v>2053168030.72</v>
      </c>
      <c r="AH171" s="48">
        <v>-56460527.820000008</v>
      </c>
      <c r="AI171" s="49">
        <v>1996707502.9000001</v>
      </c>
    </row>
    <row r="174" spans="1:38" s="32" customFormat="1" ht="12">
      <c r="B174" s="30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71"/>
    </row>
  </sheetData>
  <mergeCells count="29">
    <mergeCell ref="B19:AH19"/>
    <mergeCell ref="B21:AH21"/>
    <mergeCell ref="B25:AH25"/>
    <mergeCell ref="B26:AH26"/>
    <mergeCell ref="B27:AH27"/>
    <mergeCell ref="B29:AH29"/>
    <mergeCell ref="I36:K36"/>
    <mergeCell ref="A32:AA32"/>
    <mergeCell ref="A34:A35"/>
    <mergeCell ref="B34:B35"/>
    <mergeCell ref="C34:AI34"/>
    <mergeCell ref="B30:AH30"/>
    <mergeCell ref="B31:AH31"/>
    <mergeCell ref="B1:AH1"/>
    <mergeCell ref="B2:AH2"/>
    <mergeCell ref="B3:AH3"/>
    <mergeCell ref="B22:AH22"/>
    <mergeCell ref="B23:AH23"/>
    <mergeCell ref="B5:AH5"/>
    <mergeCell ref="B6:AH6"/>
    <mergeCell ref="B7:AH7"/>
    <mergeCell ref="B9:AH9"/>
    <mergeCell ref="B10:AH10"/>
    <mergeCell ref="B11:AH11"/>
    <mergeCell ref="B13:AH13"/>
    <mergeCell ref="B14:AH14"/>
    <mergeCell ref="B15:AH15"/>
    <mergeCell ref="B17:AH17"/>
    <mergeCell ref="B18:AH18"/>
  </mergeCells>
  <pageMargins left="0.35" right="0.17" top="0.27" bottom="0.28999999999999998" header="0.19685039370078741" footer="0.15748031496062992"/>
  <pageSetup paperSize="9" scale="75" firstPageNumber="44" fitToHeight="8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ПЗ декабрь</vt:lpstr>
      <vt:lpstr>Приложение декабрь</vt:lpstr>
      <vt:lpstr>'ПЗ декабрь'!Заголовки_для_печати</vt:lpstr>
      <vt:lpstr>'Приложение декабрь'!Заголовки_для_печати</vt:lpstr>
      <vt:lpstr>'ПЗ декабрь'!Область_печати</vt:lpstr>
      <vt:lpstr>'Приложение декабрь'!Область_печати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User</cp:lastModifiedBy>
  <cp:lastPrinted>2020-12-25T06:02:34Z</cp:lastPrinted>
  <dcterms:created xsi:type="dcterms:W3CDTF">2020-08-04T07:30:17Z</dcterms:created>
  <dcterms:modified xsi:type="dcterms:W3CDTF">2020-12-25T06:02:49Z</dcterms:modified>
</cp:coreProperties>
</file>