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firstSheet="1" activeTab="1"/>
  </bookViews>
  <sheets>
    <sheet name="СправкаКуточнению" sheetId="2" state="hidden" r:id="rId1"/>
    <sheet name="факт" sheetId="3" r:id="rId2"/>
  </sheets>
  <externalReferences>
    <externalReference r:id="rId3"/>
  </externalReferences>
  <definedNames>
    <definedName name="_xlnm.Print_Area" localSheetId="1">факт!$A$1:$P$19</definedName>
  </definedNames>
  <calcPr calcId="124519"/>
</workbook>
</file>

<file path=xl/calcChain.xml><?xml version="1.0" encoding="utf-8"?>
<calcChain xmlns="http://schemas.openxmlformats.org/spreadsheetml/2006/main">
  <c r="I8" i="3"/>
  <c r="K8"/>
  <c r="O8"/>
  <c r="G8"/>
  <c r="E8"/>
  <c r="M8"/>
  <c r="C9"/>
  <c r="C10"/>
  <c r="C11"/>
  <c r="C12"/>
  <c r="C13"/>
  <c r="B13"/>
  <c r="B10"/>
  <c r="D12"/>
  <c r="B12" s="1"/>
  <c r="N11"/>
  <c r="N8" s="1"/>
  <c r="H11"/>
  <c r="D11"/>
  <c r="H9"/>
  <c r="H8" s="1"/>
  <c r="D9"/>
  <c r="B9" s="1"/>
  <c r="L8"/>
  <c r="J8"/>
  <c r="F8"/>
  <c r="E27" i="2"/>
  <c r="D27"/>
  <c r="C27" s="1"/>
  <c r="D18"/>
  <c r="C18"/>
  <c r="E25"/>
  <c r="D31"/>
  <c r="C31" s="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/>
  <c r="E26"/>
  <c r="C26" s="1"/>
  <c r="E17"/>
  <c r="C17"/>
  <c r="E21"/>
  <c r="C21" s="1"/>
  <c r="E15"/>
  <c r="D15"/>
  <c r="C2"/>
  <c r="D11"/>
  <c r="C10"/>
  <c r="E11"/>
  <c r="C7"/>
  <c r="E6"/>
  <c r="D6"/>
  <c r="E32"/>
  <c r="D32"/>
  <c r="C32" s="1"/>
  <c r="C8"/>
  <c r="C9"/>
  <c r="C11" s="1"/>
  <c r="C3" s="1"/>
  <c r="D13" s="1"/>
  <c r="B11" i="3" l="1"/>
  <c r="D8"/>
  <c r="B8" s="1"/>
  <c r="C8"/>
</calcChain>
</file>

<file path=xl/sharedStrings.xml><?xml version="1.0" encoding="utf-8"?>
<sst xmlns="http://schemas.openxmlformats.org/spreadsheetml/2006/main" count="73" uniqueCount="53">
  <si>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</si>
  <si>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</si>
  <si>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</si>
  <si>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</si>
  <si>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</si>
  <si>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</si>
  <si>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</si>
  <si>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</si>
  <si>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</si>
  <si>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</si>
  <si>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</si>
  <si>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</si>
  <si>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</si>
  <si>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</si>
  <si>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</si>
  <si>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</si>
  <si>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</si>
  <si>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</si>
  <si>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</si>
  <si>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</si>
  <si>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</si>
  <si>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</si>
  <si>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</si>
  <si>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</si>
  <si>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</si>
  <si>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</si>
  <si>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</si>
  <si>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</si>
  <si>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</si>
  <si>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</si>
  <si>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</si>
  <si>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</si>
  <si>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</si>
  <si>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</si>
  <si>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</si>
  <si>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</si>
  <si>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</si>
  <si>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</si>
  <si>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в т.ч. за счет остатков средств дорожного фонда поселений</t>
  </si>
  <si>
    <t>На 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района,включая обеспечение безопасности дорожного движения на них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</si>
  <si>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района,включая обеспечение безопасности дорожного движения на них</t>
  </si>
  <si>
    <t>в т.ч. за счет остатков на счетах на 01.01.2018года акциз 2017года</t>
  </si>
  <si>
    <t>в т.ч. за счет остатков на счетах на 01.01.2018года акциз 2017года  (резервные средства)</t>
  </si>
  <si>
    <t>Предоставление субсидий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</si>
  <si>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в т.ч. за счет субсидий 2018г.</t>
  </si>
  <si>
    <t>На проектирование, строительство и реконструкцию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</si>
  <si>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в том числе гашение кредиторской задолженности прошлых лет, связанной с финансовым обеспечением дорожной деятельности</t>
  </si>
  <si>
    <t xml:space="preserve">            Отчет о распределении средств муниципального дорожного фонда  муниципального   образования "Устьянский муниципальный район" по направлениям  за 2018 год</t>
  </si>
  <si>
    <t>руб.</t>
  </si>
  <si>
    <t>Утверждено</t>
  </si>
  <si>
    <t xml:space="preserve">Исполено </t>
  </si>
  <si>
    <t>Приложение № 9</t>
  </si>
  <si>
    <t>к решению сессии шестого созыва Собрания депутатов №     от 28 июня   2018 года.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</si>
</sst>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6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9" fillId="3" borderId="1" xfId="0" applyFont="1" applyFill="1" applyBorder="1" applyAlignment="1">
      <alignment horizontal="right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/>
    <xf numFmtId="4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wrapText="1"/>
    </xf>
    <xf numFmtId="0" fontId="10" fillId="3" borderId="0" xfId="0" applyFont="1" applyFill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wrapText="1"/>
    </xf>
    <xf numFmtId="4" fontId="9" fillId="3" borderId="4" xfId="0" applyNumberFormat="1" applyFont="1" applyFill="1" applyBorder="1" applyAlignment="1">
      <alignment horizontal="center" vertical="center" wrapText="1"/>
    </xf>
    <xf numFmtId="4" fontId="10" fillId="3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/>
    <xf numFmtId="0" fontId="8" fillId="3" borderId="1" xfId="0" applyFont="1" applyFill="1" applyBorder="1" applyAlignment="1">
      <alignment horizontal="center" wrapText="1"/>
    </xf>
    <xf numFmtId="0" fontId="10" fillId="3" borderId="0" xfId="0" applyFont="1" applyFill="1" applyAlignment="1">
      <alignment wrapText="1"/>
    </xf>
    <xf numFmtId="0" fontId="0" fillId="0" borderId="0" xfId="0" applyAlignment="1"/>
    <xf numFmtId="4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3" borderId="0" xfId="0" applyFont="1" applyFill="1" applyAlignment="1">
      <alignment horizontal="center" wrapText="1"/>
    </xf>
    <xf numFmtId="0" fontId="0" fillId="0" borderId="0" xfId="0" applyAlignment="1">
      <alignment horizontal="left"/>
    </xf>
    <xf numFmtId="0" fontId="13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8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3" borderId="9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52" t="s">
        <v>5</v>
      </c>
      <c r="C1" s="52"/>
      <c r="D1" s="52"/>
      <c r="E1" s="52"/>
      <c r="F1" s="52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53" t="s">
        <v>15</v>
      </c>
      <c r="B4" s="53"/>
      <c r="C4" s="53"/>
      <c r="D4" s="53"/>
      <c r="E4" s="53"/>
      <c r="F4" s="53"/>
    </row>
    <row r="5" spans="1:7">
      <c r="A5" s="54" t="s">
        <v>9</v>
      </c>
      <c r="B5" s="56" t="s">
        <v>10</v>
      </c>
      <c r="C5" s="56" t="s">
        <v>3</v>
      </c>
      <c r="D5" s="57" t="s">
        <v>8</v>
      </c>
      <c r="E5" s="57"/>
      <c r="F5" s="58" t="s">
        <v>11</v>
      </c>
    </row>
    <row r="6" spans="1:7" ht="98.25" customHeight="1">
      <c r="A6" s="55"/>
      <c r="B6" s="56"/>
      <c r="C6" s="56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59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51">
        <f>[1]Остатки!$E$5-C3</f>
        <v>2367058.3400000152</v>
      </c>
      <c r="E13" s="51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2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7"/>
  <sheetViews>
    <sheetView tabSelected="1" view="pageBreakPreview" topLeftCell="B1" zoomScale="75" zoomScaleSheetLayoutView="75" workbookViewId="0">
      <selection activeCell="J6" sqref="J6:K6"/>
    </sheetView>
  </sheetViews>
  <sheetFormatPr defaultRowHeight="18.75"/>
  <cols>
    <col min="1" max="1" width="17.140625" style="7" customWidth="1"/>
    <col min="2" max="3" width="12.5703125" style="7" customWidth="1"/>
    <col min="4" max="4" width="16.28515625" style="7" customWidth="1"/>
    <col min="5" max="5" width="12.7109375" style="7" customWidth="1"/>
    <col min="6" max="6" width="15" style="7" customWidth="1"/>
    <col min="7" max="7" width="18.42578125" style="7" customWidth="1"/>
    <col min="8" max="8" width="19.7109375" style="7" customWidth="1"/>
    <col min="9" max="9" width="17.42578125" style="7" customWidth="1"/>
    <col min="10" max="10" width="15.7109375" style="7" customWidth="1"/>
    <col min="11" max="11" width="17.140625" style="7" customWidth="1"/>
    <col min="12" max="12" width="16.140625" style="7" customWidth="1"/>
    <col min="13" max="13" width="14" style="7" customWidth="1"/>
    <col min="14" max="14" width="14.85546875" style="7" customWidth="1"/>
    <col min="15" max="15" width="15.28515625" style="7" customWidth="1"/>
    <col min="16" max="16" width="14.42578125" style="7" hidden="1" customWidth="1"/>
    <col min="17" max="16384" width="9.140625" style="7"/>
  </cols>
  <sheetData>
    <row r="1" spans="1:16" ht="32.25" customHeight="1">
      <c r="L1" s="61" t="s">
        <v>51</v>
      </c>
      <c r="M1" s="61"/>
      <c r="N1" s="61"/>
      <c r="O1" s="44"/>
      <c r="P1" s="44"/>
    </row>
    <row r="2" spans="1:16" ht="39" customHeight="1">
      <c r="L2" s="60" t="s">
        <v>52</v>
      </c>
      <c r="M2" s="60"/>
      <c r="N2" s="60"/>
      <c r="O2" s="43"/>
    </row>
    <row r="3" spans="1:16" ht="51" customHeight="1">
      <c r="A3" s="62" t="s">
        <v>47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38"/>
    </row>
    <row r="4" spans="1:16" ht="18.75" customHeight="1">
      <c r="A4" s="69" t="s">
        <v>0</v>
      </c>
      <c r="B4" s="71"/>
      <c r="C4" s="66"/>
      <c r="D4" s="63" t="s">
        <v>1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42" t="s">
        <v>48</v>
      </c>
    </row>
    <row r="5" spans="1:16" ht="74.25" customHeight="1">
      <c r="A5" s="72"/>
      <c r="B5" s="73"/>
      <c r="C5" s="74"/>
      <c r="D5" s="69" t="s">
        <v>37</v>
      </c>
      <c r="E5" s="66"/>
      <c r="F5" s="79" t="s">
        <v>46</v>
      </c>
      <c r="G5" s="80"/>
      <c r="H5" s="69" t="s">
        <v>2</v>
      </c>
      <c r="I5" s="66"/>
      <c r="J5" s="78" t="s">
        <v>46</v>
      </c>
      <c r="K5" s="66"/>
      <c r="L5" s="65" t="s">
        <v>43</v>
      </c>
      <c r="M5" s="66"/>
      <c r="N5" s="76" t="s">
        <v>45</v>
      </c>
      <c r="O5" s="66"/>
    </row>
    <row r="6" spans="1:16" ht="219" customHeight="1">
      <c r="A6" s="70"/>
      <c r="B6" s="75"/>
      <c r="C6" s="68"/>
      <c r="D6" s="70"/>
      <c r="E6" s="68"/>
      <c r="F6" s="81" t="s">
        <v>39</v>
      </c>
      <c r="G6" s="82"/>
      <c r="H6" s="70"/>
      <c r="I6" s="68"/>
      <c r="J6" s="77" t="s">
        <v>40</v>
      </c>
      <c r="K6" s="68"/>
      <c r="L6" s="67"/>
      <c r="M6" s="68"/>
      <c r="N6" s="67"/>
      <c r="O6" s="68"/>
    </row>
    <row r="7" spans="1:16" ht="40.5" customHeight="1">
      <c r="A7" s="46"/>
      <c r="B7" s="46" t="s">
        <v>49</v>
      </c>
      <c r="C7" s="46" t="s">
        <v>50</v>
      </c>
      <c r="D7" s="46" t="s">
        <v>49</v>
      </c>
      <c r="E7" s="46" t="s">
        <v>50</v>
      </c>
      <c r="F7" s="46" t="s">
        <v>49</v>
      </c>
      <c r="G7" s="46" t="s">
        <v>50</v>
      </c>
      <c r="H7" s="46" t="s">
        <v>49</v>
      </c>
      <c r="I7" s="46" t="s">
        <v>50</v>
      </c>
      <c r="J7" s="47" t="s">
        <v>49</v>
      </c>
      <c r="K7" s="47" t="s">
        <v>50</v>
      </c>
      <c r="L7" s="48" t="s">
        <v>49</v>
      </c>
      <c r="M7" s="48" t="s">
        <v>50</v>
      </c>
      <c r="N7" s="49" t="s">
        <v>49</v>
      </c>
      <c r="O7" s="50" t="s">
        <v>50</v>
      </c>
    </row>
    <row r="8" spans="1:16" s="8" customFormat="1" ht="34.5" customHeight="1">
      <c r="A8" s="27" t="s">
        <v>3</v>
      </c>
      <c r="B8" s="45">
        <f>D8+H8+L8+N8</f>
        <v>32026542.599999998</v>
      </c>
      <c r="C8" s="45">
        <f>E8+I8+M8+O8</f>
        <v>22745317.349999998</v>
      </c>
      <c r="D8" s="45">
        <f t="shared" ref="D8:O8" si="0">SUM(D9:D13)</f>
        <v>10676269.439999999</v>
      </c>
      <c r="E8" s="45">
        <f t="shared" si="0"/>
        <v>4956410.75</v>
      </c>
      <c r="F8" s="28">
        <f t="shared" si="0"/>
        <v>290993.17</v>
      </c>
      <c r="G8" s="28">
        <f t="shared" si="0"/>
        <v>290993.17</v>
      </c>
      <c r="H8" s="28">
        <f t="shared" si="0"/>
        <v>18047461.280000001</v>
      </c>
      <c r="I8" s="28">
        <f t="shared" si="0"/>
        <v>14886094.720000001</v>
      </c>
      <c r="J8" s="36">
        <f>J11</f>
        <v>1076244.0900000001</v>
      </c>
      <c r="K8" s="36">
        <f>K11</f>
        <v>1076244.0900000001</v>
      </c>
      <c r="L8" s="28">
        <f t="shared" si="0"/>
        <v>2167000</v>
      </c>
      <c r="M8" s="28">
        <f t="shared" si="0"/>
        <v>1767000</v>
      </c>
      <c r="N8" s="39">
        <f t="shared" si="0"/>
        <v>1135811.8799999999</v>
      </c>
      <c r="O8" s="28">
        <f t="shared" si="0"/>
        <v>1135811.8799999999</v>
      </c>
    </row>
    <row r="9" spans="1:16" s="8" customFormat="1" ht="36.75" customHeight="1">
      <c r="A9" s="27" t="s">
        <v>4</v>
      </c>
      <c r="B9" s="45">
        <f>D9+H9+L9+N9</f>
        <v>19469667.5</v>
      </c>
      <c r="C9" s="45">
        <f t="shared" ref="C9:C13" si="1">E9+I9+M9+O9</f>
        <v>15657390.08</v>
      </c>
      <c r="D9" s="45">
        <f>7625522-103833.44-400000-690000+200000-285533.01</f>
        <v>6346155.5499999998</v>
      </c>
      <c r="E9" s="45">
        <v>3556869.07</v>
      </c>
      <c r="F9" s="28"/>
      <c r="G9" s="28"/>
      <c r="H9" s="28">
        <f>11814988+29157.5+103833.44+490000</f>
        <v>12437978.939999999</v>
      </c>
      <c r="I9" s="28">
        <v>11814988</v>
      </c>
      <c r="J9" s="36"/>
      <c r="K9" s="36"/>
      <c r="L9" s="28">
        <v>400000</v>
      </c>
      <c r="M9" s="28">
        <v>0</v>
      </c>
      <c r="N9" s="39">
        <v>285533.01</v>
      </c>
      <c r="O9" s="28">
        <v>285533.01</v>
      </c>
    </row>
    <row r="10" spans="1:16" ht="33.75" customHeight="1">
      <c r="A10" s="27" t="s">
        <v>44</v>
      </c>
      <c r="B10" s="45">
        <f>D10+H10+L10+N10</f>
        <v>1767000</v>
      </c>
      <c r="C10" s="45">
        <f t="shared" si="1"/>
        <v>1767000</v>
      </c>
      <c r="D10" s="36"/>
      <c r="E10" s="36"/>
      <c r="F10" s="28"/>
      <c r="G10" s="28"/>
      <c r="H10" s="30"/>
      <c r="I10" s="30"/>
      <c r="J10" s="37"/>
      <c r="K10" s="37"/>
      <c r="L10" s="28">
        <v>1767000</v>
      </c>
      <c r="M10" s="28">
        <v>1767000</v>
      </c>
      <c r="N10" s="39"/>
      <c r="O10" s="28"/>
    </row>
    <row r="11" spans="1:16" s="8" customFormat="1" ht="60.75" customHeight="1">
      <c r="A11" s="27" t="s">
        <v>41</v>
      </c>
      <c r="B11" s="45">
        <f>D11+H11+L11+N11</f>
        <v>9994242.6399999987</v>
      </c>
      <c r="C11" s="45">
        <f t="shared" si="1"/>
        <v>4526464.51</v>
      </c>
      <c r="D11" s="36">
        <f>3028664+746381+1076251.68+459000+F11-1271175.96</f>
        <v>4330113.8899999997</v>
      </c>
      <c r="E11" s="36">
        <v>1399541.68</v>
      </c>
      <c r="F11" s="30">
        <v>290993.17</v>
      </c>
      <c r="G11" s="30">
        <v>290993.17</v>
      </c>
      <c r="H11" s="30">
        <f>2048708.7+568000+J11+1271175.96-150278.87</f>
        <v>4813849.88</v>
      </c>
      <c r="I11" s="30">
        <v>2276643.96</v>
      </c>
      <c r="J11" s="36">
        <v>1076244.0900000001</v>
      </c>
      <c r="K11" s="36">
        <v>1076244.0900000001</v>
      </c>
      <c r="L11" s="31"/>
      <c r="M11" s="31"/>
      <c r="N11" s="40">
        <f>700000+150278.87</f>
        <v>850278.87</v>
      </c>
      <c r="O11" s="30">
        <v>850278.87</v>
      </c>
    </row>
    <row r="12" spans="1:16" ht="105.75">
      <c r="A12" s="27" t="s">
        <v>42</v>
      </c>
      <c r="B12" s="45">
        <f>D12+H12+L12+N12</f>
        <v>2.3283064365386963E-10</v>
      </c>
      <c r="C12" s="45">
        <f t="shared" si="1"/>
        <v>0</v>
      </c>
      <c r="D12" s="36">
        <f>5627498.88-746381-1076251.68-459000-700000-568000-2048708.7-29157.5</f>
        <v>2.3283064365386963E-10</v>
      </c>
      <c r="E12" s="36"/>
      <c r="F12" s="28"/>
      <c r="G12" s="28"/>
      <c r="H12" s="29"/>
      <c r="I12" s="29"/>
      <c r="J12" s="35"/>
      <c r="K12" s="35"/>
      <c r="L12" s="28"/>
      <c r="M12" s="28"/>
      <c r="N12" s="39"/>
      <c r="O12" s="28"/>
    </row>
    <row r="13" spans="1:16" ht="60.75">
      <c r="A13" s="32" t="s">
        <v>38</v>
      </c>
      <c r="B13" s="28">
        <f>D13+H13+L13+N13</f>
        <v>795632.46</v>
      </c>
      <c r="C13" s="28">
        <f t="shared" si="1"/>
        <v>794462.76</v>
      </c>
      <c r="D13" s="30"/>
      <c r="E13" s="30"/>
      <c r="F13" s="29"/>
      <c r="G13" s="29"/>
      <c r="H13" s="30">
        <v>795632.46</v>
      </c>
      <c r="I13" s="30">
        <v>794462.76</v>
      </c>
      <c r="J13" s="35"/>
      <c r="K13" s="35"/>
      <c r="L13" s="29"/>
      <c r="M13" s="29"/>
      <c r="N13" s="41"/>
      <c r="O13" s="29"/>
    </row>
    <row r="14" spans="1:16" ht="34.5" customHeight="1">
      <c r="A14" s="29"/>
      <c r="B14" s="29"/>
      <c r="C14" s="29"/>
      <c r="D14" s="29"/>
      <c r="E14" s="29"/>
      <c r="F14" s="29"/>
      <c r="G14" s="29"/>
      <c r="H14" s="29"/>
      <c r="I14" s="29"/>
      <c r="J14" s="34"/>
      <c r="K14" s="34"/>
      <c r="L14" s="29"/>
      <c r="M14" s="29"/>
      <c r="N14" s="41"/>
      <c r="O14" s="29"/>
    </row>
    <row r="15" spans="1:16">
      <c r="A15" s="33"/>
      <c r="B15" s="33"/>
      <c r="C15" s="33"/>
      <c r="D15" s="33"/>
      <c r="E15" s="33"/>
      <c r="F15" s="33"/>
      <c r="G15" s="33"/>
      <c r="H15" s="33"/>
      <c r="I15" s="33"/>
      <c r="L15" s="33"/>
      <c r="M15" s="33"/>
      <c r="N15" s="33"/>
      <c r="O15" s="33"/>
    </row>
    <row r="16" spans="1:16">
      <c r="B16" s="17"/>
      <c r="C16" s="17"/>
    </row>
    <row r="17" spans="2:3">
      <c r="B17" s="26"/>
      <c r="C17" s="26"/>
    </row>
  </sheetData>
  <mergeCells count="13">
    <mergeCell ref="L2:N2"/>
    <mergeCell ref="L1:N1"/>
    <mergeCell ref="A3:N3"/>
    <mergeCell ref="D4:N4"/>
    <mergeCell ref="L5:M6"/>
    <mergeCell ref="D5:E6"/>
    <mergeCell ref="A4:C6"/>
    <mergeCell ref="N5:O6"/>
    <mergeCell ref="J6:K6"/>
    <mergeCell ref="J5:K5"/>
    <mergeCell ref="H5:I6"/>
    <mergeCell ref="F5:G5"/>
    <mergeCell ref="F6:G6"/>
  </mergeCells>
  <pageMargins left="0.23622047244094491" right="0.15748031496062992" top="0.23622047244094491" bottom="0.23622047244094491" header="0.19685039370078741" footer="0.19685039370078741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СправкаКуточнению</vt:lpstr>
      <vt:lpstr>факт</vt:lpstr>
      <vt:lpstr>факт!Область_печати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2019-04-30T10:17:42Z</dcterms:modified>
</cp:coreProperties>
</file>