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Приложение №1" sheetId="5" r:id="rId1"/>
  </sheets>
  <calcPr calcId="125725"/>
</workbook>
</file>

<file path=xl/calcChain.xml><?xml version="1.0" encoding="utf-8"?>
<calcChain xmlns="http://schemas.openxmlformats.org/spreadsheetml/2006/main">
  <c r="I54" i="5"/>
  <c r="I52" s="1"/>
  <c r="J54"/>
  <c r="K54"/>
  <c r="L54"/>
  <c r="M54"/>
  <c r="I55"/>
  <c r="J55"/>
  <c r="J52" s="1"/>
  <c r="K55"/>
  <c r="L55"/>
  <c r="M55"/>
  <c r="I56"/>
  <c r="J56"/>
  <c r="K56"/>
  <c r="M56"/>
  <c r="I57"/>
  <c r="J57"/>
  <c r="L57"/>
  <c r="H55"/>
  <c r="H52" s="1"/>
  <c r="H56"/>
  <c r="H57"/>
  <c r="H54"/>
  <c r="G50"/>
  <c r="G49"/>
  <c r="G48"/>
  <c r="M46"/>
  <c r="L46"/>
  <c r="K46"/>
  <c r="J46"/>
  <c r="I46"/>
  <c r="H46"/>
  <c r="G43"/>
  <c r="G42"/>
  <c r="M40"/>
  <c r="K40"/>
  <c r="J40"/>
  <c r="I40"/>
  <c r="H40"/>
  <c r="M38"/>
  <c r="M57" s="1"/>
  <c r="L38"/>
  <c r="K38"/>
  <c r="K57" s="1"/>
  <c r="M37"/>
  <c r="L37"/>
  <c r="L56" s="1"/>
  <c r="K37"/>
  <c r="G36"/>
  <c r="I33"/>
  <c r="I28"/>
  <c r="L27"/>
  <c r="H27"/>
  <c r="I26"/>
  <c r="L25"/>
  <c r="H25"/>
  <c r="M22"/>
  <c r="M28" s="1"/>
  <c r="K22"/>
  <c r="K28" s="1"/>
  <c r="J22"/>
  <c r="J28" s="1"/>
  <c r="M21"/>
  <c r="M27" s="1"/>
  <c r="K21"/>
  <c r="K27" s="1"/>
  <c r="J21"/>
  <c r="J27" s="1"/>
  <c r="M20"/>
  <c r="M26" s="1"/>
  <c r="K20"/>
  <c r="K17" s="1"/>
  <c r="J20"/>
  <c r="J26" s="1"/>
  <c r="M19"/>
  <c r="M25" s="1"/>
  <c r="K19"/>
  <c r="K25" s="1"/>
  <c r="J19"/>
  <c r="G19" s="1"/>
  <c r="L17"/>
  <c r="I17"/>
  <c r="H17"/>
  <c r="L28"/>
  <c r="H16"/>
  <c r="H28" s="1"/>
  <c r="I27"/>
  <c r="I62" s="1"/>
  <c r="G15"/>
  <c r="L26"/>
  <c r="H26"/>
  <c r="M11"/>
  <c r="K11"/>
  <c r="I25"/>
  <c r="I23" s="1"/>
  <c r="G13"/>
  <c r="L11"/>
  <c r="J11"/>
  <c r="H11"/>
  <c r="L52" l="1"/>
  <c r="M52"/>
  <c r="K52"/>
  <c r="M33"/>
  <c r="M62"/>
  <c r="K26"/>
  <c r="G46"/>
  <c r="M17"/>
  <c r="K23"/>
  <c r="G22"/>
  <c r="K33"/>
  <c r="G38"/>
  <c r="G40"/>
  <c r="L40"/>
  <c r="M60"/>
  <c r="M63"/>
  <c r="G28"/>
  <c r="J63"/>
  <c r="I63"/>
  <c r="K61"/>
  <c r="I61"/>
  <c r="L62"/>
  <c r="J62"/>
  <c r="H62"/>
  <c r="G56"/>
  <c r="I60"/>
  <c r="G26"/>
  <c r="M23"/>
  <c r="L23"/>
  <c r="K63"/>
  <c r="K60"/>
  <c r="H61"/>
  <c r="L61"/>
  <c r="K62"/>
  <c r="H63"/>
  <c r="L63"/>
  <c r="H60"/>
  <c r="G54"/>
  <c r="L60"/>
  <c r="G27"/>
  <c r="M61"/>
  <c r="M58" s="1"/>
  <c r="J61"/>
  <c r="J25"/>
  <c r="J23" s="1"/>
  <c r="I11"/>
  <c r="G14"/>
  <c r="G16"/>
  <c r="J17"/>
  <c r="G20"/>
  <c r="G17" s="1"/>
  <c r="H23"/>
  <c r="H33"/>
  <c r="J33"/>
  <c r="L33"/>
  <c r="G35"/>
  <c r="G37"/>
  <c r="G55"/>
  <c r="G57"/>
  <c r="G52" l="1"/>
  <c r="I58"/>
  <c r="G33"/>
  <c r="G11"/>
  <c r="G61"/>
  <c r="G23"/>
  <c r="L58"/>
  <c r="H58"/>
  <c r="G25"/>
  <c r="G63"/>
  <c r="K58"/>
  <c r="G62"/>
  <c r="J60"/>
  <c r="J58" s="1"/>
  <c r="G58" l="1"/>
  <c r="G60"/>
</calcChain>
</file>

<file path=xl/sharedStrings.xml><?xml version="1.0" encoding="utf-8"?>
<sst xmlns="http://schemas.openxmlformats.org/spreadsheetml/2006/main" count="97" uniqueCount="46">
  <si>
    <t>№ п/п</t>
  </si>
  <si>
    <t>Наименование мероприятий программы</t>
  </si>
  <si>
    <t>Ответственный исполнитель</t>
  </si>
  <si>
    <t>Соисполнитель</t>
  </si>
  <si>
    <t>Срок начала(окончания) работ</t>
  </si>
  <si>
    <t>Источники финансирования</t>
  </si>
  <si>
    <t>Ожидаемые результаты  реализации мероприятий</t>
  </si>
  <si>
    <t>Всего :</t>
  </si>
  <si>
    <t>1.1</t>
  </si>
  <si>
    <t xml:space="preserve">Итого </t>
  </si>
  <si>
    <t>в том числе :</t>
  </si>
  <si>
    <t>ФБ</t>
  </si>
  <si>
    <t>ОБ</t>
  </si>
  <si>
    <t>МБ</t>
  </si>
  <si>
    <t>В/С</t>
  </si>
  <si>
    <t>1.2</t>
  </si>
  <si>
    <t xml:space="preserve">Перечень мероприятий муниципальной программы "Комплексное развитие сельских территорий муниципального образования  "Устьянский муниципальный район" </t>
  </si>
  <si>
    <t>2020-2025 годы</t>
  </si>
  <si>
    <t>2020 год</t>
  </si>
  <si>
    <t>2021 год</t>
  </si>
  <si>
    <t>2022 год</t>
  </si>
  <si>
    <t>2023 год</t>
  </si>
  <si>
    <t>2024 год</t>
  </si>
  <si>
    <t>2025 год</t>
  </si>
  <si>
    <t>Объем финансирования, руб.коп.</t>
  </si>
  <si>
    <t xml:space="preserve"> Улучшение жилищных условий граждан, проживающих на сельских территориях</t>
  </si>
  <si>
    <t>Обеспечение  ведомственным жильем в сельской местности специалистов сельскохозяйственных товаропроизводителей</t>
  </si>
  <si>
    <t>Задача №1 - стимулирование строительства (приобретения) жилья для сельского населения</t>
  </si>
  <si>
    <t>Администрация муниципального образования "Устьянский муниципальный район" Управление АПК, торговли и общественного питания</t>
  </si>
  <si>
    <t>2.1</t>
  </si>
  <si>
    <t>2.2</t>
  </si>
  <si>
    <t>Реализация мероприятий по благоустройству сельских территорий</t>
  </si>
  <si>
    <t>Ввод  (приобретение) 4400 кв. метров жилья; улучшение жильщных условий 44 семьи, проживающих в сельской местности</t>
  </si>
  <si>
    <t>2.3</t>
  </si>
  <si>
    <t>Ввод (приобретение) 1000 кв.м. ведомственного жилья; обеспечение ведомственным жильем 30 специалистов сельскохозяйственных товаропроизводителей</t>
  </si>
  <si>
    <t>Приложение  № 1 к  муниципальной  программе "Комплексное развитиие сельских территорий муниципального образования "Устьянский муниципальный район"</t>
  </si>
  <si>
    <t>Цель - обеспечение сельского населения доступным и комфортным жильем, отвечающим современным требованиям</t>
  </si>
  <si>
    <t>Направление "Создание условий для обеспечения доступным и комфортным жильем сельского населения"</t>
  </si>
  <si>
    <t>Направление "Создание  и  развитие инфраструктуры на сельских территориях"</t>
  </si>
  <si>
    <t>Цель -  повышение качества и комфорта сельской среды и создание условий для ее дальнейшего развития</t>
  </si>
  <si>
    <t>Разработка проектно-сметной документации по плоскостным сооружениям</t>
  </si>
  <si>
    <t>Софинансирование ремонта детской библиотеки п.Октябрьский</t>
  </si>
  <si>
    <t>Реализация 12 проектов  по благоустройству сельских территорий</t>
  </si>
  <si>
    <t>Задача №1 - благоустройство сельских территорий</t>
  </si>
  <si>
    <t>Задача №2 - Развитие инженерной инфраструктуры на сельских территориях</t>
  </si>
  <si>
    <t xml:space="preserve">ВСЕГО по муниципальной программе 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</si>
</sst>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  <font>
      <sz val="9"/>
      <color theme="1"/>
      <name val="Calibri"/>
      <family val="2"/>
      <charset val="204"/>
      <scheme val="minor"/>
    </font>
    <font>
      <b/>
      <sz val="7"/>
      <name val="Arial Cyr"/>
      <charset val="204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165" fontId="0" fillId="0" borderId="0" xfId="0" applyNumberFormat="1"/>
    <xf numFmtId="0" fontId="0" fillId="0" borderId="0" xfId="0" applyBorder="1"/>
    <xf numFmtId="164" fontId="4" fillId="0" borderId="17" xfId="0" applyNumberFormat="1" applyFont="1" applyBorder="1"/>
    <xf numFmtId="0" fontId="2" fillId="0" borderId="0" xfId="0" applyFont="1" applyFill="1" applyBorder="1"/>
    <xf numFmtId="0" fontId="0" fillId="0" borderId="0" xfId="0" applyFill="1" applyBorder="1"/>
    <xf numFmtId="164" fontId="5" fillId="0" borderId="17" xfId="0" applyNumberFormat="1" applyFont="1" applyFill="1" applyBorder="1"/>
    <xf numFmtId="0" fontId="2" fillId="0" borderId="1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164" fontId="0" fillId="0" borderId="12" xfId="0" applyNumberFormat="1" applyBorder="1"/>
    <xf numFmtId="0" fontId="2" fillId="0" borderId="25" xfId="0" applyFont="1" applyBorder="1"/>
    <xf numFmtId="164" fontId="2" fillId="0" borderId="26" xfId="0" applyNumberFormat="1" applyFont="1" applyBorder="1"/>
    <xf numFmtId="164" fontId="2" fillId="0" borderId="27" xfId="0" applyNumberFormat="1" applyFont="1" applyBorder="1"/>
    <xf numFmtId="164" fontId="0" fillId="0" borderId="13" xfId="0" applyNumberFormat="1" applyBorder="1"/>
    <xf numFmtId="0" fontId="0" fillId="0" borderId="23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164" fontId="5" fillId="0" borderId="12" xfId="0" applyNumberFormat="1" applyFont="1" applyFill="1" applyBorder="1"/>
    <xf numFmtId="165" fontId="1" fillId="0" borderId="0" xfId="0" applyNumberFormat="1" applyFont="1" applyBorder="1"/>
    <xf numFmtId="0" fontId="1" fillId="0" borderId="0" xfId="0" applyFont="1" applyBorder="1"/>
    <xf numFmtId="0" fontId="1" fillId="0" borderId="0" xfId="0" applyFont="1"/>
    <xf numFmtId="164" fontId="4" fillId="0" borderId="19" xfId="0" applyNumberFormat="1" applyFont="1" applyBorder="1"/>
    <xf numFmtId="164" fontId="4" fillId="0" borderId="20" xfId="0" applyNumberFormat="1" applyFont="1" applyBorder="1"/>
    <xf numFmtId="164" fontId="4" fillId="0" borderId="36" xfId="0" applyNumberFormat="1" applyFont="1" applyBorder="1"/>
    <xf numFmtId="164" fontId="4" fillId="0" borderId="37" xfId="0" applyNumberFormat="1" applyFont="1" applyBorder="1"/>
    <xf numFmtId="0" fontId="0" fillId="0" borderId="41" xfId="0" applyBorder="1"/>
    <xf numFmtId="164" fontId="0" fillId="0" borderId="42" xfId="0" applyNumberFormat="1" applyBorder="1"/>
    <xf numFmtId="164" fontId="0" fillId="0" borderId="7" xfId="0" applyNumberFormat="1" applyBorder="1"/>
    <xf numFmtId="164" fontId="2" fillId="0" borderId="21" xfId="0" applyNumberFormat="1" applyFont="1" applyBorder="1"/>
    <xf numFmtId="164" fontId="2" fillId="0" borderId="43" xfId="0" applyNumberFormat="1" applyFont="1" applyBorder="1"/>
    <xf numFmtId="0" fontId="0" fillId="0" borderId="22" xfId="0" applyBorder="1" applyAlignment="1">
      <alignment horizontal="center"/>
    </xf>
    <xf numFmtId="164" fontId="4" fillId="0" borderId="44" xfId="0" applyNumberFormat="1" applyFont="1" applyBorder="1"/>
    <xf numFmtId="164" fontId="4" fillId="0" borderId="45" xfId="0" applyNumberFormat="1" applyFont="1" applyBorder="1"/>
    <xf numFmtId="0" fontId="0" fillId="0" borderId="41" xfId="0" applyBorder="1" applyAlignment="1">
      <alignment horizontal="left"/>
    </xf>
    <xf numFmtId="164" fontId="4" fillId="0" borderId="42" xfId="0" applyNumberFormat="1" applyFont="1" applyBorder="1"/>
    <xf numFmtId="164" fontId="4" fillId="0" borderId="7" xfId="0" applyNumberFormat="1" applyFont="1" applyBorder="1"/>
    <xf numFmtId="164" fontId="4" fillId="0" borderId="12" xfId="0" applyNumberFormat="1" applyFont="1" applyBorder="1"/>
    <xf numFmtId="0" fontId="2" fillId="0" borderId="25" xfId="0" applyFont="1" applyBorder="1" applyAlignment="1">
      <alignment horizontal="center"/>
    </xf>
    <xf numFmtId="164" fontId="4" fillId="0" borderId="13" xfId="0" applyNumberFormat="1" applyFont="1" applyBorder="1"/>
    <xf numFmtId="164" fontId="5" fillId="0" borderId="26" xfId="0" applyNumberFormat="1" applyFont="1" applyBorder="1"/>
    <xf numFmtId="164" fontId="5" fillId="0" borderId="27" xfId="0" applyNumberFormat="1" applyFont="1" applyBorder="1"/>
    <xf numFmtId="164" fontId="5" fillId="0" borderId="43" xfId="0" applyNumberFormat="1" applyFont="1" applyBorder="1"/>
    <xf numFmtId="0" fontId="2" fillId="0" borderId="21" xfId="0" applyFont="1" applyBorder="1" applyAlignment="1">
      <alignment horizontal="center"/>
    </xf>
    <xf numFmtId="0" fontId="0" fillId="0" borderId="42" xfId="0" applyBorder="1" applyAlignment="1">
      <alignment horizontal="left"/>
    </xf>
    <xf numFmtId="164" fontId="5" fillId="0" borderId="21" xfId="0" applyNumberFormat="1" applyFont="1" applyBorder="1"/>
    <xf numFmtId="164" fontId="5" fillId="0" borderId="28" xfId="0" applyNumberFormat="1" applyFont="1" applyFill="1" applyBorder="1"/>
    <xf numFmtId="164" fontId="5" fillId="0" borderId="13" xfId="0" applyNumberFormat="1" applyFont="1" applyFill="1" applyBorder="1"/>
    <xf numFmtId="164" fontId="5" fillId="0" borderId="43" xfId="0" applyNumberFormat="1" applyFont="1" applyFill="1" applyBorder="1"/>
    <xf numFmtId="164" fontId="5" fillId="0" borderId="7" xfId="0" applyNumberFormat="1" applyFont="1" applyFill="1" applyBorder="1"/>
    <xf numFmtId="164" fontId="5" fillId="0" borderId="19" xfId="0" applyNumberFormat="1" applyFont="1" applyFill="1" applyBorder="1"/>
    <xf numFmtId="164" fontId="5" fillId="0" borderId="20" xfId="0" applyNumberFormat="1" applyFont="1" applyFill="1" applyBorder="1"/>
    <xf numFmtId="164" fontId="5" fillId="0" borderId="21" xfId="0" applyNumberFormat="1" applyFont="1" applyFill="1" applyBorder="1"/>
    <xf numFmtId="164" fontId="5" fillId="0" borderId="42" xfId="0" applyNumberFormat="1" applyFont="1" applyFill="1" applyBorder="1"/>
    <xf numFmtId="164" fontId="5" fillId="0" borderId="36" xfId="0" applyNumberFormat="1" applyFont="1" applyFill="1" applyBorder="1"/>
    <xf numFmtId="164" fontId="5" fillId="0" borderId="37" xfId="0" applyNumberFormat="1" applyFont="1" applyFill="1" applyBorder="1"/>
    <xf numFmtId="164" fontId="5" fillId="0" borderId="40" xfId="0" applyNumberFormat="1" applyFont="1" applyFill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164" fontId="5" fillId="0" borderId="24" xfId="0" applyNumberFormat="1" applyFont="1" applyFill="1" applyBorder="1"/>
    <xf numFmtId="164" fontId="5" fillId="0" borderId="46" xfId="0" applyNumberFormat="1" applyFont="1" applyFill="1" applyBorder="1"/>
    <xf numFmtId="0" fontId="2" fillId="0" borderId="40" xfId="0" applyFont="1" applyFill="1" applyBorder="1" applyAlignment="1">
      <alignment horizontal="center"/>
    </xf>
    <xf numFmtId="0" fontId="1" fillId="0" borderId="52" xfId="0" applyFont="1" applyFill="1" applyBorder="1" applyAlignment="1">
      <alignment horizontal="left"/>
    </xf>
    <xf numFmtId="0" fontId="1" fillId="0" borderId="24" xfId="0" applyFont="1" applyFill="1" applyBorder="1" applyAlignment="1">
      <alignment horizontal="center"/>
    </xf>
    <xf numFmtId="0" fontId="1" fillId="0" borderId="46" xfId="0" applyFont="1" applyFill="1" applyBorder="1" applyAlignment="1">
      <alignment horizontal="center"/>
    </xf>
    <xf numFmtId="0" fontId="6" fillId="0" borderId="0" xfId="0" applyFont="1" applyBorder="1"/>
    <xf numFmtId="0" fontId="6" fillId="0" borderId="51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1" fillId="0" borderId="4" xfId="0" applyFont="1" applyBorder="1"/>
    <xf numFmtId="0" fontId="1" fillId="0" borderId="14" xfId="0" applyFont="1" applyBorder="1"/>
    <xf numFmtId="0" fontId="1" fillId="0" borderId="53" xfId="0" applyFont="1" applyBorder="1"/>
    <xf numFmtId="0" fontId="1" fillId="0" borderId="1" xfId="0" applyFont="1" applyBorder="1"/>
    <xf numFmtId="0" fontId="1" fillId="0" borderId="36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24" xfId="0" applyNumberFormat="1" applyFont="1" applyBorder="1"/>
    <xf numFmtId="0" fontId="1" fillId="0" borderId="0" xfId="0" applyFont="1" applyBorder="1" applyAlignment="1">
      <alignment vertical="top"/>
    </xf>
    <xf numFmtId="0" fontId="1" fillId="0" borderId="15" xfId="0" applyFont="1" applyBorder="1" applyAlignment="1"/>
    <xf numFmtId="0" fontId="0" fillId="0" borderId="44" xfId="0" applyBorder="1" applyAlignment="1">
      <alignment horizontal="center"/>
    </xf>
    <xf numFmtId="164" fontId="4" fillId="0" borderId="60" xfId="0" applyNumberFormat="1" applyFont="1" applyBorder="1"/>
    <xf numFmtId="49" fontId="1" fillId="0" borderId="14" xfId="0" applyNumberFormat="1" applyFont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top" wrapText="1"/>
    </xf>
    <xf numFmtId="165" fontId="1" fillId="0" borderId="0" xfId="0" applyNumberFormat="1" applyFont="1"/>
    <xf numFmtId="164" fontId="5" fillId="0" borderId="6" xfId="0" applyNumberFormat="1" applyFont="1" applyFill="1" applyBorder="1"/>
    <xf numFmtId="0" fontId="1" fillId="0" borderId="25" xfId="0" applyFont="1" applyBorder="1" applyAlignment="1">
      <alignment horizontal="center"/>
    </xf>
    <xf numFmtId="0" fontId="1" fillId="0" borderId="50" xfId="0" applyFont="1" applyBorder="1" applyAlignment="1"/>
    <xf numFmtId="164" fontId="5" fillId="0" borderId="33" xfId="0" applyNumberFormat="1" applyFont="1" applyFill="1" applyBorder="1"/>
    <xf numFmtId="164" fontId="5" fillId="0" borderId="16" xfId="0" applyNumberFormat="1" applyFont="1" applyFill="1" applyBorder="1"/>
    <xf numFmtId="164" fontId="5" fillId="0" borderId="34" xfId="0" applyNumberFormat="1" applyFont="1" applyFill="1" applyBorder="1"/>
    <xf numFmtId="164" fontId="5" fillId="0" borderId="31" xfId="0" applyNumberFormat="1" applyFont="1" applyFill="1" applyBorder="1"/>
    <xf numFmtId="164" fontId="5" fillId="0" borderId="32" xfId="0" applyNumberFormat="1" applyFont="1" applyFill="1" applyBorder="1"/>
    <xf numFmtId="0" fontId="1" fillId="0" borderId="1" xfId="0" applyFont="1" applyBorder="1" applyAlignment="1">
      <alignment vertical="top"/>
    </xf>
    <xf numFmtId="164" fontId="5" fillId="0" borderId="58" xfId="0" applyNumberFormat="1" applyFont="1" applyFill="1" applyBorder="1"/>
    <xf numFmtId="164" fontId="5" fillId="0" borderId="39" xfId="0" applyNumberFormat="1" applyFont="1" applyFill="1" applyBorder="1"/>
    <xf numFmtId="0" fontId="1" fillId="0" borderId="47" xfId="0" applyFont="1" applyFill="1" applyBorder="1" applyAlignment="1">
      <alignment horizontal="left"/>
    </xf>
    <xf numFmtId="0" fontId="1" fillId="0" borderId="55" xfId="0" applyFont="1" applyFill="1" applyBorder="1" applyAlignment="1">
      <alignment horizontal="center"/>
    </xf>
    <xf numFmtId="0" fontId="0" fillId="0" borderId="0" xfId="0" applyAlignment="1">
      <alignment horizontal="right" wrapText="1"/>
    </xf>
    <xf numFmtId="0" fontId="7" fillId="0" borderId="1" xfId="0" applyFont="1" applyBorder="1" applyAlignment="1">
      <alignment horizontal="center"/>
    </xf>
    <xf numFmtId="0" fontId="0" fillId="0" borderId="51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53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47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48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5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47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4" fillId="0" borderId="48" xfId="0" applyFont="1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25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38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49" fontId="0" fillId="0" borderId="33" xfId="0" applyNumberFormat="1" applyBorder="1" applyAlignment="1">
      <alignment horizontal="left" vertical="top"/>
    </xf>
    <xf numFmtId="49" fontId="0" fillId="0" borderId="31" xfId="0" applyNumberFormat="1" applyBorder="1" applyAlignment="1">
      <alignment horizontal="left" vertical="top"/>
    </xf>
    <xf numFmtId="49" fontId="0" fillId="0" borderId="32" xfId="0" applyNumberFormat="1" applyBorder="1" applyAlignment="1">
      <alignment horizontal="left" vertical="top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9" fillId="0" borderId="34" xfId="0" applyFont="1" applyBorder="1" applyAlignment="1">
      <alignment horizontal="center" vertical="top" wrapText="1"/>
    </xf>
    <xf numFmtId="0" fontId="9" fillId="0" borderId="28" xfId="0" applyFont="1" applyBorder="1" applyAlignment="1">
      <alignment horizontal="center" vertical="top" wrapText="1"/>
    </xf>
    <xf numFmtId="0" fontId="9" fillId="0" borderId="30" xfId="0" applyFont="1" applyBorder="1" applyAlignment="1">
      <alignment horizontal="center" vertical="top" wrapText="1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5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0" fillId="0" borderId="16" xfId="0" applyFill="1" applyBorder="1" applyAlignment="1">
      <alignment horizontal="left" vertical="top" wrapText="1"/>
    </xf>
    <xf numFmtId="0" fontId="0" fillId="0" borderId="17" xfId="0" applyFill="1" applyBorder="1" applyAlignment="1">
      <alignment horizontal="left" vertical="top" wrapText="1"/>
    </xf>
    <xf numFmtId="0" fontId="0" fillId="0" borderId="18" xfId="0" applyFill="1" applyBorder="1" applyAlignment="1">
      <alignment horizontal="left" vertical="top" wrapText="1"/>
    </xf>
    <xf numFmtId="0" fontId="1" fillId="0" borderId="49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50" xfId="0" applyFont="1" applyBorder="1" applyAlignment="1">
      <alignment horizontal="center" vertical="top"/>
    </xf>
    <xf numFmtId="0" fontId="1" fillId="0" borderId="5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8" fillId="0" borderId="3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3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2" fillId="0" borderId="54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0" fillId="0" borderId="56" xfId="0" applyFill="1" applyBorder="1" applyAlignment="1">
      <alignment horizontal="left" vertical="top" wrapText="1"/>
    </xf>
    <xf numFmtId="0" fontId="0" fillId="0" borderId="58" xfId="0" applyFill="1" applyBorder="1" applyAlignment="1">
      <alignment horizontal="left" vertical="top" wrapText="1"/>
    </xf>
    <xf numFmtId="0" fontId="0" fillId="0" borderId="59" xfId="0" applyFill="1" applyBorder="1" applyAlignment="1">
      <alignment horizontal="left" vertical="top" wrapText="1"/>
    </xf>
    <xf numFmtId="49" fontId="0" fillId="0" borderId="2" xfId="0" applyNumberFormat="1" applyBorder="1" applyAlignment="1">
      <alignment horizontal="left" vertical="top"/>
    </xf>
    <xf numFmtId="49" fontId="0" fillId="0" borderId="57" xfId="0" applyNumberFormat="1" applyBorder="1" applyAlignment="1">
      <alignment horizontal="left" vertical="top"/>
    </xf>
    <xf numFmtId="49" fontId="0" fillId="0" borderId="9" xfId="0" applyNumberFormat="1" applyBorder="1" applyAlignment="1">
      <alignment horizontal="left" vertical="top"/>
    </xf>
    <xf numFmtId="0" fontId="4" fillId="0" borderId="47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4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S63"/>
  <sheetViews>
    <sheetView tabSelected="1" topLeftCell="E1" workbookViewId="0">
      <selection activeCell="B40" sqref="B40:B45"/>
    </sheetView>
  </sheetViews>
  <sheetFormatPr defaultRowHeight="15"/>
  <cols>
    <col min="1" max="1" width="4" customWidth="1"/>
    <col min="2" max="2" width="31.85546875" customWidth="1"/>
    <col min="3" max="3" width="15.140625" customWidth="1"/>
    <col min="4" max="4" width="9.42578125" customWidth="1"/>
    <col min="5" max="5" width="8.28515625" customWidth="1"/>
    <col min="7" max="7" width="15.5703125" customWidth="1"/>
    <col min="8" max="8" width="16" customWidth="1"/>
    <col min="9" max="9" width="15.140625" customWidth="1"/>
    <col min="10" max="10" width="15.28515625" customWidth="1"/>
    <col min="11" max="11" width="14.42578125" customWidth="1"/>
    <col min="12" max="12" width="15.28515625" customWidth="1"/>
    <col min="13" max="13" width="14.140625" customWidth="1"/>
    <col min="14" max="14" width="27.42578125" customWidth="1"/>
  </cols>
  <sheetData>
    <row r="1" spans="1:15">
      <c r="F1" s="1"/>
      <c r="G1" s="1"/>
      <c r="H1" s="2"/>
      <c r="I1" s="2"/>
      <c r="J1" s="2"/>
      <c r="K1" s="2"/>
      <c r="L1" s="2"/>
      <c r="M1" s="105" t="s">
        <v>35</v>
      </c>
      <c r="N1" s="105"/>
    </row>
    <row r="2" spans="1:15" ht="16.5" thickBot="1">
      <c r="A2" s="106" t="s">
        <v>16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5">
      <c r="A3" s="107" t="s">
        <v>0</v>
      </c>
      <c r="B3" s="110" t="s">
        <v>1</v>
      </c>
      <c r="C3" s="113" t="s">
        <v>2</v>
      </c>
      <c r="D3" s="116" t="s">
        <v>3</v>
      </c>
      <c r="E3" s="119" t="s">
        <v>4</v>
      </c>
      <c r="F3" s="110" t="s">
        <v>5</v>
      </c>
      <c r="G3" s="122" t="s">
        <v>24</v>
      </c>
      <c r="H3" s="123"/>
      <c r="I3" s="123"/>
      <c r="J3" s="123"/>
      <c r="K3" s="123"/>
      <c r="L3" s="123"/>
      <c r="M3" s="124"/>
      <c r="N3" s="110" t="s">
        <v>6</v>
      </c>
    </row>
    <row r="4" spans="1:15" ht="15.75" thickBot="1">
      <c r="A4" s="108"/>
      <c r="B4" s="111"/>
      <c r="C4" s="114"/>
      <c r="D4" s="117"/>
      <c r="E4" s="120"/>
      <c r="F4" s="111"/>
      <c r="G4" s="125"/>
      <c r="H4" s="126"/>
      <c r="I4" s="126"/>
      <c r="J4" s="126"/>
      <c r="K4" s="126"/>
      <c r="L4" s="126"/>
      <c r="M4" s="127"/>
      <c r="N4" s="111"/>
    </row>
    <row r="5" spans="1:15">
      <c r="A5" s="108"/>
      <c r="B5" s="111"/>
      <c r="C5" s="114"/>
      <c r="D5" s="117"/>
      <c r="E5" s="120"/>
      <c r="F5" s="111"/>
      <c r="G5" s="154" t="s">
        <v>7</v>
      </c>
      <c r="H5" s="156" t="s">
        <v>18</v>
      </c>
      <c r="I5" s="158" t="s">
        <v>19</v>
      </c>
      <c r="J5" s="158" t="s">
        <v>20</v>
      </c>
      <c r="K5" s="158" t="s">
        <v>21</v>
      </c>
      <c r="L5" s="158" t="s">
        <v>22</v>
      </c>
      <c r="M5" s="131" t="s">
        <v>23</v>
      </c>
      <c r="N5" s="111"/>
    </row>
    <row r="6" spans="1:15" ht="15.75" thickBot="1">
      <c r="A6" s="109"/>
      <c r="B6" s="112"/>
      <c r="C6" s="115"/>
      <c r="D6" s="118"/>
      <c r="E6" s="121"/>
      <c r="F6" s="112"/>
      <c r="G6" s="155"/>
      <c r="H6" s="157"/>
      <c r="I6" s="159"/>
      <c r="J6" s="159"/>
      <c r="K6" s="159"/>
      <c r="L6" s="159"/>
      <c r="M6" s="132"/>
      <c r="N6" s="112"/>
    </row>
    <row r="7" spans="1:15" ht="15.75" thickBot="1">
      <c r="A7" s="63">
        <v>1</v>
      </c>
      <c r="B7" s="79">
        <v>2</v>
      </c>
      <c r="C7" s="80">
        <v>3</v>
      </c>
      <c r="D7" s="79"/>
      <c r="E7" s="80">
        <v>4</v>
      </c>
      <c r="F7" s="79">
        <v>5</v>
      </c>
      <c r="G7" s="79">
        <v>6</v>
      </c>
      <c r="H7" s="60">
        <v>7</v>
      </c>
      <c r="I7" s="61">
        <v>8</v>
      </c>
      <c r="J7" s="61">
        <v>9</v>
      </c>
      <c r="K7" s="61">
        <v>10</v>
      </c>
      <c r="L7" s="61">
        <v>11</v>
      </c>
      <c r="M7" s="62">
        <v>12</v>
      </c>
      <c r="N7" s="79">
        <v>13</v>
      </c>
    </row>
    <row r="8" spans="1:15" ht="16.5" thickBot="1">
      <c r="A8" s="133" t="s">
        <v>37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5"/>
    </row>
    <row r="9" spans="1:15" ht="15.75" thickBot="1">
      <c r="A9" s="136" t="s">
        <v>36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8"/>
    </row>
    <row r="10" spans="1:15" ht="15.75" thickBot="1">
      <c r="A10" s="9" t="s">
        <v>27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</row>
    <row r="11" spans="1:15" ht="15.75" thickBot="1">
      <c r="A11" s="139" t="s">
        <v>8</v>
      </c>
      <c r="B11" s="142" t="s">
        <v>25</v>
      </c>
      <c r="C11" s="145" t="s">
        <v>28</v>
      </c>
      <c r="D11" s="148"/>
      <c r="E11" s="151" t="s">
        <v>17</v>
      </c>
      <c r="F11" s="13" t="s">
        <v>9</v>
      </c>
      <c r="G11" s="32">
        <f>SUM(G13:G16)</f>
        <v>21648000</v>
      </c>
      <c r="H11" s="33">
        <f>SUM(H13:H16)</f>
        <v>3608000</v>
      </c>
      <c r="I11" s="14">
        <f t="shared" ref="I11:M11" si="0">SUM(I13:I16)</f>
        <v>3608000</v>
      </c>
      <c r="J11" s="14">
        <f t="shared" si="0"/>
        <v>3608000</v>
      </c>
      <c r="K11" s="14">
        <f t="shared" si="0"/>
        <v>3608000</v>
      </c>
      <c r="L11" s="14">
        <f t="shared" si="0"/>
        <v>3608000</v>
      </c>
      <c r="M11" s="15">
        <f t="shared" si="0"/>
        <v>3608000</v>
      </c>
      <c r="N11" s="128" t="s">
        <v>32</v>
      </c>
      <c r="O11" s="3"/>
    </row>
    <row r="12" spans="1:15">
      <c r="A12" s="140"/>
      <c r="B12" s="143"/>
      <c r="C12" s="146"/>
      <c r="D12" s="149"/>
      <c r="E12" s="152"/>
      <c r="F12" s="29" t="s">
        <v>10</v>
      </c>
      <c r="G12" s="30"/>
      <c r="H12" s="31"/>
      <c r="I12" s="12"/>
      <c r="J12" s="12"/>
      <c r="K12" s="12"/>
      <c r="L12" s="12"/>
      <c r="M12" s="16"/>
      <c r="N12" s="129"/>
    </row>
    <row r="13" spans="1:15">
      <c r="A13" s="140"/>
      <c r="B13" s="143"/>
      <c r="C13" s="146"/>
      <c r="D13" s="149"/>
      <c r="E13" s="152"/>
      <c r="F13" s="17" t="s">
        <v>11</v>
      </c>
      <c r="G13" s="27">
        <f>SUM(H13:M13)</f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129"/>
    </row>
    <row r="14" spans="1:15">
      <c r="A14" s="140"/>
      <c r="B14" s="143"/>
      <c r="C14" s="146"/>
      <c r="D14" s="149"/>
      <c r="E14" s="152"/>
      <c r="F14" s="17" t="s">
        <v>12</v>
      </c>
      <c r="G14" s="27">
        <f>SUM(H14:M14)</f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129"/>
    </row>
    <row r="15" spans="1:15">
      <c r="A15" s="140"/>
      <c r="B15" s="143"/>
      <c r="C15" s="146"/>
      <c r="D15" s="149"/>
      <c r="E15" s="152"/>
      <c r="F15" s="17" t="s">
        <v>13</v>
      </c>
      <c r="G15" s="27">
        <f>SUM(H15:M15)</f>
        <v>1200000</v>
      </c>
      <c r="H15" s="25">
        <v>200000</v>
      </c>
      <c r="I15" s="25">
        <v>200000</v>
      </c>
      <c r="J15" s="25">
        <v>200000</v>
      </c>
      <c r="K15" s="25">
        <v>200000</v>
      </c>
      <c r="L15" s="25">
        <v>200000</v>
      </c>
      <c r="M15" s="25">
        <v>200000</v>
      </c>
      <c r="N15" s="129"/>
    </row>
    <row r="16" spans="1:15" ht="15.75" thickBot="1">
      <c r="A16" s="141"/>
      <c r="B16" s="144"/>
      <c r="C16" s="147"/>
      <c r="D16" s="150"/>
      <c r="E16" s="153"/>
      <c r="F16" s="34" t="s">
        <v>14</v>
      </c>
      <c r="G16" s="35">
        <f>SUM(H16:M16)</f>
        <v>20448000</v>
      </c>
      <c r="H16" s="25">
        <f>20000*600*28.4/100</f>
        <v>3408000</v>
      </c>
      <c r="I16" s="25">
        <v>3408000</v>
      </c>
      <c r="J16" s="25">
        <v>3408000</v>
      </c>
      <c r="K16" s="25">
        <v>3408000</v>
      </c>
      <c r="L16" s="25">
        <v>3408000</v>
      </c>
      <c r="M16" s="25">
        <v>3408000</v>
      </c>
      <c r="N16" s="130"/>
    </row>
    <row r="17" spans="1:19" ht="3" hidden="1" customHeight="1">
      <c r="A17" s="139" t="s">
        <v>15</v>
      </c>
      <c r="B17" s="163" t="s">
        <v>26</v>
      </c>
      <c r="C17" s="145" t="s">
        <v>28</v>
      </c>
      <c r="D17" s="148"/>
      <c r="E17" s="151" t="s">
        <v>17</v>
      </c>
      <c r="F17" s="41" t="s">
        <v>9</v>
      </c>
      <c r="G17" s="32">
        <f>SUM(G19:G22)</f>
        <v>0</v>
      </c>
      <c r="H17" s="33">
        <f t="shared" ref="H17:M17" si="1">SUM(H19:H22)</f>
        <v>0</v>
      </c>
      <c r="I17" s="14">
        <f t="shared" si="1"/>
        <v>0</v>
      </c>
      <c r="J17" s="14">
        <f t="shared" si="1"/>
        <v>0</v>
      </c>
      <c r="K17" s="14">
        <f t="shared" si="1"/>
        <v>0</v>
      </c>
      <c r="L17" s="14">
        <f t="shared" si="1"/>
        <v>0</v>
      </c>
      <c r="M17" s="15">
        <f t="shared" si="1"/>
        <v>0</v>
      </c>
      <c r="N17" s="128" t="s">
        <v>34</v>
      </c>
      <c r="O17" s="3"/>
    </row>
    <row r="18" spans="1:19" ht="15.75" hidden="1" thickBot="1">
      <c r="A18" s="140"/>
      <c r="B18" s="164"/>
      <c r="C18" s="146"/>
      <c r="D18" s="149"/>
      <c r="E18" s="152"/>
      <c r="F18" s="37" t="s">
        <v>10</v>
      </c>
      <c r="G18" s="38"/>
      <c r="H18" s="39"/>
      <c r="I18" s="40"/>
      <c r="J18" s="40"/>
      <c r="K18" s="40"/>
      <c r="L18" s="40"/>
      <c r="M18" s="42"/>
      <c r="N18" s="129"/>
    </row>
    <row r="19" spans="1:19" ht="15.75" hidden="1" thickBot="1">
      <c r="A19" s="140"/>
      <c r="B19" s="164"/>
      <c r="C19" s="146"/>
      <c r="D19" s="149"/>
      <c r="E19" s="152"/>
      <c r="F19" s="17" t="s">
        <v>11</v>
      </c>
      <c r="G19" s="27">
        <f>SUM(H19:M19)</f>
        <v>0</v>
      </c>
      <c r="H19" s="25">
        <v>0</v>
      </c>
      <c r="I19" s="5">
        <v>0</v>
      </c>
      <c r="J19" s="5">
        <f t="shared" ref="J19:K22" si="2">0*35000*10/100</f>
        <v>0</v>
      </c>
      <c r="K19" s="5">
        <f t="shared" si="2"/>
        <v>0</v>
      </c>
      <c r="L19" s="5">
        <v>0</v>
      </c>
      <c r="M19" s="5">
        <f>0*35000*10/100</f>
        <v>0</v>
      </c>
      <c r="N19" s="129"/>
    </row>
    <row r="20" spans="1:19" ht="15.75" hidden="1" thickBot="1">
      <c r="A20" s="140"/>
      <c r="B20" s="164"/>
      <c r="C20" s="146"/>
      <c r="D20" s="149"/>
      <c r="E20" s="152"/>
      <c r="F20" s="17" t="s">
        <v>12</v>
      </c>
      <c r="G20" s="27">
        <f t="shared" ref="G20:G22" si="3">SUM(H20:M20)</f>
        <v>0</v>
      </c>
      <c r="H20" s="25">
        <v>0</v>
      </c>
      <c r="I20" s="5">
        <v>0</v>
      </c>
      <c r="J20" s="5">
        <f t="shared" si="2"/>
        <v>0</v>
      </c>
      <c r="K20" s="5">
        <f t="shared" si="2"/>
        <v>0</v>
      </c>
      <c r="L20" s="5">
        <v>0</v>
      </c>
      <c r="M20" s="5">
        <f>0*35000*10/100</f>
        <v>0</v>
      </c>
      <c r="N20" s="129"/>
    </row>
    <row r="21" spans="1:19" ht="15.75" hidden="1" thickBot="1">
      <c r="A21" s="140"/>
      <c r="B21" s="164"/>
      <c r="C21" s="146"/>
      <c r="D21" s="149"/>
      <c r="E21" s="152"/>
      <c r="F21" s="17" t="s">
        <v>13</v>
      </c>
      <c r="G21" s="27">
        <v>0</v>
      </c>
      <c r="H21" s="25">
        <v>0</v>
      </c>
      <c r="I21" s="5">
        <v>0</v>
      </c>
      <c r="J21" s="5">
        <f t="shared" si="2"/>
        <v>0</v>
      </c>
      <c r="K21" s="5">
        <f t="shared" si="2"/>
        <v>0</v>
      </c>
      <c r="L21" s="5">
        <v>0</v>
      </c>
      <c r="M21" s="5">
        <f>0*35000*10/100</f>
        <v>0</v>
      </c>
      <c r="N21" s="129"/>
      <c r="O21" s="3"/>
    </row>
    <row r="22" spans="1:19" ht="15.75" hidden="1" thickBot="1">
      <c r="A22" s="141"/>
      <c r="B22" s="165"/>
      <c r="C22" s="147"/>
      <c r="D22" s="150"/>
      <c r="E22" s="153"/>
      <c r="F22" s="18" t="s">
        <v>14</v>
      </c>
      <c r="G22" s="28">
        <f t="shared" si="3"/>
        <v>0</v>
      </c>
      <c r="H22" s="26">
        <v>0</v>
      </c>
      <c r="I22" s="5">
        <v>0</v>
      </c>
      <c r="J22" s="5">
        <f t="shared" si="2"/>
        <v>0</v>
      </c>
      <c r="K22" s="5">
        <f t="shared" si="2"/>
        <v>0</v>
      </c>
      <c r="L22" s="5">
        <v>0</v>
      </c>
      <c r="M22" s="5">
        <f>0*35000*10/100</f>
        <v>0</v>
      </c>
      <c r="N22" s="130"/>
      <c r="O22" s="3"/>
    </row>
    <row r="23" spans="1:19" s="24" customFormat="1" ht="15.75" thickBot="1">
      <c r="A23" s="71"/>
      <c r="B23" s="72"/>
      <c r="C23" s="73"/>
      <c r="D23" s="73"/>
      <c r="E23" s="166"/>
      <c r="F23" s="66" t="s">
        <v>9</v>
      </c>
      <c r="G23" s="55">
        <f>SUM(H23:M23)</f>
        <v>21648000</v>
      </c>
      <c r="H23" s="51">
        <f>SUM(H25:H28)</f>
        <v>3608000</v>
      </c>
      <c r="I23" s="51">
        <f t="shared" ref="I23:M23" si="4">SUM(I25:I28)</f>
        <v>3608000</v>
      </c>
      <c r="J23" s="51">
        <f t="shared" si="4"/>
        <v>3608000</v>
      </c>
      <c r="K23" s="51">
        <f t="shared" si="4"/>
        <v>3608000</v>
      </c>
      <c r="L23" s="51">
        <f t="shared" si="4"/>
        <v>3608000</v>
      </c>
      <c r="M23" s="59">
        <f t="shared" si="4"/>
        <v>3608000</v>
      </c>
      <c r="N23" s="169"/>
      <c r="O23" s="22"/>
      <c r="P23" s="23"/>
      <c r="Q23" s="23"/>
      <c r="R23" s="23"/>
      <c r="S23" s="23"/>
    </row>
    <row r="24" spans="1:19" s="24" customFormat="1">
      <c r="A24" s="74"/>
      <c r="B24" s="23"/>
      <c r="C24" s="23"/>
      <c r="D24" s="23"/>
      <c r="E24" s="167"/>
      <c r="F24" s="67" t="s">
        <v>10</v>
      </c>
      <c r="G24" s="56"/>
      <c r="H24" s="52"/>
      <c r="I24" s="21"/>
      <c r="J24" s="21"/>
      <c r="K24" s="21"/>
      <c r="L24" s="21"/>
      <c r="M24" s="50"/>
      <c r="N24" s="170"/>
      <c r="O24" s="6"/>
      <c r="P24" s="6"/>
      <c r="Q24" s="6"/>
      <c r="R24" s="23"/>
      <c r="S24" s="23"/>
    </row>
    <row r="25" spans="1:19" s="24" customFormat="1">
      <c r="A25" s="74"/>
      <c r="B25" s="70"/>
      <c r="C25" s="23"/>
      <c r="D25" s="23"/>
      <c r="E25" s="167"/>
      <c r="F25" s="68" t="s">
        <v>11</v>
      </c>
      <c r="G25" s="57">
        <f>SUM(H25:M25)</f>
        <v>0</v>
      </c>
      <c r="H25" s="8">
        <f>H19+H13</f>
        <v>0</v>
      </c>
      <c r="I25" s="8">
        <f>I19+I13</f>
        <v>0</v>
      </c>
      <c r="J25" s="8">
        <f t="shared" ref="J25:M25" si="5">J19+J13</f>
        <v>0</v>
      </c>
      <c r="K25" s="8">
        <f t="shared" si="5"/>
        <v>0</v>
      </c>
      <c r="L25" s="8">
        <f t="shared" si="5"/>
        <v>0</v>
      </c>
      <c r="M25" s="8">
        <f t="shared" si="5"/>
        <v>0</v>
      </c>
      <c r="N25" s="170"/>
      <c r="O25" s="6"/>
      <c r="P25" s="6"/>
      <c r="Q25" s="6"/>
      <c r="R25" s="23"/>
      <c r="S25" s="23"/>
    </row>
    <row r="26" spans="1:19" s="24" customFormat="1">
      <c r="A26" s="74"/>
      <c r="B26" s="23"/>
      <c r="C26" s="23"/>
      <c r="D26" s="23"/>
      <c r="E26" s="167"/>
      <c r="F26" s="68" t="s">
        <v>12</v>
      </c>
      <c r="G26" s="57">
        <f t="shared" ref="G26:G28" si="6">SUM(H26:M26)</f>
        <v>0</v>
      </c>
      <c r="H26" s="8">
        <f t="shared" ref="H26:M28" si="7">H20+H14</f>
        <v>0</v>
      </c>
      <c r="I26" s="8">
        <f t="shared" si="7"/>
        <v>0</v>
      </c>
      <c r="J26" s="8">
        <f t="shared" si="7"/>
        <v>0</v>
      </c>
      <c r="K26" s="8">
        <f t="shared" si="7"/>
        <v>0</v>
      </c>
      <c r="L26" s="8">
        <f t="shared" si="7"/>
        <v>0</v>
      </c>
      <c r="M26" s="8">
        <f t="shared" si="7"/>
        <v>0</v>
      </c>
      <c r="N26" s="170"/>
      <c r="O26" s="6"/>
      <c r="P26" s="6"/>
      <c r="Q26" s="6"/>
      <c r="R26" s="23"/>
      <c r="S26" s="23"/>
    </row>
    <row r="27" spans="1:19" s="24" customFormat="1">
      <c r="A27" s="74"/>
      <c r="B27" s="23"/>
      <c r="C27" s="23"/>
      <c r="D27" s="23"/>
      <c r="E27" s="167"/>
      <c r="F27" s="68" t="s">
        <v>13</v>
      </c>
      <c r="G27" s="57">
        <f t="shared" si="6"/>
        <v>1200000</v>
      </c>
      <c r="H27" s="8">
        <f t="shared" si="7"/>
        <v>200000</v>
      </c>
      <c r="I27" s="8">
        <f t="shared" si="7"/>
        <v>200000</v>
      </c>
      <c r="J27" s="8">
        <f t="shared" si="7"/>
        <v>200000</v>
      </c>
      <c r="K27" s="8">
        <f t="shared" si="7"/>
        <v>200000</v>
      </c>
      <c r="L27" s="8">
        <f t="shared" si="7"/>
        <v>200000</v>
      </c>
      <c r="M27" s="8">
        <f t="shared" si="7"/>
        <v>200000</v>
      </c>
      <c r="N27" s="170"/>
      <c r="O27" s="6"/>
      <c r="P27" s="6"/>
      <c r="Q27" s="6"/>
      <c r="R27" s="23"/>
      <c r="S27" s="23"/>
    </row>
    <row r="28" spans="1:19" s="24" customFormat="1" ht="15.75" thickBot="1">
      <c r="A28" s="75"/>
      <c r="B28" s="76"/>
      <c r="C28" s="76"/>
      <c r="D28" s="76"/>
      <c r="E28" s="168"/>
      <c r="F28" s="69" t="s">
        <v>14</v>
      </c>
      <c r="G28" s="57">
        <f t="shared" si="6"/>
        <v>20448000</v>
      </c>
      <c r="H28" s="8">
        <f t="shared" si="7"/>
        <v>3408000</v>
      </c>
      <c r="I28" s="8">
        <f t="shared" si="7"/>
        <v>3408000</v>
      </c>
      <c r="J28" s="8">
        <f t="shared" si="7"/>
        <v>3408000</v>
      </c>
      <c r="K28" s="8">
        <f t="shared" si="7"/>
        <v>3408000</v>
      </c>
      <c r="L28" s="8">
        <f t="shared" si="7"/>
        <v>3408000</v>
      </c>
      <c r="M28" s="8">
        <f t="shared" si="7"/>
        <v>3408000</v>
      </c>
      <c r="N28" s="171"/>
      <c r="O28" s="6"/>
      <c r="P28" s="6"/>
      <c r="Q28" s="6"/>
      <c r="R28" s="23"/>
      <c r="S28" s="23"/>
    </row>
    <row r="29" spans="1:19" ht="15.75" thickBot="1">
      <c r="F29" s="4"/>
      <c r="G29" s="7"/>
      <c r="H29" s="7"/>
      <c r="I29" s="7"/>
      <c r="J29" s="7"/>
      <c r="K29" s="7"/>
      <c r="L29" s="7"/>
      <c r="M29" s="7"/>
      <c r="N29" s="4"/>
    </row>
    <row r="30" spans="1:19" ht="25.5" customHeight="1" thickBot="1">
      <c r="A30" s="133" t="s">
        <v>38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5"/>
    </row>
    <row r="31" spans="1:19" ht="21" customHeight="1" thickBot="1">
      <c r="A31" s="136" t="s">
        <v>39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8"/>
    </row>
    <row r="32" spans="1:19" ht="30.75" customHeight="1" thickBot="1">
      <c r="A32" s="181" t="s">
        <v>43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82"/>
    </row>
    <row r="33" spans="1:15" ht="15.75" customHeight="1" thickBot="1">
      <c r="A33" s="186" t="s">
        <v>29</v>
      </c>
      <c r="B33" s="178" t="s">
        <v>31</v>
      </c>
      <c r="C33" s="172" t="s">
        <v>28</v>
      </c>
      <c r="D33" s="175"/>
      <c r="E33" s="160" t="s">
        <v>17</v>
      </c>
      <c r="F33" s="46" t="s">
        <v>9</v>
      </c>
      <c r="G33" s="48">
        <f t="shared" ref="G33:L33" si="8">SUM(G35:G38)</f>
        <v>1899000</v>
      </c>
      <c r="H33" s="45">
        <f t="shared" si="8"/>
        <v>33000</v>
      </c>
      <c r="I33" s="43">
        <f t="shared" si="8"/>
        <v>33000</v>
      </c>
      <c r="J33" s="43">
        <f t="shared" si="8"/>
        <v>33000</v>
      </c>
      <c r="K33" s="43">
        <f t="shared" si="8"/>
        <v>600000</v>
      </c>
      <c r="L33" s="43">
        <f t="shared" si="8"/>
        <v>600000</v>
      </c>
      <c r="M33" s="44">
        <f>SUM(M35:M38)</f>
        <v>600000</v>
      </c>
      <c r="N33" s="189" t="s">
        <v>42</v>
      </c>
      <c r="O33" s="3"/>
    </row>
    <row r="34" spans="1:15">
      <c r="A34" s="187"/>
      <c r="B34" s="179"/>
      <c r="C34" s="173"/>
      <c r="D34" s="176"/>
      <c r="E34" s="161"/>
      <c r="F34" s="47" t="s">
        <v>10</v>
      </c>
      <c r="G34" s="38"/>
      <c r="H34" s="39"/>
      <c r="I34" s="40"/>
      <c r="J34" s="40"/>
      <c r="K34" s="40"/>
      <c r="L34" s="40"/>
      <c r="M34" s="42"/>
      <c r="N34" s="190"/>
    </row>
    <row r="35" spans="1:15">
      <c r="A35" s="187"/>
      <c r="B35" s="179"/>
      <c r="C35" s="173"/>
      <c r="D35" s="176"/>
      <c r="E35" s="161"/>
      <c r="F35" s="19" t="s">
        <v>11</v>
      </c>
      <c r="G35" s="27">
        <f>SUM(H35:M35)</f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190"/>
    </row>
    <row r="36" spans="1:15">
      <c r="A36" s="187"/>
      <c r="B36" s="179"/>
      <c r="C36" s="173"/>
      <c r="D36" s="176"/>
      <c r="E36" s="161"/>
      <c r="F36" s="19" t="s">
        <v>12</v>
      </c>
      <c r="G36" s="27">
        <f t="shared" ref="G36:G38" si="9">SUM(H36:M36)</f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190"/>
    </row>
    <row r="37" spans="1:15">
      <c r="A37" s="187"/>
      <c r="B37" s="179"/>
      <c r="C37" s="173"/>
      <c r="D37" s="176"/>
      <c r="E37" s="161"/>
      <c r="F37" s="19" t="s">
        <v>13</v>
      </c>
      <c r="G37" s="27">
        <f t="shared" si="9"/>
        <v>633000</v>
      </c>
      <c r="H37" s="25">
        <v>11000</v>
      </c>
      <c r="I37" s="25">
        <v>11000</v>
      </c>
      <c r="J37" s="25">
        <v>11000</v>
      </c>
      <c r="K37" s="25">
        <f t="shared" ref="K37:M37" si="10">2000000*10/100</f>
        <v>200000</v>
      </c>
      <c r="L37" s="25">
        <f t="shared" si="10"/>
        <v>200000</v>
      </c>
      <c r="M37" s="25">
        <f t="shared" si="10"/>
        <v>200000</v>
      </c>
      <c r="N37" s="190"/>
      <c r="O37" s="3"/>
    </row>
    <row r="38" spans="1:15" ht="15.75" thickBot="1">
      <c r="A38" s="188"/>
      <c r="B38" s="180"/>
      <c r="C38" s="174"/>
      <c r="D38" s="177"/>
      <c r="E38" s="162"/>
      <c r="F38" s="20" t="s">
        <v>14</v>
      </c>
      <c r="G38" s="28">
        <f t="shared" si="9"/>
        <v>1266000</v>
      </c>
      <c r="H38" s="25">
        <v>22000</v>
      </c>
      <c r="I38" s="25">
        <v>22000</v>
      </c>
      <c r="J38" s="25">
        <v>22000</v>
      </c>
      <c r="K38" s="25">
        <f t="shared" ref="K38:M38" si="11">2000000*20/100</f>
        <v>400000</v>
      </c>
      <c r="L38" s="25">
        <f t="shared" si="11"/>
        <v>400000</v>
      </c>
      <c r="M38" s="25">
        <f t="shared" si="11"/>
        <v>400000</v>
      </c>
      <c r="N38" s="191"/>
      <c r="O38" s="3"/>
    </row>
    <row r="39" spans="1:15" ht="15.75" thickBot="1">
      <c r="A39" s="181" t="s">
        <v>44</v>
      </c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82"/>
      <c r="O39" s="3"/>
    </row>
    <row r="40" spans="1:15" ht="15.75" customHeight="1" thickBot="1">
      <c r="A40" s="186" t="s">
        <v>30</v>
      </c>
      <c r="B40" s="178" t="s">
        <v>40</v>
      </c>
      <c r="C40" s="172" t="s">
        <v>28</v>
      </c>
      <c r="D40" s="175"/>
      <c r="E40" s="160" t="s">
        <v>17</v>
      </c>
      <c r="F40" s="46" t="s">
        <v>9</v>
      </c>
      <c r="G40" s="48">
        <f t="shared" ref="G40:L40" si="12">SUM(G42:G45)</f>
        <v>100000</v>
      </c>
      <c r="H40" s="45">
        <f t="shared" si="12"/>
        <v>100000</v>
      </c>
      <c r="I40" s="43">
        <f t="shared" si="12"/>
        <v>100000</v>
      </c>
      <c r="J40" s="43">
        <f t="shared" si="12"/>
        <v>100000</v>
      </c>
      <c r="K40" s="43">
        <f t="shared" si="12"/>
        <v>0</v>
      </c>
      <c r="L40" s="43">
        <f t="shared" si="12"/>
        <v>0</v>
      </c>
      <c r="M40" s="44">
        <f>SUM(M42:M45)</f>
        <v>0</v>
      </c>
      <c r="N40" s="178" t="s">
        <v>40</v>
      </c>
      <c r="O40" s="3"/>
    </row>
    <row r="41" spans="1:15">
      <c r="A41" s="187"/>
      <c r="B41" s="179"/>
      <c r="C41" s="173"/>
      <c r="D41" s="176"/>
      <c r="E41" s="161"/>
      <c r="F41" s="47" t="s">
        <v>10</v>
      </c>
      <c r="G41" s="38"/>
      <c r="H41" s="39"/>
      <c r="I41" s="40"/>
      <c r="J41" s="40"/>
      <c r="K41" s="40"/>
      <c r="L41" s="40"/>
      <c r="M41" s="42"/>
      <c r="N41" s="179"/>
    </row>
    <row r="42" spans="1:15">
      <c r="A42" s="187"/>
      <c r="B42" s="179"/>
      <c r="C42" s="173"/>
      <c r="D42" s="176"/>
      <c r="E42" s="161"/>
      <c r="F42" s="19" t="s">
        <v>11</v>
      </c>
      <c r="G42" s="27">
        <f>SUM(H42:M42)</f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179"/>
    </row>
    <row r="43" spans="1:15">
      <c r="A43" s="187"/>
      <c r="B43" s="179"/>
      <c r="C43" s="173"/>
      <c r="D43" s="176"/>
      <c r="E43" s="161"/>
      <c r="F43" s="19" t="s">
        <v>12</v>
      </c>
      <c r="G43" s="27">
        <f t="shared" ref="G43" si="13">SUM(H43:M43)</f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179"/>
    </row>
    <row r="44" spans="1:15">
      <c r="A44" s="187"/>
      <c r="B44" s="179"/>
      <c r="C44" s="173"/>
      <c r="D44" s="176"/>
      <c r="E44" s="161"/>
      <c r="F44" s="19" t="s">
        <v>13</v>
      </c>
      <c r="G44" s="27">
        <v>100000</v>
      </c>
      <c r="H44" s="25">
        <v>100000</v>
      </c>
      <c r="I44" s="25">
        <v>100000</v>
      </c>
      <c r="J44" s="25">
        <v>100000</v>
      </c>
      <c r="K44" s="25">
        <v>0</v>
      </c>
      <c r="L44" s="25">
        <v>0</v>
      </c>
      <c r="M44" s="25">
        <v>0</v>
      </c>
      <c r="N44" s="179"/>
      <c r="O44" s="3"/>
    </row>
    <row r="45" spans="1:15" ht="15.75" thickBot="1">
      <c r="A45" s="188"/>
      <c r="B45" s="180"/>
      <c r="C45" s="174"/>
      <c r="D45" s="177"/>
      <c r="E45" s="162"/>
      <c r="F45" s="20" t="s">
        <v>14</v>
      </c>
      <c r="G45" s="28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180"/>
      <c r="O45" s="3"/>
    </row>
    <row r="46" spans="1:15" ht="15.75" customHeight="1" thickBot="1">
      <c r="A46" s="186" t="s">
        <v>33</v>
      </c>
      <c r="B46" s="178" t="s">
        <v>41</v>
      </c>
      <c r="C46" s="172" t="s">
        <v>28</v>
      </c>
      <c r="D46" s="175"/>
      <c r="E46" s="160" t="s">
        <v>17</v>
      </c>
      <c r="F46" s="46" t="s">
        <v>9</v>
      </c>
      <c r="G46" s="48">
        <f t="shared" ref="G46:L46" si="14">SUM(G48:G51)</f>
        <v>192000</v>
      </c>
      <c r="H46" s="45">
        <f t="shared" si="14"/>
        <v>192000</v>
      </c>
      <c r="I46" s="43">
        <f t="shared" si="14"/>
        <v>0</v>
      </c>
      <c r="J46" s="43">
        <f t="shared" si="14"/>
        <v>0</v>
      </c>
      <c r="K46" s="43">
        <f t="shared" si="14"/>
        <v>0</v>
      </c>
      <c r="L46" s="43">
        <f t="shared" si="14"/>
        <v>0</v>
      </c>
      <c r="M46" s="44">
        <f>SUM(M48:M51)</f>
        <v>0</v>
      </c>
      <c r="N46" s="183" t="s">
        <v>41</v>
      </c>
      <c r="O46" s="3"/>
    </row>
    <row r="47" spans="1:15">
      <c r="A47" s="187"/>
      <c r="B47" s="179"/>
      <c r="C47" s="173"/>
      <c r="D47" s="176"/>
      <c r="E47" s="161"/>
      <c r="F47" s="47" t="s">
        <v>10</v>
      </c>
      <c r="G47" s="38"/>
      <c r="H47" s="39"/>
      <c r="I47" s="40"/>
      <c r="J47" s="40"/>
      <c r="K47" s="40"/>
      <c r="L47" s="40"/>
      <c r="M47" s="42"/>
      <c r="N47" s="184"/>
    </row>
    <row r="48" spans="1:15">
      <c r="A48" s="187"/>
      <c r="B48" s="179"/>
      <c r="C48" s="173"/>
      <c r="D48" s="176"/>
      <c r="E48" s="161"/>
      <c r="F48" s="19" t="s">
        <v>11</v>
      </c>
      <c r="G48" s="27">
        <f>SUM(H48:M48)</f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81">
        <v>0</v>
      </c>
      <c r="N48" s="184"/>
    </row>
    <row r="49" spans="1:19">
      <c r="A49" s="187"/>
      <c r="B49" s="179"/>
      <c r="C49" s="173"/>
      <c r="D49" s="176"/>
      <c r="E49" s="161"/>
      <c r="F49" s="19" t="s">
        <v>12</v>
      </c>
      <c r="G49" s="27">
        <f t="shared" ref="G49" si="15">SUM(H49:M49)</f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81">
        <v>0</v>
      </c>
      <c r="N49" s="184"/>
    </row>
    <row r="50" spans="1:19">
      <c r="A50" s="187"/>
      <c r="B50" s="179"/>
      <c r="C50" s="173"/>
      <c r="D50" s="176"/>
      <c r="E50" s="161"/>
      <c r="F50" s="19" t="s">
        <v>13</v>
      </c>
      <c r="G50" s="27">
        <f>SUM(H49:M50)</f>
        <v>192000</v>
      </c>
      <c r="H50" s="25">
        <v>192000</v>
      </c>
      <c r="I50" s="25">
        <v>0</v>
      </c>
      <c r="J50" s="25">
        <v>0</v>
      </c>
      <c r="K50" s="25">
        <v>0</v>
      </c>
      <c r="L50" s="25">
        <v>0</v>
      </c>
      <c r="M50" s="81">
        <v>0</v>
      </c>
      <c r="N50" s="184"/>
      <c r="O50" s="3"/>
    </row>
    <row r="51" spans="1:19" ht="15.75" thickBot="1">
      <c r="A51" s="188"/>
      <c r="B51" s="180"/>
      <c r="C51" s="174"/>
      <c r="D51" s="177"/>
      <c r="E51" s="162"/>
      <c r="F51" s="84" t="s">
        <v>14</v>
      </c>
      <c r="G51" s="35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85">
        <v>0</v>
      </c>
      <c r="N51" s="185"/>
      <c r="O51" s="3"/>
    </row>
    <row r="52" spans="1:19" s="24" customFormat="1" ht="15.75" thickBot="1">
      <c r="A52" s="86"/>
      <c r="B52" s="87"/>
      <c r="C52" s="88"/>
      <c r="D52" s="89"/>
      <c r="E52" s="90"/>
      <c r="F52" s="93" t="s">
        <v>9</v>
      </c>
      <c r="G52" s="48">
        <f>SUM(G54:G57)</f>
        <v>2391000</v>
      </c>
      <c r="H52" s="45">
        <f>SUM(H54:H57)</f>
        <v>325000</v>
      </c>
      <c r="I52" s="45">
        <f t="shared" ref="I52:M52" si="16">SUM(I54:I57)</f>
        <v>133000</v>
      </c>
      <c r="J52" s="45">
        <f t="shared" si="16"/>
        <v>133000</v>
      </c>
      <c r="K52" s="45">
        <f t="shared" si="16"/>
        <v>600000</v>
      </c>
      <c r="L52" s="45">
        <f t="shared" si="16"/>
        <v>600000</v>
      </c>
      <c r="M52" s="45">
        <f t="shared" si="16"/>
        <v>600000</v>
      </c>
      <c r="N52" s="87"/>
      <c r="O52" s="91"/>
    </row>
    <row r="53" spans="1:19" s="24" customFormat="1" ht="15.75" thickBot="1">
      <c r="A53" s="74"/>
      <c r="B53" s="23"/>
      <c r="C53" s="23"/>
      <c r="D53" s="23"/>
      <c r="E53" s="82"/>
      <c r="F53" s="103" t="s">
        <v>10</v>
      </c>
      <c r="G53" s="101"/>
      <c r="H53" s="92"/>
      <c r="I53" s="92"/>
      <c r="J53" s="92"/>
      <c r="K53" s="92"/>
      <c r="L53" s="92"/>
      <c r="M53" s="92"/>
      <c r="N53" s="83"/>
      <c r="O53" s="6"/>
      <c r="P53" s="6"/>
      <c r="Q53" s="6"/>
      <c r="R53" s="23"/>
      <c r="S53" s="23"/>
    </row>
    <row r="54" spans="1:19" s="24" customFormat="1">
      <c r="A54" s="74"/>
      <c r="B54" s="70"/>
      <c r="C54" s="23"/>
      <c r="D54" s="23"/>
      <c r="E54" s="82"/>
      <c r="F54" s="104" t="s">
        <v>11</v>
      </c>
      <c r="G54" s="102">
        <f>SUM(H54:M54)</f>
        <v>0</v>
      </c>
      <c r="H54" s="95">
        <f>H48+H42+H35</f>
        <v>0</v>
      </c>
      <c r="I54" s="96">
        <f t="shared" ref="I54:M54" si="17">I48+I42+I35</f>
        <v>0</v>
      </c>
      <c r="J54" s="96">
        <f t="shared" si="17"/>
        <v>0</v>
      </c>
      <c r="K54" s="96">
        <f t="shared" si="17"/>
        <v>0</v>
      </c>
      <c r="L54" s="96">
        <f t="shared" si="17"/>
        <v>0</v>
      </c>
      <c r="M54" s="97">
        <f t="shared" si="17"/>
        <v>0</v>
      </c>
      <c r="N54" s="83"/>
      <c r="O54" s="6"/>
      <c r="P54" s="6"/>
      <c r="Q54" s="6"/>
      <c r="R54" s="23"/>
      <c r="S54" s="23"/>
    </row>
    <row r="55" spans="1:19" s="24" customFormat="1">
      <c r="A55" s="74"/>
      <c r="B55" s="23"/>
      <c r="C55" s="23"/>
      <c r="D55" s="23"/>
      <c r="E55" s="82"/>
      <c r="F55" s="77" t="s">
        <v>12</v>
      </c>
      <c r="G55" s="64">
        <f t="shared" ref="G55:G57" si="18">SUM(H55:M55)</f>
        <v>0</v>
      </c>
      <c r="H55" s="98">
        <f t="shared" ref="H55:M57" si="19">H49+H43+H36</f>
        <v>0</v>
      </c>
      <c r="I55" s="8">
        <f t="shared" si="19"/>
        <v>0</v>
      </c>
      <c r="J55" s="8">
        <f t="shared" si="19"/>
        <v>0</v>
      </c>
      <c r="K55" s="8">
        <f t="shared" si="19"/>
        <v>0</v>
      </c>
      <c r="L55" s="8">
        <f t="shared" si="19"/>
        <v>0</v>
      </c>
      <c r="M55" s="49">
        <f t="shared" si="19"/>
        <v>0</v>
      </c>
      <c r="N55" s="83"/>
      <c r="O55" s="6"/>
      <c r="P55" s="6"/>
      <c r="Q55" s="6"/>
      <c r="R55" s="23"/>
      <c r="S55" s="23"/>
    </row>
    <row r="56" spans="1:19" s="24" customFormat="1">
      <c r="A56" s="74"/>
      <c r="B56" s="23"/>
      <c r="C56" s="23"/>
      <c r="D56" s="23"/>
      <c r="E56" s="82"/>
      <c r="F56" s="77" t="s">
        <v>13</v>
      </c>
      <c r="G56" s="64">
        <f t="shared" si="18"/>
        <v>1125000</v>
      </c>
      <c r="H56" s="98">
        <f t="shared" si="19"/>
        <v>303000</v>
      </c>
      <c r="I56" s="8">
        <f t="shared" si="19"/>
        <v>111000</v>
      </c>
      <c r="J56" s="8">
        <f t="shared" si="19"/>
        <v>111000</v>
      </c>
      <c r="K56" s="8">
        <f t="shared" si="19"/>
        <v>200000</v>
      </c>
      <c r="L56" s="8">
        <f t="shared" si="19"/>
        <v>200000</v>
      </c>
      <c r="M56" s="49">
        <f t="shared" si="19"/>
        <v>200000</v>
      </c>
      <c r="N56" s="83"/>
      <c r="O56" s="6"/>
      <c r="P56" s="6"/>
      <c r="Q56" s="6"/>
      <c r="R56" s="23"/>
      <c r="S56" s="23"/>
    </row>
    <row r="57" spans="1:19" s="24" customFormat="1" ht="15.75" thickBot="1">
      <c r="A57" s="75"/>
      <c r="B57" s="76"/>
      <c r="C57" s="76"/>
      <c r="D57" s="76"/>
      <c r="E57" s="100"/>
      <c r="F57" s="78" t="s">
        <v>14</v>
      </c>
      <c r="G57" s="65">
        <f t="shared" si="18"/>
        <v>1266000</v>
      </c>
      <c r="H57" s="99">
        <f t="shared" si="19"/>
        <v>22000</v>
      </c>
      <c r="I57" s="54">
        <f t="shared" si="19"/>
        <v>22000</v>
      </c>
      <c r="J57" s="54">
        <f t="shared" si="19"/>
        <v>22000</v>
      </c>
      <c r="K57" s="54">
        <f t="shared" si="19"/>
        <v>400000</v>
      </c>
      <c r="L57" s="54">
        <f t="shared" si="19"/>
        <v>400000</v>
      </c>
      <c r="M57" s="65">
        <f t="shared" si="19"/>
        <v>400000</v>
      </c>
      <c r="N57" s="94"/>
      <c r="O57" s="6"/>
      <c r="P57" s="6"/>
      <c r="Q57" s="6"/>
      <c r="R57" s="23"/>
      <c r="S57" s="23"/>
    </row>
    <row r="58" spans="1:19" ht="15.75" thickBot="1">
      <c r="A58" s="71" t="s">
        <v>45</v>
      </c>
      <c r="B58" s="72"/>
      <c r="C58" s="73"/>
      <c r="D58" s="73"/>
      <c r="E58" s="166"/>
      <c r="F58" s="66"/>
      <c r="G58" s="55">
        <f>SUM(H58:M58)</f>
        <v>24039000</v>
      </c>
      <c r="H58" s="51">
        <f>SUM(H60:H63)</f>
        <v>3933000</v>
      </c>
      <c r="I58" s="51">
        <f t="shared" ref="I58:M58" si="20">SUM(I60:I63)</f>
        <v>3741000</v>
      </c>
      <c r="J58" s="51">
        <f t="shared" si="20"/>
        <v>3741000</v>
      </c>
      <c r="K58" s="51">
        <f t="shared" si="20"/>
        <v>4208000</v>
      </c>
      <c r="L58" s="51">
        <f t="shared" si="20"/>
        <v>4208000</v>
      </c>
      <c r="M58" s="59">
        <f t="shared" si="20"/>
        <v>4208000</v>
      </c>
      <c r="N58" s="169"/>
    </row>
    <row r="59" spans="1:19">
      <c r="A59" s="74"/>
      <c r="B59" s="23"/>
      <c r="C59" s="23"/>
      <c r="D59" s="23"/>
      <c r="E59" s="167"/>
      <c r="F59" s="67" t="s">
        <v>10</v>
      </c>
      <c r="G59" s="56"/>
      <c r="H59" s="52"/>
      <c r="I59" s="21"/>
      <c r="J59" s="21"/>
      <c r="K59" s="21"/>
      <c r="L59" s="21"/>
      <c r="M59" s="50"/>
      <c r="N59" s="170"/>
    </row>
    <row r="60" spans="1:19">
      <c r="A60" s="74"/>
      <c r="B60" s="70"/>
      <c r="C60" s="23"/>
      <c r="D60" s="23"/>
      <c r="E60" s="167"/>
      <c r="F60" s="68" t="s">
        <v>11</v>
      </c>
      <c r="G60" s="57">
        <f>SUM(H60:M60)</f>
        <v>0</v>
      </c>
      <c r="H60" s="53">
        <f t="shared" ref="H60:M63" si="21">H54+H25</f>
        <v>0</v>
      </c>
      <c r="I60" s="53">
        <f t="shared" si="21"/>
        <v>0</v>
      </c>
      <c r="J60" s="53">
        <f t="shared" si="21"/>
        <v>0</v>
      </c>
      <c r="K60" s="53">
        <f t="shared" si="21"/>
        <v>0</v>
      </c>
      <c r="L60" s="53">
        <f t="shared" si="21"/>
        <v>0</v>
      </c>
      <c r="M60" s="64">
        <f t="shared" si="21"/>
        <v>0</v>
      </c>
      <c r="N60" s="170"/>
    </row>
    <row r="61" spans="1:19">
      <c r="A61" s="74"/>
      <c r="B61" s="23"/>
      <c r="C61" s="23"/>
      <c r="D61" s="23"/>
      <c r="E61" s="167"/>
      <c r="F61" s="68" t="s">
        <v>12</v>
      </c>
      <c r="G61" s="57">
        <f t="shared" ref="G61:G63" si="22">SUM(H61:M61)</f>
        <v>0</v>
      </c>
      <c r="H61" s="53">
        <f t="shared" si="21"/>
        <v>0</v>
      </c>
      <c r="I61" s="53">
        <f t="shared" si="21"/>
        <v>0</v>
      </c>
      <c r="J61" s="53">
        <f t="shared" si="21"/>
        <v>0</v>
      </c>
      <c r="K61" s="53">
        <f t="shared" si="21"/>
        <v>0</v>
      </c>
      <c r="L61" s="53">
        <f t="shared" si="21"/>
        <v>0</v>
      </c>
      <c r="M61" s="64">
        <f t="shared" si="21"/>
        <v>0</v>
      </c>
      <c r="N61" s="170"/>
    </row>
    <row r="62" spans="1:19">
      <c r="A62" s="74"/>
      <c r="B62" s="23"/>
      <c r="C62" s="23"/>
      <c r="D62" s="23"/>
      <c r="E62" s="167"/>
      <c r="F62" s="68" t="s">
        <v>13</v>
      </c>
      <c r="G62" s="57">
        <f t="shared" si="22"/>
        <v>2325000</v>
      </c>
      <c r="H62" s="53">
        <f t="shared" si="21"/>
        <v>503000</v>
      </c>
      <c r="I62" s="53">
        <f t="shared" si="21"/>
        <v>311000</v>
      </c>
      <c r="J62" s="53">
        <f t="shared" si="21"/>
        <v>311000</v>
      </c>
      <c r="K62" s="53">
        <f t="shared" si="21"/>
        <v>400000</v>
      </c>
      <c r="L62" s="53">
        <f t="shared" si="21"/>
        <v>400000</v>
      </c>
      <c r="M62" s="64">
        <f t="shared" si="21"/>
        <v>400000</v>
      </c>
      <c r="N62" s="170"/>
    </row>
    <row r="63" spans="1:19" ht="15.75" thickBot="1">
      <c r="A63" s="75"/>
      <c r="B63" s="76"/>
      <c r="C63" s="76"/>
      <c r="D63" s="76"/>
      <c r="E63" s="168"/>
      <c r="F63" s="69" t="s">
        <v>14</v>
      </c>
      <c r="G63" s="58">
        <f t="shared" si="22"/>
        <v>21714000</v>
      </c>
      <c r="H63" s="54">
        <f t="shared" si="21"/>
        <v>3430000</v>
      </c>
      <c r="I63" s="54">
        <f t="shared" si="21"/>
        <v>3430000</v>
      </c>
      <c r="J63" s="54">
        <f t="shared" si="21"/>
        <v>3430000</v>
      </c>
      <c r="K63" s="54">
        <f t="shared" si="21"/>
        <v>3808000</v>
      </c>
      <c r="L63" s="54">
        <f t="shared" si="21"/>
        <v>3808000</v>
      </c>
      <c r="M63" s="65">
        <f t="shared" si="21"/>
        <v>3808000</v>
      </c>
      <c r="N63" s="171"/>
    </row>
  </sheetData>
  <mergeCells count="57">
    <mergeCell ref="N46:N51"/>
    <mergeCell ref="E58:E63"/>
    <mergeCell ref="N58:N63"/>
    <mergeCell ref="A32:N32"/>
    <mergeCell ref="A33:A38"/>
    <mergeCell ref="B33:B38"/>
    <mergeCell ref="C33:C38"/>
    <mergeCell ref="D33:D38"/>
    <mergeCell ref="E33:E38"/>
    <mergeCell ref="N33:N38"/>
    <mergeCell ref="A40:A45"/>
    <mergeCell ref="B40:B45"/>
    <mergeCell ref="A46:A51"/>
    <mergeCell ref="B46:B51"/>
    <mergeCell ref="C46:C51"/>
    <mergeCell ref="D46:D51"/>
    <mergeCell ref="N23:N28"/>
    <mergeCell ref="A30:N30"/>
    <mergeCell ref="A31:N31"/>
    <mergeCell ref="C40:C45"/>
    <mergeCell ref="D40:D45"/>
    <mergeCell ref="E40:E45"/>
    <mergeCell ref="N40:N45"/>
    <mergeCell ref="A39:N39"/>
    <mergeCell ref="E46:E51"/>
    <mergeCell ref="A17:A22"/>
    <mergeCell ref="B17:B22"/>
    <mergeCell ref="C17:C22"/>
    <mergeCell ref="D17:D22"/>
    <mergeCell ref="E17:E22"/>
    <mergeCell ref="E23:E28"/>
    <mergeCell ref="N17:N22"/>
    <mergeCell ref="M5:M6"/>
    <mergeCell ref="A8:N8"/>
    <mergeCell ref="A9:N9"/>
    <mergeCell ref="A11:A16"/>
    <mergeCell ref="B11:B16"/>
    <mergeCell ref="C11:C16"/>
    <mergeCell ref="D11:D16"/>
    <mergeCell ref="E11:E16"/>
    <mergeCell ref="N11:N16"/>
    <mergeCell ref="G5:G6"/>
    <mergeCell ref="H5:H6"/>
    <mergeCell ref="I5:I6"/>
    <mergeCell ref="J5:J6"/>
    <mergeCell ref="K5:K6"/>
    <mergeCell ref="L5:L6"/>
    <mergeCell ref="M1:N1"/>
    <mergeCell ref="A2:N2"/>
    <mergeCell ref="A3:A6"/>
    <mergeCell ref="B3:B6"/>
    <mergeCell ref="C3:C6"/>
    <mergeCell ref="D3:D6"/>
    <mergeCell ref="E3:E6"/>
    <mergeCell ref="F3:F6"/>
    <mergeCell ref="G3:M4"/>
    <mergeCell ref="N3:N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2019-11-15T07:20:54Z</dcterms:modified>
</cp:coreProperties>
</file>