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9320" windowHeight="9720"/>
  </bookViews>
  <sheets>
    <sheet name="приложение №1" sheetId="10" r:id="rId1"/>
  </sheets>
  <definedNames>
    <definedName name="_xlnm.Print_Area" localSheetId="0">'приложение №1'!$A$1:$K$149</definedName>
  </definedNames>
  <calcPr calcId="125725"/>
</workbook>
</file>

<file path=xl/calcChain.xml><?xml version="1.0" encoding="utf-8"?>
<calcChain xmlns="http://schemas.openxmlformats.org/spreadsheetml/2006/main">
  <c r="G148" i="10"/>
  <c r="H148" l="1"/>
  <c r="I148"/>
  <c r="J148"/>
  <c r="E80"/>
  <c r="E79"/>
  <c r="E78"/>
  <c r="J75"/>
  <c r="I75"/>
  <c r="H75"/>
  <c r="G75"/>
  <c r="F75"/>
  <c r="E75" s="1"/>
  <c r="F153"/>
  <c r="H143"/>
  <c r="H144" s="1"/>
  <c r="G143"/>
  <c r="G144" s="1"/>
  <c r="E142"/>
  <c r="J139"/>
  <c r="I139"/>
  <c r="H139"/>
  <c r="G139"/>
  <c r="F139"/>
  <c r="E139" l="1"/>
  <c r="E144"/>
  <c r="E143"/>
  <c r="G132" l="1"/>
  <c r="I132"/>
  <c r="I137" s="1"/>
  <c r="I138" s="1"/>
  <c r="J132"/>
  <c r="J137" s="1"/>
  <c r="J138" s="1"/>
  <c r="I114" l="1"/>
  <c r="J114"/>
  <c r="I115"/>
  <c r="J115"/>
  <c r="I113"/>
  <c r="I36" s="1"/>
  <c r="J113"/>
  <c r="J36" s="1"/>
  <c r="I35"/>
  <c r="J37" l="1"/>
  <c r="F39"/>
  <c r="I37"/>
  <c r="J111"/>
  <c r="I111"/>
  <c r="F16"/>
  <c r="J16"/>
  <c r="F17"/>
  <c r="J17"/>
  <c r="F18"/>
  <c r="G18"/>
  <c r="G15" s="1"/>
  <c r="G145" s="1"/>
  <c r="H18"/>
  <c r="H15" s="1"/>
  <c r="H145" s="1"/>
  <c r="I18"/>
  <c r="I15" s="1"/>
  <c r="I145" s="1"/>
  <c r="J18"/>
  <c r="J15" s="1"/>
  <c r="J145" s="1"/>
  <c r="E17" l="1"/>
  <c r="E16"/>
  <c r="E18"/>
  <c r="F15"/>
  <c r="E15" l="1"/>
  <c r="I38" l="1"/>
  <c r="I34" s="1"/>
  <c r="J38"/>
  <c r="G35"/>
  <c r="H35"/>
  <c r="J35"/>
  <c r="F35"/>
  <c r="J34" l="1"/>
  <c r="E106"/>
  <c r="H132"/>
  <c r="G115"/>
  <c r="G38" s="1"/>
  <c r="H115"/>
  <c r="H38" s="1"/>
  <c r="G114"/>
  <c r="H114"/>
  <c r="G113"/>
  <c r="H113"/>
  <c r="H36" s="1"/>
  <c r="F115"/>
  <c r="F114"/>
  <c r="F37" s="1"/>
  <c r="F113"/>
  <c r="F36" s="1"/>
  <c r="E134"/>
  <c r="F132"/>
  <c r="J131"/>
  <c r="I131" s="1"/>
  <c r="H131" s="1"/>
  <c r="G131" s="1"/>
  <c r="E127"/>
  <c r="F125"/>
  <c r="E125" s="1"/>
  <c r="F118"/>
  <c r="E118" s="1"/>
  <c r="J124"/>
  <c r="I124" s="1"/>
  <c r="E120"/>
  <c r="H103"/>
  <c r="H104" s="1"/>
  <c r="G103"/>
  <c r="G104" s="1"/>
  <c r="E102"/>
  <c r="J99"/>
  <c r="I99"/>
  <c r="H99"/>
  <c r="G99"/>
  <c r="F99"/>
  <c r="F96"/>
  <c r="H97"/>
  <c r="H98" s="1"/>
  <c r="G97"/>
  <c r="G98" s="1"/>
  <c r="J93"/>
  <c r="I93"/>
  <c r="H93"/>
  <c r="G93"/>
  <c r="E74"/>
  <c r="E73"/>
  <c r="E72"/>
  <c r="J69"/>
  <c r="I69"/>
  <c r="H69"/>
  <c r="G69"/>
  <c r="F69"/>
  <c r="F67"/>
  <c r="E67" s="1"/>
  <c r="E68"/>
  <c r="E66"/>
  <c r="J63"/>
  <c r="I63"/>
  <c r="H63"/>
  <c r="G63"/>
  <c r="F63"/>
  <c r="E62"/>
  <c r="E61"/>
  <c r="E60"/>
  <c r="J57"/>
  <c r="I57"/>
  <c r="H57"/>
  <c r="G57"/>
  <c r="F57"/>
  <c r="F51"/>
  <c r="F45"/>
  <c r="E56"/>
  <c r="E55"/>
  <c r="E54"/>
  <c r="E48"/>
  <c r="E50"/>
  <c r="E49"/>
  <c r="G20"/>
  <c r="H20"/>
  <c r="I20"/>
  <c r="J20"/>
  <c r="F20"/>
  <c r="F38" l="1"/>
  <c r="H124"/>
  <c r="G124" s="1"/>
  <c r="I117"/>
  <c r="I116" s="1"/>
  <c r="G36"/>
  <c r="F111"/>
  <c r="F123"/>
  <c r="E123" s="1"/>
  <c r="H37"/>
  <c r="E103"/>
  <c r="G117"/>
  <c r="J117"/>
  <c r="J116" s="1"/>
  <c r="F97"/>
  <c r="E97" s="1"/>
  <c r="E92"/>
  <c r="G37"/>
  <c r="G111"/>
  <c r="E113"/>
  <c r="H111"/>
  <c r="E137"/>
  <c r="E138"/>
  <c r="E132"/>
  <c r="F130"/>
  <c r="E130" s="1"/>
  <c r="F87"/>
  <c r="E87" s="1"/>
  <c r="E63"/>
  <c r="E90"/>
  <c r="E96"/>
  <c r="E99"/>
  <c r="E51"/>
  <c r="E98"/>
  <c r="F93"/>
  <c r="E93" s="1"/>
  <c r="E91"/>
  <c r="E57"/>
  <c r="E69"/>
  <c r="E45"/>
  <c r="E105"/>
  <c r="E109"/>
  <c r="E108"/>
  <c r="H117" l="1"/>
  <c r="F124"/>
  <c r="E124" s="1"/>
  <c r="E85"/>
  <c r="E37"/>
  <c r="H34"/>
  <c r="F131"/>
  <c r="E131" s="1"/>
  <c r="F81"/>
  <c r="E104"/>
  <c r="G34"/>
  <c r="E116"/>
  <c r="E111"/>
  <c r="E86"/>
  <c r="E84"/>
  <c r="E43"/>
  <c r="E107"/>
  <c r="E38"/>
  <c r="E36"/>
  <c r="E35"/>
  <c r="E26"/>
  <c r="E22"/>
  <c r="E21"/>
  <c r="E20"/>
  <c r="E23"/>
  <c r="E44"/>
  <c r="I25"/>
  <c r="H25"/>
  <c r="G25"/>
  <c r="F24"/>
  <c r="F117" l="1"/>
  <c r="E117" s="1"/>
  <c r="F34"/>
  <c r="E34" s="1"/>
  <c r="E25"/>
  <c r="E81"/>
  <c r="E39"/>
  <c r="E42"/>
</calcChain>
</file>

<file path=xl/sharedStrings.xml><?xml version="1.0" encoding="utf-8"?>
<sst xmlns="http://schemas.openxmlformats.org/spreadsheetml/2006/main" count="202" uniqueCount="75">
  <si>
    <t>ПЕРЕЧЕНЬ</t>
  </si>
  <si>
    <t xml:space="preserve">программных мероприятий муниципальной программы </t>
  </si>
  <si>
    <t>№ п/п</t>
  </si>
  <si>
    <t>Муниципальный заказчик (соисполнитель)</t>
  </si>
  <si>
    <t>Источники финансирования</t>
  </si>
  <si>
    <t>Объемы финансирования,  руб.</t>
  </si>
  <si>
    <t>Ожидаемые результаты</t>
  </si>
  <si>
    <t>мероприятия</t>
  </si>
  <si>
    <t>всего</t>
  </si>
  <si>
    <t>в том числе по годам</t>
  </si>
  <si>
    <t>1.</t>
  </si>
  <si>
    <t>Создание эффективной транспортной системы</t>
  </si>
  <si>
    <t>Администрация МО «Устьянский муниципальный район» (далее Администрация)</t>
  </si>
  <si>
    <t xml:space="preserve"> Всего, в т.ч</t>
  </si>
  <si>
    <t>федеральный бюджет (ФБ)</t>
  </si>
  <si>
    <t>областной бюджет (ОБ)</t>
  </si>
  <si>
    <t>районный бюджет(РБ)</t>
  </si>
  <si>
    <t>1.1.</t>
  </si>
  <si>
    <t>ФБ</t>
  </si>
  <si>
    <t>ОБ</t>
  </si>
  <si>
    <t>РБ</t>
  </si>
  <si>
    <t>1.2.</t>
  </si>
  <si>
    <t>Всего, в т.ч.</t>
  </si>
  <si>
    <t xml:space="preserve"> Всего, в т.ч.</t>
  </si>
  <si>
    <t>2.1.</t>
  </si>
  <si>
    <t>2.2.</t>
  </si>
  <si>
    <t>в т.ч. МБТ МО</t>
  </si>
  <si>
    <t>2.3.</t>
  </si>
  <si>
    <t>ВСЕГО на реализацию Программы</t>
  </si>
  <si>
    <t>Наименование  мероприятия</t>
  </si>
  <si>
    <t>Наименование   мероприятия</t>
  </si>
  <si>
    <t>Развитие и совершенствование сети муниципальных авто.дорог общего пользования местного значения</t>
  </si>
  <si>
    <t xml:space="preserve">Управление УСиИ </t>
  </si>
  <si>
    <t xml:space="preserve">Предоставление субсидий на софинансирование расходов  по приобретению специализированного автомобильного транспорта  для осуществления пассажирских перевозок для обеспечения доступной среды для инвалидов и других маломобильных групп населения </t>
  </si>
  <si>
    <t>внебюджетные источники</t>
  </si>
  <si>
    <t>1. Предотвращение закрытия автобусных социально значимых маршрутов;               2.Осуществление регулярных перевозок по регулир.тарифам, в соответствии с Порядком подготовки и ведения Плана развития регулярных перевозок</t>
  </si>
  <si>
    <t>Возвращение затрат;   ООО "Фаркоп",   ИП Илатовский,   ИП Симонцев</t>
  </si>
  <si>
    <t>«Развитие транспортной системы Устьянского района»</t>
  </si>
  <si>
    <t>1.       Создание в Устьянском районе эффективной транспортной системы, отвечающей современным потребностям общества и перспективам развития Устьянского района</t>
  </si>
  <si>
    <r>
      <t xml:space="preserve">2.       </t>
    </r>
    <r>
      <rPr>
        <b/>
        <sz val="11"/>
        <color indexed="8"/>
        <rFont val="Times New Roman"/>
        <family val="1"/>
        <charset val="204"/>
      </rPr>
      <t>Развитие и совершенствование сети автомобильных дорог общего пользования местного значения в Устьянском районе Архангельской области</t>
    </r>
  </si>
  <si>
    <t>ООО "Фаркоп"</t>
  </si>
  <si>
    <t>Паспортизация 200 км автомобильных дорог,обустройство дорог, проектирование</t>
  </si>
  <si>
    <t xml:space="preserve">  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</t>
  </si>
  <si>
    <t>Ремонт  дорожной сети в границах населенных пунктов (дорожная сеть с твердым покрытием), городского поселения МО "Октябрьское" общей протяженностью 5,5 км (Пешеходный переход, ул.Кашина,ул.Загородная,ул.Комсомольская)</t>
  </si>
  <si>
    <t>Содержание, ремонт и обустройство автомобильных дорог общего пользования местного значения вне границ населенных пунктов общей протяженностью 376,0 км ( в том чиле резерв 4 563 626,29 руб. Илеза-Митинская)</t>
  </si>
  <si>
    <t xml:space="preserve">Содержание, ремонт и обустройство автомобильных дорог общего пользования местного значения в границах населенных пунктов общей протяженностью 389,8 км </t>
  </si>
  <si>
    <t>МО "Октябрьское"</t>
  </si>
  <si>
    <t>Выполнение работ (услуг), связанных с осуществлением регулярных перевозок по регулируемым тарифам</t>
  </si>
  <si>
    <t>Бюджет поселений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</si>
  <si>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</si>
  <si>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</si>
  <si>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</si>
  <si>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</si>
  <si>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</si>
  <si>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</si>
  <si>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r>
  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  </r>
    <r>
      <rPr>
        <b/>
        <u/>
        <sz val="10"/>
        <color rgb="FF000000"/>
        <rFont val="Times New Roman"/>
        <family val="1"/>
        <charset val="204"/>
      </rPr>
      <t xml:space="preserve"> в том числе:</t>
    </r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</si>
  <si>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</si>
  <si>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 xml:space="preserve"> Субсидия на софинансирование мероприятий по ремонту автомобильных дорог общего пользования местного значения в муниципальных районах и городских округах Архангельской области    
</t>
  </si>
  <si>
    <t xml:space="preserve"> Субсидия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 
</t>
  </si>
  <si>
    <r>
      <t>Содержание, капитальный ремонт, ремонт и обустройство автомобильных дорог общего пользования местного значени</t>
    </r>
    <r>
      <rPr>
        <b/>
        <u/>
        <sz val="10"/>
        <color rgb="FF000000"/>
        <rFont val="Times New Roman"/>
        <family val="1"/>
        <charset val="204"/>
      </rPr>
      <t>я в границах населенных пунктов</t>
    </r>
    <r>
      <rPr>
        <b/>
        <sz val="10"/>
        <color rgb="FF000000"/>
        <rFont val="Times New Roman"/>
        <family val="1"/>
        <charset val="204"/>
      </rPr>
      <t xml:space="preserve">, включая обеспечение безопасности дорожного движения на них                                                            </t>
    </r>
    <r>
      <rPr>
        <b/>
        <u/>
        <sz val="10"/>
        <color rgb="FF000000"/>
        <rFont val="Times New Roman"/>
        <family val="1"/>
        <charset val="204"/>
      </rPr>
      <t xml:space="preserve"> в том числе:</t>
    </r>
  </si>
  <si>
    <r>
      <t xml:space="preserve">Содержание, капитальный ремонт, ремонт и обустройство автомобильных дорог общего пользования местного значения </t>
    </r>
    <r>
      <rPr>
        <b/>
        <u/>
        <sz val="10"/>
        <color rgb="FF000000"/>
        <rFont val="Times New Roman"/>
        <family val="1"/>
        <charset val="204"/>
      </rPr>
      <t>вне границ населенных пунктов</t>
    </r>
    <r>
      <rPr>
        <b/>
        <sz val="10"/>
        <color rgb="FF000000"/>
        <rFont val="Times New Roman"/>
        <family val="1"/>
        <charset val="204"/>
      </rPr>
      <t xml:space="preserve">, в границах муниципального района, включая обеспечение безопасности дорожного движения на них                                                                        </t>
    </r>
    <r>
      <rPr>
        <b/>
        <u/>
        <sz val="10"/>
        <color rgb="FF000000"/>
        <rFont val="Times New Roman"/>
        <family val="1"/>
        <charset val="204"/>
      </rPr>
      <t>в том числе:</t>
    </r>
  </si>
  <si>
    <t>Обустройство пешеходного перехода п.Октябрьский ул.Ленина</t>
  </si>
  <si>
    <t>Ремонт  дорожной сети в границах населенных пунктов (дорожная сеть с твердым покрытием), городского поселения МО "Октябрьское"ул.Кашина,ул.Загородная</t>
  </si>
  <si>
    <t>Ремонт  дорожной сети в границах населенных пунктов (дорожная сеть с твердым покрытием), городского поселения МО "Октябрьское" ул.Комсомольская</t>
  </si>
  <si>
    <t>Акцизы (выделение в соответствии с графиком)</t>
  </si>
  <si>
    <t>Гашение кредиторской задолженности за 2019 год в соответствии с отчетами на 01.01.2020г.</t>
  </si>
  <si>
    <t>УС и И</t>
  </si>
  <si>
    <t>Поселения</t>
  </si>
  <si>
    <t>Ремонт а/д Шурай - Митинская</t>
  </si>
  <si>
    <t>Средства контракта по неисполнению обязательств а/д Илеза - Митинская</t>
  </si>
  <si>
    <t>2.4.</t>
  </si>
  <si>
    <t xml:space="preserve">  На проектирование, строительство и реконструкцию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</si>
  <si>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Реконструкция автомобильной дороги общего пользования общего пользования Аверкиевская-Малиновка (в том числе разработка проекта реконструкции) за счет средств муницыпального дорожного фонда.</t>
  </si>
  <si>
    <r>
      <t>Гашение кредиторской задолженности прошлых лет связанной с финансовым обеспечением дорожной деятельности</t>
    </r>
    <r>
      <rPr>
        <b/>
        <sz val="10"/>
        <color rgb="FF000000"/>
        <rFont val="Times New Roman"/>
        <family val="1"/>
        <charset val="204"/>
      </rPr>
      <t xml:space="preserve"> в границах</t>
    </r>
    <r>
      <rPr>
        <sz val="10"/>
        <color rgb="FF000000"/>
        <rFont val="Times New Roman"/>
        <family val="1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</si>
  <si>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>Гашение кредиторской задолженности прошлых лет связанной с финансовым обеспечением дорожной деятельности</t>
    </r>
    <r>
      <rPr>
        <b/>
        <sz val="10"/>
        <color rgb="FF000000"/>
        <rFont val="Times New Roman"/>
        <family val="1"/>
        <charset val="204"/>
      </rPr>
      <t xml:space="preserve"> вне границ </t>
    </r>
    <r>
      <rPr>
        <sz val="10"/>
        <color rgb="FF000000"/>
        <rFont val="Times New Roman"/>
        <family val="1"/>
        <charset val="204"/>
      </rPr>
      <t>населенных пунктов в границах муниципального района, включая обеспечение безопасности дорожного движения на них</t>
    </r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</si>
</sst>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rgb="FF000000"/>
      <name val="Calibri"/>
      <family val="2"/>
      <charset val="204"/>
    </font>
    <font>
      <i/>
      <sz val="9"/>
      <color rgb="FF000000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0"/>
      <color rgb="FF0000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vertical="top" wrapText="1"/>
    </xf>
    <xf numFmtId="0" fontId="4" fillId="2" borderId="0" xfId="0" applyFont="1" applyFill="1" applyAlignment="1">
      <alignment horizontal="right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/>
    <xf numFmtId="4" fontId="8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4" fontId="8" fillId="2" borderId="2" xfId="0" applyNumberFormat="1" applyFont="1" applyFill="1" applyBorder="1" applyAlignment="1">
      <alignment horizontal="center"/>
    </xf>
    <xf numFmtId="0" fontId="11" fillId="0" borderId="5" xfId="0" applyFont="1" applyBorder="1"/>
    <xf numFmtId="4" fontId="8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vertical="top" wrapText="1"/>
    </xf>
    <xf numFmtId="4" fontId="8" fillId="2" borderId="10" xfId="0" applyNumberFormat="1" applyFont="1" applyFill="1" applyBorder="1" applyAlignment="1">
      <alignment horizontal="center"/>
    </xf>
    <xf numFmtId="4" fontId="8" fillId="2" borderId="11" xfId="0" applyNumberFormat="1" applyFont="1" applyFill="1" applyBorder="1" applyAlignment="1">
      <alignment horizontal="center"/>
    </xf>
    <xf numFmtId="4" fontId="9" fillId="2" borderId="2" xfId="0" applyNumberFormat="1" applyFont="1" applyFill="1" applyBorder="1" applyAlignment="1">
      <alignment horizontal="center"/>
    </xf>
    <xf numFmtId="0" fontId="16" fillId="2" borderId="9" xfId="0" applyFont="1" applyFill="1" applyBorder="1" applyAlignment="1">
      <alignment vertical="top" wrapText="1"/>
    </xf>
    <xf numFmtId="0" fontId="6" fillId="3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vertical="center" wrapText="1"/>
    </xf>
    <xf numFmtId="4" fontId="8" fillId="2" borderId="10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/>
    </xf>
    <xf numFmtId="4" fontId="8" fillId="2" borderId="4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2" borderId="22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top" wrapText="1"/>
    </xf>
    <xf numFmtId="0" fontId="6" fillId="3" borderId="3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vertical="top" wrapText="1"/>
    </xf>
    <xf numFmtId="0" fontId="5" fillId="2" borderId="34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vertical="top" wrapText="1"/>
    </xf>
    <xf numFmtId="0" fontId="12" fillId="2" borderId="6" xfId="0" applyFont="1" applyFill="1" applyBorder="1" applyAlignment="1">
      <alignment vertical="center" wrapText="1"/>
    </xf>
    <xf numFmtId="0" fontId="5" fillId="2" borderId="40" xfId="0" applyFont="1" applyFill="1" applyBorder="1" applyAlignment="1">
      <alignment vertical="top" wrapText="1"/>
    </xf>
    <xf numFmtId="0" fontId="3" fillId="2" borderId="39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16" fontId="5" fillId="2" borderId="40" xfId="0" applyNumberFormat="1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4" fontId="20" fillId="2" borderId="5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4" fontId="0" fillId="0" borderId="0" xfId="0" applyNumberFormat="1"/>
    <xf numFmtId="0" fontId="0" fillId="0" borderId="0" xfId="0" applyFill="1"/>
    <xf numFmtId="0" fontId="22" fillId="0" borderId="0" xfId="0" applyFont="1" applyFill="1"/>
    <xf numFmtId="4" fontId="8" fillId="0" borderId="10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vertical="top" wrapText="1"/>
    </xf>
    <xf numFmtId="4" fontId="8" fillId="0" borderId="2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horizontal="center"/>
    </xf>
    <xf numFmtId="0" fontId="10" fillId="0" borderId="15" xfId="0" applyFont="1" applyFill="1" applyBorder="1" applyAlignment="1">
      <alignment vertical="center" wrapText="1"/>
    </xf>
    <xf numFmtId="4" fontId="8" fillId="0" borderId="10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4" fontId="8" fillId="0" borderId="11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4" fontId="20" fillId="0" borderId="20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0" fontId="16" fillId="4" borderId="24" xfId="0" applyFont="1" applyFill="1" applyBorder="1" applyAlignment="1">
      <alignment vertical="top" wrapText="1"/>
    </xf>
    <xf numFmtId="0" fontId="12" fillId="4" borderId="4" xfId="0" applyFont="1" applyFill="1" applyBorder="1" applyAlignment="1">
      <alignment vertical="center" wrapText="1"/>
    </xf>
    <xf numFmtId="0" fontId="16" fillId="4" borderId="9" xfId="0" applyFont="1" applyFill="1" applyBorder="1" applyAlignment="1">
      <alignment horizontal="center" wrapText="1"/>
    </xf>
    <xf numFmtId="4" fontId="8" fillId="4" borderId="10" xfId="0" applyNumberFormat="1" applyFont="1" applyFill="1" applyBorder="1" applyAlignment="1">
      <alignment horizontal="center"/>
    </xf>
    <xf numFmtId="0" fontId="22" fillId="4" borderId="0" xfId="0" applyFont="1" applyFill="1"/>
    <xf numFmtId="0" fontId="16" fillId="4" borderId="26" xfId="0" applyFont="1" applyFill="1" applyBorder="1" applyAlignment="1">
      <alignment vertical="top" wrapText="1"/>
    </xf>
    <xf numFmtId="0" fontId="12" fillId="4" borderId="3" xfId="0" applyFont="1" applyFill="1" applyBorder="1" applyAlignment="1">
      <alignment vertical="center" wrapText="1"/>
    </xf>
    <xf numFmtId="0" fontId="16" fillId="4" borderId="2" xfId="0" applyFont="1" applyFill="1" applyBorder="1" applyAlignment="1">
      <alignment vertical="top" wrapText="1"/>
    </xf>
    <xf numFmtId="4" fontId="8" fillId="4" borderId="2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vertical="top" wrapText="1"/>
    </xf>
    <xf numFmtId="4" fontId="8" fillId="4" borderId="1" xfId="0" applyNumberFormat="1" applyFont="1" applyFill="1" applyBorder="1" applyAlignment="1">
      <alignment horizontal="center"/>
    </xf>
    <xf numFmtId="0" fontId="10" fillId="4" borderId="15" xfId="0" applyFont="1" applyFill="1" applyBorder="1" applyAlignment="1">
      <alignment vertical="center" wrapText="1"/>
    </xf>
    <xf numFmtId="4" fontId="8" fillId="4" borderId="10" xfId="0" applyNumberFormat="1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vertical="center" wrapText="1"/>
    </xf>
    <xf numFmtId="4" fontId="8" fillId="4" borderId="3" xfId="0" applyNumberFormat="1" applyFont="1" applyFill="1" applyBorder="1" applyAlignment="1">
      <alignment horizontal="center" vertical="center"/>
    </xf>
    <xf numFmtId="4" fontId="8" fillId="4" borderId="7" xfId="0" applyNumberFormat="1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horizontal="center" vertical="center"/>
    </xf>
    <xf numFmtId="4" fontId="8" fillId="4" borderId="0" xfId="0" applyNumberFormat="1" applyFont="1" applyFill="1" applyBorder="1" applyAlignment="1">
      <alignment horizontal="center" vertical="center"/>
    </xf>
    <xf numFmtId="0" fontId="24" fillId="4" borderId="8" xfId="0" applyFont="1" applyFill="1" applyBorder="1"/>
    <xf numFmtId="4" fontId="8" fillId="4" borderId="4" xfId="0" applyNumberFormat="1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vertical="center" wrapText="1"/>
    </xf>
    <xf numFmtId="4" fontId="8" fillId="0" borderId="2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vertical="top" wrapText="1"/>
    </xf>
    <xf numFmtId="4" fontId="8" fillId="0" borderId="4" xfId="0" applyNumberFormat="1" applyFont="1" applyFill="1" applyBorder="1" applyAlignment="1">
      <alignment horizontal="center"/>
    </xf>
    <xf numFmtId="4" fontId="19" fillId="0" borderId="5" xfId="0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vertical="top" wrapText="1"/>
    </xf>
    <xf numFmtId="4" fontId="19" fillId="0" borderId="7" xfId="0" applyNumberFormat="1" applyFont="1" applyFill="1" applyBorder="1" applyAlignment="1">
      <alignment horizontal="center"/>
    </xf>
    <xf numFmtId="0" fontId="27" fillId="0" borderId="19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top" wrapText="1"/>
    </xf>
    <xf numFmtId="4" fontId="19" fillId="0" borderId="5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vertical="center" wrapText="1"/>
    </xf>
    <xf numFmtId="0" fontId="0" fillId="4" borderId="0" xfId="0" applyFill="1"/>
    <xf numFmtId="0" fontId="10" fillId="4" borderId="1" xfId="0" applyFont="1" applyFill="1" applyBorder="1" applyAlignment="1">
      <alignment vertical="center" wrapText="1"/>
    </xf>
    <xf numFmtId="0" fontId="24" fillId="4" borderId="1" xfId="0" applyFont="1" applyFill="1" applyBorder="1"/>
    <xf numFmtId="4" fontId="8" fillId="4" borderId="5" xfId="0" applyNumberFormat="1" applyFont="1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18" fillId="0" borderId="17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top" wrapText="1"/>
    </xf>
    <xf numFmtId="4" fontId="20" fillId="0" borderId="5" xfId="0" applyNumberFormat="1" applyFont="1" applyFill="1" applyBorder="1" applyAlignment="1">
      <alignment horizontal="center"/>
    </xf>
    <xf numFmtId="0" fontId="18" fillId="0" borderId="19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26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center" wrapText="1"/>
    </xf>
    <xf numFmtId="4" fontId="8" fillId="0" borderId="9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vertical="center" wrapText="1"/>
    </xf>
    <xf numFmtId="0" fontId="5" fillId="0" borderId="34" xfId="0" applyFont="1" applyFill="1" applyBorder="1" applyAlignment="1">
      <alignment vertical="top" wrapText="1"/>
    </xf>
    <xf numFmtId="0" fontId="22" fillId="0" borderId="21" xfId="0" applyFont="1" applyFill="1" applyBorder="1"/>
    <xf numFmtId="0" fontId="0" fillId="0" borderId="1" xfId="0" applyFill="1" applyBorder="1"/>
    <xf numFmtId="4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/>
    <xf numFmtId="0" fontId="18" fillId="0" borderId="34" xfId="0" applyFont="1" applyFill="1" applyBorder="1" applyAlignment="1">
      <alignment vertical="center" wrapText="1"/>
    </xf>
    <xf numFmtId="0" fontId="21" fillId="0" borderId="2" xfId="0" applyFont="1" applyFill="1" applyBorder="1"/>
    <xf numFmtId="4" fontId="19" fillId="0" borderId="2" xfId="0" applyNumberFormat="1" applyFont="1" applyFill="1" applyBorder="1" applyAlignment="1">
      <alignment horizontal="center" vertical="center"/>
    </xf>
    <xf numFmtId="0" fontId="21" fillId="0" borderId="4" xfId="0" applyFont="1" applyFill="1" applyBorder="1"/>
    <xf numFmtId="4" fontId="19" fillId="0" borderId="4" xfId="0" applyNumberFormat="1" applyFont="1" applyFill="1" applyBorder="1" applyAlignment="1">
      <alignment horizontal="center" vertical="center"/>
    </xf>
    <xf numFmtId="0" fontId="0" fillId="0" borderId="21" xfId="0" applyFill="1" applyBorder="1"/>
    <xf numFmtId="0" fontId="16" fillId="0" borderId="21" xfId="0" applyFont="1" applyFill="1" applyBorder="1" applyAlignment="1">
      <alignment vertical="center" wrapText="1"/>
    </xf>
    <xf numFmtId="4" fontId="8" fillId="0" borderId="47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4" fontId="8" fillId="0" borderId="21" xfId="0" applyNumberFormat="1" applyFont="1" applyFill="1" applyBorder="1" applyAlignment="1">
      <alignment horizontal="center"/>
    </xf>
    <xf numFmtId="4" fontId="8" fillId="0" borderId="14" xfId="0" applyNumberFormat="1" applyFont="1" applyFill="1" applyBorder="1" applyAlignment="1">
      <alignment horizontal="center"/>
    </xf>
    <xf numFmtId="0" fontId="16" fillId="0" borderId="4" xfId="0" applyFont="1" applyFill="1" applyBorder="1" applyAlignment="1">
      <alignment vertical="center" wrapText="1"/>
    </xf>
    <xf numFmtId="0" fontId="22" fillId="0" borderId="1" xfId="0" applyFont="1" applyFill="1" applyBorder="1"/>
    <xf numFmtId="0" fontId="22" fillId="0" borderId="4" xfId="0" applyFont="1" applyFill="1" applyBorder="1"/>
    <xf numFmtId="0" fontId="24" fillId="0" borderId="1" xfId="0" applyFont="1" applyFill="1" applyBorder="1"/>
    <xf numFmtId="0" fontId="25" fillId="0" borderId="7" xfId="0" applyFont="1" applyFill="1" applyBorder="1"/>
    <xf numFmtId="4" fontId="19" fillId="0" borderId="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/>
    </xf>
    <xf numFmtId="0" fontId="18" fillId="0" borderId="24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top" wrapText="1"/>
    </xf>
    <xf numFmtId="4" fontId="20" fillId="0" borderId="33" xfId="0" applyNumberFormat="1" applyFont="1" applyFill="1" applyBorder="1" applyAlignment="1">
      <alignment horizontal="center"/>
    </xf>
    <xf numFmtId="0" fontId="10" fillId="0" borderId="28" xfId="0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/>
    </xf>
    <xf numFmtId="4" fontId="20" fillId="0" borderId="0" xfId="0" applyNumberFormat="1" applyFont="1" applyFill="1" applyBorder="1" applyAlignment="1">
      <alignment horizontal="center"/>
    </xf>
    <xf numFmtId="0" fontId="18" fillId="0" borderId="50" xfId="0" applyFont="1" applyFill="1" applyBorder="1" applyAlignment="1">
      <alignment vertical="top" wrapText="1"/>
    </xf>
    <xf numFmtId="4" fontId="19" fillId="0" borderId="6" xfId="0" applyNumberFormat="1" applyFont="1" applyFill="1" applyBorder="1" applyAlignment="1">
      <alignment horizontal="center" vertical="center"/>
    </xf>
    <xf numFmtId="4" fontId="20" fillId="0" borderId="6" xfId="0" applyNumberFormat="1" applyFont="1" applyFill="1" applyBorder="1" applyAlignment="1">
      <alignment horizontal="center"/>
    </xf>
    <xf numFmtId="4" fontId="20" fillId="0" borderId="31" xfId="0" applyNumberFormat="1" applyFont="1" applyFill="1" applyBorder="1" applyAlignment="1">
      <alignment horizontal="center"/>
    </xf>
    <xf numFmtId="4" fontId="20" fillId="0" borderId="13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vertical="center" wrapText="1"/>
    </xf>
    <xf numFmtId="0" fontId="22" fillId="0" borderId="53" xfId="0" applyFont="1" applyFill="1" applyBorder="1"/>
    <xf numFmtId="4" fontId="8" fillId="0" borderId="7" xfId="0" applyNumberFormat="1" applyFont="1" applyFill="1" applyBorder="1" applyAlignment="1">
      <alignment horizontal="center" vertical="center"/>
    </xf>
    <xf numFmtId="0" fontId="25" fillId="0" borderId="5" xfId="0" applyFont="1" applyFill="1" applyBorder="1"/>
    <xf numFmtId="0" fontId="3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top"/>
    </xf>
    <xf numFmtId="0" fontId="5" fillId="0" borderId="26" xfId="0" applyFont="1" applyFill="1" applyBorder="1" applyAlignment="1">
      <alignment horizontal="center" vertical="top"/>
    </xf>
    <xf numFmtId="0" fontId="5" fillId="0" borderId="34" xfId="0" applyFont="1" applyFill="1" applyBorder="1" applyAlignment="1">
      <alignment horizontal="center" vertical="top"/>
    </xf>
    <xf numFmtId="4" fontId="1" fillId="0" borderId="25" xfId="0" applyNumberFormat="1" applyFont="1" applyFill="1" applyBorder="1" applyAlignment="1">
      <alignment horizontal="center" vertical="center" wrapText="1"/>
    </xf>
    <xf numFmtId="4" fontId="1" fillId="0" borderId="32" xfId="0" applyNumberFormat="1" applyFont="1" applyFill="1" applyBorder="1" applyAlignment="1">
      <alignment horizontal="center" vertical="center" wrapText="1"/>
    </xf>
    <xf numFmtId="0" fontId="18" fillId="0" borderId="38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0" fillId="4" borderId="45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top" wrapText="1"/>
    </xf>
    <xf numFmtId="0" fontId="16" fillId="0" borderId="26" xfId="0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horizontal="center" vertical="top" wrapText="1"/>
    </xf>
    <xf numFmtId="0" fontId="5" fillId="0" borderId="26" xfId="0" applyFont="1" applyFill="1" applyBorder="1" applyAlignment="1">
      <alignment horizontal="center" vertical="top" wrapText="1"/>
    </xf>
    <xf numFmtId="0" fontId="5" fillId="0" borderId="28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6" fillId="0" borderId="46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top" wrapText="1"/>
    </xf>
    <xf numFmtId="0" fontId="0" fillId="0" borderId="16" xfId="0" applyBorder="1" applyAlignment="1"/>
    <xf numFmtId="0" fontId="12" fillId="2" borderId="33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2" fillId="0" borderId="51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6" fillId="0" borderId="48" xfId="0" applyFont="1" applyFill="1" applyBorder="1" applyAlignment="1">
      <alignment horizontal="center" vertical="top" wrapText="1"/>
    </xf>
    <xf numFmtId="0" fontId="16" fillId="0" borderId="51" xfId="0" applyFont="1" applyFill="1" applyBorder="1" applyAlignment="1">
      <alignment horizontal="center" vertical="top" wrapText="1"/>
    </xf>
    <xf numFmtId="0" fontId="16" fillId="0" borderId="35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4" fontId="26" fillId="0" borderId="1" xfId="0" applyNumberFormat="1" applyFont="1" applyFill="1" applyBorder="1" applyAlignment="1">
      <alignment horizontal="center" vertical="center" wrapText="1"/>
    </xf>
    <xf numFmtId="0" fontId="12" fillId="3" borderId="46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top" wrapText="1"/>
    </xf>
    <xf numFmtId="0" fontId="12" fillId="3" borderId="22" xfId="0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top" wrapText="1"/>
    </xf>
    <xf numFmtId="0" fontId="16" fillId="4" borderId="26" xfId="0" applyFont="1" applyFill="1" applyBorder="1" applyAlignment="1">
      <alignment horizontal="center" vertical="top" wrapText="1"/>
    </xf>
    <xf numFmtId="0" fontId="16" fillId="4" borderId="28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top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" fontId="26" fillId="0" borderId="25" xfId="0" applyNumberFormat="1" applyFont="1" applyFill="1" applyBorder="1" applyAlignment="1">
      <alignment horizontal="center" vertical="center" wrapText="1"/>
    </xf>
    <xf numFmtId="4" fontId="26" fillId="0" borderId="32" xfId="0" applyNumberFormat="1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4" fillId="4" borderId="48" xfId="0" applyFont="1" applyFill="1" applyBorder="1" applyAlignment="1">
      <alignment horizontal="center" wrapText="1"/>
    </xf>
    <xf numFmtId="0" fontId="14" fillId="4" borderId="49" xfId="0" applyFont="1" applyFill="1" applyBorder="1" applyAlignment="1">
      <alignment horizontal="center" wrapText="1"/>
    </xf>
    <xf numFmtId="0" fontId="14" fillId="4" borderId="25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2" fillId="2" borderId="22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top" wrapText="1"/>
    </xf>
    <xf numFmtId="0" fontId="15" fillId="4" borderId="36" xfId="0" applyFont="1" applyFill="1" applyBorder="1" applyAlignment="1">
      <alignment horizontal="center" vertical="top" wrapText="1"/>
    </xf>
    <xf numFmtId="0" fontId="15" fillId="4" borderId="3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153"/>
  <sheetViews>
    <sheetView tabSelected="1" view="pageBreakPreview" topLeftCell="B131" zoomScale="82" zoomScaleNormal="70" zoomScaleSheetLayoutView="82" workbookViewId="0">
      <selection activeCell="H23" sqref="H23:J23"/>
    </sheetView>
  </sheetViews>
  <sheetFormatPr defaultRowHeight="15"/>
  <cols>
    <col min="1" max="1" width="4.5703125" customWidth="1"/>
    <col min="2" max="2" width="27.42578125" style="3" customWidth="1"/>
    <col min="3" max="3" width="17.28515625" style="3" customWidth="1"/>
    <col min="4" max="4" width="17.140625" customWidth="1"/>
    <col min="5" max="5" width="15.85546875" customWidth="1"/>
    <col min="6" max="6" width="15.28515625" customWidth="1"/>
    <col min="7" max="10" width="15.140625" style="1" customWidth="1"/>
    <col min="11" max="11" width="30.5703125" style="4" customWidth="1"/>
  </cols>
  <sheetData>
    <row r="1" spans="1:11" ht="0.75" customHeight="1" thickBot="1">
      <c r="D1" s="5"/>
      <c r="E1" s="5"/>
      <c r="F1" s="5"/>
      <c r="G1" s="7"/>
      <c r="H1" s="7"/>
      <c r="I1" s="7"/>
      <c r="J1" s="7"/>
      <c r="K1" s="50"/>
    </row>
    <row r="2" spans="1:11" ht="15" hidden="1" customHeight="1" thickBot="1">
      <c r="D2" s="5"/>
      <c r="E2" s="5"/>
      <c r="F2" s="5"/>
      <c r="G2" s="7"/>
      <c r="H2" s="7"/>
      <c r="I2" s="7"/>
      <c r="J2" s="7"/>
      <c r="K2" s="50"/>
    </row>
    <row r="3" spans="1:11" ht="15" hidden="1" customHeight="1" thickBot="1">
      <c r="D3" s="5"/>
      <c r="E3" s="5"/>
      <c r="F3" s="5"/>
      <c r="G3" s="7"/>
      <c r="H3" s="7"/>
      <c r="I3" s="7"/>
      <c r="J3" s="7"/>
      <c r="K3" s="50"/>
    </row>
    <row r="4" spans="1:11" ht="15" hidden="1" customHeight="1" thickBot="1">
      <c r="D4" s="5"/>
      <c r="E4" s="5"/>
      <c r="F4" s="5"/>
      <c r="G4" s="7"/>
      <c r="H4" s="7"/>
      <c r="I4" s="7"/>
      <c r="J4" s="7"/>
      <c r="K4" s="50"/>
    </row>
    <row r="5" spans="1:11" ht="15" hidden="1" customHeight="1" thickBot="1">
      <c r="D5" s="31"/>
      <c r="E5" s="31"/>
      <c r="F5" s="31"/>
      <c r="G5" s="32"/>
      <c r="H5" s="32"/>
      <c r="I5" s="32"/>
      <c r="J5" s="32"/>
      <c r="K5" s="51"/>
    </row>
    <row r="6" spans="1:11" ht="15" hidden="1" customHeight="1" thickBot="1">
      <c r="D6" s="31"/>
      <c r="E6" s="31"/>
      <c r="F6" s="31"/>
      <c r="G6" s="32"/>
      <c r="H6" s="32"/>
      <c r="I6" s="32"/>
      <c r="J6" s="32"/>
      <c r="K6" s="52"/>
    </row>
    <row r="7" spans="1:11" ht="18.75">
      <c r="A7" s="259" t="s">
        <v>0</v>
      </c>
      <c r="B7" s="260"/>
      <c r="C7" s="260"/>
      <c r="D7" s="260"/>
      <c r="E7" s="260"/>
      <c r="F7" s="260"/>
      <c r="G7" s="260"/>
      <c r="H7" s="260"/>
      <c r="I7" s="260"/>
      <c r="J7" s="260"/>
      <c r="K7" s="261"/>
    </row>
    <row r="8" spans="1:11" ht="18.75">
      <c r="A8" s="273" t="s">
        <v>1</v>
      </c>
      <c r="B8" s="274"/>
      <c r="C8" s="274"/>
      <c r="D8" s="274"/>
      <c r="E8" s="274"/>
      <c r="F8" s="274"/>
      <c r="G8" s="274"/>
      <c r="H8" s="274"/>
      <c r="I8" s="274"/>
      <c r="J8" s="274"/>
      <c r="K8" s="275"/>
    </row>
    <row r="9" spans="1:11" ht="18.75">
      <c r="A9" s="273" t="s">
        <v>37</v>
      </c>
      <c r="B9" s="274"/>
      <c r="C9" s="274"/>
      <c r="D9" s="274"/>
      <c r="E9" s="274"/>
      <c r="F9" s="274"/>
      <c r="G9" s="274"/>
      <c r="H9" s="274"/>
      <c r="I9" s="274"/>
      <c r="J9" s="274"/>
      <c r="K9" s="275"/>
    </row>
    <row r="10" spans="1:11" ht="13.5" customHeight="1">
      <c r="A10" s="276" t="s">
        <v>2</v>
      </c>
      <c r="B10" s="277" t="s">
        <v>29</v>
      </c>
      <c r="C10" s="280" t="s">
        <v>3</v>
      </c>
      <c r="D10" s="219" t="s">
        <v>4</v>
      </c>
      <c r="E10" s="219" t="s">
        <v>5</v>
      </c>
      <c r="F10" s="219"/>
      <c r="G10" s="219"/>
      <c r="H10" s="219"/>
      <c r="I10" s="219"/>
      <c r="J10" s="219"/>
      <c r="K10" s="210" t="s">
        <v>6</v>
      </c>
    </row>
    <row r="11" spans="1:11">
      <c r="A11" s="276"/>
      <c r="B11" s="278"/>
      <c r="C11" s="280"/>
      <c r="D11" s="219"/>
      <c r="E11" s="219" t="s">
        <v>8</v>
      </c>
      <c r="F11" s="219" t="s">
        <v>9</v>
      </c>
      <c r="G11" s="219"/>
      <c r="H11" s="219"/>
      <c r="I11" s="219"/>
      <c r="J11" s="219"/>
      <c r="K11" s="211"/>
    </row>
    <row r="12" spans="1:11">
      <c r="A12" s="276"/>
      <c r="B12" s="279"/>
      <c r="C12" s="280"/>
      <c r="D12" s="219"/>
      <c r="E12" s="219"/>
      <c r="F12" s="39">
        <v>2020</v>
      </c>
      <c r="G12" s="47">
        <v>2021</v>
      </c>
      <c r="H12" s="48">
        <v>2022</v>
      </c>
      <c r="I12" s="48">
        <v>2023</v>
      </c>
      <c r="J12" s="48">
        <v>2024</v>
      </c>
      <c r="K12" s="212"/>
    </row>
    <row r="13" spans="1:11">
      <c r="A13" s="33">
        <v>1</v>
      </c>
      <c r="B13" s="40">
        <v>2</v>
      </c>
      <c r="C13" s="40">
        <v>3</v>
      </c>
      <c r="D13" s="2">
        <v>4</v>
      </c>
      <c r="E13" s="2">
        <v>5</v>
      </c>
      <c r="F13" s="2">
        <v>6</v>
      </c>
      <c r="G13" s="2">
        <v>7</v>
      </c>
      <c r="H13" s="2"/>
      <c r="I13" s="2"/>
      <c r="J13" s="2"/>
      <c r="K13" s="34">
        <v>11</v>
      </c>
    </row>
    <row r="14" spans="1:11" s="54" customFormat="1" ht="15.75" customHeight="1" thickBot="1">
      <c r="A14" s="265" t="s">
        <v>38</v>
      </c>
      <c r="B14" s="266"/>
      <c r="C14" s="266"/>
      <c r="D14" s="266"/>
      <c r="E14" s="266"/>
      <c r="F14" s="266"/>
      <c r="G14" s="266"/>
      <c r="H14" s="266"/>
      <c r="I14" s="266"/>
      <c r="J14" s="266"/>
      <c r="K14" s="267"/>
    </row>
    <row r="15" spans="1:11" s="75" customFormat="1" ht="39" customHeight="1" thickBot="1">
      <c r="A15" s="71" t="s">
        <v>10</v>
      </c>
      <c r="B15" s="72" t="s">
        <v>11</v>
      </c>
      <c r="C15" s="253" t="s">
        <v>12</v>
      </c>
      <c r="D15" s="73" t="s">
        <v>13</v>
      </c>
      <c r="E15" s="74">
        <f>SUM(F15:J15)</f>
        <v>9592612</v>
      </c>
      <c r="F15" s="74">
        <f>F16+F17+F18</f>
        <v>1774800</v>
      </c>
      <c r="G15" s="74">
        <f t="shared" ref="G15:J15" si="0">G16+G17+G18</f>
        <v>1954453</v>
      </c>
      <c r="H15" s="74">
        <f t="shared" si="0"/>
        <v>1954453</v>
      </c>
      <c r="I15" s="74">
        <f t="shared" si="0"/>
        <v>1954453</v>
      </c>
      <c r="J15" s="74">
        <f t="shared" si="0"/>
        <v>1954453</v>
      </c>
      <c r="K15" s="269" t="s">
        <v>36</v>
      </c>
    </row>
    <row r="16" spans="1:11" s="75" customFormat="1" ht="23.25" customHeight="1">
      <c r="A16" s="76"/>
      <c r="B16" s="77"/>
      <c r="C16" s="254"/>
      <c r="D16" s="78" t="s">
        <v>14</v>
      </c>
      <c r="E16" s="79">
        <f>SUM(F16:J16)</f>
        <v>0</v>
      </c>
      <c r="F16" s="79">
        <f t="shared" ref="F16" si="1">F21+F25</f>
        <v>0</v>
      </c>
      <c r="G16" s="79">
        <v>0</v>
      </c>
      <c r="H16" s="79">
        <v>0</v>
      </c>
      <c r="I16" s="79">
        <v>0</v>
      </c>
      <c r="J16" s="79">
        <f t="shared" ref="J16" si="2">J21+J25</f>
        <v>0</v>
      </c>
      <c r="K16" s="270"/>
    </row>
    <row r="17" spans="1:11" s="75" customFormat="1" ht="23.25" customHeight="1">
      <c r="A17" s="76"/>
      <c r="B17" s="77"/>
      <c r="C17" s="254"/>
      <c r="D17" s="80" t="s">
        <v>15</v>
      </c>
      <c r="E17" s="81">
        <f>SUM(F17:J17)</f>
        <v>0</v>
      </c>
      <c r="F17" s="79">
        <f>F22+F26</f>
        <v>0</v>
      </c>
      <c r="G17" s="79">
        <v>0</v>
      </c>
      <c r="H17" s="79">
        <v>0</v>
      </c>
      <c r="I17" s="79">
        <v>0</v>
      </c>
      <c r="J17" s="79">
        <f>J22+J26</f>
        <v>0</v>
      </c>
      <c r="K17" s="270"/>
    </row>
    <row r="18" spans="1:11" s="75" customFormat="1" ht="45" customHeight="1" thickBot="1">
      <c r="A18" s="76"/>
      <c r="B18" s="77"/>
      <c r="C18" s="254"/>
      <c r="D18" s="80" t="s">
        <v>16</v>
      </c>
      <c r="E18" s="81">
        <f>SUM(F18:J18)</f>
        <v>9592612</v>
      </c>
      <c r="F18" s="79">
        <f>F23+F27</f>
        <v>1774800</v>
      </c>
      <c r="G18" s="79">
        <f t="shared" ref="G18:J18" si="3">G23+G27</f>
        <v>1954453</v>
      </c>
      <c r="H18" s="79">
        <f t="shared" si="3"/>
        <v>1954453</v>
      </c>
      <c r="I18" s="79">
        <f t="shared" si="3"/>
        <v>1954453</v>
      </c>
      <c r="J18" s="79">
        <f t="shared" si="3"/>
        <v>1954453</v>
      </c>
      <c r="K18" s="270"/>
    </row>
    <row r="19" spans="1:11" ht="26.25" hidden="1" customHeight="1" thickBot="1">
      <c r="A19" s="41"/>
      <c r="B19" s="42"/>
      <c r="C19" s="254"/>
      <c r="D19" s="18" t="s">
        <v>34</v>
      </c>
      <c r="E19" s="19"/>
      <c r="F19" s="19"/>
      <c r="G19" s="19"/>
      <c r="H19" s="19"/>
      <c r="I19" s="19"/>
      <c r="J19" s="19"/>
      <c r="K19" s="271"/>
    </row>
    <row r="20" spans="1:11" ht="74.25" customHeight="1" thickBot="1">
      <c r="A20" s="43" t="s">
        <v>17</v>
      </c>
      <c r="B20" s="44" t="s">
        <v>47</v>
      </c>
      <c r="C20" s="254"/>
      <c r="D20" s="24" t="s">
        <v>13</v>
      </c>
      <c r="E20" s="21">
        <f>SUM(F20:J20)</f>
        <v>9592612</v>
      </c>
      <c r="F20" s="21">
        <f>F23</f>
        <v>1774800</v>
      </c>
      <c r="G20" s="21">
        <f t="shared" ref="G20:J20" si="4">G23</f>
        <v>1954453</v>
      </c>
      <c r="H20" s="21">
        <f t="shared" si="4"/>
        <v>1954453</v>
      </c>
      <c r="I20" s="21">
        <f t="shared" si="4"/>
        <v>1954453</v>
      </c>
      <c r="J20" s="21">
        <f t="shared" si="4"/>
        <v>1954453</v>
      </c>
      <c r="K20" s="272" t="s">
        <v>35</v>
      </c>
    </row>
    <row r="21" spans="1:11" ht="23.25" customHeight="1">
      <c r="A21" s="37"/>
      <c r="B21" s="14"/>
      <c r="C21" s="254"/>
      <c r="D21" s="16" t="s">
        <v>18</v>
      </c>
      <c r="E21" s="17">
        <f>SUM(F21:J21)</f>
        <v>0</v>
      </c>
      <c r="F21" s="23">
        <v>0</v>
      </c>
      <c r="G21" s="17">
        <v>0</v>
      </c>
      <c r="H21" s="17">
        <v>0</v>
      </c>
      <c r="I21" s="17">
        <v>0</v>
      </c>
      <c r="J21" s="23">
        <v>0</v>
      </c>
      <c r="K21" s="270"/>
    </row>
    <row r="22" spans="1:11" ht="23.25" customHeight="1" thickBot="1">
      <c r="A22" s="37"/>
      <c r="B22" s="14"/>
      <c r="C22" s="254"/>
      <c r="D22" s="6" t="s">
        <v>19</v>
      </c>
      <c r="E22" s="10">
        <f>SUM(F22:J22)</f>
        <v>0</v>
      </c>
      <c r="F22" s="11">
        <v>0</v>
      </c>
      <c r="G22" s="17">
        <v>0</v>
      </c>
      <c r="H22" s="17">
        <v>0</v>
      </c>
      <c r="I22" s="17">
        <v>0</v>
      </c>
      <c r="J22" s="11">
        <v>0</v>
      </c>
      <c r="K22" s="270"/>
    </row>
    <row r="23" spans="1:11" ht="23.25" customHeight="1" thickBot="1">
      <c r="A23" s="41"/>
      <c r="B23" s="45"/>
      <c r="C23" s="254"/>
      <c r="D23" s="20" t="s">
        <v>20</v>
      </c>
      <c r="E23" s="19">
        <f>F23+G23+H23+I23+G23</f>
        <v>9592612</v>
      </c>
      <c r="F23" s="21">
        <v>1774800</v>
      </c>
      <c r="G23" s="21">
        <v>1954453</v>
      </c>
      <c r="H23" s="21">
        <v>1954453</v>
      </c>
      <c r="I23" s="21">
        <v>1954453</v>
      </c>
      <c r="J23" s="21">
        <v>1954453</v>
      </c>
      <c r="K23" s="271"/>
    </row>
    <row r="24" spans="1:11" ht="23.25" customHeight="1" thickBot="1">
      <c r="A24" s="46" t="s">
        <v>21</v>
      </c>
      <c r="B24" s="226" t="s">
        <v>33</v>
      </c>
      <c r="C24" s="254"/>
      <c r="D24" s="24" t="s">
        <v>13</v>
      </c>
      <c r="E24" s="21">
        <v>0</v>
      </c>
      <c r="F24" s="21">
        <f>F25+F26+F28</f>
        <v>0</v>
      </c>
      <c r="G24" s="21">
        <v>0</v>
      </c>
      <c r="H24" s="21">
        <v>0</v>
      </c>
      <c r="I24" s="21">
        <v>0</v>
      </c>
      <c r="J24" s="22">
        <v>0</v>
      </c>
      <c r="K24" s="281" t="s">
        <v>40</v>
      </c>
    </row>
    <row r="25" spans="1:11" ht="23.25" customHeight="1">
      <c r="A25" s="37"/>
      <c r="B25" s="227"/>
      <c r="C25" s="254"/>
      <c r="D25" s="16" t="s">
        <v>18</v>
      </c>
      <c r="E25" s="17">
        <f>SUM(F25:J25)</f>
        <v>0</v>
      </c>
      <c r="F25" s="23">
        <v>0</v>
      </c>
      <c r="G25" s="17">
        <f t="shared" ref="G25:I25" si="5">G31+G35</f>
        <v>0</v>
      </c>
      <c r="H25" s="17">
        <f t="shared" si="5"/>
        <v>0</v>
      </c>
      <c r="I25" s="17">
        <f t="shared" si="5"/>
        <v>0</v>
      </c>
      <c r="J25" s="23">
        <v>0</v>
      </c>
      <c r="K25" s="282"/>
    </row>
    <row r="26" spans="1:11" ht="23.25" customHeight="1">
      <c r="A26" s="37"/>
      <c r="B26" s="227"/>
      <c r="C26" s="254"/>
      <c r="D26" s="6" t="s">
        <v>19</v>
      </c>
      <c r="E26" s="10">
        <f>SUM(F26:J26)</f>
        <v>0</v>
      </c>
      <c r="F26" s="11">
        <v>0</v>
      </c>
      <c r="G26" s="17">
        <v>0</v>
      </c>
      <c r="H26" s="17">
        <v>0</v>
      </c>
      <c r="I26" s="17">
        <v>0</v>
      </c>
      <c r="J26" s="11">
        <v>0</v>
      </c>
      <c r="K26" s="282"/>
    </row>
    <row r="27" spans="1:11" ht="52.5" customHeight="1">
      <c r="A27" s="37"/>
      <c r="B27" s="227"/>
      <c r="C27" s="254"/>
      <c r="D27" s="15" t="s">
        <v>20</v>
      </c>
      <c r="E27" s="30">
        <v>0</v>
      </c>
      <c r="F27" s="29">
        <v>0</v>
      </c>
      <c r="G27" s="17">
        <v>0</v>
      </c>
      <c r="H27" s="17">
        <v>0</v>
      </c>
      <c r="I27" s="17">
        <v>0</v>
      </c>
      <c r="J27" s="17">
        <v>0</v>
      </c>
      <c r="K27" s="282"/>
    </row>
    <row r="28" spans="1:11" ht="45.75" hidden="1" customHeight="1" thickBot="1">
      <c r="A28" s="38"/>
      <c r="B28" s="228"/>
      <c r="C28" s="268"/>
      <c r="D28" s="208" t="s">
        <v>34</v>
      </c>
      <c r="E28" s="209"/>
      <c r="F28" s="30">
        <v>0</v>
      </c>
      <c r="G28" s="17">
        <v>0</v>
      </c>
      <c r="H28" s="17">
        <v>0</v>
      </c>
      <c r="I28" s="17">
        <v>0</v>
      </c>
      <c r="J28" s="17">
        <v>0</v>
      </c>
      <c r="K28" s="283"/>
    </row>
    <row r="29" spans="1:11" ht="23.25" customHeight="1" thickBot="1">
      <c r="A29" s="284" t="s">
        <v>39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6"/>
    </row>
    <row r="30" spans="1:11" ht="13.5" customHeight="1">
      <c r="A30" s="229" t="s">
        <v>2</v>
      </c>
      <c r="B30" s="231" t="s">
        <v>30</v>
      </c>
      <c r="C30" s="232" t="s">
        <v>3</v>
      </c>
      <c r="D30" s="225" t="s">
        <v>4</v>
      </c>
      <c r="E30" s="225" t="s">
        <v>5</v>
      </c>
      <c r="F30" s="225"/>
      <c r="G30" s="225"/>
      <c r="H30" s="225"/>
      <c r="I30" s="225"/>
      <c r="J30" s="225"/>
      <c r="K30" s="221" t="s">
        <v>6</v>
      </c>
    </row>
    <row r="31" spans="1:11" ht="15.75" customHeight="1">
      <c r="A31" s="230"/>
      <c r="B31" s="231" t="s">
        <v>7</v>
      </c>
      <c r="C31" s="233"/>
      <c r="D31" s="224"/>
      <c r="E31" s="224" t="s">
        <v>8</v>
      </c>
      <c r="F31" s="224" t="s">
        <v>9</v>
      </c>
      <c r="G31" s="224"/>
      <c r="H31" s="224"/>
      <c r="I31" s="224"/>
      <c r="J31" s="224"/>
      <c r="K31" s="222"/>
    </row>
    <row r="32" spans="1:11" ht="20.25" customHeight="1">
      <c r="A32" s="230"/>
      <c r="B32" s="232"/>
      <c r="C32" s="233"/>
      <c r="D32" s="224"/>
      <c r="E32" s="224"/>
      <c r="F32" s="39">
        <v>2020</v>
      </c>
      <c r="G32" s="47">
        <v>2021</v>
      </c>
      <c r="H32" s="48">
        <v>2022</v>
      </c>
      <c r="I32" s="48">
        <v>2023</v>
      </c>
      <c r="J32" s="48">
        <v>2024</v>
      </c>
      <c r="K32" s="223"/>
    </row>
    <row r="33" spans="1:11" s="9" customFormat="1" ht="17.25" customHeight="1" thickBot="1">
      <c r="A33" s="35">
        <v>1</v>
      </c>
      <c r="B33" s="8">
        <v>2</v>
      </c>
      <c r="C33" s="8">
        <v>3</v>
      </c>
      <c r="D33" s="25">
        <v>4</v>
      </c>
      <c r="E33" s="25">
        <v>5</v>
      </c>
      <c r="F33" s="25">
        <v>6</v>
      </c>
      <c r="G33" s="26">
        <v>7</v>
      </c>
      <c r="H33" s="26">
        <v>8</v>
      </c>
      <c r="I33" s="26">
        <v>9</v>
      </c>
      <c r="J33" s="26">
        <v>10</v>
      </c>
      <c r="K33" s="36">
        <v>11</v>
      </c>
    </row>
    <row r="34" spans="1:11" s="75" customFormat="1" ht="23.25" customHeight="1" thickBot="1">
      <c r="A34" s="234">
        <v>2</v>
      </c>
      <c r="B34" s="237" t="s">
        <v>31</v>
      </c>
      <c r="C34" s="240"/>
      <c r="D34" s="82" t="s">
        <v>23</v>
      </c>
      <c r="E34" s="83">
        <f t="shared" ref="E34:E39" si="6">SUM(F34:J34)</f>
        <v>205582865.47999999</v>
      </c>
      <c r="F34" s="83">
        <f>F35+F36+F37+F38</f>
        <v>68868494.479999989</v>
      </c>
      <c r="G34" s="83">
        <f t="shared" ref="G34:J34" si="7">G35+G36+G37+G38</f>
        <v>31559214</v>
      </c>
      <c r="H34" s="83">
        <f t="shared" si="7"/>
        <v>33813503</v>
      </c>
      <c r="I34" s="83">
        <f>I35+I36+I37+I38</f>
        <v>35670827</v>
      </c>
      <c r="J34" s="83">
        <f t="shared" si="7"/>
        <v>35670827</v>
      </c>
      <c r="K34" s="243"/>
    </row>
    <row r="35" spans="1:11" s="75" customFormat="1" ht="23.25" customHeight="1">
      <c r="A35" s="235"/>
      <c r="B35" s="238"/>
      <c r="C35" s="241"/>
      <c r="D35" s="84" t="s">
        <v>18</v>
      </c>
      <c r="E35" s="85">
        <f t="shared" si="6"/>
        <v>0</v>
      </c>
      <c r="F35" s="86">
        <f t="shared" ref="F35:J36" si="8">F40+F82+F112</f>
        <v>0</v>
      </c>
      <c r="G35" s="86">
        <f t="shared" si="8"/>
        <v>0</v>
      </c>
      <c r="H35" s="86">
        <f t="shared" si="8"/>
        <v>0</v>
      </c>
      <c r="I35" s="86">
        <f t="shared" si="8"/>
        <v>0</v>
      </c>
      <c r="J35" s="86">
        <f t="shared" si="8"/>
        <v>0</v>
      </c>
      <c r="K35" s="244"/>
    </row>
    <row r="36" spans="1:11" s="75" customFormat="1" ht="23.25" customHeight="1">
      <c r="A36" s="235"/>
      <c r="B36" s="238"/>
      <c r="C36" s="241"/>
      <c r="D36" s="87" t="s">
        <v>19</v>
      </c>
      <c r="E36" s="88">
        <f t="shared" si="6"/>
        <v>49210866</v>
      </c>
      <c r="F36" s="88">
        <f t="shared" si="8"/>
        <v>25935866</v>
      </c>
      <c r="G36" s="88">
        <f t="shared" si="8"/>
        <v>5785750</v>
      </c>
      <c r="H36" s="88">
        <f t="shared" si="8"/>
        <v>5810750</v>
      </c>
      <c r="I36" s="88">
        <f t="shared" si="8"/>
        <v>5839250</v>
      </c>
      <c r="J36" s="88">
        <f t="shared" si="8"/>
        <v>5839250</v>
      </c>
      <c r="K36" s="244"/>
    </row>
    <row r="37" spans="1:11" s="75" customFormat="1" ht="24" customHeight="1">
      <c r="A37" s="235"/>
      <c r="B37" s="238"/>
      <c r="C37" s="241"/>
      <c r="D37" s="84" t="s">
        <v>20</v>
      </c>
      <c r="E37" s="85">
        <f t="shared" si="6"/>
        <v>152181999.47999999</v>
      </c>
      <c r="F37" s="89">
        <f>F42+F84+F114+F139</f>
        <v>38742628.479999997</v>
      </c>
      <c r="G37" s="89">
        <f>G42+G84+G114</f>
        <v>25773464</v>
      </c>
      <c r="H37" s="89">
        <f>H42+H84+H114</f>
        <v>28002753</v>
      </c>
      <c r="I37" s="89">
        <f>I42+I84+I114</f>
        <v>29831577</v>
      </c>
      <c r="J37" s="89">
        <f>J42+J84+J114</f>
        <v>29831577</v>
      </c>
      <c r="K37" s="244"/>
    </row>
    <row r="38" spans="1:11" s="75" customFormat="1" ht="22.5" customHeight="1" thickBot="1">
      <c r="A38" s="236"/>
      <c r="B38" s="239"/>
      <c r="C38" s="242"/>
      <c r="D38" s="90" t="s">
        <v>48</v>
      </c>
      <c r="E38" s="91">
        <f t="shared" si="6"/>
        <v>4190000</v>
      </c>
      <c r="F38" s="91">
        <f>F115</f>
        <v>4190000</v>
      </c>
      <c r="G38" s="91">
        <f t="shared" ref="G38:J38" si="9">G115</f>
        <v>0</v>
      </c>
      <c r="H38" s="91">
        <f t="shared" si="9"/>
        <v>0</v>
      </c>
      <c r="I38" s="91">
        <f t="shared" si="9"/>
        <v>0</v>
      </c>
      <c r="J38" s="91">
        <f t="shared" si="9"/>
        <v>0</v>
      </c>
      <c r="K38" s="92" t="s">
        <v>46</v>
      </c>
    </row>
    <row r="39" spans="1:11" s="55" customFormat="1" ht="23.25" customHeight="1" thickBot="1">
      <c r="A39" s="245" t="s">
        <v>24</v>
      </c>
      <c r="B39" s="262" t="s">
        <v>60</v>
      </c>
      <c r="C39" s="246"/>
      <c r="D39" s="93" t="s">
        <v>23</v>
      </c>
      <c r="E39" s="62">
        <f t="shared" si="6"/>
        <v>77128353.450000003</v>
      </c>
      <c r="F39" s="62">
        <f>F40+F41+F42</f>
        <v>19385681.449999999</v>
      </c>
      <c r="G39" s="65">
        <v>13076887</v>
      </c>
      <c r="H39" s="65">
        <v>14255603</v>
      </c>
      <c r="I39" s="65">
        <v>15205091</v>
      </c>
      <c r="J39" s="65">
        <v>15205091</v>
      </c>
      <c r="K39" s="249" t="s">
        <v>44</v>
      </c>
    </row>
    <row r="40" spans="1:11" s="55" customFormat="1" ht="23.25" customHeight="1">
      <c r="A40" s="245"/>
      <c r="B40" s="263"/>
      <c r="C40" s="247"/>
      <c r="D40" s="57" t="s">
        <v>18</v>
      </c>
      <c r="E40" s="94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250"/>
    </row>
    <row r="41" spans="1:11" s="55" customFormat="1" ht="23.25" customHeight="1" thickBot="1">
      <c r="A41" s="245"/>
      <c r="B41" s="263"/>
      <c r="C41" s="247"/>
      <c r="D41" s="59" t="s">
        <v>19</v>
      </c>
      <c r="E41" s="63">
        <v>0</v>
      </c>
      <c r="F41" s="60">
        <v>0</v>
      </c>
      <c r="G41" s="60">
        <v>0</v>
      </c>
      <c r="H41" s="60">
        <v>0</v>
      </c>
      <c r="I41" s="60">
        <v>0</v>
      </c>
      <c r="J41" s="60">
        <v>0</v>
      </c>
      <c r="K41" s="250"/>
    </row>
    <row r="42" spans="1:11" s="55" customFormat="1" ht="23.25" customHeight="1" thickBot="1">
      <c r="A42" s="245"/>
      <c r="B42" s="263"/>
      <c r="C42" s="248"/>
      <c r="D42" s="95" t="s">
        <v>20</v>
      </c>
      <c r="E42" s="96">
        <f>SUM(F42:J42)</f>
        <v>77128353.450000003</v>
      </c>
      <c r="F42" s="97">
        <v>19385681.449999999</v>
      </c>
      <c r="G42" s="65">
        <v>13076887</v>
      </c>
      <c r="H42" s="65">
        <v>14255603</v>
      </c>
      <c r="I42" s="65">
        <v>15205091</v>
      </c>
      <c r="J42" s="65">
        <v>15205091</v>
      </c>
      <c r="K42" s="250"/>
    </row>
    <row r="43" spans="1:11" s="55" customFormat="1" ht="23.25" customHeight="1" thickBot="1">
      <c r="A43" s="245"/>
      <c r="B43" s="263"/>
      <c r="C43" s="98" t="s">
        <v>32</v>
      </c>
      <c r="D43" s="99"/>
      <c r="E43" s="100">
        <f>SUM(F43:J43)</f>
        <v>77128353.450000003</v>
      </c>
      <c r="F43" s="97">
        <v>19385681.449999999</v>
      </c>
      <c r="G43" s="65">
        <v>13076887</v>
      </c>
      <c r="H43" s="65">
        <v>14255603</v>
      </c>
      <c r="I43" s="65">
        <v>15205091</v>
      </c>
      <c r="J43" s="65">
        <v>15205091</v>
      </c>
      <c r="K43" s="250"/>
    </row>
    <row r="44" spans="1:11" s="55" customFormat="1" ht="45" customHeight="1" thickBot="1">
      <c r="A44" s="245"/>
      <c r="B44" s="264"/>
      <c r="C44" s="101" t="s">
        <v>26</v>
      </c>
      <c r="D44" s="102"/>
      <c r="E44" s="103">
        <f>SUM(F44:J44)</f>
        <v>34124267.159999996</v>
      </c>
      <c r="F44" s="103">
        <v>7129596.1600000001</v>
      </c>
      <c r="G44" s="103">
        <v>6125840</v>
      </c>
      <c r="H44" s="103">
        <v>6666045</v>
      </c>
      <c r="I44" s="103">
        <v>7101393</v>
      </c>
      <c r="J44" s="103">
        <v>7101393</v>
      </c>
      <c r="K44" s="250"/>
    </row>
    <row r="45" spans="1:11" s="1" customFormat="1" ht="23.25" customHeight="1" thickBot="1">
      <c r="A45" s="252"/>
      <c r="B45" s="253" t="s">
        <v>50</v>
      </c>
      <c r="C45" s="256"/>
      <c r="D45" s="27" t="s">
        <v>23</v>
      </c>
      <c r="E45" s="28">
        <f t="shared" ref="E45" si="10">SUM(F45:J45)</f>
        <v>16230939.23</v>
      </c>
      <c r="F45" s="28">
        <f>F46+F47+F48</f>
        <v>6937925.2300000004</v>
      </c>
      <c r="G45" s="60">
        <v>2108868</v>
      </c>
      <c r="H45" s="60">
        <v>2294722</v>
      </c>
      <c r="I45" s="60">
        <v>2444712</v>
      </c>
      <c r="J45" s="60">
        <v>2444712</v>
      </c>
      <c r="K45" s="173" t="s">
        <v>66</v>
      </c>
    </row>
    <row r="46" spans="1:11" s="1" customFormat="1" ht="23.25" customHeight="1">
      <c r="A46" s="252"/>
      <c r="B46" s="254"/>
      <c r="C46" s="257"/>
      <c r="D46" s="16" t="s">
        <v>18</v>
      </c>
      <c r="E46" s="13">
        <v>0</v>
      </c>
      <c r="F46" s="17">
        <v>0</v>
      </c>
      <c r="G46" s="23">
        <v>0</v>
      </c>
      <c r="H46" s="23">
        <v>0</v>
      </c>
      <c r="I46" s="66">
        <v>0</v>
      </c>
      <c r="J46" s="66">
        <v>0</v>
      </c>
      <c r="K46" s="174"/>
    </row>
    <row r="47" spans="1:11" s="1" customFormat="1" ht="23.25" customHeight="1">
      <c r="A47" s="252"/>
      <c r="B47" s="254"/>
      <c r="C47" s="257"/>
      <c r="D47" s="6" t="s">
        <v>19</v>
      </c>
      <c r="E47" s="12">
        <v>0</v>
      </c>
      <c r="F47" s="11">
        <v>0</v>
      </c>
      <c r="G47" s="11">
        <v>0</v>
      </c>
      <c r="H47" s="11">
        <v>0</v>
      </c>
      <c r="I47" s="67">
        <v>0</v>
      </c>
      <c r="J47" s="67">
        <v>0</v>
      </c>
      <c r="K47" s="174"/>
    </row>
    <row r="48" spans="1:11" s="1" customFormat="1" ht="23.25" customHeight="1" thickBot="1">
      <c r="A48" s="252"/>
      <c r="B48" s="254"/>
      <c r="C48" s="258"/>
      <c r="D48" s="15" t="s">
        <v>20</v>
      </c>
      <c r="E48" s="30">
        <f>SUM(F48:J48)</f>
        <v>16230939.23</v>
      </c>
      <c r="F48" s="49">
        <v>6937925.2300000004</v>
      </c>
      <c r="G48" s="60">
        <v>2108868</v>
      </c>
      <c r="H48" s="60">
        <v>2294722</v>
      </c>
      <c r="I48" s="60">
        <v>2444712</v>
      </c>
      <c r="J48" s="60">
        <v>2444712</v>
      </c>
      <c r="K48" s="174"/>
    </row>
    <row r="49" spans="1:11" s="54" customFormat="1" ht="23.25" customHeight="1" thickBot="1">
      <c r="A49" s="252"/>
      <c r="B49" s="254"/>
      <c r="C49" s="110" t="s">
        <v>32</v>
      </c>
      <c r="D49" s="111"/>
      <c r="E49" s="100">
        <f>SUM(F49:J49)</f>
        <v>16230939.23</v>
      </c>
      <c r="F49" s="112">
        <v>6937925.2300000004</v>
      </c>
      <c r="G49" s="60">
        <v>2108868</v>
      </c>
      <c r="H49" s="60">
        <v>2294722</v>
      </c>
      <c r="I49" s="60">
        <v>2444712</v>
      </c>
      <c r="J49" s="60">
        <v>2444712</v>
      </c>
      <c r="K49" s="174"/>
    </row>
    <row r="50" spans="1:11" s="54" customFormat="1" ht="23.25" customHeight="1" thickBot="1">
      <c r="A50" s="252"/>
      <c r="B50" s="255"/>
      <c r="C50" s="113" t="s">
        <v>26</v>
      </c>
      <c r="D50" s="114"/>
      <c r="E50" s="103">
        <f>SUM(F50:J50)</f>
        <v>0</v>
      </c>
      <c r="F50" s="112">
        <v>0</v>
      </c>
      <c r="G50" s="68">
        <v>0</v>
      </c>
      <c r="H50" s="68">
        <v>0</v>
      </c>
      <c r="I50" s="68"/>
      <c r="J50" s="68"/>
      <c r="K50" s="174"/>
    </row>
    <row r="51" spans="1:11" s="54" customFormat="1" ht="23.25" customHeight="1" thickBot="1">
      <c r="A51" s="201"/>
      <c r="B51" s="167" t="s">
        <v>49</v>
      </c>
      <c r="C51" s="202"/>
      <c r="D51" s="93" t="s">
        <v>23</v>
      </c>
      <c r="E51" s="62">
        <f t="shared" ref="E51" si="11">SUM(F51:J51)</f>
        <v>33850524</v>
      </c>
      <c r="F51" s="62">
        <f>F52+F53+F54</f>
        <v>6855853</v>
      </c>
      <c r="G51" s="62">
        <v>6125840</v>
      </c>
      <c r="H51" s="62">
        <v>6666045</v>
      </c>
      <c r="I51" s="65">
        <v>7101393</v>
      </c>
      <c r="J51" s="65">
        <v>7101393</v>
      </c>
      <c r="K51" s="173" t="s">
        <v>67</v>
      </c>
    </row>
    <row r="52" spans="1:11" s="54" customFormat="1" ht="23.25" customHeight="1">
      <c r="A52" s="201"/>
      <c r="B52" s="168"/>
      <c r="C52" s="203"/>
      <c r="D52" s="115" t="s">
        <v>18</v>
      </c>
      <c r="E52" s="94">
        <v>0</v>
      </c>
      <c r="F52" s="58">
        <v>0</v>
      </c>
      <c r="G52" s="66">
        <v>0</v>
      </c>
      <c r="H52" s="66">
        <v>0</v>
      </c>
      <c r="I52" s="66">
        <v>0</v>
      </c>
      <c r="J52" s="66">
        <v>0</v>
      </c>
      <c r="K52" s="174"/>
    </row>
    <row r="53" spans="1:11" s="54" customFormat="1" ht="23.25" customHeight="1" thickBot="1">
      <c r="A53" s="201"/>
      <c r="B53" s="168"/>
      <c r="C53" s="203"/>
      <c r="D53" s="116" t="s">
        <v>19</v>
      </c>
      <c r="E53" s="63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174"/>
    </row>
    <row r="54" spans="1:11" s="54" customFormat="1" ht="23.25" customHeight="1" thickBot="1">
      <c r="A54" s="201"/>
      <c r="B54" s="168"/>
      <c r="C54" s="204"/>
      <c r="D54" s="117" t="s">
        <v>20</v>
      </c>
      <c r="E54" s="96">
        <f>SUM(F54:J54)</f>
        <v>33850524</v>
      </c>
      <c r="F54" s="112">
        <v>6855853</v>
      </c>
      <c r="G54" s="62">
        <v>6125840</v>
      </c>
      <c r="H54" s="62">
        <v>6666045</v>
      </c>
      <c r="I54" s="65">
        <v>7101393</v>
      </c>
      <c r="J54" s="65">
        <v>7101393</v>
      </c>
      <c r="K54" s="174"/>
    </row>
    <row r="55" spans="1:11" s="54" customFormat="1" ht="23.25" customHeight="1" thickBot="1">
      <c r="A55" s="201"/>
      <c r="B55" s="168"/>
      <c r="C55" s="110" t="s">
        <v>32</v>
      </c>
      <c r="D55" s="111"/>
      <c r="E55" s="100">
        <f>SUM(F55:J55)</f>
        <v>33850524</v>
      </c>
      <c r="F55" s="112">
        <v>6855853</v>
      </c>
      <c r="G55" s="62">
        <v>6125840</v>
      </c>
      <c r="H55" s="62">
        <v>6666045</v>
      </c>
      <c r="I55" s="65">
        <v>7101393</v>
      </c>
      <c r="J55" s="65">
        <v>7101393</v>
      </c>
      <c r="K55" s="174"/>
    </row>
    <row r="56" spans="1:11" s="54" customFormat="1" ht="23.25" customHeight="1" thickBot="1">
      <c r="A56" s="201"/>
      <c r="B56" s="169"/>
      <c r="C56" s="113" t="s">
        <v>26</v>
      </c>
      <c r="D56" s="114"/>
      <c r="E56" s="103">
        <f>SUM(F56:J56)</f>
        <v>33850524</v>
      </c>
      <c r="F56" s="112">
        <v>6855853</v>
      </c>
      <c r="G56" s="62">
        <v>6125840</v>
      </c>
      <c r="H56" s="62">
        <v>6666045</v>
      </c>
      <c r="I56" s="65">
        <v>7101393</v>
      </c>
      <c r="J56" s="65">
        <v>7101393</v>
      </c>
      <c r="K56" s="174"/>
    </row>
    <row r="57" spans="1:11" s="54" customFormat="1" ht="23.25" customHeight="1" thickBot="1">
      <c r="A57" s="201"/>
      <c r="B57" s="167" t="s">
        <v>49</v>
      </c>
      <c r="C57" s="202"/>
      <c r="D57" s="93" t="s">
        <v>23</v>
      </c>
      <c r="E57" s="62">
        <f t="shared" ref="E57" si="12">SUM(F57:J57)</f>
        <v>423091</v>
      </c>
      <c r="F57" s="62">
        <f>F58+F59+F60</f>
        <v>423091</v>
      </c>
      <c r="G57" s="62">
        <f t="shared" ref="G57" si="13">G58+G59+G60</f>
        <v>0</v>
      </c>
      <c r="H57" s="62">
        <f t="shared" ref="H57" si="14">H58+H59+H60</f>
        <v>0</v>
      </c>
      <c r="I57" s="65">
        <f>I58+I59+I60</f>
        <v>0</v>
      </c>
      <c r="J57" s="65">
        <f>J58+J59+J60</f>
        <v>0</v>
      </c>
      <c r="K57" s="173" t="s">
        <v>68</v>
      </c>
    </row>
    <row r="58" spans="1:11" s="54" customFormat="1" ht="23.25" customHeight="1">
      <c r="A58" s="201"/>
      <c r="B58" s="168"/>
      <c r="C58" s="203"/>
      <c r="D58" s="115" t="s">
        <v>18</v>
      </c>
      <c r="E58" s="94">
        <v>0</v>
      </c>
      <c r="F58" s="58">
        <v>0</v>
      </c>
      <c r="G58" s="66">
        <v>0</v>
      </c>
      <c r="H58" s="66">
        <v>0</v>
      </c>
      <c r="I58" s="66">
        <v>0</v>
      </c>
      <c r="J58" s="66">
        <v>0</v>
      </c>
      <c r="K58" s="174"/>
    </row>
    <row r="59" spans="1:11" s="54" customFormat="1" ht="23.25" customHeight="1">
      <c r="A59" s="201"/>
      <c r="B59" s="168"/>
      <c r="C59" s="203"/>
      <c r="D59" s="116" t="s">
        <v>19</v>
      </c>
      <c r="E59" s="63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174"/>
    </row>
    <row r="60" spans="1:11" s="54" customFormat="1" ht="23.25" customHeight="1" thickBot="1">
      <c r="A60" s="201"/>
      <c r="B60" s="168"/>
      <c r="C60" s="204"/>
      <c r="D60" s="117" t="s">
        <v>20</v>
      </c>
      <c r="E60" s="96">
        <f>SUM(F60:J60)</f>
        <v>423091</v>
      </c>
      <c r="F60" s="112">
        <v>423091</v>
      </c>
      <c r="G60" s="68">
        <v>0</v>
      </c>
      <c r="H60" s="68">
        <v>0</v>
      </c>
      <c r="I60" s="68">
        <v>0</v>
      </c>
      <c r="J60" s="68">
        <v>0</v>
      </c>
      <c r="K60" s="174"/>
    </row>
    <row r="61" spans="1:11" s="54" customFormat="1" ht="23.25" customHeight="1" thickBot="1">
      <c r="A61" s="201"/>
      <c r="B61" s="168"/>
      <c r="C61" s="110" t="s">
        <v>32</v>
      </c>
      <c r="D61" s="111"/>
      <c r="E61" s="100">
        <f>SUM(F61:J61)</f>
        <v>423091</v>
      </c>
      <c r="F61" s="112">
        <v>423091</v>
      </c>
      <c r="G61" s="68">
        <v>0</v>
      </c>
      <c r="H61" s="68">
        <v>0</v>
      </c>
      <c r="I61" s="68">
        <v>0</v>
      </c>
      <c r="J61" s="68">
        <v>0</v>
      </c>
      <c r="K61" s="174"/>
    </row>
    <row r="62" spans="1:11" s="54" customFormat="1" ht="23.25" customHeight="1" thickBot="1">
      <c r="A62" s="201"/>
      <c r="B62" s="169"/>
      <c r="C62" s="113" t="s">
        <v>26</v>
      </c>
      <c r="D62" s="114"/>
      <c r="E62" s="103">
        <f>SUM(F62:J62)</f>
        <v>0</v>
      </c>
      <c r="F62" s="112">
        <v>0</v>
      </c>
      <c r="G62" s="68">
        <v>0</v>
      </c>
      <c r="H62" s="68">
        <v>0</v>
      </c>
      <c r="I62" s="68">
        <v>0</v>
      </c>
      <c r="J62" s="68">
        <v>0</v>
      </c>
      <c r="K62" s="174"/>
    </row>
    <row r="63" spans="1:11" s="54" customFormat="1" ht="23.25" customHeight="1" thickBot="1">
      <c r="A63" s="201"/>
      <c r="B63" s="167" t="s">
        <v>51</v>
      </c>
      <c r="C63" s="202"/>
      <c r="D63" s="93" t="s">
        <v>23</v>
      </c>
      <c r="E63" s="62">
        <f t="shared" ref="E63" si="15">SUM(F63:J63)</f>
        <v>4563626.29</v>
      </c>
      <c r="F63" s="62">
        <f>F64+F65+F66</f>
        <v>4563626.29</v>
      </c>
      <c r="G63" s="62">
        <f t="shared" ref="G63" si="16">G64+G65+G66</f>
        <v>0</v>
      </c>
      <c r="H63" s="62">
        <f t="shared" ref="H63" si="17">H64+H65+H66</f>
        <v>0</v>
      </c>
      <c r="I63" s="65">
        <f>I64+I65+I66</f>
        <v>0</v>
      </c>
      <c r="J63" s="65">
        <f>J64+J65+J66</f>
        <v>0</v>
      </c>
      <c r="K63" s="173" t="s">
        <v>69</v>
      </c>
    </row>
    <row r="64" spans="1:11" s="54" customFormat="1" ht="23.25" customHeight="1">
      <c r="A64" s="201"/>
      <c r="B64" s="168"/>
      <c r="C64" s="203"/>
      <c r="D64" s="115" t="s">
        <v>18</v>
      </c>
      <c r="E64" s="94">
        <v>0</v>
      </c>
      <c r="F64" s="58">
        <v>0</v>
      </c>
      <c r="G64" s="66">
        <v>0</v>
      </c>
      <c r="H64" s="66">
        <v>0</v>
      </c>
      <c r="I64" s="66">
        <v>0</v>
      </c>
      <c r="J64" s="66">
        <v>0</v>
      </c>
      <c r="K64" s="174"/>
    </row>
    <row r="65" spans="1:11" s="54" customFormat="1" ht="23.25" customHeight="1">
      <c r="A65" s="201"/>
      <c r="B65" s="168"/>
      <c r="C65" s="203"/>
      <c r="D65" s="116" t="s">
        <v>19</v>
      </c>
      <c r="E65" s="63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174"/>
    </row>
    <row r="66" spans="1:11" s="54" customFormat="1" ht="23.25" customHeight="1" thickBot="1">
      <c r="A66" s="201"/>
      <c r="B66" s="168"/>
      <c r="C66" s="204"/>
      <c r="D66" s="117" t="s">
        <v>20</v>
      </c>
      <c r="E66" s="96">
        <f>SUM(F66:J66)</f>
        <v>4563626.29</v>
      </c>
      <c r="F66" s="112">
        <v>4563626.29</v>
      </c>
      <c r="G66" s="68">
        <v>0</v>
      </c>
      <c r="H66" s="68">
        <v>0</v>
      </c>
      <c r="I66" s="68">
        <v>0</v>
      </c>
      <c r="J66" s="68">
        <v>0</v>
      </c>
      <c r="K66" s="174"/>
    </row>
    <row r="67" spans="1:11" s="54" customFormat="1" ht="23.25" customHeight="1" thickBot="1">
      <c r="A67" s="201"/>
      <c r="B67" s="168"/>
      <c r="C67" s="110" t="s">
        <v>32</v>
      </c>
      <c r="D67" s="111"/>
      <c r="E67" s="100">
        <f>SUM(F67:J67)</f>
        <v>4563626.29</v>
      </c>
      <c r="F67" s="112">
        <f>F66</f>
        <v>4563626.29</v>
      </c>
      <c r="G67" s="68">
        <v>0</v>
      </c>
      <c r="H67" s="68">
        <v>0</v>
      </c>
      <c r="I67" s="68">
        <v>0</v>
      </c>
      <c r="J67" s="68">
        <v>0</v>
      </c>
      <c r="K67" s="174"/>
    </row>
    <row r="68" spans="1:11" s="54" customFormat="1" ht="54" customHeight="1" thickBot="1">
      <c r="A68" s="201"/>
      <c r="B68" s="169"/>
      <c r="C68" s="113" t="s">
        <v>26</v>
      </c>
      <c r="D68" s="114"/>
      <c r="E68" s="103">
        <f>SUM(F68:J68)</f>
        <v>0</v>
      </c>
      <c r="F68" s="112">
        <v>0</v>
      </c>
      <c r="G68" s="68">
        <v>0</v>
      </c>
      <c r="H68" s="68">
        <v>0</v>
      </c>
      <c r="I68" s="68">
        <v>0</v>
      </c>
      <c r="J68" s="68">
        <v>0</v>
      </c>
      <c r="K68" s="174"/>
    </row>
    <row r="69" spans="1:11" s="54" customFormat="1" ht="23.25" customHeight="1" thickBot="1">
      <c r="A69" s="201"/>
      <c r="B69" s="167" t="s">
        <v>73</v>
      </c>
      <c r="C69" s="202"/>
      <c r="D69" s="93" t="s">
        <v>23</v>
      </c>
      <c r="E69" s="62">
        <f t="shared" ref="E69" si="18">SUM(F69:J69)</f>
        <v>471143.16</v>
      </c>
      <c r="F69" s="62">
        <f>F70+F71+F72</f>
        <v>471143.16</v>
      </c>
      <c r="G69" s="62">
        <f t="shared" ref="G69" si="19">G70+G71+G72</f>
        <v>0</v>
      </c>
      <c r="H69" s="62">
        <f t="shared" ref="H69" si="20">H70+H71+H72</f>
        <v>0</v>
      </c>
      <c r="I69" s="65">
        <f>I70+I71+I72</f>
        <v>0</v>
      </c>
      <c r="J69" s="65">
        <f>J70+J71+J72</f>
        <v>0</v>
      </c>
      <c r="K69" s="173" t="s">
        <v>65</v>
      </c>
    </row>
    <row r="70" spans="1:11" s="54" customFormat="1" ht="23.25" customHeight="1">
      <c r="A70" s="201"/>
      <c r="B70" s="168"/>
      <c r="C70" s="203"/>
      <c r="D70" s="115" t="s">
        <v>18</v>
      </c>
      <c r="E70" s="94">
        <v>0</v>
      </c>
      <c r="F70" s="58">
        <v>0</v>
      </c>
      <c r="G70" s="66">
        <v>0</v>
      </c>
      <c r="H70" s="66">
        <v>0</v>
      </c>
      <c r="I70" s="66">
        <v>0</v>
      </c>
      <c r="J70" s="66">
        <v>0</v>
      </c>
      <c r="K70" s="174"/>
    </row>
    <row r="71" spans="1:11" s="54" customFormat="1" ht="23.25" customHeight="1">
      <c r="A71" s="201"/>
      <c r="B71" s="168"/>
      <c r="C71" s="203"/>
      <c r="D71" s="116" t="s">
        <v>19</v>
      </c>
      <c r="E71" s="63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174"/>
    </row>
    <row r="72" spans="1:11" s="54" customFormat="1" ht="23.25" customHeight="1" thickBot="1">
      <c r="A72" s="201"/>
      <c r="B72" s="168"/>
      <c r="C72" s="204"/>
      <c r="D72" s="117" t="s">
        <v>20</v>
      </c>
      <c r="E72" s="96">
        <f>SUM(F72:J72)</f>
        <v>471143.16</v>
      </c>
      <c r="F72" s="112">
        <v>471143.16</v>
      </c>
      <c r="G72" s="68">
        <v>0</v>
      </c>
      <c r="H72" s="68">
        <v>0</v>
      </c>
      <c r="I72" s="68">
        <v>0</v>
      </c>
      <c r="J72" s="68">
        <v>0</v>
      </c>
      <c r="K72" s="174"/>
    </row>
    <row r="73" spans="1:11" s="54" customFormat="1" ht="23.25" customHeight="1" thickBot="1">
      <c r="A73" s="201"/>
      <c r="B73" s="168"/>
      <c r="C73" s="110" t="s">
        <v>32</v>
      </c>
      <c r="D73" s="111"/>
      <c r="E73" s="100">
        <f>SUM(F73:J73)</f>
        <v>471143.16</v>
      </c>
      <c r="F73" s="112">
        <v>471143.16</v>
      </c>
      <c r="G73" s="68">
        <v>0</v>
      </c>
      <c r="H73" s="68">
        <v>0</v>
      </c>
      <c r="I73" s="68">
        <v>0</v>
      </c>
      <c r="J73" s="68">
        <v>0</v>
      </c>
      <c r="K73" s="174"/>
    </row>
    <row r="74" spans="1:11" s="54" customFormat="1" ht="23.25" customHeight="1" thickBot="1">
      <c r="A74" s="201"/>
      <c r="B74" s="169"/>
      <c r="C74" s="113" t="s">
        <v>26</v>
      </c>
      <c r="D74" s="114"/>
      <c r="E74" s="103">
        <f>SUM(F74:J74)</f>
        <v>273743.15999999997</v>
      </c>
      <c r="F74" s="112">
        <v>273743.15999999997</v>
      </c>
      <c r="G74" s="68">
        <v>0</v>
      </c>
      <c r="H74" s="68">
        <v>0</v>
      </c>
      <c r="I74" s="68">
        <v>0</v>
      </c>
      <c r="J74" s="68">
        <v>0</v>
      </c>
      <c r="K74" s="174"/>
    </row>
    <row r="75" spans="1:11" s="54" customFormat="1" ht="23.25" customHeight="1" thickBot="1">
      <c r="A75" s="170"/>
      <c r="B75" s="167" t="s">
        <v>74</v>
      </c>
      <c r="C75" s="175"/>
      <c r="D75" s="158" t="s">
        <v>23</v>
      </c>
      <c r="E75" s="159">
        <f t="shared" ref="E75" si="21">SUM(F75:J75)</f>
        <v>134042.76999999999</v>
      </c>
      <c r="F75" s="160">
        <f>F76+F77+F78</f>
        <v>134042.76999999999</v>
      </c>
      <c r="G75" s="161">
        <f t="shared" ref="G75:H75" si="22">G76+G77+G78</f>
        <v>0</v>
      </c>
      <c r="H75" s="161">
        <f t="shared" si="22"/>
        <v>0</v>
      </c>
      <c r="I75" s="161">
        <f>I76+I77+I78</f>
        <v>0</v>
      </c>
      <c r="J75" s="162">
        <f>J76+J77+J78</f>
        <v>0</v>
      </c>
      <c r="K75" s="173" t="s">
        <v>65</v>
      </c>
    </row>
    <row r="76" spans="1:11" s="54" customFormat="1" ht="23.25" customHeight="1" thickBot="1">
      <c r="A76" s="171"/>
      <c r="B76" s="168"/>
      <c r="C76" s="176"/>
      <c r="D76" s="158" t="s">
        <v>18</v>
      </c>
      <c r="E76" s="159">
        <v>0</v>
      </c>
      <c r="F76" s="160">
        <v>0</v>
      </c>
      <c r="G76" s="161">
        <v>0</v>
      </c>
      <c r="H76" s="161">
        <v>0</v>
      </c>
      <c r="I76" s="161">
        <v>0</v>
      </c>
      <c r="J76" s="162">
        <v>0</v>
      </c>
      <c r="K76" s="174"/>
    </row>
    <row r="77" spans="1:11" s="54" customFormat="1" ht="23.25" customHeight="1" thickBot="1">
      <c r="A77" s="171"/>
      <c r="B77" s="168"/>
      <c r="C77" s="176"/>
      <c r="D77" s="158" t="s">
        <v>19</v>
      </c>
      <c r="E77" s="159">
        <v>0</v>
      </c>
      <c r="F77" s="160">
        <v>0</v>
      </c>
      <c r="G77" s="161">
        <v>0</v>
      </c>
      <c r="H77" s="161">
        <v>0</v>
      </c>
      <c r="I77" s="161">
        <v>0</v>
      </c>
      <c r="J77" s="162">
        <v>0</v>
      </c>
      <c r="K77" s="174"/>
    </row>
    <row r="78" spans="1:11" s="54" customFormat="1" ht="23.25" customHeight="1" thickBot="1">
      <c r="A78" s="171"/>
      <c r="B78" s="168"/>
      <c r="C78" s="176"/>
      <c r="D78" s="158" t="s">
        <v>20</v>
      </c>
      <c r="E78" s="159">
        <f>SUM(F78:J78)</f>
        <v>134042.76999999999</v>
      </c>
      <c r="F78" s="160">
        <v>134042.76999999999</v>
      </c>
      <c r="G78" s="161">
        <v>0</v>
      </c>
      <c r="H78" s="161">
        <v>0</v>
      </c>
      <c r="I78" s="161">
        <v>0</v>
      </c>
      <c r="J78" s="162">
        <v>0</v>
      </c>
      <c r="K78" s="174"/>
    </row>
    <row r="79" spans="1:11" s="54" customFormat="1" ht="23.25" customHeight="1" thickBot="1">
      <c r="A79" s="171"/>
      <c r="B79" s="168"/>
      <c r="C79" s="163" t="s">
        <v>32</v>
      </c>
      <c r="D79" s="158"/>
      <c r="E79" s="159">
        <f>SUM(F79:J79)</f>
        <v>134042.76999999999</v>
      </c>
      <c r="F79" s="160">
        <v>134042.76999999999</v>
      </c>
      <c r="G79" s="161">
        <v>0</v>
      </c>
      <c r="H79" s="161">
        <v>0</v>
      </c>
      <c r="I79" s="161">
        <v>0</v>
      </c>
      <c r="J79" s="162">
        <v>0</v>
      </c>
      <c r="K79" s="174"/>
    </row>
    <row r="80" spans="1:11" s="54" customFormat="1" ht="23.25" customHeight="1" thickBot="1">
      <c r="A80" s="172"/>
      <c r="B80" s="169"/>
      <c r="C80" s="163" t="s">
        <v>26</v>
      </c>
      <c r="D80" s="158"/>
      <c r="E80" s="159">
        <f>SUM(F80:J80)</f>
        <v>0</v>
      </c>
      <c r="F80" s="160">
        <v>0</v>
      </c>
      <c r="G80" s="161">
        <v>0</v>
      </c>
      <c r="H80" s="161">
        <v>0</v>
      </c>
      <c r="I80" s="161">
        <v>0</v>
      </c>
      <c r="J80" s="162">
        <v>0</v>
      </c>
      <c r="K80" s="174"/>
    </row>
    <row r="81" spans="1:11" s="55" customFormat="1" ht="23.25" customHeight="1" thickBot="1">
      <c r="A81" s="193" t="s">
        <v>25</v>
      </c>
      <c r="B81" s="262" t="s">
        <v>59</v>
      </c>
      <c r="C81" s="133"/>
      <c r="D81" s="93" t="s">
        <v>23</v>
      </c>
      <c r="E81" s="62">
        <f>SUM(F81:J81)</f>
        <v>73496237.129999995</v>
      </c>
      <c r="F81" s="62">
        <f>F84</f>
        <v>19024539.129999999</v>
      </c>
      <c r="G81" s="65">
        <v>12392063</v>
      </c>
      <c r="H81" s="65">
        <v>13441321</v>
      </c>
      <c r="I81" s="65">
        <v>14319157</v>
      </c>
      <c r="J81" s="134">
        <v>14319157</v>
      </c>
      <c r="K81" s="220" t="s">
        <v>45</v>
      </c>
    </row>
    <row r="82" spans="1:11" s="55" customFormat="1" ht="23.25" customHeight="1">
      <c r="A82" s="194"/>
      <c r="B82" s="263"/>
      <c r="C82" s="135"/>
      <c r="D82" s="57" t="s">
        <v>18</v>
      </c>
      <c r="E82" s="58">
        <v>0</v>
      </c>
      <c r="F82" s="58">
        <v>0</v>
      </c>
      <c r="G82" s="58">
        <v>0</v>
      </c>
      <c r="H82" s="58">
        <v>0</v>
      </c>
      <c r="I82" s="58">
        <v>0</v>
      </c>
      <c r="J82" s="136">
        <v>0</v>
      </c>
      <c r="K82" s="220"/>
    </row>
    <row r="83" spans="1:11" s="55" customFormat="1" ht="23.25" customHeight="1" thickBot="1">
      <c r="A83" s="194"/>
      <c r="B83" s="263"/>
      <c r="C83" s="135"/>
      <c r="D83" s="59" t="s">
        <v>19</v>
      </c>
      <c r="E83" s="60">
        <v>0</v>
      </c>
      <c r="F83" s="60">
        <v>0</v>
      </c>
      <c r="G83" s="60">
        <v>0</v>
      </c>
      <c r="H83" s="60">
        <v>0</v>
      </c>
      <c r="I83" s="60">
        <v>0</v>
      </c>
      <c r="J83" s="137">
        <v>0</v>
      </c>
      <c r="K83" s="220"/>
    </row>
    <row r="84" spans="1:11" s="55" customFormat="1" ht="23.25" customHeight="1" thickBot="1">
      <c r="A84" s="194"/>
      <c r="B84" s="263"/>
      <c r="C84" s="138"/>
      <c r="D84" s="95" t="s">
        <v>20</v>
      </c>
      <c r="E84" s="96">
        <f>SUM(F84:J84)</f>
        <v>73496237.129999995</v>
      </c>
      <c r="F84" s="97">
        <v>19024539.129999999</v>
      </c>
      <c r="G84" s="65">
        <v>12392063</v>
      </c>
      <c r="H84" s="65">
        <v>13441321</v>
      </c>
      <c r="I84" s="65">
        <v>14319157</v>
      </c>
      <c r="J84" s="134">
        <v>14319157</v>
      </c>
      <c r="K84" s="220"/>
    </row>
    <row r="85" spans="1:11" s="55" customFormat="1" ht="23.25" customHeight="1" thickBot="1">
      <c r="A85" s="194"/>
      <c r="B85" s="263"/>
      <c r="C85" s="98" t="s">
        <v>32</v>
      </c>
      <c r="D85" s="99"/>
      <c r="E85" s="100">
        <f>SUM(F85:J85)</f>
        <v>73496237.129999995</v>
      </c>
      <c r="F85" s="97">
        <v>19024539.129999999</v>
      </c>
      <c r="G85" s="65">
        <v>12392063</v>
      </c>
      <c r="H85" s="65">
        <v>13441321</v>
      </c>
      <c r="I85" s="65">
        <v>14319157</v>
      </c>
      <c r="J85" s="134">
        <v>14319157</v>
      </c>
      <c r="K85" s="220"/>
    </row>
    <row r="86" spans="1:11" s="55" customFormat="1" ht="31.5" customHeight="1" thickBot="1">
      <c r="A86" s="251"/>
      <c r="B86" s="264"/>
      <c r="C86" s="101" t="s">
        <v>26</v>
      </c>
      <c r="D86" s="102"/>
      <c r="E86" s="97">
        <f>SUM(F86:J86)</f>
        <v>61477331.659999996</v>
      </c>
      <c r="F86" s="97">
        <v>14278108.66</v>
      </c>
      <c r="G86" s="65">
        <v>10741737</v>
      </c>
      <c r="H86" s="65">
        <v>11645462</v>
      </c>
      <c r="I86" s="65">
        <v>12406012</v>
      </c>
      <c r="J86" s="134">
        <v>12406012</v>
      </c>
      <c r="K86" s="220"/>
    </row>
    <row r="87" spans="1:11" s="54" customFormat="1" ht="23.25" customHeight="1" thickBot="1">
      <c r="A87" s="201"/>
      <c r="B87" s="167" t="s">
        <v>52</v>
      </c>
      <c r="C87" s="202"/>
      <c r="D87" s="93" t="s">
        <v>23</v>
      </c>
      <c r="E87" s="62">
        <f t="shared" ref="E87" si="23">SUM(F87:J87)</f>
        <v>72078216.599999994</v>
      </c>
      <c r="F87" s="62">
        <f>F88+F89+F90</f>
        <v>17606518.600000001</v>
      </c>
      <c r="G87" s="65">
        <v>12392063</v>
      </c>
      <c r="H87" s="65">
        <v>13441321</v>
      </c>
      <c r="I87" s="65">
        <v>14319157</v>
      </c>
      <c r="J87" s="134">
        <v>14319157</v>
      </c>
      <c r="K87" s="173"/>
    </row>
    <row r="88" spans="1:11" s="54" customFormat="1" ht="23.25" customHeight="1">
      <c r="A88" s="201"/>
      <c r="B88" s="168"/>
      <c r="C88" s="203"/>
      <c r="D88" s="115" t="s">
        <v>18</v>
      </c>
      <c r="E88" s="94">
        <v>0</v>
      </c>
      <c r="F88" s="58">
        <v>0</v>
      </c>
      <c r="G88" s="66">
        <v>0</v>
      </c>
      <c r="H88" s="66">
        <v>0</v>
      </c>
      <c r="I88" s="66">
        <v>0</v>
      </c>
      <c r="J88" s="66">
        <v>0</v>
      </c>
      <c r="K88" s="174"/>
    </row>
    <row r="89" spans="1:11" s="54" customFormat="1" ht="23.25" customHeight="1" thickBot="1">
      <c r="A89" s="201"/>
      <c r="B89" s="168"/>
      <c r="C89" s="203"/>
      <c r="D89" s="116" t="s">
        <v>19</v>
      </c>
      <c r="E89" s="63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174"/>
    </row>
    <row r="90" spans="1:11" s="54" customFormat="1" ht="23.25" customHeight="1" thickBot="1">
      <c r="A90" s="201"/>
      <c r="B90" s="168"/>
      <c r="C90" s="204"/>
      <c r="D90" s="117" t="s">
        <v>20</v>
      </c>
      <c r="E90" s="96">
        <f>SUM(F90:J90)</f>
        <v>72078216.599999994</v>
      </c>
      <c r="F90" s="112">
        <v>17606518.600000001</v>
      </c>
      <c r="G90" s="65">
        <v>12392063</v>
      </c>
      <c r="H90" s="65">
        <v>13441321</v>
      </c>
      <c r="I90" s="65">
        <v>14319157</v>
      </c>
      <c r="J90" s="134">
        <v>14319157</v>
      </c>
      <c r="K90" s="174"/>
    </row>
    <row r="91" spans="1:11" s="54" customFormat="1" ht="23.25" customHeight="1" thickBot="1">
      <c r="A91" s="201"/>
      <c r="B91" s="168"/>
      <c r="C91" s="110" t="s">
        <v>32</v>
      </c>
      <c r="D91" s="111"/>
      <c r="E91" s="100">
        <f>SUM(F91:J91)</f>
        <v>72078216.599999994</v>
      </c>
      <c r="F91" s="112">
        <v>17606518.600000001</v>
      </c>
      <c r="G91" s="65">
        <v>12392063</v>
      </c>
      <c r="H91" s="65">
        <v>13441321</v>
      </c>
      <c r="I91" s="65">
        <v>14319157</v>
      </c>
      <c r="J91" s="134">
        <v>14319157</v>
      </c>
      <c r="K91" s="174"/>
    </row>
    <row r="92" spans="1:11" s="54" customFormat="1" ht="23.25" customHeight="1" thickBot="1">
      <c r="A92" s="201"/>
      <c r="B92" s="169"/>
      <c r="C92" s="113" t="s">
        <v>26</v>
      </c>
      <c r="D92" s="114"/>
      <c r="E92" s="103">
        <f>SUM(F92:J92)</f>
        <v>60596770</v>
      </c>
      <c r="F92" s="112">
        <v>13397547</v>
      </c>
      <c r="G92" s="65">
        <v>10741737</v>
      </c>
      <c r="H92" s="65">
        <v>11645462</v>
      </c>
      <c r="I92" s="65">
        <v>12406012</v>
      </c>
      <c r="J92" s="134">
        <v>12406012</v>
      </c>
      <c r="K92" s="174"/>
    </row>
    <row r="93" spans="1:11" s="54" customFormat="1" ht="23.25" customHeight="1" thickBot="1">
      <c r="A93" s="201"/>
      <c r="B93" s="167" t="s">
        <v>53</v>
      </c>
      <c r="C93" s="202"/>
      <c r="D93" s="93" t="s">
        <v>23</v>
      </c>
      <c r="E93" s="62">
        <f t="shared" ref="E93" si="24">SUM(F93:J93)</f>
        <v>858330.58</v>
      </c>
      <c r="F93" s="62">
        <f>F94+F95+F96</f>
        <v>858330.58</v>
      </c>
      <c r="G93" s="62">
        <f t="shared" ref="G93" si="25">G94+G95+G96</f>
        <v>0</v>
      </c>
      <c r="H93" s="62">
        <f t="shared" ref="H93" si="26">H94+H95+H96</f>
        <v>0</v>
      </c>
      <c r="I93" s="65">
        <f>I94+I95+I96</f>
        <v>0</v>
      </c>
      <c r="J93" s="65">
        <f>J94+J95+J96</f>
        <v>0</v>
      </c>
      <c r="K93" s="173" t="s">
        <v>65</v>
      </c>
    </row>
    <row r="94" spans="1:11" s="54" customFormat="1" ht="23.25" customHeight="1">
      <c r="A94" s="201"/>
      <c r="B94" s="168"/>
      <c r="C94" s="203"/>
      <c r="D94" s="115" t="s">
        <v>18</v>
      </c>
      <c r="E94" s="94">
        <v>0</v>
      </c>
      <c r="F94" s="66">
        <v>0</v>
      </c>
      <c r="G94" s="66">
        <v>0</v>
      </c>
      <c r="H94" s="66">
        <v>0</v>
      </c>
      <c r="I94" s="66">
        <v>0</v>
      </c>
      <c r="J94" s="66">
        <v>0</v>
      </c>
      <c r="K94" s="174"/>
    </row>
    <row r="95" spans="1:11" s="54" customFormat="1" ht="23.25" customHeight="1">
      <c r="A95" s="201"/>
      <c r="B95" s="168"/>
      <c r="C95" s="203"/>
      <c r="D95" s="116" t="s">
        <v>19</v>
      </c>
      <c r="E95" s="63">
        <v>0</v>
      </c>
      <c r="F95" s="67">
        <v>0</v>
      </c>
      <c r="G95" s="67">
        <v>0</v>
      </c>
      <c r="H95" s="67">
        <v>0</v>
      </c>
      <c r="I95" s="67">
        <v>0</v>
      </c>
      <c r="J95" s="67">
        <v>0</v>
      </c>
      <c r="K95" s="174"/>
    </row>
    <row r="96" spans="1:11" s="54" customFormat="1" ht="23.25" customHeight="1" thickBot="1">
      <c r="A96" s="201"/>
      <c r="B96" s="168"/>
      <c r="C96" s="204"/>
      <c r="D96" s="117" t="s">
        <v>20</v>
      </c>
      <c r="E96" s="96">
        <f>SUM(F96:J96)</f>
        <v>858330.58</v>
      </c>
      <c r="F96" s="112">
        <f>858330.58</f>
        <v>858330.58</v>
      </c>
      <c r="G96" s="68">
        <v>0</v>
      </c>
      <c r="H96" s="68">
        <v>0</v>
      </c>
      <c r="I96" s="68">
        <v>0</v>
      </c>
      <c r="J96" s="68">
        <v>0</v>
      </c>
      <c r="K96" s="174"/>
    </row>
    <row r="97" spans="1:11" s="54" customFormat="1" ht="23.25" customHeight="1" thickBot="1">
      <c r="A97" s="201"/>
      <c r="B97" s="168"/>
      <c r="C97" s="110" t="s">
        <v>32</v>
      </c>
      <c r="D97" s="111"/>
      <c r="E97" s="100">
        <f>SUM(F97:J97)</f>
        <v>858330.58</v>
      </c>
      <c r="F97" s="112">
        <f>F96</f>
        <v>858330.58</v>
      </c>
      <c r="G97" s="112">
        <f t="shared" ref="G97:G98" si="27">G96</f>
        <v>0</v>
      </c>
      <c r="H97" s="112">
        <f t="shared" ref="H97:H98" si="28">H96</f>
        <v>0</v>
      </c>
      <c r="I97" s="68">
        <v>0</v>
      </c>
      <c r="J97" s="68">
        <v>0</v>
      </c>
      <c r="K97" s="174"/>
    </row>
    <row r="98" spans="1:11" s="54" customFormat="1" ht="23.25" customHeight="1" thickBot="1">
      <c r="A98" s="201"/>
      <c r="B98" s="169"/>
      <c r="C98" s="113" t="s">
        <v>26</v>
      </c>
      <c r="D98" s="114"/>
      <c r="E98" s="103">
        <f>SUM(F98:J98)</f>
        <v>320871.71000000002</v>
      </c>
      <c r="F98" s="112">
        <v>320871.71000000002</v>
      </c>
      <c r="G98" s="112">
        <f t="shared" si="27"/>
        <v>0</v>
      </c>
      <c r="H98" s="112">
        <f t="shared" si="28"/>
        <v>0</v>
      </c>
      <c r="I98" s="68">
        <v>0</v>
      </c>
      <c r="J98" s="68">
        <v>0</v>
      </c>
      <c r="K98" s="174"/>
    </row>
    <row r="99" spans="1:11" s="54" customFormat="1" ht="23.25" customHeight="1" thickBot="1">
      <c r="A99" s="201"/>
      <c r="B99" s="167" t="s">
        <v>54</v>
      </c>
      <c r="C99" s="202"/>
      <c r="D99" s="93" t="s">
        <v>23</v>
      </c>
      <c r="E99" s="62">
        <f t="shared" ref="E99" si="29">SUM(F99:J99)</f>
        <v>559689.94999999995</v>
      </c>
      <c r="F99" s="62">
        <f>F100+F101+F102</f>
        <v>559689.94999999995</v>
      </c>
      <c r="G99" s="62">
        <f t="shared" ref="G99" si="30">G100+G101+G102</f>
        <v>0</v>
      </c>
      <c r="H99" s="62">
        <f t="shared" ref="H99" si="31">H100+H101+H102</f>
        <v>0</v>
      </c>
      <c r="I99" s="65">
        <f>I100+I101+I102</f>
        <v>0</v>
      </c>
      <c r="J99" s="65">
        <f>J100+J101+J102</f>
        <v>0</v>
      </c>
      <c r="K99" s="173" t="s">
        <v>64</v>
      </c>
    </row>
    <row r="100" spans="1:11" s="54" customFormat="1" ht="23.25" customHeight="1">
      <c r="A100" s="201"/>
      <c r="B100" s="168"/>
      <c r="C100" s="203"/>
      <c r="D100" s="115" t="s">
        <v>18</v>
      </c>
      <c r="E100" s="94">
        <v>0</v>
      </c>
      <c r="F100" s="66">
        <v>0</v>
      </c>
      <c r="G100" s="66">
        <v>0</v>
      </c>
      <c r="H100" s="66">
        <v>0</v>
      </c>
      <c r="I100" s="66">
        <v>0</v>
      </c>
      <c r="J100" s="66">
        <v>0</v>
      </c>
      <c r="K100" s="174"/>
    </row>
    <row r="101" spans="1:11" s="54" customFormat="1" ht="23.25" customHeight="1">
      <c r="A101" s="201"/>
      <c r="B101" s="168"/>
      <c r="C101" s="203"/>
      <c r="D101" s="116" t="s">
        <v>19</v>
      </c>
      <c r="E101" s="63">
        <v>0</v>
      </c>
      <c r="F101" s="67">
        <v>0</v>
      </c>
      <c r="G101" s="67">
        <v>0</v>
      </c>
      <c r="H101" s="67">
        <v>0</v>
      </c>
      <c r="I101" s="67">
        <v>0</v>
      </c>
      <c r="J101" s="67">
        <v>0</v>
      </c>
      <c r="K101" s="174"/>
    </row>
    <row r="102" spans="1:11" s="54" customFormat="1" ht="23.25" customHeight="1" thickBot="1">
      <c r="A102" s="201"/>
      <c r="B102" s="168"/>
      <c r="C102" s="204"/>
      <c r="D102" s="117" t="s">
        <v>20</v>
      </c>
      <c r="E102" s="96">
        <f t="shared" ref="E102:E107" si="32">SUM(F102:J102)</f>
        <v>559689.94999999995</v>
      </c>
      <c r="F102" s="112">
        <v>559689.94999999995</v>
      </c>
      <c r="G102" s="68">
        <v>0</v>
      </c>
      <c r="H102" s="68">
        <v>0</v>
      </c>
      <c r="I102" s="68">
        <v>0</v>
      </c>
      <c r="J102" s="68">
        <v>0</v>
      </c>
      <c r="K102" s="174"/>
    </row>
    <row r="103" spans="1:11" s="54" customFormat="1" ht="23.25" customHeight="1" thickBot="1">
      <c r="A103" s="201"/>
      <c r="B103" s="168"/>
      <c r="C103" s="110" t="s">
        <v>32</v>
      </c>
      <c r="D103" s="111"/>
      <c r="E103" s="100">
        <f t="shared" si="32"/>
        <v>559689.94999999995</v>
      </c>
      <c r="F103" s="112">
        <v>559689.94999999995</v>
      </c>
      <c r="G103" s="112">
        <f t="shared" ref="G103:G104" si="33">G102</f>
        <v>0</v>
      </c>
      <c r="H103" s="112">
        <f t="shared" ref="H103:H104" si="34">H102</f>
        <v>0</v>
      </c>
      <c r="I103" s="68">
        <v>0</v>
      </c>
      <c r="J103" s="68">
        <v>0</v>
      </c>
      <c r="K103" s="174"/>
    </row>
    <row r="104" spans="1:11" s="54" customFormat="1" ht="28.5" customHeight="1" thickBot="1">
      <c r="A104" s="201"/>
      <c r="B104" s="169"/>
      <c r="C104" s="113" t="s">
        <v>26</v>
      </c>
      <c r="D104" s="114"/>
      <c r="E104" s="103">
        <f t="shared" si="32"/>
        <v>559689.94999999995</v>
      </c>
      <c r="F104" s="112">
        <v>559689.94999999995</v>
      </c>
      <c r="G104" s="145">
        <f t="shared" si="33"/>
        <v>0</v>
      </c>
      <c r="H104" s="145">
        <f t="shared" si="34"/>
        <v>0</v>
      </c>
      <c r="I104" s="148">
        <v>0</v>
      </c>
      <c r="J104" s="148">
        <v>0</v>
      </c>
      <c r="K104" s="174"/>
    </row>
    <row r="105" spans="1:11" s="54" customFormat="1" ht="39" customHeight="1" thickBot="1">
      <c r="A105" s="118"/>
      <c r="B105" s="167" t="s">
        <v>42</v>
      </c>
      <c r="C105" s="119"/>
      <c r="D105" s="61" t="s">
        <v>23</v>
      </c>
      <c r="E105" s="120">
        <f t="shared" si="32"/>
        <v>23407190</v>
      </c>
      <c r="F105" s="56">
        <v>2680845</v>
      </c>
      <c r="G105" s="60">
        <v>4842179</v>
      </c>
      <c r="H105" s="60">
        <v>5294722</v>
      </c>
      <c r="I105" s="60">
        <v>5294722</v>
      </c>
      <c r="J105" s="60">
        <v>5294722</v>
      </c>
      <c r="K105" s="190" t="s">
        <v>41</v>
      </c>
    </row>
    <row r="106" spans="1:11" s="54" customFormat="1" ht="23.25" customHeight="1">
      <c r="A106" s="118"/>
      <c r="B106" s="189"/>
      <c r="C106" s="121"/>
      <c r="D106" s="115" t="s">
        <v>18</v>
      </c>
      <c r="E106" s="94">
        <f t="shared" si="32"/>
        <v>0</v>
      </c>
      <c r="F106" s="66">
        <v>0</v>
      </c>
      <c r="G106" s="66">
        <v>0</v>
      </c>
      <c r="H106" s="66">
        <v>0</v>
      </c>
      <c r="I106" s="66">
        <v>0</v>
      </c>
      <c r="J106" s="66">
        <v>0</v>
      </c>
      <c r="K106" s="191"/>
    </row>
    <row r="107" spans="1:11" s="54" customFormat="1" ht="23.25" customHeight="1">
      <c r="A107" s="118"/>
      <c r="B107" s="189"/>
      <c r="C107" s="121"/>
      <c r="D107" s="116" t="s">
        <v>19</v>
      </c>
      <c r="E107" s="94">
        <f t="shared" si="32"/>
        <v>0</v>
      </c>
      <c r="F107" s="67">
        <v>0</v>
      </c>
      <c r="G107" s="67">
        <v>0</v>
      </c>
      <c r="H107" s="67">
        <v>0</v>
      </c>
      <c r="I107" s="67">
        <v>0</v>
      </c>
      <c r="J107" s="67">
        <v>0</v>
      </c>
      <c r="K107" s="192"/>
    </row>
    <row r="108" spans="1:11" s="54" customFormat="1" ht="23.25" customHeight="1" thickBot="1">
      <c r="A108" s="118"/>
      <c r="B108" s="189"/>
      <c r="C108" s="121"/>
      <c r="D108" s="117" t="s">
        <v>20</v>
      </c>
      <c r="E108" s="96">
        <f t="shared" ref="E108" si="35">SUM(F108:J108)</f>
        <v>23407190</v>
      </c>
      <c r="F108" s="70">
        <v>2680845</v>
      </c>
      <c r="G108" s="70">
        <v>4842179</v>
      </c>
      <c r="H108" s="70">
        <v>5294722</v>
      </c>
      <c r="I108" s="70">
        <v>5294722</v>
      </c>
      <c r="J108" s="70">
        <v>5294722</v>
      </c>
      <c r="K108" s="192"/>
    </row>
    <row r="109" spans="1:11" s="54" customFormat="1" ht="23.25" customHeight="1">
      <c r="A109" s="118"/>
      <c r="B109" s="189"/>
      <c r="C109" s="110" t="s">
        <v>32</v>
      </c>
      <c r="D109" s="111"/>
      <c r="E109" s="96">
        <f t="shared" ref="E109" si="36">SUM(F109:J109)</f>
        <v>23407190</v>
      </c>
      <c r="F109" s="70">
        <v>2680845</v>
      </c>
      <c r="G109" s="70">
        <v>4842179</v>
      </c>
      <c r="H109" s="70">
        <v>5294722</v>
      </c>
      <c r="I109" s="70">
        <v>5294722</v>
      </c>
      <c r="J109" s="70">
        <v>5294722</v>
      </c>
      <c r="K109" s="192"/>
    </row>
    <row r="110" spans="1:11" s="54" customFormat="1" ht="23.25" customHeight="1" thickBot="1">
      <c r="A110" s="122"/>
      <c r="B110" s="189"/>
      <c r="C110" s="146" t="s">
        <v>26</v>
      </c>
      <c r="D110" s="147"/>
      <c r="E110" s="131"/>
      <c r="F110" s="145">
        <v>0</v>
      </c>
      <c r="G110" s="148">
        <v>0</v>
      </c>
      <c r="H110" s="148">
        <v>0</v>
      </c>
      <c r="I110" s="148"/>
      <c r="J110" s="148"/>
      <c r="K110" s="192"/>
    </row>
    <row r="111" spans="1:11" s="55" customFormat="1" ht="36" customHeight="1" thickBot="1">
      <c r="A111" s="216" t="s">
        <v>27</v>
      </c>
      <c r="B111" s="213" t="s">
        <v>55</v>
      </c>
      <c r="C111" s="164"/>
      <c r="D111" s="93" t="s">
        <v>23</v>
      </c>
      <c r="E111" s="62">
        <f>SUM(F111:J111)</f>
        <v>54908274.899999999</v>
      </c>
      <c r="F111" s="165">
        <f>F112+F113+F114+F115</f>
        <v>30408273.899999999</v>
      </c>
      <c r="G111" s="165">
        <f>G112+G113+G114+G115</f>
        <v>6090264</v>
      </c>
      <c r="H111" s="165">
        <f t="shared" ref="H111:J111" si="37">H112+H113+H114+H115</f>
        <v>6116579</v>
      </c>
      <c r="I111" s="165">
        <f t="shared" si="37"/>
        <v>6146579</v>
      </c>
      <c r="J111" s="165">
        <f t="shared" si="37"/>
        <v>6146579</v>
      </c>
      <c r="K111" s="205" t="s">
        <v>43</v>
      </c>
    </row>
    <row r="112" spans="1:11" s="55" customFormat="1" ht="23.25" customHeight="1">
      <c r="A112" s="217"/>
      <c r="B112" s="214"/>
      <c r="C112" s="139"/>
      <c r="D112" s="57" t="s">
        <v>18</v>
      </c>
      <c r="E112" s="94">
        <v>0</v>
      </c>
      <c r="F112" s="58">
        <v>0</v>
      </c>
      <c r="G112" s="58">
        <v>0</v>
      </c>
      <c r="H112" s="58">
        <v>0</v>
      </c>
      <c r="I112" s="58">
        <v>0</v>
      </c>
      <c r="J112" s="58">
        <v>0</v>
      </c>
      <c r="K112" s="206"/>
    </row>
    <row r="113" spans="1:11" s="55" customFormat="1" ht="23.25" customHeight="1">
      <c r="A113" s="217"/>
      <c r="B113" s="214"/>
      <c r="C113" s="139"/>
      <c r="D113" s="59" t="s">
        <v>19</v>
      </c>
      <c r="E113" s="63">
        <f>SUM(F113:J113)</f>
        <v>49210866</v>
      </c>
      <c r="F113" s="63">
        <f>F120+F127+F134</f>
        <v>25935866</v>
      </c>
      <c r="G113" s="63">
        <f t="shared" ref="G113:J113" si="38">G120+G127+G134</f>
        <v>5785750</v>
      </c>
      <c r="H113" s="63">
        <f t="shared" si="38"/>
        <v>5810750</v>
      </c>
      <c r="I113" s="63">
        <f t="shared" si="38"/>
        <v>5839250</v>
      </c>
      <c r="J113" s="63">
        <f t="shared" si="38"/>
        <v>5839250</v>
      </c>
      <c r="K113" s="206"/>
    </row>
    <row r="114" spans="1:11" s="55" customFormat="1" ht="23.25" customHeight="1">
      <c r="A114" s="217"/>
      <c r="B114" s="214"/>
      <c r="C114" s="140"/>
      <c r="D114" s="95" t="s">
        <v>20</v>
      </c>
      <c r="E114" s="64">
        <v>0</v>
      </c>
      <c r="F114" s="96">
        <f>F121+F128+F135</f>
        <v>282407.90000000002</v>
      </c>
      <c r="G114" s="96">
        <f t="shared" ref="G114:J114" si="39">G121+G128+G135</f>
        <v>304514</v>
      </c>
      <c r="H114" s="96">
        <f t="shared" si="39"/>
        <v>305829</v>
      </c>
      <c r="I114" s="96">
        <f t="shared" si="39"/>
        <v>307329</v>
      </c>
      <c r="J114" s="96">
        <f t="shared" si="39"/>
        <v>307329</v>
      </c>
      <c r="K114" s="206"/>
    </row>
    <row r="115" spans="1:11" s="55" customFormat="1" ht="23.25" customHeight="1" thickBot="1">
      <c r="A115" s="217"/>
      <c r="B115" s="214"/>
      <c r="C115" s="139"/>
      <c r="D115" s="141" t="s">
        <v>48</v>
      </c>
      <c r="E115" s="63">
        <v>0</v>
      </c>
      <c r="F115" s="60">
        <f>F122+F129+F136</f>
        <v>4190000</v>
      </c>
      <c r="G115" s="60">
        <f t="shared" ref="G115:J115" si="40">G122+G129+G136</f>
        <v>0</v>
      </c>
      <c r="H115" s="60">
        <f t="shared" si="40"/>
        <v>0</v>
      </c>
      <c r="I115" s="60">
        <f t="shared" si="40"/>
        <v>0</v>
      </c>
      <c r="J115" s="60">
        <f t="shared" si="40"/>
        <v>0</v>
      </c>
      <c r="K115" s="206"/>
    </row>
    <row r="116" spans="1:11" s="55" customFormat="1" ht="41.25" customHeight="1">
      <c r="A116" s="217"/>
      <c r="B116" s="214"/>
      <c r="C116" s="98" t="s">
        <v>32</v>
      </c>
      <c r="D116" s="142"/>
      <c r="E116" s="143">
        <f>SUM(F116:J116)</f>
        <v>54614607.799999997</v>
      </c>
      <c r="F116" s="63">
        <v>30408273.899999999</v>
      </c>
      <c r="G116" s="63">
        <v>5840000</v>
      </c>
      <c r="H116" s="63">
        <v>6073175.9000000004</v>
      </c>
      <c r="I116" s="63">
        <f>I117</f>
        <v>6146579</v>
      </c>
      <c r="J116" s="63">
        <f>J117</f>
        <v>6146579</v>
      </c>
      <c r="K116" s="206"/>
    </row>
    <row r="117" spans="1:11" s="55" customFormat="1" ht="23.25" customHeight="1" thickBot="1">
      <c r="A117" s="218"/>
      <c r="B117" s="215"/>
      <c r="C117" s="101" t="s">
        <v>26</v>
      </c>
      <c r="D117" s="166"/>
      <c r="E117" s="103">
        <f>SUM(F117:J117)</f>
        <v>54614607.799999997</v>
      </c>
      <c r="F117" s="103">
        <f>F124+F131+F138</f>
        <v>30408273.899999999</v>
      </c>
      <c r="G117" s="103">
        <f t="shared" ref="G117:J117" si="41">G124+G131+G138</f>
        <v>5840000</v>
      </c>
      <c r="H117" s="103">
        <f t="shared" si="41"/>
        <v>6073175.9000000004</v>
      </c>
      <c r="I117" s="103">
        <f t="shared" si="41"/>
        <v>6146579</v>
      </c>
      <c r="J117" s="103">
        <f t="shared" si="41"/>
        <v>6146579</v>
      </c>
      <c r="K117" s="207"/>
    </row>
    <row r="118" spans="1:11" s="55" customFormat="1" ht="36" customHeight="1" thickBot="1">
      <c r="A118" s="195"/>
      <c r="B118" s="168" t="s">
        <v>56</v>
      </c>
      <c r="C118" s="123"/>
      <c r="D118" s="149" t="s">
        <v>23</v>
      </c>
      <c r="E118" s="150">
        <f>SUM(F118:J118)</f>
        <v>2879290</v>
      </c>
      <c r="F118" s="94">
        <f>F119+F120+F121+F122</f>
        <v>2879290</v>
      </c>
      <c r="G118" s="94">
        <v>0</v>
      </c>
      <c r="H118" s="94">
        <v>0</v>
      </c>
      <c r="I118" s="94">
        <v>0</v>
      </c>
      <c r="J118" s="94">
        <v>0</v>
      </c>
      <c r="K118" s="199" t="s">
        <v>61</v>
      </c>
    </row>
    <row r="119" spans="1:11" s="54" customFormat="1" ht="23.25" customHeight="1">
      <c r="A119" s="196"/>
      <c r="B119" s="168"/>
      <c r="C119" s="124"/>
      <c r="D119" s="115" t="s">
        <v>18</v>
      </c>
      <c r="E119" s="94">
        <v>0</v>
      </c>
      <c r="F119" s="66">
        <v>0</v>
      </c>
      <c r="G119" s="125">
        <v>0</v>
      </c>
      <c r="H119" s="125">
        <v>0</v>
      </c>
      <c r="I119" s="66">
        <v>0</v>
      </c>
      <c r="J119" s="66">
        <v>0</v>
      </c>
      <c r="K119" s="199"/>
    </row>
    <row r="120" spans="1:11" s="54" customFormat="1" ht="23.25" customHeight="1">
      <c r="A120" s="196"/>
      <c r="B120" s="168"/>
      <c r="C120" s="124"/>
      <c r="D120" s="116" t="s">
        <v>19</v>
      </c>
      <c r="E120" s="63">
        <f>SUM(F120:J120)</f>
        <v>2299290</v>
      </c>
      <c r="F120" s="125">
        <v>2299290</v>
      </c>
      <c r="G120" s="125">
        <v>0</v>
      </c>
      <c r="H120" s="125">
        <v>0</v>
      </c>
      <c r="I120" s="63">
        <v>0</v>
      </c>
      <c r="J120" s="63">
        <v>0</v>
      </c>
      <c r="K120" s="199"/>
    </row>
    <row r="121" spans="1:11" s="54" customFormat="1" ht="23.25" customHeight="1">
      <c r="A121" s="196"/>
      <c r="B121" s="168"/>
      <c r="C121" s="124"/>
      <c r="D121" s="116" t="s">
        <v>20</v>
      </c>
      <c r="E121" s="63">
        <v>0</v>
      </c>
      <c r="F121" s="67">
        <v>0</v>
      </c>
      <c r="G121" s="125">
        <v>0</v>
      </c>
      <c r="H121" s="125">
        <v>0</v>
      </c>
      <c r="I121" s="67">
        <v>0</v>
      </c>
      <c r="J121" s="67">
        <v>0</v>
      </c>
      <c r="K121" s="199"/>
    </row>
    <row r="122" spans="1:11" s="54" customFormat="1" ht="23.25" customHeight="1">
      <c r="A122" s="196"/>
      <c r="B122" s="168"/>
      <c r="C122" s="124"/>
      <c r="D122" s="126" t="s">
        <v>48</v>
      </c>
      <c r="E122" s="63">
        <v>0</v>
      </c>
      <c r="F122" s="67">
        <v>580000</v>
      </c>
      <c r="G122" s="125">
        <v>0</v>
      </c>
      <c r="H122" s="125">
        <v>0</v>
      </c>
      <c r="I122" s="67">
        <v>0</v>
      </c>
      <c r="J122" s="67">
        <v>0</v>
      </c>
      <c r="K122" s="199"/>
    </row>
    <row r="123" spans="1:11" s="54" customFormat="1" ht="31.5" customHeight="1">
      <c r="A123" s="196"/>
      <c r="B123" s="168"/>
      <c r="C123" s="127" t="s">
        <v>32</v>
      </c>
      <c r="D123" s="128"/>
      <c r="E123" s="129">
        <f>SUM(F123:J123)</f>
        <v>2879290</v>
      </c>
      <c r="F123" s="94">
        <f>F118</f>
        <v>2879290</v>
      </c>
      <c r="G123" s="63">
        <v>0</v>
      </c>
      <c r="H123" s="63">
        <v>0</v>
      </c>
      <c r="I123" s="94">
        <v>0</v>
      </c>
      <c r="J123" s="94">
        <v>0</v>
      </c>
      <c r="K123" s="199"/>
    </row>
    <row r="124" spans="1:11" s="54" customFormat="1" ht="23.25" customHeight="1" thickBot="1">
      <c r="A124" s="197"/>
      <c r="B124" s="198"/>
      <c r="C124" s="113" t="s">
        <v>26</v>
      </c>
      <c r="D124" s="130"/>
      <c r="E124" s="131">
        <f>SUM(F124:J124)</f>
        <v>2879290</v>
      </c>
      <c r="F124" s="131">
        <f>F123</f>
        <v>2879290</v>
      </c>
      <c r="G124" s="131">
        <f>SUM(H124:K124)</f>
        <v>0</v>
      </c>
      <c r="H124" s="131">
        <f t="shared" ref="H124" si="42">SUM(I124:L124)</f>
        <v>0</v>
      </c>
      <c r="I124" s="131">
        <f t="shared" ref="I124" si="43">SUM(J124:M124)</f>
        <v>0</v>
      </c>
      <c r="J124" s="131">
        <f t="shared" ref="J124" si="44">SUM(K124:N124)</f>
        <v>0</v>
      </c>
      <c r="K124" s="200"/>
    </row>
    <row r="125" spans="1:11" s="54" customFormat="1" ht="44.25" customHeight="1" thickBot="1">
      <c r="A125" s="195"/>
      <c r="B125" s="167" t="s">
        <v>57</v>
      </c>
      <c r="C125" s="132"/>
      <c r="D125" s="93" t="s">
        <v>23</v>
      </c>
      <c r="E125" s="62">
        <f>SUM(F125:J125)</f>
        <v>21880826</v>
      </c>
      <c r="F125" s="63">
        <f>F126+F127+F128+F129</f>
        <v>21880826</v>
      </c>
      <c r="G125" s="63">
        <v>0</v>
      </c>
      <c r="H125" s="63">
        <v>0</v>
      </c>
      <c r="I125" s="63">
        <v>0</v>
      </c>
      <c r="J125" s="63">
        <v>0</v>
      </c>
      <c r="K125" s="199" t="s">
        <v>62</v>
      </c>
    </row>
    <row r="126" spans="1:11" s="54" customFormat="1" ht="23.25" customHeight="1">
      <c r="A126" s="196"/>
      <c r="B126" s="168"/>
      <c r="C126" s="124"/>
      <c r="D126" s="115" t="s">
        <v>18</v>
      </c>
      <c r="E126" s="94">
        <v>0</v>
      </c>
      <c r="F126" s="66">
        <v>0</v>
      </c>
      <c r="G126" s="125">
        <v>0</v>
      </c>
      <c r="H126" s="125">
        <v>0</v>
      </c>
      <c r="I126" s="66">
        <v>0</v>
      </c>
      <c r="J126" s="66">
        <v>0</v>
      </c>
      <c r="K126" s="199"/>
    </row>
    <row r="127" spans="1:11" s="54" customFormat="1" ht="23.25" customHeight="1">
      <c r="A127" s="196"/>
      <c r="B127" s="168"/>
      <c r="C127" s="124"/>
      <c r="D127" s="116" t="s">
        <v>19</v>
      </c>
      <c r="E127" s="63">
        <f>SUM(F127:J127)</f>
        <v>18270826</v>
      </c>
      <c r="F127" s="125">
        <v>18270826</v>
      </c>
      <c r="G127" s="125">
        <v>0</v>
      </c>
      <c r="H127" s="125">
        <v>0</v>
      </c>
      <c r="I127" s="63">
        <v>0</v>
      </c>
      <c r="J127" s="63">
        <v>0</v>
      </c>
      <c r="K127" s="199"/>
    </row>
    <row r="128" spans="1:11" s="54" customFormat="1" ht="23.25" customHeight="1">
      <c r="A128" s="196"/>
      <c r="B128" s="168"/>
      <c r="C128" s="124"/>
      <c r="D128" s="116" t="s">
        <v>20</v>
      </c>
      <c r="E128" s="63">
        <v>0</v>
      </c>
      <c r="F128" s="67">
        <v>0</v>
      </c>
      <c r="G128" s="125">
        <v>0</v>
      </c>
      <c r="H128" s="125">
        <v>0</v>
      </c>
      <c r="I128" s="67">
        <v>0</v>
      </c>
      <c r="J128" s="67">
        <v>0</v>
      </c>
      <c r="K128" s="199"/>
    </row>
    <row r="129" spans="1:11" s="54" customFormat="1" ht="23.25" customHeight="1">
      <c r="A129" s="196"/>
      <c r="B129" s="168"/>
      <c r="C129" s="124"/>
      <c r="D129" s="126" t="s">
        <v>48</v>
      </c>
      <c r="E129" s="63">
        <v>0</v>
      </c>
      <c r="F129" s="67">
        <v>3610000</v>
      </c>
      <c r="G129" s="125">
        <v>0</v>
      </c>
      <c r="H129" s="125">
        <v>0</v>
      </c>
      <c r="I129" s="67">
        <v>0</v>
      </c>
      <c r="J129" s="67">
        <v>0</v>
      </c>
      <c r="K129" s="199"/>
    </row>
    <row r="130" spans="1:11" s="54" customFormat="1" ht="26.25" customHeight="1">
      <c r="A130" s="196"/>
      <c r="B130" s="168"/>
      <c r="C130" s="127" t="s">
        <v>32</v>
      </c>
      <c r="D130" s="128"/>
      <c r="E130" s="129">
        <f>SUM(F130:J130)</f>
        <v>21880826</v>
      </c>
      <c r="F130" s="94">
        <f>F125</f>
        <v>21880826</v>
      </c>
      <c r="G130" s="63">
        <v>0</v>
      </c>
      <c r="H130" s="63">
        <v>0</v>
      </c>
      <c r="I130" s="94">
        <v>0</v>
      </c>
      <c r="J130" s="94">
        <v>0</v>
      </c>
      <c r="K130" s="199"/>
    </row>
    <row r="131" spans="1:11" s="54" customFormat="1" ht="14.25" customHeight="1" thickBot="1">
      <c r="A131" s="197"/>
      <c r="B131" s="198"/>
      <c r="C131" s="113" t="s">
        <v>26</v>
      </c>
      <c r="D131" s="130"/>
      <c r="E131" s="131">
        <f>SUM(F131:J131)</f>
        <v>21880826</v>
      </c>
      <c r="F131" s="131">
        <f>F130</f>
        <v>21880826</v>
      </c>
      <c r="G131" s="131">
        <f>SUM(H131:K131)</f>
        <v>0</v>
      </c>
      <c r="H131" s="131">
        <f t="shared" ref="H131" si="45">SUM(I131:L131)</f>
        <v>0</v>
      </c>
      <c r="I131" s="131">
        <f t="shared" ref="I131" si="46">SUM(J131:M131)</f>
        <v>0</v>
      </c>
      <c r="J131" s="131">
        <f t="shared" ref="J131" si="47">SUM(K131:N131)</f>
        <v>0</v>
      </c>
      <c r="K131" s="200"/>
    </row>
    <row r="132" spans="1:11" s="54" customFormat="1" ht="36" customHeight="1" thickBot="1">
      <c r="A132" s="195"/>
      <c r="B132" s="167" t="s">
        <v>58</v>
      </c>
      <c r="C132" s="132"/>
      <c r="D132" s="93" t="s">
        <v>23</v>
      </c>
      <c r="E132" s="62">
        <f>SUM(F132:J132)</f>
        <v>30148158.899999999</v>
      </c>
      <c r="F132" s="63">
        <f>F133+F134+F135+F136</f>
        <v>5648157.9000000004</v>
      </c>
      <c r="G132" s="63">
        <f>SUM(G134:G136)</f>
        <v>6090264</v>
      </c>
      <c r="H132" s="63">
        <f>H133+H134+H135+H136</f>
        <v>6116579</v>
      </c>
      <c r="I132" s="63">
        <f t="shared" ref="I132:J132" si="48">I133+I134+I135+I136</f>
        <v>6146579</v>
      </c>
      <c r="J132" s="63">
        <f t="shared" si="48"/>
        <v>6146579</v>
      </c>
      <c r="K132" s="199" t="s">
        <v>63</v>
      </c>
    </row>
    <row r="133" spans="1:11" s="54" customFormat="1" ht="23.25" customHeight="1">
      <c r="A133" s="196"/>
      <c r="B133" s="168"/>
      <c r="C133" s="124"/>
      <c r="D133" s="115" t="s">
        <v>18</v>
      </c>
      <c r="E133" s="94">
        <v>0</v>
      </c>
      <c r="F133" s="66">
        <v>0</v>
      </c>
      <c r="G133" s="125">
        <v>0</v>
      </c>
      <c r="H133" s="125">
        <v>0</v>
      </c>
      <c r="I133" s="66"/>
      <c r="J133" s="66"/>
      <c r="K133" s="199"/>
    </row>
    <row r="134" spans="1:11" s="54" customFormat="1" ht="23.25" customHeight="1">
      <c r="A134" s="196"/>
      <c r="B134" s="168"/>
      <c r="C134" s="124"/>
      <c r="D134" s="116" t="s">
        <v>19</v>
      </c>
      <c r="E134" s="63">
        <f>SUM(F134:J134)</f>
        <v>28640750</v>
      </c>
      <c r="F134" s="125">
        <v>5365750</v>
      </c>
      <c r="G134" s="125">
        <v>5785750</v>
      </c>
      <c r="H134" s="125">
        <v>5810750</v>
      </c>
      <c r="I134" s="63">
        <v>5839250</v>
      </c>
      <c r="J134" s="63">
        <v>5839250</v>
      </c>
      <c r="K134" s="199"/>
    </row>
    <row r="135" spans="1:11" s="54" customFormat="1" ht="23.25" customHeight="1">
      <c r="A135" s="196"/>
      <c r="B135" s="168"/>
      <c r="C135" s="124"/>
      <c r="D135" s="116" t="s">
        <v>20</v>
      </c>
      <c r="E135" s="63">
        <v>0</v>
      </c>
      <c r="F135" s="67">
        <v>282407.90000000002</v>
      </c>
      <c r="G135" s="67">
        <v>304514</v>
      </c>
      <c r="H135" s="67">
        <v>305829</v>
      </c>
      <c r="I135" s="67">
        <v>307329</v>
      </c>
      <c r="J135" s="67">
        <v>307329</v>
      </c>
      <c r="K135" s="199"/>
    </row>
    <row r="136" spans="1:11" s="54" customFormat="1" ht="23.25" customHeight="1">
      <c r="A136" s="196"/>
      <c r="B136" s="168"/>
      <c r="C136" s="124"/>
      <c r="D136" s="126" t="s">
        <v>48</v>
      </c>
      <c r="E136" s="63">
        <v>0</v>
      </c>
      <c r="F136" s="67">
        <v>0</v>
      </c>
      <c r="G136" s="125">
        <v>0</v>
      </c>
      <c r="H136" s="125">
        <v>0</v>
      </c>
      <c r="I136" s="67"/>
      <c r="J136" s="67"/>
      <c r="K136" s="199"/>
    </row>
    <row r="137" spans="1:11" s="54" customFormat="1" ht="41.25" customHeight="1">
      <c r="A137" s="196"/>
      <c r="B137" s="168"/>
      <c r="C137" s="127" t="s">
        <v>32</v>
      </c>
      <c r="D137" s="128"/>
      <c r="E137" s="129">
        <f>SUM(F137:J137)</f>
        <v>29854491.800000001</v>
      </c>
      <c r="F137" s="94">
        <v>5648157.9000000004</v>
      </c>
      <c r="G137" s="94">
        <v>5840000</v>
      </c>
      <c r="H137" s="94">
        <v>6073175.9000000004</v>
      </c>
      <c r="I137" s="94">
        <f t="shared" ref="I137:J137" si="49">I132</f>
        <v>6146579</v>
      </c>
      <c r="J137" s="94">
        <f t="shared" si="49"/>
        <v>6146579</v>
      </c>
      <c r="K137" s="199"/>
    </row>
    <row r="138" spans="1:11" s="54" customFormat="1" ht="61.5" customHeight="1" thickBot="1">
      <c r="A138" s="197"/>
      <c r="B138" s="198"/>
      <c r="C138" s="113" t="s">
        <v>26</v>
      </c>
      <c r="D138" s="130"/>
      <c r="E138" s="131">
        <f>SUM(F138:J138)</f>
        <v>29854491.800000001</v>
      </c>
      <c r="F138" s="131">
        <v>5648157.9000000004</v>
      </c>
      <c r="G138" s="131">
        <v>5840000</v>
      </c>
      <c r="H138" s="131">
        <v>6073175.9000000004</v>
      </c>
      <c r="I138" s="131">
        <f t="shared" ref="I138:J138" si="50">I137</f>
        <v>6146579</v>
      </c>
      <c r="J138" s="131">
        <f t="shared" si="50"/>
        <v>6146579</v>
      </c>
      <c r="K138" s="200"/>
    </row>
    <row r="139" spans="1:11" s="54" customFormat="1" ht="39" customHeight="1" thickBot="1">
      <c r="A139" s="193" t="s">
        <v>70</v>
      </c>
      <c r="B139" s="167" t="s">
        <v>71</v>
      </c>
      <c r="C139" s="119"/>
      <c r="D139" s="61" t="s">
        <v>23</v>
      </c>
      <c r="E139" s="120">
        <f t="shared" ref="E139" si="51">SUM(F139:J139)</f>
        <v>50000</v>
      </c>
      <c r="F139" s="56">
        <f>F140+F141+F142</f>
        <v>50000</v>
      </c>
      <c r="G139" s="56">
        <f t="shared" ref="G139:H139" si="52">G140+G141+G142</f>
        <v>0</v>
      </c>
      <c r="H139" s="56">
        <f t="shared" si="52"/>
        <v>0</v>
      </c>
      <c r="I139" s="56">
        <f>I140+I141+I142</f>
        <v>0</v>
      </c>
      <c r="J139" s="69">
        <f>J140+J141+J142</f>
        <v>0</v>
      </c>
      <c r="K139" s="190" t="s">
        <v>72</v>
      </c>
    </row>
    <row r="140" spans="1:11" s="54" customFormat="1" ht="23.25" customHeight="1">
      <c r="A140" s="194"/>
      <c r="B140" s="189"/>
      <c r="C140" s="121"/>
      <c r="D140" s="115" t="s">
        <v>18</v>
      </c>
      <c r="E140" s="94">
        <v>0</v>
      </c>
      <c r="F140" s="66">
        <v>0</v>
      </c>
      <c r="G140" s="66">
        <v>0</v>
      </c>
      <c r="H140" s="66">
        <v>0</v>
      </c>
      <c r="I140" s="66">
        <v>0</v>
      </c>
      <c r="J140" s="66">
        <v>0</v>
      </c>
      <c r="K140" s="191"/>
    </row>
    <row r="141" spans="1:11" s="54" customFormat="1" ht="23.25" customHeight="1">
      <c r="A141" s="194"/>
      <c r="B141" s="189"/>
      <c r="C141" s="121"/>
      <c r="D141" s="116" t="s">
        <v>19</v>
      </c>
      <c r="E141" s="94">
        <v>0</v>
      </c>
      <c r="F141" s="67">
        <v>0</v>
      </c>
      <c r="G141" s="67">
        <v>0</v>
      </c>
      <c r="H141" s="67">
        <v>0</v>
      </c>
      <c r="I141" s="67">
        <v>0</v>
      </c>
      <c r="J141" s="67">
        <v>0</v>
      </c>
      <c r="K141" s="192"/>
    </row>
    <row r="142" spans="1:11" s="54" customFormat="1" ht="23.25" customHeight="1" thickBot="1">
      <c r="A142" s="194"/>
      <c r="B142" s="189"/>
      <c r="C142" s="121"/>
      <c r="D142" s="117" t="s">
        <v>20</v>
      </c>
      <c r="E142" s="96">
        <f t="shared" ref="E142:E144" si="53">SUM(F142:J142)</f>
        <v>50000</v>
      </c>
      <c r="F142" s="70">
        <v>50000</v>
      </c>
      <c r="G142" s="70">
        <v>0</v>
      </c>
      <c r="H142" s="70">
        <v>0</v>
      </c>
      <c r="I142" s="70">
        <v>0</v>
      </c>
      <c r="J142" s="70">
        <v>0</v>
      </c>
      <c r="K142" s="192"/>
    </row>
    <row r="143" spans="1:11" s="54" customFormat="1" ht="23.25" customHeight="1">
      <c r="A143" s="194"/>
      <c r="B143" s="189"/>
      <c r="C143" s="110" t="s">
        <v>32</v>
      </c>
      <c r="D143" s="111"/>
      <c r="E143" s="96">
        <f t="shared" si="53"/>
        <v>50000</v>
      </c>
      <c r="F143" s="70">
        <v>50000</v>
      </c>
      <c r="G143" s="70">
        <f t="shared" ref="G143:H143" si="54">G142</f>
        <v>0</v>
      </c>
      <c r="H143" s="70">
        <f t="shared" si="54"/>
        <v>0</v>
      </c>
      <c r="I143" s="70">
        <v>0</v>
      </c>
      <c r="J143" s="70">
        <v>0</v>
      </c>
      <c r="K143" s="192"/>
    </row>
    <row r="144" spans="1:11" s="54" customFormat="1" ht="23.25" customHeight="1" thickBot="1">
      <c r="A144" s="194"/>
      <c r="B144" s="189"/>
      <c r="C144" s="146" t="s">
        <v>26</v>
      </c>
      <c r="D144" s="147"/>
      <c r="E144" s="131">
        <f t="shared" si="53"/>
        <v>0</v>
      </c>
      <c r="F144" s="70">
        <v>0</v>
      </c>
      <c r="G144" s="148">
        <f>G143</f>
        <v>0</v>
      </c>
      <c r="H144" s="148">
        <f>H143</f>
        <v>0</v>
      </c>
      <c r="I144" s="148">
        <v>0</v>
      </c>
      <c r="J144" s="148">
        <v>0</v>
      </c>
      <c r="K144" s="192"/>
    </row>
    <row r="145" spans="1:11" s="105" customFormat="1" ht="23.25" customHeight="1" thickBot="1">
      <c r="A145" s="177" t="s">
        <v>28</v>
      </c>
      <c r="B145" s="178"/>
      <c r="C145" s="179"/>
      <c r="D145" s="104" t="s">
        <v>22</v>
      </c>
      <c r="E145" s="86">
        <v>222629794.47999999</v>
      </c>
      <c r="F145" s="86">
        <v>70643294.479999989</v>
      </c>
      <c r="G145" s="86">
        <f>SUM(G34+G15)</f>
        <v>33513667</v>
      </c>
      <c r="H145" s="86">
        <f t="shared" ref="H145:J145" si="55">SUM(H34+H15)</f>
        <v>35767956</v>
      </c>
      <c r="I145" s="86">
        <f t="shared" si="55"/>
        <v>37625280</v>
      </c>
      <c r="J145" s="86">
        <f t="shared" si="55"/>
        <v>37625280</v>
      </c>
      <c r="K145" s="186"/>
    </row>
    <row r="146" spans="1:11" s="105" customFormat="1" ht="16.5" thickBot="1">
      <c r="A146" s="180"/>
      <c r="B146" s="181"/>
      <c r="C146" s="182"/>
      <c r="D146" s="106" t="s">
        <v>18</v>
      </c>
      <c r="E146" s="86">
        <v>0</v>
      </c>
      <c r="F146" s="88">
        <v>0</v>
      </c>
      <c r="G146" s="88">
        <v>0</v>
      </c>
      <c r="H146" s="88">
        <v>0</v>
      </c>
      <c r="I146" s="88">
        <v>0</v>
      </c>
      <c r="J146" s="88">
        <v>0</v>
      </c>
      <c r="K146" s="187"/>
    </row>
    <row r="147" spans="1:11" s="105" customFormat="1" ht="16.5" thickBot="1">
      <c r="A147" s="180"/>
      <c r="B147" s="181"/>
      <c r="C147" s="182"/>
      <c r="D147" s="106" t="s">
        <v>19</v>
      </c>
      <c r="E147" s="86">
        <v>48792366</v>
      </c>
      <c r="F147" s="88">
        <v>25935866</v>
      </c>
      <c r="G147" s="88">
        <v>5785750</v>
      </c>
      <c r="H147" s="88">
        <v>5810750</v>
      </c>
      <c r="I147" s="88">
        <v>5839250</v>
      </c>
      <c r="J147" s="88">
        <v>5839250</v>
      </c>
      <c r="K147" s="187"/>
    </row>
    <row r="148" spans="1:11" s="105" customFormat="1" ht="16.5" thickBot="1">
      <c r="A148" s="180"/>
      <c r="B148" s="181"/>
      <c r="C148" s="182"/>
      <c r="D148" s="106" t="s">
        <v>20</v>
      </c>
      <c r="E148" s="86">
        <v>169647428.47999999</v>
      </c>
      <c r="F148" s="88">
        <v>40517428.479999997</v>
      </c>
      <c r="G148" s="88">
        <f>25733464+G23</f>
        <v>27687917</v>
      </c>
      <c r="H148" s="88">
        <f t="shared" ref="H148:J148" si="56">25733464+H23</f>
        <v>27687917</v>
      </c>
      <c r="I148" s="88">
        <f t="shared" si="56"/>
        <v>27687917</v>
      </c>
      <c r="J148" s="88">
        <f t="shared" si="56"/>
        <v>27687917</v>
      </c>
      <c r="K148" s="188"/>
    </row>
    <row r="149" spans="1:11" s="105" customFormat="1" ht="16.5" thickBot="1">
      <c r="A149" s="183"/>
      <c r="B149" s="184"/>
      <c r="C149" s="185"/>
      <c r="D149" s="107" t="s">
        <v>48</v>
      </c>
      <c r="E149" s="86">
        <v>4190000</v>
      </c>
      <c r="F149" s="108">
        <v>4190000</v>
      </c>
      <c r="G149" s="108">
        <v>0</v>
      </c>
      <c r="H149" s="108">
        <v>0</v>
      </c>
      <c r="I149" s="108">
        <v>0</v>
      </c>
      <c r="J149" s="108">
        <v>0</v>
      </c>
      <c r="K149" s="109"/>
    </row>
    <row r="150" spans="1:11" ht="15.75">
      <c r="A150" s="151"/>
      <c r="B150" s="152"/>
      <c r="C150" s="153"/>
      <c r="D150" s="154"/>
      <c r="E150" s="155"/>
      <c r="F150" s="156"/>
      <c r="G150" s="157"/>
      <c r="H150" s="157"/>
      <c r="I150" s="157"/>
      <c r="J150" s="157"/>
      <c r="K150" s="144"/>
    </row>
    <row r="151" spans="1:11">
      <c r="E151" s="53"/>
      <c r="F151">
        <v>70643294.480000004</v>
      </c>
    </row>
    <row r="153" spans="1:11">
      <c r="F153" s="53">
        <f>F145-F151</f>
        <v>0</v>
      </c>
      <c r="G153" s="53"/>
      <c r="H153" s="53"/>
    </row>
  </sheetData>
  <mergeCells count="93">
    <mergeCell ref="A7:K7"/>
    <mergeCell ref="B39:B44"/>
    <mergeCell ref="B81:B86"/>
    <mergeCell ref="A14:K14"/>
    <mergeCell ref="C15:C28"/>
    <mergeCell ref="K15:K19"/>
    <mergeCell ref="K20:K23"/>
    <mergeCell ref="A8:K8"/>
    <mergeCell ref="A9:K9"/>
    <mergeCell ref="A10:A12"/>
    <mergeCell ref="B10:B12"/>
    <mergeCell ref="C10:C12"/>
    <mergeCell ref="D10:D12"/>
    <mergeCell ref="E10:J10"/>
    <mergeCell ref="K24:K28"/>
    <mergeCell ref="A29:K29"/>
    <mergeCell ref="A34:A38"/>
    <mergeCell ref="B34:B38"/>
    <mergeCell ref="C34:C38"/>
    <mergeCell ref="K34:K37"/>
    <mergeCell ref="K105:K110"/>
    <mergeCell ref="A39:A44"/>
    <mergeCell ref="C39:C42"/>
    <mergeCell ref="K39:K44"/>
    <mergeCell ref="A81:A86"/>
    <mergeCell ref="A45:A50"/>
    <mergeCell ref="B45:B50"/>
    <mergeCell ref="C45:C48"/>
    <mergeCell ref="K45:K50"/>
    <mergeCell ref="A51:A56"/>
    <mergeCell ref="B51:B56"/>
    <mergeCell ref="C51:C54"/>
    <mergeCell ref="D28:E28"/>
    <mergeCell ref="K10:K12"/>
    <mergeCell ref="B111:B117"/>
    <mergeCell ref="A111:A117"/>
    <mergeCell ref="E11:E12"/>
    <mergeCell ref="F11:J11"/>
    <mergeCell ref="K81:K86"/>
    <mergeCell ref="K30:K32"/>
    <mergeCell ref="E31:E32"/>
    <mergeCell ref="F31:J31"/>
    <mergeCell ref="E30:J30"/>
    <mergeCell ref="B24:B28"/>
    <mergeCell ref="A30:A32"/>
    <mergeCell ref="B30:B32"/>
    <mergeCell ref="C30:C32"/>
    <mergeCell ref="D30:D32"/>
    <mergeCell ref="K51:K56"/>
    <mergeCell ref="A57:A62"/>
    <mergeCell ref="B57:B62"/>
    <mergeCell ref="C57:C60"/>
    <mergeCell ref="K57:K62"/>
    <mergeCell ref="A63:A68"/>
    <mergeCell ref="B63:B68"/>
    <mergeCell ref="C63:C66"/>
    <mergeCell ref="K63:K68"/>
    <mergeCell ref="A69:A74"/>
    <mergeCell ref="B69:B74"/>
    <mergeCell ref="C69:C72"/>
    <mergeCell ref="K69:K74"/>
    <mergeCell ref="A87:A92"/>
    <mergeCell ref="B87:B92"/>
    <mergeCell ref="C87:C90"/>
    <mergeCell ref="K87:K92"/>
    <mergeCell ref="A93:A98"/>
    <mergeCell ref="B93:B98"/>
    <mergeCell ref="C93:C96"/>
    <mergeCell ref="K93:K98"/>
    <mergeCell ref="B125:B131"/>
    <mergeCell ref="K125:K131"/>
    <mergeCell ref="A99:A104"/>
    <mergeCell ref="B99:B104"/>
    <mergeCell ref="C99:C102"/>
    <mergeCell ref="K99:K104"/>
    <mergeCell ref="B105:B110"/>
    <mergeCell ref="K111:K117"/>
    <mergeCell ref="B75:B80"/>
    <mergeCell ref="A75:A80"/>
    <mergeCell ref="K75:K80"/>
    <mergeCell ref="C75:C78"/>
    <mergeCell ref="A145:C149"/>
    <mergeCell ref="K145:K148"/>
    <mergeCell ref="B139:B144"/>
    <mergeCell ref="K139:K144"/>
    <mergeCell ref="A139:A144"/>
    <mergeCell ref="A132:A138"/>
    <mergeCell ref="B132:B138"/>
    <mergeCell ref="K132:K138"/>
    <mergeCell ref="A118:A124"/>
    <mergeCell ref="B118:B124"/>
    <mergeCell ref="K118:K124"/>
    <mergeCell ref="A125:A131"/>
  </mergeCells>
  <pageMargins left="0.25" right="0.25" top="0.75" bottom="0.75" header="0.3" footer="0.3"/>
  <pageSetup paperSize="9" scale="67" orientation="landscape" r:id="rId1"/>
  <rowBreaks count="4" manualBreakCount="4">
    <brk id="28" max="10" man="1"/>
    <brk id="90" max="10" man="1"/>
    <brk id="117" max="10" man="1"/>
    <brk id="15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</vt:lpstr>
      <vt:lpstr>'приложение №1'!Область_печати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Zverdvd.org</cp:lastModifiedBy>
  <cp:lastPrinted>2020-11-13T14:01:05Z</cp:lastPrinted>
  <dcterms:created xsi:type="dcterms:W3CDTF">2017-09-05T04:35:00Z</dcterms:created>
  <dcterms:modified xsi:type="dcterms:W3CDTF">2020-11-13T14:06:16Z</dcterms:modified>
</cp:coreProperties>
</file>