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ТА\МУНИЦИПАЛЬНЫЕ ПРОГРАММЫ\МП_комплексное развитие систем коммун.инфраструктуры\Ноябрь 2021\"/>
    </mc:Choice>
  </mc:AlternateContent>
  <bookViews>
    <workbookView xWindow="0" yWindow="0" windowWidth="20490" windowHeight="7755"/>
  </bookViews>
  <sheets>
    <sheet name="Лист1" sheetId="1" r:id="rId1"/>
  </sheets>
  <definedNames>
    <definedName name="_xlnm.Print_Area" localSheetId="0">Лист1!$A$1:$M$169</definedName>
  </definedNames>
  <calcPr calcId="152511"/>
</workbook>
</file>

<file path=xl/calcChain.xml><?xml version="1.0" encoding="utf-8"?>
<calcChain xmlns="http://schemas.openxmlformats.org/spreadsheetml/2006/main">
  <c r="G167" i="1" l="1"/>
  <c r="H167" i="1"/>
  <c r="L164" i="1"/>
  <c r="L167" i="1"/>
  <c r="K167" i="1" l="1"/>
  <c r="I167" i="1"/>
  <c r="J167" i="1"/>
  <c r="H164" i="1"/>
  <c r="F61" i="1" l="1"/>
  <c r="F60" i="1"/>
  <c r="F59" i="1"/>
  <c r="F58" i="1"/>
  <c r="F57" i="1"/>
  <c r="L56" i="1"/>
  <c r="K56" i="1"/>
  <c r="J56" i="1"/>
  <c r="I56" i="1"/>
  <c r="H56" i="1"/>
  <c r="G56" i="1"/>
  <c r="F56" i="1"/>
  <c r="F25" i="1"/>
  <c r="G22" i="1"/>
  <c r="G18" i="1" l="1"/>
  <c r="H165" i="1"/>
  <c r="G87" i="1" l="1"/>
  <c r="H166" i="1" l="1"/>
  <c r="H103" i="1"/>
  <c r="H115" i="1"/>
  <c r="H112" i="1" s="1"/>
  <c r="F111" i="1"/>
  <c r="F110" i="1"/>
  <c r="F109" i="1"/>
  <c r="F108" i="1"/>
  <c r="F107" i="1"/>
  <c r="L106" i="1"/>
  <c r="K106" i="1"/>
  <c r="I106" i="1"/>
  <c r="H106" i="1"/>
  <c r="G106" i="1"/>
  <c r="F105" i="1"/>
  <c r="F104" i="1"/>
  <c r="F103" i="1"/>
  <c r="F102" i="1"/>
  <c r="F101" i="1"/>
  <c r="L100" i="1"/>
  <c r="K100" i="1"/>
  <c r="J100" i="1"/>
  <c r="H100" i="1"/>
  <c r="G100" i="1"/>
  <c r="I112" i="1"/>
  <c r="H154" i="1"/>
  <c r="H129" i="1"/>
  <c r="H12" i="1"/>
  <c r="L119" i="1"/>
  <c r="K119" i="1"/>
  <c r="J119" i="1"/>
  <c r="L37" i="1"/>
  <c r="K37" i="1"/>
  <c r="J37" i="1"/>
  <c r="I37" i="1"/>
  <c r="H37" i="1"/>
  <c r="F106" i="1" l="1"/>
  <c r="F100" i="1"/>
  <c r="F55" i="1" l="1"/>
  <c r="F54" i="1"/>
  <c r="F53" i="1"/>
  <c r="F52" i="1"/>
  <c r="F51" i="1"/>
  <c r="L50" i="1"/>
  <c r="K50" i="1"/>
  <c r="J50" i="1"/>
  <c r="I50" i="1"/>
  <c r="H50" i="1"/>
  <c r="G50" i="1"/>
  <c r="F50" i="1"/>
  <c r="H62" i="1"/>
  <c r="I62" i="1"/>
  <c r="J62" i="1"/>
  <c r="H22" i="1" l="1"/>
  <c r="I22" i="1"/>
  <c r="J22" i="1"/>
  <c r="K22" i="1"/>
  <c r="L22" i="1"/>
  <c r="F23" i="1"/>
  <c r="F24" i="1"/>
  <c r="F26" i="1"/>
  <c r="F27" i="1"/>
  <c r="G165" i="1"/>
  <c r="J87" i="1"/>
  <c r="K87" i="1"/>
  <c r="L87" i="1"/>
  <c r="I87" i="1"/>
  <c r="F22" i="1" l="1"/>
  <c r="I158" i="1"/>
  <c r="I166" i="1" l="1"/>
  <c r="J166" i="1"/>
  <c r="K166" i="1"/>
  <c r="L166" i="1"/>
  <c r="I165" i="1"/>
  <c r="J165" i="1"/>
  <c r="K165" i="1"/>
  <c r="L165" i="1"/>
  <c r="G166" i="1"/>
  <c r="F86" i="1"/>
  <c r="F85" i="1"/>
  <c r="F84" i="1"/>
  <c r="F83" i="1"/>
  <c r="F82" i="1"/>
  <c r="L81" i="1"/>
  <c r="K81" i="1"/>
  <c r="J81" i="1"/>
  <c r="I81" i="1"/>
  <c r="H81" i="1"/>
  <c r="G81" i="1"/>
  <c r="L44" i="1"/>
  <c r="K44" i="1"/>
  <c r="J44" i="1"/>
  <c r="I44" i="1"/>
  <c r="F81" i="1" l="1"/>
  <c r="F142" i="1"/>
  <c r="F141" i="1"/>
  <c r="F140" i="1"/>
  <c r="F139" i="1"/>
  <c r="K138" i="1"/>
  <c r="J138" i="1"/>
  <c r="I138" i="1"/>
  <c r="H138" i="1"/>
  <c r="G138" i="1"/>
  <c r="G112" i="1"/>
  <c r="H168" i="1"/>
  <c r="I168" i="1"/>
  <c r="J168" i="1"/>
  <c r="K168" i="1"/>
  <c r="L168" i="1"/>
  <c r="H169" i="1"/>
  <c r="I169" i="1"/>
  <c r="J169" i="1"/>
  <c r="K169" i="1"/>
  <c r="L169" i="1"/>
  <c r="G168" i="1"/>
  <c r="G169" i="1"/>
  <c r="F136" i="1"/>
  <c r="F135" i="1"/>
  <c r="F134" i="1"/>
  <c r="F133" i="1"/>
  <c r="L132" i="1"/>
  <c r="K132" i="1"/>
  <c r="J132" i="1"/>
  <c r="I132" i="1"/>
  <c r="H132" i="1"/>
  <c r="G132" i="1"/>
  <c r="F117" i="1"/>
  <c r="F116" i="1"/>
  <c r="F115" i="1"/>
  <c r="F114" i="1"/>
  <c r="F113" i="1"/>
  <c r="L112" i="1"/>
  <c r="K112" i="1"/>
  <c r="H15" i="1"/>
  <c r="I15" i="1"/>
  <c r="F34" i="1"/>
  <c r="F33" i="1"/>
  <c r="F32" i="1"/>
  <c r="F31" i="1"/>
  <c r="L30" i="1"/>
  <c r="K30" i="1"/>
  <c r="J30" i="1"/>
  <c r="I30" i="1"/>
  <c r="H30" i="1"/>
  <c r="G30" i="1"/>
  <c r="F20" i="1"/>
  <c r="F19" i="1"/>
  <c r="F18" i="1"/>
  <c r="F17" i="1"/>
  <c r="F16" i="1"/>
  <c r="L15" i="1"/>
  <c r="K15" i="1"/>
  <c r="J15" i="1"/>
  <c r="G15" i="1"/>
  <c r="F67" i="1"/>
  <c r="F66" i="1"/>
  <c r="F65" i="1"/>
  <c r="F64" i="1"/>
  <c r="F63" i="1"/>
  <c r="L62" i="1"/>
  <c r="K62" i="1"/>
  <c r="G62" i="1"/>
  <c r="H44" i="1"/>
  <c r="H87" i="1"/>
  <c r="F131" i="1"/>
  <c r="F130" i="1"/>
  <c r="F129" i="1"/>
  <c r="F128" i="1"/>
  <c r="F127" i="1"/>
  <c r="L126" i="1"/>
  <c r="K126" i="1"/>
  <c r="J126" i="1"/>
  <c r="I126" i="1"/>
  <c r="H126" i="1"/>
  <c r="G126" i="1"/>
  <c r="I9" i="1"/>
  <c r="J9" i="1"/>
  <c r="K9" i="1"/>
  <c r="L9" i="1"/>
  <c r="F99" i="1"/>
  <c r="F98" i="1"/>
  <c r="F96" i="1"/>
  <c r="F95" i="1"/>
  <c r="F80" i="1"/>
  <c r="F79" i="1"/>
  <c r="F78" i="1"/>
  <c r="F77" i="1"/>
  <c r="F76" i="1"/>
  <c r="L75" i="1"/>
  <c r="K75" i="1"/>
  <c r="J75" i="1"/>
  <c r="I75" i="1"/>
  <c r="H75" i="1"/>
  <c r="G75" i="1"/>
  <c r="F49" i="1"/>
  <c r="F48" i="1"/>
  <c r="F47" i="1"/>
  <c r="F46" i="1"/>
  <c r="F45" i="1"/>
  <c r="G44" i="1"/>
  <c r="F42" i="1"/>
  <c r="F41" i="1"/>
  <c r="F40" i="1"/>
  <c r="F39" i="1"/>
  <c r="F38" i="1"/>
  <c r="G37" i="1"/>
  <c r="G69" i="1"/>
  <c r="H69" i="1"/>
  <c r="I69" i="1"/>
  <c r="J69" i="1"/>
  <c r="K69" i="1"/>
  <c r="L69" i="1"/>
  <c r="F70" i="1"/>
  <c r="F14" i="1"/>
  <c r="F13" i="1"/>
  <c r="F12" i="1"/>
  <c r="F11" i="1"/>
  <c r="F10" i="1"/>
  <c r="H9" i="1"/>
  <c r="G9" i="1"/>
  <c r="F71" i="1"/>
  <c r="F72" i="1"/>
  <c r="F73" i="1"/>
  <c r="F74" i="1"/>
  <c r="F88" i="1"/>
  <c r="F89" i="1"/>
  <c r="F90" i="1"/>
  <c r="F91" i="1"/>
  <c r="F92" i="1"/>
  <c r="G119" i="1"/>
  <c r="H119" i="1"/>
  <c r="F120" i="1"/>
  <c r="F121" i="1"/>
  <c r="F122" i="1"/>
  <c r="F123" i="1"/>
  <c r="G144" i="1"/>
  <c r="H144" i="1"/>
  <c r="F145" i="1"/>
  <c r="F146" i="1"/>
  <c r="F147" i="1"/>
  <c r="F148" i="1"/>
  <c r="G151" i="1"/>
  <c r="H151" i="1"/>
  <c r="F152" i="1"/>
  <c r="F153" i="1"/>
  <c r="F154" i="1"/>
  <c r="F155" i="1"/>
  <c r="F156" i="1"/>
  <c r="G158" i="1"/>
  <c r="F159" i="1"/>
  <c r="F160" i="1"/>
  <c r="F161" i="1"/>
  <c r="F162" i="1"/>
  <c r="F163" i="1"/>
  <c r="L151" i="1"/>
  <c r="K151" i="1"/>
  <c r="J151" i="1"/>
  <c r="I151" i="1"/>
  <c r="L158" i="1"/>
  <c r="K158" i="1"/>
  <c r="J158" i="1"/>
  <c r="K144" i="1"/>
  <c r="J144" i="1"/>
  <c r="I144" i="1"/>
  <c r="I119" i="1"/>
  <c r="J94" i="1"/>
  <c r="K94" i="1"/>
  <c r="G94" i="1"/>
  <c r="H94" i="1"/>
  <c r="F97" i="1"/>
  <c r="L94" i="1"/>
  <c r="F75" i="1"/>
  <c r="F165" i="1"/>
  <c r="F169" i="1" l="1"/>
  <c r="G164" i="1"/>
  <c r="F151" i="1"/>
  <c r="F30" i="1"/>
  <c r="F138" i="1"/>
  <c r="F158" i="1"/>
  <c r="F9" i="1"/>
  <c r="F69" i="1"/>
  <c r="F37" i="1"/>
  <c r="F44" i="1"/>
  <c r="F94" i="1"/>
  <c r="F126" i="1"/>
  <c r="F132" i="1"/>
  <c r="J164" i="1"/>
  <c r="F144" i="1"/>
  <c r="K164" i="1"/>
  <c r="I164" i="1"/>
  <c r="F87" i="1"/>
  <c r="F119" i="1"/>
  <c r="F15" i="1"/>
  <c r="F62" i="1"/>
  <c r="F112" i="1"/>
  <c r="F168" i="1"/>
  <c r="F166" i="1"/>
  <c r="F167" i="1"/>
  <c r="F164" i="1" l="1"/>
</calcChain>
</file>

<file path=xl/sharedStrings.xml><?xml version="1.0" encoding="utf-8"?>
<sst xmlns="http://schemas.openxmlformats.org/spreadsheetml/2006/main" count="293" uniqueCount="110">
  <si>
    <t xml:space="preserve">Наименование   
мероприятия    
программы
</t>
  </si>
  <si>
    <t>№ п/п</t>
  </si>
  <si>
    <t xml:space="preserve">Срок   
начала / 
окончания
работ
</t>
  </si>
  <si>
    <t xml:space="preserve">Источники
финансирования
</t>
  </si>
  <si>
    <t>Ожидаемые результаты реализации мероприятия</t>
  </si>
  <si>
    <t>Всего</t>
  </si>
  <si>
    <t>Всего, в том числе:</t>
  </si>
  <si>
    <t>Федеральный бюджет</t>
  </si>
  <si>
    <t>Областной бюджет</t>
  </si>
  <si>
    <t>Бюджет района</t>
  </si>
  <si>
    <t>Бюджет поселения</t>
  </si>
  <si>
    <t>Внебюджетные источники</t>
  </si>
  <si>
    <t>ИТОГО ПО ПРОГРАММЕ</t>
  </si>
  <si>
    <t>Ответственный исполнитель</t>
  </si>
  <si>
    <t xml:space="preserve">Объемы финансирования, 
в т.ч. по годам    
(рублей)
</t>
  </si>
  <si>
    <t>5.1.</t>
  </si>
  <si>
    <t>6.1.</t>
  </si>
  <si>
    <t>Уплата взносов на капитальный ремонт многоквартирных домов, находящихся  на территории сельских поселений МО "Устьянский муниципальный район" в Фонд капитального ремонта многоквартирных домов Архангельской области в 100 % объеме</t>
  </si>
  <si>
    <t>9.1.</t>
  </si>
  <si>
    <t>Уплата счетов по электроэнергии, начисляемых на объекты, находящиеся в муниципальной собственности</t>
  </si>
  <si>
    <t xml:space="preserve">Организация ритуальных услуг по погребению </t>
  </si>
  <si>
    <t>Обеспечение выполнения функций  Управлением строительства и инфраструктуры администрации МО "Устьянский муниципальный район"</t>
  </si>
  <si>
    <t xml:space="preserve">Финансовое обеспечение переданных полномочий в рамках организации в границах поселений электро-, тепло-, газо-, и водоснабжения </t>
  </si>
  <si>
    <t>Управление строительства и инфраструктуры администрации муниципального образования «Устьянский муниципальный район»</t>
  </si>
  <si>
    <t>Мероприятия по подготовке к отопительному сезону</t>
  </si>
  <si>
    <t>Актуализация схем теплоснабжения, водоснабжения, водоотведения</t>
  </si>
  <si>
    <t>2020-2021</t>
  </si>
  <si>
    <t>Задача 1. Выполнение мероприятий в области жилищного хозяйства на территории сельских поселений МО "Устьянский муниципальный район"</t>
  </si>
  <si>
    <t>Задача 2.  Мероприятия в области благоустройства коммунального хозяйства.</t>
  </si>
  <si>
    <t>2020-2025</t>
  </si>
  <si>
    <t>1.1.</t>
  </si>
  <si>
    <t>2.1</t>
  </si>
  <si>
    <t>3.1</t>
  </si>
  <si>
    <t>4.2.</t>
  </si>
  <si>
    <t>Разработка проектно-сметной документации  кладбища</t>
  </si>
  <si>
    <t>7.1.</t>
  </si>
  <si>
    <t>8.1.</t>
  </si>
  <si>
    <t>Проведение ремонта жилищного фонда</t>
  </si>
  <si>
    <t xml:space="preserve">Снос аварийных и ветхих домов, домов после пожара, уборка земельного участка от мусора  </t>
  </si>
  <si>
    <t>Ремонт источников децентрализованного водоснабжения на территории сельских поселений муниципального образования "Устьянский муниципальный район"</t>
  </si>
  <si>
    <t>Разработка документации по объектам незавершенного строительства</t>
  </si>
  <si>
    <t>Задача 3. Обеспечение выполнения  функций и полномочий  на территории  сельских поселений муниципального образования "Устьянский муниципальный район"</t>
  </si>
  <si>
    <t xml:space="preserve">Выполнение работ по проектированию и строительству котельной </t>
  </si>
  <si>
    <t>Уборка территории кладбищ в сельских поселениях муниципального образования "Устьянский муниципальный район"</t>
  </si>
  <si>
    <t xml:space="preserve">Уплата взносов на капитальный ремонт многоквартирных домов, находящихся  на территории сельских поселений муниципального образования "Устьянский муниципальный район" в Фонд капитального ремонта многоквартирных домов Архангельской области </t>
  </si>
  <si>
    <t xml:space="preserve">Перечень мероприятий муниципальной программы "Комплексное развитие систем коммунальной инфраструктуры на территории  мунициипального образования  "Устьянский муниципальный район" </t>
  </si>
  <si>
    <t>Строительство водопроводной сети в п. Лойга</t>
  </si>
  <si>
    <t>Задача 4. Выполнение мероприятий в области коммунального хозяйства на территории сельских поселений МО "Устьянский муниципальный район"</t>
  </si>
  <si>
    <t>4.1</t>
  </si>
  <si>
    <t>Задача 5. Содержание кладбищ и оказание ритуальных услуг на территории сельских поселений муниципального образования "Устьянский муниципальный район"</t>
  </si>
  <si>
    <t>5.2.</t>
  </si>
  <si>
    <t>5.3.</t>
  </si>
  <si>
    <t>Задача 6. Строительство водопроводных сетей, систем водоочистки</t>
  </si>
  <si>
    <t xml:space="preserve">Задача 7. Уплата взносов на капитальный ремонт </t>
  </si>
  <si>
    <t>1.2.</t>
  </si>
  <si>
    <t>2.2.</t>
  </si>
  <si>
    <t>Задача 8. Подготовка объектов ТЭК и ЖКХ сельских поселений МО "Устьянский муниципальный район" к отопительному периоду</t>
  </si>
  <si>
    <t>8.2.</t>
  </si>
  <si>
    <t>Задача 9. Строительство котельной</t>
  </si>
  <si>
    <t>Выполнение мероприятий в области жилищного хозяйства на территории сельских поселений МО "Устьянский муниципальный район", в том числе почтовые расходы и публикация в средствах массовой информации, услуги начисления платы за соцнаем</t>
  </si>
  <si>
    <t>Оплата в полном объеме счетов на электроэнергию, 100% ежегодно</t>
  </si>
  <si>
    <t>Оплата в полном объеме почтовых расходов и публикаций в средствах массовой информации, услуги начисления платы за соцнаем, 100% ежегодно</t>
  </si>
  <si>
    <t>Земельные участки пригодные для дальнейшего использования, 1 участок ежегодно</t>
  </si>
  <si>
    <t>Выполнение функций  Управлением строительства и инфраструктуры администрации МО "Устьянский муниципальный район", 100% ежегодно</t>
  </si>
  <si>
    <t xml:space="preserve">Выполнение полномочий в рамках организации в границах поселений электро-, тепло-, газо-, и водоснабжения в полном объеме, 100% ежегодно </t>
  </si>
  <si>
    <t>Уборка мусора на кладбищах, 100% ежегодно.</t>
  </si>
  <si>
    <t>Работы по подготовке к отопительному периоду, 100% ежегодно.</t>
  </si>
  <si>
    <t>Актуализированы схемы теплоснабжения, водоснабжения, водоотведения, 30 единиц</t>
  </si>
  <si>
    <t>Документация по объекту незавершенного строительства, 1 шт.</t>
  </si>
  <si>
    <t>Строительство водопроводной сети п. Лойга</t>
  </si>
  <si>
    <t>Мероприятия для участия в региональной программе "Чистая вода"</t>
  </si>
  <si>
    <t>2023-2025</t>
  </si>
  <si>
    <t>6.2.</t>
  </si>
  <si>
    <t>2.1.1.</t>
  </si>
  <si>
    <t>2.1.2.</t>
  </si>
  <si>
    <t>Администрация муниципального образования "Устьянский муниципальный район»</t>
  </si>
  <si>
    <t>В т.ч. уплата счетов по электроэнергии, начисляемых на объекты, находящиеся в муниципальной собственности</t>
  </si>
  <si>
    <t>Управление строительства и инфраструктуры администрации муниципального образования «Устьянский муниципальный район», администрации муниципальных образований поселений</t>
  </si>
  <si>
    <t>Задача 10. Завершение работ по оформлению объектов незавершенного строительства</t>
  </si>
  <si>
    <t>8.3.</t>
  </si>
  <si>
    <t>Проектирование теплотрассы в с. Шангалы</t>
  </si>
  <si>
    <t>Проектная документация, 1 ед.</t>
  </si>
  <si>
    <t>8.4.</t>
  </si>
  <si>
    <t>Приобретение котлов</t>
  </si>
  <si>
    <t>6 котлов</t>
  </si>
  <si>
    <t>10.1.</t>
  </si>
  <si>
    <t>Проектирование кладбищ, 10 проектов.</t>
  </si>
  <si>
    <t>5.4.</t>
  </si>
  <si>
    <t>Мероприятия в области благоустройства</t>
  </si>
  <si>
    <t xml:space="preserve">Приложение № 1 
к муниципальной программе «Комплексное развитие систем коммунальной инфраструктуры в муниципальном образовании «Устьянский муниципальный район», утвержденной постановлением администрации муниципального образования «Устьянский мунципиальный район»
от ___ ноября 2021 г. №_____ </t>
  </si>
  <si>
    <t>Текущий и капитальный ремонт муниципального жилищного фонда на территории Устьянского района.</t>
  </si>
  <si>
    <t>Ремонт децентрализованных источников водоснабжения (колодцев) на территории Устьянского района</t>
  </si>
  <si>
    <t>4.3.</t>
  </si>
  <si>
    <t>Содержание, ремонт, капитальный ремонт систем водоснабжения и водоотведения</t>
  </si>
  <si>
    <t>2022-2025</t>
  </si>
  <si>
    <t>Транспортировка бесхозных трупов, 100% ежегодно</t>
  </si>
  <si>
    <t>Выполнение работ по проектированию и строительству котельных на территории Устьянского района, 3 объекта</t>
  </si>
  <si>
    <t>6.3.</t>
  </si>
  <si>
    <t>Устройство магистральной сети к распределительному к распределительному колодцу спортивного зала п. Илеза</t>
  </si>
  <si>
    <t>6.4.</t>
  </si>
  <si>
    <t>Разработка ПСД "Строительство и подключение блочно-модульной станции очистки воды"</t>
  </si>
  <si>
    <t>Субсидии на разработку ПСД "Строительство и подключение блочно-модульной станции очистки воды" в п. Октябрьский</t>
  </si>
  <si>
    <t>Софинансирование программы "Чистая вода" Шангалы, Кизема</t>
  </si>
  <si>
    <t>Управление строительства и инфраструктуры администрации МО «Устьянский муниципальный район»</t>
  </si>
  <si>
    <t>Управление строительства и инфраструктуры администрации МО «Устьянский муниципальный район»; Администрации муниципальных образований-поселений;</t>
  </si>
  <si>
    <t>Управление строительства и инфраструктуры администрации МО «Устьянский муниципальный район» (2020-2021 гг) / Администрация Устьянского муниципального района (2022-2025 гг)</t>
  </si>
  <si>
    <t>Управление строительства и инфраструктуры администрации МО «Устьянский муниципальный район» (2020-2021 гг) / КУМИ администрации Устьянского муниципального района (2022-2025 гг)</t>
  </si>
  <si>
    <t>Финансовое управление администрации Устьянского муниципального района</t>
  </si>
  <si>
    <t>4.4.</t>
  </si>
  <si>
    <t xml:space="preserve">Исполнительный лист (ремонт водопровода)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</si>
</sst>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sz val="8"/>
      <name val="Arial"/>
      <family val="2"/>
      <charset val="204"/>
    </font>
    <font>
      <sz val="8"/>
      <name val="Arial Cyr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2" borderId="0" xfId="0" applyFill="1"/>
    <xf numFmtId="0" fontId="3" fillId="2" borderId="3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top"/>
    </xf>
    <xf numFmtId="0" fontId="3" fillId="2" borderId="3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right" wrapText="1"/>
    </xf>
    <xf numFmtId="0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4" fillId="2" borderId="7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3" fontId="4" fillId="0" borderId="8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" fontId="4" fillId="0" borderId="4" xfId="0" applyNumberFormat="1" applyFont="1" applyFill="1" applyBorder="1" applyAlignment="1">
      <alignment horizontal="center" vertical="center" wrapText="1"/>
    </xf>
    <xf numFmtId="16" fontId="4" fillId="0" borderId="7" xfId="0" applyNumberFormat="1" applyFont="1" applyFill="1" applyBorder="1" applyAlignment="1">
      <alignment horizontal="center" vertical="center" wrapText="1"/>
    </xf>
    <xf numFmtId="16" fontId="4" fillId="0" borderId="8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top" wrapText="1"/>
    </xf>
    <xf numFmtId="0" fontId="3" fillId="0" borderId="2" xfId="0" applyNumberFormat="1" applyFont="1" applyFill="1" applyBorder="1" applyAlignment="1">
      <alignment horizontal="center" vertical="top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12" xfId="0" applyNumberFormat="1" applyFont="1" applyFill="1" applyBorder="1" applyAlignment="1">
      <alignment horizontal="center" vertical="center" wrapText="1"/>
    </xf>
    <xf numFmtId="0" fontId="3" fillId="2" borderId="13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14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0" fontId="3" fillId="2" borderId="15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2"/>
  <sheetViews>
    <sheetView tabSelected="1" view="pageBreakPreview" zoomScaleNormal="100" zoomScaleSheetLayoutView="100" workbookViewId="0">
      <selection activeCell="D158" sqref="D158:D163"/>
    </sheetView>
  </sheetViews>
  <sheetFormatPr defaultRowHeight="12.75" x14ac:dyDescent="0.2"/>
  <cols>
    <col min="2" max="2" width="31.7109375" customWidth="1"/>
    <col min="3" max="3" width="30.7109375" customWidth="1"/>
    <col min="4" max="4" width="11.85546875" customWidth="1"/>
    <col min="5" max="5" width="27.85546875" customWidth="1"/>
    <col min="6" max="6" width="11.42578125" customWidth="1"/>
    <col min="7" max="7" width="12.42578125" style="19" customWidth="1"/>
    <col min="8" max="8" width="12.85546875" customWidth="1"/>
    <col min="9" max="9" width="12.7109375" customWidth="1"/>
    <col min="10" max="12" width="10.85546875" bestFit="1" customWidth="1"/>
    <col min="13" max="13" width="29.140625" customWidth="1"/>
  </cols>
  <sheetData>
    <row r="1" spans="1:13" ht="22.5" customHeight="1" x14ac:dyDescent="0.2">
      <c r="A1" s="10"/>
      <c r="B1" s="10"/>
      <c r="C1" s="10"/>
      <c r="D1" s="10"/>
      <c r="E1" s="10"/>
      <c r="F1" s="10"/>
      <c r="G1" s="32" t="s">
        <v>89</v>
      </c>
      <c r="H1" s="32"/>
      <c r="I1" s="32"/>
      <c r="J1" s="32"/>
      <c r="K1" s="32"/>
      <c r="L1" s="32"/>
      <c r="M1" s="32"/>
    </row>
    <row r="2" spans="1:13" ht="22.5" customHeight="1" x14ac:dyDescent="0.2">
      <c r="A2" s="10"/>
      <c r="B2" s="10"/>
      <c r="C2" s="10"/>
      <c r="D2" s="10"/>
      <c r="E2" s="10"/>
      <c r="F2" s="10"/>
      <c r="G2" s="32"/>
      <c r="H2" s="32"/>
      <c r="I2" s="32"/>
      <c r="J2" s="32"/>
      <c r="K2" s="32"/>
      <c r="L2" s="32"/>
      <c r="M2" s="32"/>
    </row>
    <row r="3" spans="1:13" ht="22.5" customHeight="1" x14ac:dyDescent="0.2">
      <c r="A3" s="14"/>
      <c r="B3" s="14"/>
      <c r="C3" s="14"/>
      <c r="D3" s="14"/>
      <c r="E3" s="14"/>
      <c r="F3" s="14"/>
      <c r="G3" s="32"/>
      <c r="H3" s="32"/>
      <c r="I3" s="32"/>
      <c r="J3" s="32"/>
      <c r="K3" s="32"/>
      <c r="L3" s="32"/>
      <c r="M3" s="32"/>
    </row>
    <row r="4" spans="1:13" ht="36" customHeight="1" x14ac:dyDescent="0.2">
      <c r="A4" s="33" t="s">
        <v>45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9"/>
    </row>
    <row r="5" spans="1:13" ht="56.25" customHeight="1" x14ac:dyDescent="0.2">
      <c r="A5" s="58" t="s">
        <v>1</v>
      </c>
      <c r="B5" s="58" t="s">
        <v>0</v>
      </c>
      <c r="C5" s="58" t="s">
        <v>13</v>
      </c>
      <c r="D5" s="58" t="s">
        <v>2</v>
      </c>
      <c r="E5" s="58" t="s">
        <v>3</v>
      </c>
      <c r="F5" s="67" t="s">
        <v>14</v>
      </c>
      <c r="G5" s="68"/>
      <c r="H5" s="68"/>
      <c r="I5" s="68"/>
      <c r="J5" s="68"/>
      <c r="K5" s="68"/>
      <c r="L5" s="69"/>
      <c r="M5" s="45" t="s">
        <v>4</v>
      </c>
    </row>
    <row r="6" spans="1:13" x14ac:dyDescent="0.2">
      <c r="A6" s="59"/>
      <c r="B6" s="59"/>
      <c r="C6" s="59"/>
      <c r="D6" s="59"/>
      <c r="E6" s="59"/>
      <c r="F6" s="2" t="s">
        <v>5</v>
      </c>
      <c r="G6" s="17">
        <v>2020</v>
      </c>
      <c r="H6" s="2">
        <v>2021</v>
      </c>
      <c r="I6" s="2">
        <v>2022</v>
      </c>
      <c r="J6" s="2">
        <v>2023</v>
      </c>
      <c r="K6" s="2">
        <v>2024</v>
      </c>
      <c r="L6" s="2">
        <v>2025</v>
      </c>
      <c r="M6" s="45"/>
    </row>
    <row r="7" spans="1:13" x14ac:dyDescent="0.2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17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</row>
    <row r="8" spans="1:13" s="3" customFormat="1" ht="12.75" customHeight="1" x14ac:dyDescent="0.2">
      <c r="A8" s="65" t="s">
        <v>27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4"/>
    </row>
    <row r="9" spans="1:13" s="3" customFormat="1" ht="15.75" customHeight="1" x14ac:dyDescent="0.2">
      <c r="A9" s="42" t="s">
        <v>30</v>
      </c>
      <c r="B9" s="61" t="s">
        <v>59</v>
      </c>
      <c r="C9" s="42" t="s">
        <v>106</v>
      </c>
      <c r="D9" s="42" t="s">
        <v>29</v>
      </c>
      <c r="E9" s="11" t="s">
        <v>6</v>
      </c>
      <c r="F9" s="12">
        <f t="shared" ref="F9:L9" si="0">F10+F11+F12+F13+F14</f>
        <v>3700609.04</v>
      </c>
      <c r="G9" s="12">
        <f t="shared" si="0"/>
        <v>400000</v>
      </c>
      <c r="H9" s="12">
        <f t="shared" si="0"/>
        <v>676609.04</v>
      </c>
      <c r="I9" s="12">
        <f t="shared" si="0"/>
        <v>656000</v>
      </c>
      <c r="J9" s="12">
        <f t="shared" si="0"/>
        <v>656000</v>
      </c>
      <c r="K9" s="12">
        <f t="shared" si="0"/>
        <v>656000</v>
      </c>
      <c r="L9" s="12">
        <f t="shared" si="0"/>
        <v>656000</v>
      </c>
      <c r="M9" s="60" t="s">
        <v>61</v>
      </c>
    </row>
    <row r="10" spans="1:13" s="3" customFormat="1" x14ac:dyDescent="0.2">
      <c r="A10" s="43"/>
      <c r="B10" s="62"/>
      <c r="C10" s="43"/>
      <c r="D10" s="43"/>
      <c r="E10" s="11" t="s">
        <v>7</v>
      </c>
      <c r="F10" s="12">
        <f>SUM(G10:L10)</f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60"/>
    </row>
    <row r="11" spans="1:13" s="3" customFormat="1" x14ac:dyDescent="0.2">
      <c r="A11" s="43"/>
      <c r="B11" s="62"/>
      <c r="C11" s="43"/>
      <c r="D11" s="43"/>
      <c r="E11" s="11" t="s">
        <v>8</v>
      </c>
      <c r="F11" s="12">
        <f>SUM(G11:L11)</f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60"/>
    </row>
    <row r="12" spans="1:13" s="3" customFormat="1" x14ac:dyDescent="0.2">
      <c r="A12" s="43"/>
      <c r="B12" s="62"/>
      <c r="C12" s="43"/>
      <c r="D12" s="43"/>
      <c r="E12" s="11" t="s">
        <v>9</v>
      </c>
      <c r="F12" s="12">
        <f>SUM(G12:L12)</f>
        <v>3700609.04</v>
      </c>
      <c r="G12" s="12">
        <v>400000</v>
      </c>
      <c r="H12" s="12">
        <f>616609.04+60000</f>
        <v>676609.04</v>
      </c>
      <c r="I12" s="12">
        <v>656000</v>
      </c>
      <c r="J12" s="12">
        <v>656000</v>
      </c>
      <c r="K12" s="12">
        <v>656000</v>
      </c>
      <c r="L12" s="12">
        <v>656000</v>
      </c>
      <c r="M12" s="60"/>
    </row>
    <row r="13" spans="1:13" s="3" customFormat="1" x14ac:dyDescent="0.2">
      <c r="A13" s="43"/>
      <c r="B13" s="62"/>
      <c r="C13" s="43"/>
      <c r="D13" s="43"/>
      <c r="E13" s="11" t="s">
        <v>10</v>
      </c>
      <c r="F13" s="12">
        <f>SUM(G13:L13)</f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60"/>
    </row>
    <row r="14" spans="1:13" s="3" customFormat="1" ht="15.75" customHeight="1" x14ac:dyDescent="0.2">
      <c r="A14" s="44"/>
      <c r="B14" s="63"/>
      <c r="C14" s="44"/>
      <c r="D14" s="44"/>
      <c r="E14" s="11" t="s">
        <v>11</v>
      </c>
      <c r="F14" s="12">
        <f>SUM(G14:L14)</f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60"/>
    </row>
    <row r="15" spans="1:13" s="3" customFormat="1" ht="11.25" customHeight="1" x14ac:dyDescent="0.2">
      <c r="A15" s="42" t="s">
        <v>54</v>
      </c>
      <c r="B15" s="61" t="s">
        <v>37</v>
      </c>
      <c r="C15" s="42" t="s">
        <v>106</v>
      </c>
      <c r="D15" s="42" t="s">
        <v>29</v>
      </c>
      <c r="E15" s="11" t="s">
        <v>6</v>
      </c>
      <c r="F15" s="12">
        <f t="shared" ref="F15:F20" si="1">SUM(G15:L15)</f>
        <v>9627673.5600000005</v>
      </c>
      <c r="G15" s="12">
        <f t="shared" ref="G15:L15" si="2">G16+G17+G18+G19+G20</f>
        <v>827673.56</v>
      </c>
      <c r="H15" s="12">
        <f t="shared" si="2"/>
        <v>800000</v>
      </c>
      <c r="I15" s="12">
        <f t="shared" si="2"/>
        <v>2000000</v>
      </c>
      <c r="J15" s="12">
        <f t="shared" si="2"/>
        <v>2000000</v>
      </c>
      <c r="K15" s="12">
        <f t="shared" si="2"/>
        <v>2000000</v>
      </c>
      <c r="L15" s="12">
        <f t="shared" si="2"/>
        <v>2000000</v>
      </c>
      <c r="M15" s="46" t="s">
        <v>90</v>
      </c>
    </row>
    <row r="16" spans="1:13" s="3" customFormat="1" ht="11.25" customHeight="1" x14ac:dyDescent="0.2">
      <c r="A16" s="43"/>
      <c r="B16" s="62"/>
      <c r="C16" s="43"/>
      <c r="D16" s="43"/>
      <c r="E16" s="11" t="s">
        <v>7</v>
      </c>
      <c r="F16" s="12">
        <f t="shared" si="1"/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47"/>
    </row>
    <row r="17" spans="1:13" s="3" customFormat="1" ht="11.25" customHeight="1" x14ac:dyDescent="0.2">
      <c r="A17" s="43"/>
      <c r="B17" s="62"/>
      <c r="C17" s="43"/>
      <c r="D17" s="43"/>
      <c r="E17" s="11" t="s">
        <v>8</v>
      </c>
      <c r="F17" s="12">
        <f t="shared" si="1"/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47"/>
    </row>
    <row r="18" spans="1:13" s="3" customFormat="1" ht="11.25" customHeight="1" x14ac:dyDescent="0.2">
      <c r="A18" s="43"/>
      <c r="B18" s="62"/>
      <c r="C18" s="43"/>
      <c r="D18" s="43"/>
      <c r="E18" s="11" t="s">
        <v>9</v>
      </c>
      <c r="F18" s="12">
        <f t="shared" si="1"/>
        <v>9627673.5600000005</v>
      </c>
      <c r="G18" s="12">
        <f>827673.56</f>
        <v>827673.56</v>
      </c>
      <c r="H18" s="12">
        <v>800000</v>
      </c>
      <c r="I18" s="12">
        <v>2000000</v>
      </c>
      <c r="J18" s="12">
        <v>2000000</v>
      </c>
      <c r="K18" s="12">
        <v>2000000</v>
      </c>
      <c r="L18" s="12">
        <v>2000000</v>
      </c>
      <c r="M18" s="47"/>
    </row>
    <row r="19" spans="1:13" s="3" customFormat="1" ht="11.25" customHeight="1" x14ac:dyDescent="0.2">
      <c r="A19" s="43"/>
      <c r="B19" s="62"/>
      <c r="C19" s="43"/>
      <c r="D19" s="43"/>
      <c r="E19" s="11" t="s">
        <v>10</v>
      </c>
      <c r="F19" s="12">
        <f t="shared" si="1"/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47"/>
    </row>
    <row r="20" spans="1:13" s="3" customFormat="1" ht="11.25" customHeight="1" x14ac:dyDescent="0.2">
      <c r="A20" s="44"/>
      <c r="B20" s="63"/>
      <c r="C20" s="44"/>
      <c r="D20" s="44"/>
      <c r="E20" s="11" t="s">
        <v>11</v>
      </c>
      <c r="F20" s="12">
        <f t="shared" si="1"/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48"/>
    </row>
    <row r="21" spans="1:13" s="3" customFormat="1" ht="12.75" customHeight="1" x14ac:dyDescent="0.2">
      <c r="A21" s="37" t="s">
        <v>28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6"/>
    </row>
    <row r="22" spans="1:13" s="3" customFormat="1" ht="12.75" customHeight="1" x14ac:dyDescent="0.2">
      <c r="A22" s="49" t="s">
        <v>31</v>
      </c>
      <c r="B22" s="55" t="s">
        <v>19</v>
      </c>
      <c r="C22" s="42" t="s">
        <v>103</v>
      </c>
      <c r="D22" s="42" t="s">
        <v>29</v>
      </c>
      <c r="E22" s="11" t="s">
        <v>6</v>
      </c>
      <c r="F22" s="13">
        <f>F23+F24+F25+F26+F27+F28</f>
        <v>73013</v>
      </c>
      <c r="G22" s="12">
        <f>G23+G24+G25+G26+G27+G28</f>
        <v>73013</v>
      </c>
      <c r="H22" s="12">
        <f t="shared" ref="H22:L22" si="3">H23+H24+H25+H26+H27</f>
        <v>0</v>
      </c>
      <c r="I22" s="11">
        <f t="shared" si="3"/>
        <v>0</v>
      </c>
      <c r="J22" s="11">
        <f t="shared" si="3"/>
        <v>0</v>
      </c>
      <c r="K22" s="11">
        <f t="shared" si="3"/>
        <v>0</v>
      </c>
      <c r="L22" s="11">
        <f t="shared" si="3"/>
        <v>0</v>
      </c>
      <c r="M22" s="46" t="s">
        <v>60</v>
      </c>
    </row>
    <row r="23" spans="1:13" s="3" customFormat="1" x14ac:dyDescent="0.2">
      <c r="A23" s="50"/>
      <c r="B23" s="56"/>
      <c r="C23" s="43"/>
      <c r="D23" s="43"/>
      <c r="E23" s="11" t="s">
        <v>7</v>
      </c>
      <c r="F23" s="12">
        <f t="shared" ref="F23:F34" si="4">SUM(G23:L23)</f>
        <v>0</v>
      </c>
      <c r="G23" s="24">
        <v>0</v>
      </c>
      <c r="H23" s="12">
        <v>0</v>
      </c>
      <c r="I23" s="24">
        <v>0</v>
      </c>
      <c r="J23" s="24">
        <v>0</v>
      </c>
      <c r="K23" s="24">
        <v>0</v>
      </c>
      <c r="L23" s="24">
        <v>0</v>
      </c>
      <c r="M23" s="47"/>
    </row>
    <row r="24" spans="1:13" s="3" customFormat="1" x14ac:dyDescent="0.2">
      <c r="A24" s="50"/>
      <c r="B24" s="56"/>
      <c r="C24" s="43"/>
      <c r="D24" s="43"/>
      <c r="E24" s="11" t="s">
        <v>8</v>
      </c>
      <c r="F24" s="12">
        <f t="shared" si="4"/>
        <v>0</v>
      </c>
      <c r="G24" s="24">
        <v>0</v>
      </c>
      <c r="H24" s="12">
        <v>0</v>
      </c>
      <c r="I24" s="24">
        <v>0</v>
      </c>
      <c r="J24" s="24">
        <v>0</v>
      </c>
      <c r="K24" s="24">
        <v>0</v>
      </c>
      <c r="L24" s="24">
        <v>0</v>
      </c>
      <c r="M24" s="47"/>
    </row>
    <row r="25" spans="1:13" s="3" customFormat="1" x14ac:dyDescent="0.2">
      <c r="A25" s="50"/>
      <c r="B25" s="56"/>
      <c r="C25" s="43"/>
      <c r="D25" s="43"/>
      <c r="E25" s="11" t="s">
        <v>9</v>
      </c>
      <c r="F25" s="12">
        <f t="shared" ref="F25" si="5">SUM(G25:L25)</f>
        <v>28013</v>
      </c>
      <c r="G25" s="12">
        <v>28013</v>
      </c>
      <c r="H25" s="12">
        <v>0</v>
      </c>
      <c r="I25" s="24">
        <v>0</v>
      </c>
      <c r="J25" s="24">
        <v>0</v>
      </c>
      <c r="K25" s="24">
        <v>0</v>
      </c>
      <c r="L25" s="24">
        <v>0</v>
      </c>
      <c r="M25" s="47"/>
    </row>
    <row r="26" spans="1:13" s="3" customFormat="1" x14ac:dyDescent="0.2">
      <c r="A26" s="50"/>
      <c r="B26" s="56"/>
      <c r="C26" s="43"/>
      <c r="D26" s="43"/>
      <c r="E26" s="11" t="s">
        <v>10</v>
      </c>
      <c r="F26" s="12">
        <f t="shared" si="4"/>
        <v>0</v>
      </c>
      <c r="G26" s="24">
        <v>0</v>
      </c>
      <c r="H26" s="12">
        <v>0</v>
      </c>
      <c r="I26" s="24">
        <v>0</v>
      </c>
      <c r="J26" s="24">
        <v>0</v>
      </c>
      <c r="K26" s="24">
        <v>0</v>
      </c>
      <c r="L26" s="24">
        <v>0</v>
      </c>
      <c r="M26" s="47"/>
    </row>
    <row r="27" spans="1:13" s="3" customFormat="1" x14ac:dyDescent="0.2">
      <c r="A27" s="51"/>
      <c r="B27" s="57"/>
      <c r="C27" s="44"/>
      <c r="D27" s="44"/>
      <c r="E27" s="11" t="s">
        <v>11</v>
      </c>
      <c r="F27" s="12">
        <f t="shared" si="4"/>
        <v>0</v>
      </c>
      <c r="G27" s="24">
        <v>0</v>
      </c>
      <c r="H27" s="12">
        <v>0</v>
      </c>
      <c r="I27" s="24">
        <v>0</v>
      </c>
      <c r="J27" s="24">
        <v>0</v>
      </c>
      <c r="K27" s="24">
        <v>0</v>
      </c>
      <c r="L27" s="24">
        <v>0</v>
      </c>
      <c r="M27" s="48"/>
    </row>
    <row r="28" spans="1:13" s="3" customFormat="1" ht="33.75" x14ac:dyDescent="0.2">
      <c r="A28" s="25" t="s">
        <v>73</v>
      </c>
      <c r="B28" s="24" t="s">
        <v>76</v>
      </c>
      <c r="C28" s="11" t="s">
        <v>75</v>
      </c>
      <c r="D28" s="11" t="s">
        <v>29</v>
      </c>
      <c r="E28" s="11" t="s">
        <v>9</v>
      </c>
      <c r="F28" s="12">
        <v>45000</v>
      </c>
      <c r="G28" s="12">
        <v>45000</v>
      </c>
      <c r="H28" s="12">
        <v>0</v>
      </c>
      <c r="I28" s="24">
        <v>0</v>
      </c>
      <c r="J28" s="24">
        <v>0</v>
      </c>
      <c r="K28" s="24">
        <v>0</v>
      </c>
      <c r="L28" s="24">
        <v>0</v>
      </c>
      <c r="M28" s="28" t="s">
        <v>60</v>
      </c>
    </row>
    <row r="29" spans="1:13" s="3" customFormat="1" ht="59.25" customHeight="1" x14ac:dyDescent="0.2">
      <c r="A29" s="26" t="s">
        <v>74</v>
      </c>
      <c r="B29" s="23" t="s">
        <v>76</v>
      </c>
      <c r="C29" s="22" t="s">
        <v>103</v>
      </c>
      <c r="D29" s="22" t="s">
        <v>29</v>
      </c>
      <c r="E29" s="11"/>
      <c r="F29" s="12">
        <v>0</v>
      </c>
      <c r="G29" s="31">
        <v>0</v>
      </c>
      <c r="H29" s="12">
        <v>0</v>
      </c>
      <c r="I29" s="24">
        <v>0</v>
      </c>
      <c r="J29" s="24">
        <v>0</v>
      </c>
      <c r="K29" s="24">
        <v>0</v>
      </c>
      <c r="L29" s="24">
        <v>0</v>
      </c>
      <c r="M29" s="29" t="s">
        <v>60</v>
      </c>
    </row>
    <row r="30" spans="1:13" s="3" customFormat="1" x14ac:dyDescent="0.2">
      <c r="A30" s="42" t="s">
        <v>55</v>
      </c>
      <c r="B30" s="55" t="s">
        <v>38</v>
      </c>
      <c r="C30" s="42" t="s">
        <v>103</v>
      </c>
      <c r="D30" s="42" t="s">
        <v>71</v>
      </c>
      <c r="E30" s="11" t="s">
        <v>6</v>
      </c>
      <c r="F30" s="12">
        <f t="shared" si="4"/>
        <v>149093.78</v>
      </c>
      <c r="G30" s="12">
        <f t="shared" ref="G30:L30" si="6">G31+G32+G33+G34+G35</f>
        <v>149093.78</v>
      </c>
      <c r="H30" s="11">
        <f t="shared" si="6"/>
        <v>0</v>
      </c>
      <c r="I30" s="11">
        <f t="shared" si="6"/>
        <v>0</v>
      </c>
      <c r="J30" s="11">
        <f t="shared" si="6"/>
        <v>0</v>
      </c>
      <c r="K30" s="12">
        <f t="shared" si="6"/>
        <v>0</v>
      </c>
      <c r="L30" s="12">
        <f t="shared" si="6"/>
        <v>0</v>
      </c>
      <c r="M30" s="46" t="s">
        <v>62</v>
      </c>
    </row>
    <row r="31" spans="1:13" s="3" customFormat="1" x14ac:dyDescent="0.2">
      <c r="A31" s="43"/>
      <c r="B31" s="56"/>
      <c r="C31" s="43"/>
      <c r="D31" s="43"/>
      <c r="E31" s="11" t="s">
        <v>7</v>
      </c>
      <c r="F31" s="12">
        <f t="shared" si="4"/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47"/>
    </row>
    <row r="32" spans="1:13" s="3" customFormat="1" x14ac:dyDescent="0.2">
      <c r="A32" s="43"/>
      <c r="B32" s="56"/>
      <c r="C32" s="43"/>
      <c r="D32" s="43"/>
      <c r="E32" s="11" t="s">
        <v>8</v>
      </c>
      <c r="F32" s="12">
        <f t="shared" si="4"/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47"/>
    </row>
    <row r="33" spans="1:13" s="3" customFormat="1" x14ac:dyDescent="0.2">
      <c r="A33" s="43"/>
      <c r="B33" s="56"/>
      <c r="C33" s="43"/>
      <c r="D33" s="43"/>
      <c r="E33" s="11" t="s">
        <v>9</v>
      </c>
      <c r="F33" s="12">
        <f t="shared" si="4"/>
        <v>149093.78</v>
      </c>
      <c r="G33" s="12">
        <v>149093.78</v>
      </c>
      <c r="H33" s="24">
        <v>0</v>
      </c>
      <c r="I33" s="24">
        <v>0</v>
      </c>
      <c r="J33" s="24">
        <v>0</v>
      </c>
      <c r="K33" s="12">
        <v>0</v>
      </c>
      <c r="L33" s="12">
        <v>0</v>
      </c>
      <c r="M33" s="47"/>
    </row>
    <row r="34" spans="1:13" s="3" customFormat="1" x14ac:dyDescent="0.2">
      <c r="A34" s="43"/>
      <c r="B34" s="56"/>
      <c r="C34" s="43"/>
      <c r="D34" s="43"/>
      <c r="E34" s="11" t="s">
        <v>10</v>
      </c>
      <c r="F34" s="12">
        <f t="shared" si="4"/>
        <v>0</v>
      </c>
      <c r="G34" s="24">
        <v>0</v>
      </c>
      <c r="H34" s="24">
        <v>0</v>
      </c>
      <c r="I34" s="24">
        <v>0</v>
      </c>
      <c r="J34" s="24">
        <v>0</v>
      </c>
      <c r="K34" s="12">
        <v>0</v>
      </c>
      <c r="L34" s="24">
        <v>0</v>
      </c>
      <c r="M34" s="47"/>
    </row>
    <row r="35" spans="1:13" s="3" customFormat="1" x14ac:dyDescent="0.2">
      <c r="A35" s="44"/>
      <c r="B35" s="57"/>
      <c r="C35" s="44"/>
      <c r="D35" s="44"/>
      <c r="E35" s="11" t="s">
        <v>11</v>
      </c>
      <c r="F35" s="12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48"/>
    </row>
    <row r="36" spans="1:13" s="3" customFormat="1" ht="14.25" customHeight="1" x14ac:dyDescent="0.2">
      <c r="A36" s="35" t="s">
        <v>41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30"/>
    </row>
    <row r="37" spans="1:13" s="3" customFormat="1" ht="11.25" customHeight="1" x14ac:dyDescent="0.2">
      <c r="A37" s="49" t="s">
        <v>32</v>
      </c>
      <c r="B37" s="55" t="s">
        <v>21</v>
      </c>
      <c r="C37" s="42" t="s">
        <v>103</v>
      </c>
      <c r="D37" s="42" t="s">
        <v>29</v>
      </c>
      <c r="E37" s="11" t="s">
        <v>6</v>
      </c>
      <c r="F37" s="12">
        <f t="shared" ref="F37:L37" si="7">F38+F39+F40+F41+F42</f>
        <v>22790284</v>
      </c>
      <c r="G37" s="12">
        <f t="shared" si="7"/>
        <v>11218839</v>
      </c>
      <c r="H37" s="12">
        <f t="shared" si="7"/>
        <v>11571445</v>
      </c>
      <c r="I37" s="12">
        <f t="shared" si="7"/>
        <v>0</v>
      </c>
      <c r="J37" s="12">
        <f t="shared" si="7"/>
        <v>0</v>
      </c>
      <c r="K37" s="12">
        <f t="shared" si="7"/>
        <v>0</v>
      </c>
      <c r="L37" s="12">
        <f t="shared" si="7"/>
        <v>0</v>
      </c>
      <c r="M37" s="46" t="s">
        <v>63</v>
      </c>
    </row>
    <row r="38" spans="1:13" s="3" customFormat="1" ht="11.25" customHeight="1" x14ac:dyDescent="0.2">
      <c r="A38" s="50"/>
      <c r="B38" s="56"/>
      <c r="C38" s="43"/>
      <c r="D38" s="43"/>
      <c r="E38" s="11" t="s">
        <v>7</v>
      </c>
      <c r="F38" s="12">
        <f>SUM(G38:L38)</f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47"/>
    </row>
    <row r="39" spans="1:13" s="3" customFormat="1" ht="11.25" customHeight="1" x14ac:dyDescent="0.2">
      <c r="A39" s="50"/>
      <c r="B39" s="56"/>
      <c r="C39" s="43"/>
      <c r="D39" s="43"/>
      <c r="E39" s="11" t="s">
        <v>8</v>
      </c>
      <c r="F39" s="12">
        <f>SUM(G39:L39)</f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47"/>
    </row>
    <row r="40" spans="1:13" s="3" customFormat="1" ht="11.25" customHeight="1" x14ac:dyDescent="0.2">
      <c r="A40" s="50"/>
      <c r="B40" s="56"/>
      <c r="C40" s="43"/>
      <c r="D40" s="43"/>
      <c r="E40" s="11" t="s">
        <v>9</v>
      </c>
      <c r="F40" s="12">
        <f>SUM(G40:L40)</f>
        <v>22790284</v>
      </c>
      <c r="G40" s="12">
        <v>11218839</v>
      </c>
      <c r="H40" s="12">
        <v>11571445</v>
      </c>
      <c r="I40" s="12">
        <v>0</v>
      </c>
      <c r="J40" s="12">
        <v>0</v>
      </c>
      <c r="K40" s="12">
        <v>0</v>
      </c>
      <c r="L40" s="12">
        <v>0</v>
      </c>
      <c r="M40" s="47"/>
    </row>
    <row r="41" spans="1:13" s="3" customFormat="1" ht="11.25" customHeight="1" x14ac:dyDescent="0.2">
      <c r="A41" s="50"/>
      <c r="B41" s="56"/>
      <c r="C41" s="43"/>
      <c r="D41" s="43"/>
      <c r="E41" s="11" t="s">
        <v>10</v>
      </c>
      <c r="F41" s="12">
        <f>SUM(G41:L41)</f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47"/>
    </row>
    <row r="42" spans="1:13" s="3" customFormat="1" ht="11.25" customHeight="1" x14ac:dyDescent="0.2">
      <c r="A42" s="51"/>
      <c r="B42" s="57"/>
      <c r="C42" s="44"/>
      <c r="D42" s="44"/>
      <c r="E42" s="11" t="s">
        <v>11</v>
      </c>
      <c r="F42" s="12">
        <f>SUM(G42:L42)</f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48"/>
    </row>
    <row r="43" spans="1:13" s="3" customFormat="1" ht="11.25" customHeight="1" x14ac:dyDescent="0.2">
      <c r="A43" s="52" t="s">
        <v>47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4"/>
      <c r="M43" s="15"/>
    </row>
    <row r="44" spans="1:13" s="3" customFormat="1" ht="11.25" customHeight="1" x14ac:dyDescent="0.2">
      <c r="A44" s="49" t="s">
        <v>48</v>
      </c>
      <c r="B44" s="55" t="s">
        <v>22</v>
      </c>
      <c r="C44" s="42" t="s">
        <v>104</v>
      </c>
      <c r="D44" s="42">
        <v>2020</v>
      </c>
      <c r="E44" s="11" t="s">
        <v>6</v>
      </c>
      <c r="F44" s="12">
        <f>F45+F46+F47+F48+F49</f>
        <v>4125430</v>
      </c>
      <c r="G44" s="12">
        <f t="shared" ref="G44:L44" si="8">G45+G46+G47+G48+G49</f>
        <v>662715</v>
      </c>
      <c r="H44" s="12">
        <f t="shared" si="8"/>
        <v>662715</v>
      </c>
      <c r="I44" s="12">
        <f t="shared" si="8"/>
        <v>700000</v>
      </c>
      <c r="J44" s="12">
        <f t="shared" si="8"/>
        <v>700000</v>
      </c>
      <c r="K44" s="12">
        <f t="shared" si="8"/>
        <v>700000</v>
      </c>
      <c r="L44" s="12">
        <f t="shared" si="8"/>
        <v>700000</v>
      </c>
      <c r="M44" s="46" t="s">
        <v>64</v>
      </c>
    </row>
    <row r="45" spans="1:13" s="3" customFormat="1" ht="11.25" customHeight="1" x14ac:dyDescent="0.2">
      <c r="A45" s="50"/>
      <c r="B45" s="56"/>
      <c r="C45" s="43"/>
      <c r="D45" s="43"/>
      <c r="E45" s="11" t="s">
        <v>7</v>
      </c>
      <c r="F45" s="12">
        <f>SUM(G45:L45)</f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47"/>
    </row>
    <row r="46" spans="1:13" s="3" customFormat="1" ht="11.25" customHeight="1" x14ac:dyDescent="0.2">
      <c r="A46" s="50"/>
      <c r="B46" s="56"/>
      <c r="C46" s="43"/>
      <c r="D46" s="43"/>
      <c r="E46" s="11" t="s">
        <v>8</v>
      </c>
      <c r="F46" s="12">
        <f>SUM(G46:L46)</f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47"/>
    </row>
    <row r="47" spans="1:13" s="3" customFormat="1" ht="11.25" customHeight="1" x14ac:dyDescent="0.2">
      <c r="A47" s="50"/>
      <c r="B47" s="56"/>
      <c r="C47" s="43"/>
      <c r="D47" s="43"/>
      <c r="E47" s="11" t="s">
        <v>9</v>
      </c>
      <c r="F47" s="12">
        <f>SUM(G47:L47)</f>
        <v>4125430</v>
      </c>
      <c r="G47" s="12">
        <v>662715</v>
      </c>
      <c r="H47" s="12">
        <v>662715</v>
      </c>
      <c r="I47" s="12">
        <v>700000</v>
      </c>
      <c r="J47" s="12">
        <v>700000</v>
      </c>
      <c r="K47" s="12">
        <v>700000</v>
      </c>
      <c r="L47" s="12">
        <v>700000</v>
      </c>
      <c r="M47" s="47"/>
    </row>
    <row r="48" spans="1:13" s="3" customFormat="1" ht="11.25" customHeight="1" x14ac:dyDescent="0.2">
      <c r="A48" s="50"/>
      <c r="B48" s="56"/>
      <c r="C48" s="43"/>
      <c r="D48" s="43"/>
      <c r="E48" s="11" t="s">
        <v>10</v>
      </c>
      <c r="F48" s="12">
        <f>SUM(G48:L48)</f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47"/>
    </row>
    <row r="49" spans="1:13" s="3" customFormat="1" ht="28.5" customHeight="1" x14ac:dyDescent="0.2">
      <c r="A49" s="51"/>
      <c r="B49" s="57"/>
      <c r="C49" s="44"/>
      <c r="D49" s="44"/>
      <c r="E49" s="20" t="s">
        <v>11</v>
      </c>
      <c r="F49" s="27">
        <f>SUM(G49:L49)</f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48"/>
    </row>
    <row r="50" spans="1:13" s="3" customFormat="1" ht="12.75" customHeight="1" x14ac:dyDescent="0.2">
      <c r="A50" s="42" t="s">
        <v>33</v>
      </c>
      <c r="B50" s="55" t="s">
        <v>39</v>
      </c>
      <c r="C50" s="42" t="s">
        <v>105</v>
      </c>
      <c r="D50" s="42" t="s">
        <v>71</v>
      </c>
      <c r="E50" s="11" t="s">
        <v>6</v>
      </c>
      <c r="F50" s="12">
        <f>F51+F52+F53+F54+F55</f>
        <v>2500000</v>
      </c>
      <c r="G50" s="12">
        <f t="shared" ref="G50:L50" si="9">G51+G52+G53+G54+G55</f>
        <v>0</v>
      </c>
      <c r="H50" s="12">
        <f t="shared" si="9"/>
        <v>500000</v>
      </c>
      <c r="I50" s="12">
        <f t="shared" si="9"/>
        <v>500000</v>
      </c>
      <c r="J50" s="12">
        <f t="shared" si="9"/>
        <v>500000</v>
      </c>
      <c r="K50" s="12">
        <f t="shared" si="9"/>
        <v>500000</v>
      </c>
      <c r="L50" s="12">
        <f t="shared" si="9"/>
        <v>500000</v>
      </c>
      <c r="M50" s="46" t="s">
        <v>91</v>
      </c>
    </row>
    <row r="51" spans="1:13" s="3" customFormat="1" ht="12.75" customHeight="1" x14ac:dyDescent="0.2">
      <c r="A51" s="43"/>
      <c r="B51" s="56"/>
      <c r="C51" s="43"/>
      <c r="D51" s="43"/>
      <c r="E51" s="11" t="s">
        <v>7</v>
      </c>
      <c r="F51" s="12">
        <f>SUM(G51:L51)</f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47"/>
    </row>
    <row r="52" spans="1:13" s="3" customFormat="1" ht="12.75" customHeight="1" x14ac:dyDescent="0.2">
      <c r="A52" s="43"/>
      <c r="B52" s="56"/>
      <c r="C52" s="43"/>
      <c r="D52" s="43"/>
      <c r="E52" s="11" t="s">
        <v>8</v>
      </c>
      <c r="F52" s="12">
        <f>SUM(G52:L52)</f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47"/>
    </row>
    <row r="53" spans="1:13" s="3" customFormat="1" ht="12.75" customHeight="1" x14ac:dyDescent="0.2">
      <c r="A53" s="43"/>
      <c r="B53" s="56"/>
      <c r="C53" s="43"/>
      <c r="D53" s="43"/>
      <c r="E53" s="11" t="s">
        <v>9</v>
      </c>
      <c r="F53" s="12">
        <f>SUM(G53:L53)</f>
        <v>2500000</v>
      </c>
      <c r="G53" s="12">
        <v>0</v>
      </c>
      <c r="H53" s="12">
        <v>500000</v>
      </c>
      <c r="I53" s="12">
        <v>500000</v>
      </c>
      <c r="J53" s="12">
        <v>500000</v>
      </c>
      <c r="K53" s="12">
        <v>500000</v>
      </c>
      <c r="L53" s="12">
        <v>500000</v>
      </c>
      <c r="M53" s="47"/>
    </row>
    <row r="54" spans="1:13" s="3" customFormat="1" ht="12.75" customHeight="1" x14ac:dyDescent="0.2">
      <c r="A54" s="43"/>
      <c r="B54" s="56"/>
      <c r="C54" s="43"/>
      <c r="D54" s="43"/>
      <c r="E54" s="11" t="s">
        <v>10</v>
      </c>
      <c r="F54" s="12">
        <f>SUM(G54:L54)</f>
        <v>0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  <c r="L54" s="24">
        <v>0</v>
      </c>
      <c r="M54" s="47"/>
    </row>
    <row r="55" spans="1:13" s="3" customFormat="1" ht="12.75" customHeight="1" x14ac:dyDescent="0.2">
      <c r="A55" s="44"/>
      <c r="B55" s="57"/>
      <c r="C55" s="44"/>
      <c r="D55" s="44"/>
      <c r="E55" s="11" t="s">
        <v>11</v>
      </c>
      <c r="F55" s="12">
        <f>SUM(G55:L55)</f>
        <v>0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24">
        <v>0</v>
      </c>
      <c r="M55" s="48"/>
    </row>
    <row r="56" spans="1:13" s="3" customFormat="1" ht="12.75" customHeight="1" x14ac:dyDescent="0.2">
      <c r="A56" s="42" t="s">
        <v>92</v>
      </c>
      <c r="B56" s="55" t="s">
        <v>93</v>
      </c>
      <c r="C56" s="42" t="s">
        <v>105</v>
      </c>
      <c r="D56" s="42" t="s">
        <v>94</v>
      </c>
      <c r="E56" s="11" t="s">
        <v>6</v>
      </c>
      <c r="F56" s="12">
        <f t="shared" ref="F56:L56" si="10">F57+F58+F59+F60+F61</f>
        <v>1150000</v>
      </c>
      <c r="G56" s="12">
        <f t="shared" si="10"/>
        <v>0</v>
      </c>
      <c r="H56" s="12">
        <f t="shared" si="10"/>
        <v>0</v>
      </c>
      <c r="I56" s="12">
        <f t="shared" si="10"/>
        <v>1150000</v>
      </c>
      <c r="J56" s="12">
        <f t="shared" si="10"/>
        <v>0</v>
      </c>
      <c r="K56" s="12">
        <f t="shared" si="10"/>
        <v>0</v>
      </c>
      <c r="L56" s="12">
        <f t="shared" si="10"/>
        <v>0</v>
      </c>
      <c r="M56" s="46" t="s">
        <v>93</v>
      </c>
    </row>
    <row r="57" spans="1:13" s="3" customFormat="1" ht="12.75" customHeight="1" x14ac:dyDescent="0.2">
      <c r="A57" s="43"/>
      <c r="B57" s="56"/>
      <c r="C57" s="43"/>
      <c r="D57" s="43"/>
      <c r="E57" s="11" t="s">
        <v>7</v>
      </c>
      <c r="F57" s="12">
        <f>SUM(G57:L57)</f>
        <v>0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47"/>
    </row>
    <row r="58" spans="1:13" s="3" customFormat="1" ht="12.75" customHeight="1" x14ac:dyDescent="0.2">
      <c r="A58" s="43"/>
      <c r="B58" s="56"/>
      <c r="C58" s="43"/>
      <c r="D58" s="43"/>
      <c r="E58" s="11" t="s">
        <v>8</v>
      </c>
      <c r="F58" s="12">
        <f>SUM(G58:L58)</f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47"/>
    </row>
    <row r="59" spans="1:13" s="3" customFormat="1" ht="12.75" customHeight="1" x14ac:dyDescent="0.2">
      <c r="A59" s="43"/>
      <c r="B59" s="56"/>
      <c r="C59" s="43"/>
      <c r="D59" s="43"/>
      <c r="E59" s="11" t="s">
        <v>9</v>
      </c>
      <c r="F59" s="12">
        <f>SUM(G59:L59)</f>
        <v>1150000</v>
      </c>
      <c r="G59" s="12">
        <v>0</v>
      </c>
      <c r="H59" s="12">
        <v>0</v>
      </c>
      <c r="I59" s="12">
        <v>1150000</v>
      </c>
      <c r="J59" s="12">
        <v>0</v>
      </c>
      <c r="K59" s="12">
        <v>0</v>
      </c>
      <c r="L59" s="12">
        <v>0</v>
      </c>
      <c r="M59" s="47"/>
    </row>
    <row r="60" spans="1:13" s="3" customFormat="1" ht="12.75" customHeight="1" x14ac:dyDescent="0.2">
      <c r="A60" s="43"/>
      <c r="B60" s="56"/>
      <c r="C60" s="43"/>
      <c r="D60" s="43"/>
      <c r="E60" s="11" t="s">
        <v>10</v>
      </c>
      <c r="F60" s="12">
        <f>SUM(G60:L60)</f>
        <v>0</v>
      </c>
      <c r="G60" s="24">
        <v>0</v>
      </c>
      <c r="H60" s="24">
        <v>0</v>
      </c>
      <c r="I60" s="24">
        <v>0</v>
      </c>
      <c r="J60" s="24">
        <v>0</v>
      </c>
      <c r="K60" s="24">
        <v>0</v>
      </c>
      <c r="L60" s="24">
        <v>0</v>
      </c>
      <c r="M60" s="47"/>
    </row>
    <row r="61" spans="1:13" s="3" customFormat="1" ht="12.75" customHeight="1" x14ac:dyDescent="0.2">
      <c r="A61" s="44"/>
      <c r="B61" s="57"/>
      <c r="C61" s="44"/>
      <c r="D61" s="44"/>
      <c r="E61" s="11" t="s">
        <v>11</v>
      </c>
      <c r="F61" s="12">
        <f>SUM(G61:L61)</f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48"/>
    </row>
    <row r="62" spans="1:13" s="3" customFormat="1" ht="12.75" customHeight="1" x14ac:dyDescent="0.2">
      <c r="A62" s="42" t="s">
        <v>108</v>
      </c>
      <c r="B62" s="55" t="s">
        <v>109</v>
      </c>
      <c r="C62" s="42" t="s">
        <v>107</v>
      </c>
      <c r="D62" s="42">
        <v>2021</v>
      </c>
      <c r="E62" s="11" t="s">
        <v>6</v>
      </c>
      <c r="F62" s="12">
        <f t="shared" ref="F62:L62" si="11">F63+F64+F65+F66+F67</f>
        <v>136821.5</v>
      </c>
      <c r="G62" s="12">
        <f t="shared" si="11"/>
        <v>0</v>
      </c>
      <c r="H62" s="12">
        <f t="shared" si="11"/>
        <v>136821.5</v>
      </c>
      <c r="I62" s="12">
        <f t="shared" si="11"/>
        <v>0</v>
      </c>
      <c r="J62" s="12">
        <f t="shared" si="11"/>
        <v>0</v>
      </c>
      <c r="K62" s="12">
        <f t="shared" si="11"/>
        <v>0</v>
      </c>
      <c r="L62" s="12">
        <f t="shared" si="11"/>
        <v>0</v>
      </c>
      <c r="M62" s="46" t="s">
        <v>109</v>
      </c>
    </row>
    <row r="63" spans="1:13" s="3" customFormat="1" x14ac:dyDescent="0.2">
      <c r="A63" s="43"/>
      <c r="B63" s="56"/>
      <c r="C63" s="43"/>
      <c r="D63" s="43"/>
      <c r="E63" s="11" t="s">
        <v>7</v>
      </c>
      <c r="F63" s="12">
        <f>SUM(G63:L63)</f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47"/>
    </row>
    <row r="64" spans="1:13" s="3" customFormat="1" x14ac:dyDescent="0.2">
      <c r="A64" s="43"/>
      <c r="B64" s="56"/>
      <c r="C64" s="43"/>
      <c r="D64" s="43"/>
      <c r="E64" s="11" t="s">
        <v>8</v>
      </c>
      <c r="F64" s="12">
        <f>SUM(G64:L64)</f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47"/>
    </row>
    <row r="65" spans="1:13" s="3" customFormat="1" x14ac:dyDescent="0.2">
      <c r="A65" s="43"/>
      <c r="B65" s="56"/>
      <c r="C65" s="43"/>
      <c r="D65" s="43"/>
      <c r="E65" s="11" t="s">
        <v>9</v>
      </c>
      <c r="F65" s="12">
        <f>SUM(G65:L65)</f>
        <v>136821.5</v>
      </c>
      <c r="G65" s="12">
        <v>0</v>
      </c>
      <c r="H65" s="12">
        <v>136821.5</v>
      </c>
      <c r="I65" s="12">
        <v>0</v>
      </c>
      <c r="J65" s="12">
        <v>0</v>
      </c>
      <c r="K65" s="12">
        <v>0</v>
      </c>
      <c r="L65" s="12">
        <v>0</v>
      </c>
      <c r="M65" s="47"/>
    </row>
    <row r="66" spans="1:13" s="3" customFormat="1" x14ac:dyDescent="0.2">
      <c r="A66" s="43"/>
      <c r="B66" s="56"/>
      <c r="C66" s="43"/>
      <c r="D66" s="43"/>
      <c r="E66" s="11" t="s">
        <v>10</v>
      </c>
      <c r="F66" s="12">
        <f>SUM(G66:L66)</f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47"/>
    </row>
    <row r="67" spans="1:13" s="3" customFormat="1" x14ac:dyDescent="0.2">
      <c r="A67" s="44"/>
      <c r="B67" s="57"/>
      <c r="C67" s="44"/>
      <c r="D67" s="44"/>
      <c r="E67" s="11" t="s">
        <v>11</v>
      </c>
      <c r="F67" s="12">
        <f>SUM(G67:L67)</f>
        <v>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48"/>
    </row>
    <row r="68" spans="1:13" s="3" customFormat="1" ht="13.5" customHeight="1" x14ac:dyDescent="0.2">
      <c r="A68" s="37" t="s">
        <v>49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6"/>
    </row>
    <row r="69" spans="1:13" s="3" customFormat="1" ht="12.75" customHeight="1" x14ac:dyDescent="0.2">
      <c r="A69" s="42" t="s">
        <v>15</v>
      </c>
      <c r="B69" s="55" t="s">
        <v>43</v>
      </c>
      <c r="C69" s="42" t="s">
        <v>77</v>
      </c>
      <c r="D69" s="42" t="s">
        <v>29</v>
      </c>
      <c r="E69" s="11" t="s">
        <v>6</v>
      </c>
      <c r="F69" s="12">
        <f t="shared" ref="F69:F74" si="12">SUM(G69:L69)</f>
        <v>3009921</v>
      </c>
      <c r="G69" s="12">
        <f t="shared" ref="G69:L69" si="13">G70+G71+G72+G73+G74</f>
        <v>484921</v>
      </c>
      <c r="H69" s="12">
        <f t="shared" si="13"/>
        <v>505000</v>
      </c>
      <c r="I69" s="12">
        <f t="shared" si="13"/>
        <v>505000</v>
      </c>
      <c r="J69" s="12">
        <f t="shared" si="13"/>
        <v>505000</v>
      </c>
      <c r="K69" s="12">
        <f t="shared" si="13"/>
        <v>505000</v>
      </c>
      <c r="L69" s="12">
        <f t="shared" si="13"/>
        <v>505000</v>
      </c>
      <c r="M69" s="46" t="s">
        <v>65</v>
      </c>
    </row>
    <row r="70" spans="1:13" s="3" customFormat="1" ht="12.75" customHeight="1" x14ac:dyDescent="0.2">
      <c r="A70" s="43"/>
      <c r="B70" s="56"/>
      <c r="C70" s="43"/>
      <c r="D70" s="43"/>
      <c r="E70" s="11" t="s">
        <v>7</v>
      </c>
      <c r="F70" s="12">
        <f t="shared" si="12"/>
        <v>0</v>
      </c>
      <c r="G70" s="24">
        <v>0</v>
      </c>
      <c r="H70" s="24">
        <v>0</v>
      </c>
      <c r="I70" s="24">
        <v>0</v>
      </c>
      <c r="J70" s="24">
        <v>0</v>
      </c>
      <c r="K70" s="24">
        <v>0</v>
      </c>
      <c r="L70" s="24">
        <v>0</v>
      </c>
      <c r="M70" s="47"/>
    </row>
    <row r="71" spans="1:13" s="3" customFormat="1" ht="12.75" customHeight="1" x14ac:dyDescent="0.2">
      <c r="A71" s="43"/>
      <c r="B71" s="56"/>
      <c r="C71" s="43"/>
      <c r="D71" s="43"/>
      <c r="E71" s="11" t="s">
        <v>8</v>
      </c>
      <c r="F71" s="12">
        <f t="shared" si="12"/>
        <v>0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47"/>
    </row>
    <row r="72" spans="1:13" s="3" customFormat="1" ht="12.75" customHeight="1" x14ac:dyDescent="0.2">
      <c r="A72" s="43"/>
      <c r="B72" s="56"/>
      <c r="C72" s="43"/>
      <c r="D72" s="43"/>
      <c r="E72" s="11" t="s">
        <v>9</v>
      </c>
      <c r="F72" s="12">
        <f t="shared" si="12"/>
        <v>3009921</v>
      </c>
      <c r="G72" s="12">
        <v>484921</v>
      </c>
      <c r="H72" s="12">
        <v>505000</v>
      </c>
      <c r="I72" s="12">
        <v>505000</v>
      </c>
      <c r="J72" s="12">
        <v>505000</v>
      </c>
      <c r="K72" s="12">
        <v>505000</v>
      </c>
      <c r="L72" s="12">
        <v>505000</v>
      </c>
      <c r="M72" s="47"/>
    </row>
    <row r="73" spans="1:13" s="3" customFormat="1" ht="12.75" customHeight="1" x14ac:dyDescent="0.2">
      <c r="A73" s="43"/>
      <c r="B73" s="56"/>
      <c r="C73" s="43"/>
      <c r="D73" s="43"/>
      <c r="E73" s="11" t="s">
        <v>10</v>
      </c>
      <c r="F73" s="12">
        <f t="shared" si="12"/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47"/>
    </row>
    <row r="74" spans="1:13" s="3" customFormat="1" ht="12.75" customHeight="1" x14ac:dyDescent="0.2">
      <c r="A74" s="44"/>
      <c r="B74" s="57"/>
      <c r="C74" s="44"/>
      <c r="D74" s="44"/>
      <c r="E74" s="11" t="s">
        <v>11</v>
      </c>
      <c r="F74" s="12">
        <f t="shared" si="12"/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48"/>
    </row>
    <row r="75" spans="1:13" s="3" customFormat="1" ht="11.25" customHeight="1" x14ac:dyDescent="0.2">
      <c r="A75" s="39" t="s">
        <v>50</v>
      </c>
      <c r="B75" s="55" t="s">
        <v>20</v>
      </c>
      <c r="C75" s="42" t="s">
        <v>23</v>
      </c>
      <c r="D75" s="42" t="s">
        <v>29</v>
      </c>
      <c r="E75" s="11" t="s">
        <v>6</v>
      </c>
      <c r="F75" s="12">
        <f t="shared" ref="F75:L75" si="14">F76+F77+F78+F79+F80</f>
        <v>418000</v>
      </c>
      <c r="G75" s="12">
        <f t="shared" si="14"/>
        <v>38000</v>
      </c>
      <c r="H75" s="12">
        <f t="shared" si="14"/>
        <v>100000</v>
      </c>
      <c r="I75" s="12">
        <f t="shared" si="14"/>
        <v>70000</v>
      </c>
      <c r="J75" s="12">
        <f t="shared" si="14"/>
        <v>70000</v>
      </c>
      <c r="K75" s="12">
        <f t="shared" si="14"/>
        <v>70000</v>
      </c>
      <c r="L75" s="12">
        <f t="shared" si="14"/>
        <v>70000</v>
      </c>
      <c r="M75" s="46" t="s">
        <v>95</v>
      </c>
    </row>
    <row r="76" spans="1:13" s="3" customFormat="1" ht="11.25" customHeight="1" x14ac:dyDescent="0.2">
      <c r="A76" s="40"/>
      <c r="B76" s="56"/>
      <c r="C76" s="43"/>
      <c r="D76" s="43"/>
      <c r="E76" s="11" t="s">
        <v>7</v>
      </c>
      <c r="F76" s="12">
        <f>SUM(G76:L76)</f>
        <v>0</v>
      </c>
      <c r="G76" s="24">
        <v>0</v>
      </c>
      <c r="H76" s="24">
        <v>0</v>
      </c>
      <c r="I76" s="24">
        <v>0</v>
      </c>
      <c r="J76" s="24">
        <v>0</v>
      </c>
      <c r="K76" s="24">
        <v>0</v>
      </c>
      <c r="L76" s="24">
        <v>0</v>
      </c>
      <c r="M76" s="47"/>
    </row>
    <row r="77" spans="1:13" s="3" customFormat="1" ht="11.25" customHeight="1" x14ac:dyDescent="0.2">
      <c r="A77" s="40"/>
      <c r="B77" s="56"/>
      <c r="C77" s="43"/>
      <c r="D77" s="43"/>
      <c r="E77" s="11" t="s">
        <v>8</v>
      </c>
      <c r="F77" s="12">
        <f>SUM(G77:L77)</f>
        <v>0</v>
      </c>
      <c r="G77" s="24">
        <v>0</v>
      </c>
      <c r="H77" s="24">
        <v>0</v>
      </c>
      <c r="I77" s="24">
        <v>0</v>
      </c>
      <c r="J77" s="24">
        <v>0</v>
      </c>
      <c r="K77" s="24">
        <v>0</v>
      </c>
      <c r="L77" s="24">
        <v>0</v>
      </c>
      <c r="M77" s="47"/>
    </row>
    <row r="78" spans="1:13" s="3" customFormat="1" ht="11.25" customHeight="1" x14ac:dyDescent="0.2">
      <c r="A78" s="40"/>
      <c r="B78" s="56"/>
      <c r="C78" s="43"/>
      <c r="D78" s="43"/>
      <c r="E78" s="11" t="s">
        <v>9</v>
      </c>
      <c r="F78" s="12">
        <f>SUM(G78:L78)</f>
        <v>418000</v>
      </c>
      <c r="G78" s="12">
        <v>38000</v>
      </c>
      <c r="H78" s="12">
        <v>100000</v>
      </c>
      <c r="I78" s="12">
        <v>70000</v>
      </c>
      <c r="J78" s="12">
        <v>70000</v>
      </c>
      <c r="K78" s="12">
        <v>70000</v>
      </c>
      <c r="L78" s="12">
        <v>70000</v>
      </c>
      <c r="M78" s="47"/>
    </row>
    <row r="79" spans="1:13" s="3" customFormat="1" ht="11.25" customHeight="1" x14ac:dyDescent="0.2">
      <c r="A79" s="40"/>
      <c r="B79" s="56"/>
      <c r="C79" s="43"/>
      <c r="D79" s="43"/>
      <c r="E79" s="11" t="s">
        <v>10</v>
      </c>
      <c r="F79" s="12">
        <f>SUM(G79:L79)</f>
        <v>0</v>
      </c>
      <c r="G79" s="24">
        <v>0</v>
      </c>
      <c r="H79" s="24">
        <v>0</v>
      </c>
      <c r="I79" s="24">
        <v>0</v>
      </c>
      <c r="J79" s="24">
        <v>0</v>
      </c>
      <c r="K79" s="24">
        <v>0</v>
      </c>
      <c r="L79" s="24">
        <v>0</v>
      </c>
      <c r="M79" s="47"/>
    </row>
    <row r="80" spans="1:13" s="3" customFormat="1" ht="11.25" customHeight="1" x14ac:dyDescent="0.2">
      <c r="A80" s="41"/>
      <c r="B80" s="57"/>
      <c r="C80" s="44"/>
      <c r="D80" s="44"/>
      <c r="E80" s="20" t="s">
        <v>11</v>
      </c>
      <c r="F80" s="27">
        <f>SUM(G80:L80)</f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48"/>
    </row>
    <row r="81" spans="1:13" s="3" customFormat="1" ht="11.25" customHeight="1" x14ac:dyDescent="0.2">
      <c r="A81" s="42" t="s">
        <v>51</v>
      </c>
      <c r="B81" s="55" t="s">
        <v>34</v>
      </c>
      <c r="C81" s="42" t="s">
        <v>23</v>
      </c>
      <c r="D81" s="42" t="s">
        <v>29</v>
      </c>
      <c r="E81" s="11" t="s">
        <v>6</v>
      </c>
      <c r="F81" s="12">
        <f t="shared" ref="F81:F86" si="15">SUM(G81:L81)</f>
        <v>1817500</v>
      </c>
      <c r="G81" s="12">
        <f t="shared" ref="G81:L81" si="16">G82+G83+G84+G85+G86</f>
        <v>500000</v>
      </c>
      <c r="H81" s="12">
        <f t="shared" si="16"/>
        <v>517500</v>
      </c>
      <c r="I81" s="12">
        <f t="shared" si="16"/>
        <v>200000</v>
      </c>
      <c r="J81" s="12">
        <f t="shared" si="16"/>
        <v>200000</v>
      </c>
      <c r="K81" s="12">
        <f t="shared" si="16"/>
        <v>200000</v>
      </c>
      <c r="L81" s="12">
        <f t="shared" si="16"/>
        <v>200000</v>
      </c>
      <c r="M81" s="46" t="s">
        <v>86</v>
      </c>
    </row>
    <row r="82" spans="1:13" s="3" customFormat="1" ht="11.25" customHeight="1" x14ac:dyDescent="0.2">
      <c r="A82" s="43"/>
      <c r="B82" s="56"/>
      <c r="C82" s="43"/>
      <c r="D82" s="43"/>
      <c r="E82" s="11" t="s">
        <v>7</v>
      </c>
      <c r="F82" s="12">
        <f t="shared" si="15"/>
        <v>0</v>
      </c>
      <c r="G82" s="24">
        <v>0</v>
      </c>
      <c r="H82" s="24">
        <v>0</v>
      </c>
      <c r="I82" s="24">
        <v>0</v>
      </c>
      <c r="J82" s="24">
        <v>0</v>
      </c>
      <c r="K82" s="24">
        <v>0</v>
      </c>
      <c r="L82" s="24">
        <v>0</v>
      </c>
      <c r="M82" s="47"/>
    </row>
    <row r="83" spans="1:13" s="3" customFormat="1" ht="11.25" customHeight="1" x14ac:dyDescent="0.2">
      <c r="A83" s="43"/>
      <c r="B83" s="56"/>
      <c r="C83" s="43"/>
      <c r="D83" s="43"/>
      <c r="E83" s="11" t="s">
        <v>8</v>
      </c>
      <c r="F83" s="12">
        <f t="shared" si="15"/>
        <v>0</v>
      </c>
      <c r="G83" s="24">
        <v>0</v>
      </c>
      <c r="H83" s="24">
        <v>0</v>
      </c>
      <c r="I83" s="24">
        <v>0</v>
      </c>
      <c r="J83" s="24">
        <v>0</v>
      </c>
      <c r="K83" s="24">
        <v>0</v>
      </c>
      <c r="L83" s="24">
        <v>0</v>
      </c>
      <c r="M83" s="47"/>
    </row>
    <row r="84" spans="1:13" s="3" customFormat="1" ht="11.25" customHeight="1" x14ac:dyDescent="0.2">
      <c r="A84" s="43"/>
      <c r="B84" s="56"/>
      <c r="C84" s="43"/>
      <c r="D84" s="43"/>
      <c r="E84" s="11" t="s">
        <v>9</v>
      </c>
      <c r="F84" s="12">
        <f t="shared" si="15"/>
        <v>1817500</v>
      </c>
      <c r="G84" s="12">
        <v>500000</v>
      </c>
      <c r="H84" s="12">
        <v>517500</v>
      </c>
      <c r="I84" s="12">
        <v>200000</v>
      </c>
      <c r="J84" s="12">
        <v>200000</v>
      </c>
      <c r="K84" s="12">
        <v>200000</v>
      </c>
      <c r="L84" s="12">
        <v>200000</v>
      </c>
      <c r="M84" s="47"/>
    </row>
    <row r="85" spans="1:13" s="3" customFormat="1" ht="11.25" customHeight="1" x14ac:dyDescent="0.2">
      <c r="A85" s="43"/>
      <c r="B85" s="56"/>
      <c r="C85" s="43"/>
      <c r="D85" s="43"/>
      <c r="E85" s="11" t="s">
        <v>10</v>
      </c>
      <c r="F85" s="12">
        <f t="shared" si="15"/>
        <v>0</v>
      </c>
      <c r="G85" s="24">
        <v>0</v>
      </c>
      <c r="H85" s="24">
        <v>0</v>
      </c>
      <c r="I85" s="24">
        <v>0</v>
      </c>
      <c r="J85" s="24">
        <v>0</v>
      </c>
      <c r="K85" s="24">
        <v>0</v>
      </c>
      <c r="L85" s="24">
        <v>0</v>
      </c>
      <c r="M85" s="47"/>
    </row>
    <row r="86" spans="1:13" s="3" customFormat="1" ht="11.25" customHeight="1" x14ac:dyDescent="0.2">
      <c r="A86" s="44"/>
      <c r="B86" s="57"/>
      <c r="C86" s="44"/>
      <c r="D86" s="44"/>
      <c r="E86" s="11" t="s">
        <v>11</v>
      </c>
      <c r="F86" s="12">
        <f t="shared" si="15"/>
        <v>0</v>
      </c>
      <c r="G86" s="24">
        <v>0</v>
      </c>
      <c r="H86" s="24">
        <v>0</v>
      </c>
      <c r="I86" s="24">
        <v>0</v>
      </c>
      <c r="J86" s="24">
        <v>0</v>
      </c>
      <c r="K86" s="24">
        <v>0</v>
      </c>
      <c r="L86" s="24">
        <v>0</v>
      </c>
      <c r="M86" s="48"/>
    </row>
    <row r="87" spans="1:13" s="3" customFormat="1" ht="12.75" customHeight="1" x14ac:dyDescent="0.2">
      <c r="A87" s="42" t="s">
        <v>87</v>
      </c>
      <c r="B87" s="55" t="s">
        <v>88</v>
      </c>
      <c r="C87" s="42" t="s">
        <v>23</v>
      </c>
      <c r="D87" s="42" t="s">
        <v>29</v>
      </c>
      <c r="E87" s="11" t="s">
        <v>6</v>
      </c>
      <c r="F87" s="12">
        <f t="shared" ref="F87:F92" si="17">SUM(G87:L87)</f>
        <v>488910.27</v>
      </c>
      <c r="G87" s="12">
        <f t="shared" ref="G87:H87" si="18">G88+G89+G90+G91+G92</f>
        <v>0</v>
      </c>
      <c r="H87" s="12">
        <f t="shared" si="18"/>
        <v>50000</v>
      </c>
      <c r="I87" s="12">
        <f>I88+I89+I90+I91+I92</f>
        <v>109607</v>
      </c>
      <c r="J87" s="12">
        <f t="shared" ref="J87:L87" si="19">J88+J89+J90+J91+J92</f>
        <v>109703.07</v>
      </c>
      <c r="K87" s="12">
        <f t="shared" si="19"/>
        <v>109800.1</v>
      </c>
      <c r="L87" s="12">
        <f t="shared" si="19"/>
        <v>109800.1</v>
      </c>
      <c r="M87" s="46"/>
    </row>
    <row r="88" spans="1:13" s="3" customFormat="1" x14ac:dyDescent="0.2">
      <c r="A88" s="43"/>
      <c r="B88" s="56"/>
      <c r="C88" s="43"/>
      <c r="D88" s="43"/>
      <c r="E88" s="11" t="s">
        <v>7</v>
      </c>
      <c r="F88" s="12">
        <f t="shared" si="17"/>
        <v>0</v>
      </c>
      <c r="G88" s="24">
        <v>0</v>
      </c>
      <c r="H88" s="24">
        <v>0</v>
      </c>
      <c r="I88" s="24">
        <v>0</v>
      </c>
      <c r="J88" s="24">
        <v>0</v>
      </c>
      <c r="K88" s="24">
        <v>0</v>
      </c>
      <c r="L88" s="24">
        <v>0</v>
      </c>
      <c r="M88" s="47"/>
    </row>
    <row r="89" spans="1:13" s="3" customFormat="1" x14ac:dyDescent="0.2">
      <c r="A89" s="43"/>
      <c r="B89" s="56"/>
      <c r="C89" s="43"/>
      <c r="D89" s="43"/>
      <c r="E89" s="11" t="s">
        <v>8</v>
      </c>
      <c r="F89" s="12">
        <f t="shared" si="17"/>
        <v>0</v>
      </c>
      <c r="G89" s="24">
        <v>0</v>
      </c>
      <c r="H89" s="24">
        <v>0</v>
      </c>
      <c r="I89" s="24">
        <v>0</v>
      </c>
      <c r="J89" s="24">
        <v>0</v>
      </c>
      <c r="K89" s="24">
        <v>0</v>
      </c>
      <c r="L89" s="24">
        <v>0</v>
      </c>
      <c r="M89" s="47"/>
    </row>
    <row r="90" spans="1:13" s="3" customFormat="1" x14ac:dyDescent="0.2">
      <c r="A90" s="43"/>
      <c r="B90" s="56"/>
      <c r="C90" s="43"/>
      <c r="D90" s="43"/>
      <c r="E90" s="11" t="s">
        <v>9</v>
      </c>
      <c r="F90" s="12">
        <f t="shared" si="17"/>
        <v>488910.27</v>
      </c>
      <c r="G90" s="12">
        <v>0</v>
      </c>
      <c r="H90" s="12">
        <v>50000</v>
      </c>
      <c r="I90" s="12">
        <v>109607</v>
      </c>
      <c r="J90" s="12">
        <v>109703.07</v>
      </c>
      <c r="K90" s="12">
        <v>109800.1</v>
      </c>
      <c r="L90" s="12">
        <v>109800.1</v>
      </c>
      <c r="M90" s="47"/>
    </row>
    <row r="91" spans="1:13" s="3" customFormat="1" x14ac:dyDescent="0.2">
      <c r="A91" s="43"/>
      <c r="B91" s="56"/>
      <c r="C91" s="43"/>
      <c r="D91" s="43"/>
      <c r="E91" s="11" t="s">
        <v>10</v>
      </c>
      <c r="F91" s="12">
        <f t="shared" si="17"/>
        <v>0</v>
      </c>
      <c r="G91" s="24">
        <v>0</v>
      </c>
      <c r="H91" s="24">
        <v>0</v>
      </c>
      <c r="I91" s="24">
        <v>0</v>
      </c>
      <c r="J91" s="24">
        <v>0</v>
      </c>
      <c r="K91" s="24">
        <v>0</v>
      </c>
      <c r="L91" s="24">
        <v>0</v>
      </c>
      <c r="M91" s="47"/>
    </row>
    <row r="92" spans="1:13" s="3" customFormat="1" x14ac:dyDescent="0.2">
      <c r="A92" s="44"/>
      <c r="B92" s="57"/>
      <c r="C92" s="44"/>
      <c r="D92" s="44"/>
      <c r="E92" s="11" t="s">
        <v>11</v>
      </c>
      <c r="F92" s="12">
        <f t="shared" si="17"/>
        <v>0</v>
      </c>
      <c r="G92" s="24">
        <v>0</v>
      </c>
      <c r="H92" s="24">
        <v>0</v>
      </c>
      <c r="I92" s="24">
        <v>0</v>
      </c>
      <c r="J92" s="24">
        <v>0</v>
      </c>
      <c r="K92" s="24">
        <v>0</v>
      </c>
      <c r="L92" s="24">
        <v>0</v>
      </c>
      <c r="M92" s="48"/>
    </row>
    <row r="93" spans="1:13" s="3" customFormat="1" ht="12.75" customHeight="1" x14ac:dyDescent="0.2">
      <c r="A93" s="35" t="s">
        <v>52</v>
      </c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4"/>
    </row>
    <row r="94" spans="1:13" s="3" customFormat="1" ht="12.75" customHeight="1" x14ac:dyDescent="0.2">
      <c r="A94" s="49" t="s">
        <v>16</v>
      </c>
      <c r="B94" s="55" t="s">
        <v>69</v>
      </c>
      <c r="C94" s="42" t="s">
        <v>23</v>
      </c>
      <c r="D94" s="42">
        <v>2020</v>
      </c>
      <c r="E94" s="11" t="s">
        <v>6</v>
      </c>
      <c r="F94" s="12">
        <f t="shared" ref="F94:L94" si="20">F95+F96+F97+F98+F99</f>
        <v>770321.5</v>
      </c>
      <c r="G94" s="12">
        <f t="shared" si="20"/>
        <v>770321.5</v>
      </c>
      <c r="H94" s="11">
        <f t="shared" si="20"/>
        <v>0</v>
      </c>
      <c r="I94" s="11">
        <v>0</v>
      </c>
      <c r="J94" s="11">
        <f t="shared" si="20"/>
        <v>0</v>
      </c>
      <c r="K94" s="11">
        <f t="shared" si="20"/>
        <v>0</v>
      </c>
      <c r="L94" s="11">
        <f t="shared" si="20"/>
        <v>0</v>
      </c>
      <c r="M94" s="46" t="s">
        <v>46</v>
      </c>
    </row>
    <row r="95" spans="1:13" s="3" customFormat="1" x14ac:dyDescent="0.2">
      <c r="A95" s="50"/>
      <c r="B95" s="56"/>
      <c r="C95" s="43"/>
      <c r="D95" s="43"/>
      <c r="E95" s="11" t="s">
        <v>7</v>
      </c>
      <c r="F95" s="12">
        <f>SUM(G95:L95)</f>
        <v>0</v>
      </c>
      <c r="G95" s="24">
        <v>0</v>
      </c>
      <c r="H95" s="24">
        <v>0</v>
      </c>
      <c r="I95" s="24">
        <v>0</v>
      </c>
      <c r="J95" s="24">
        <v>0</v>
      </c>
      <c r="K95" s="24">
        <v>0</v>
      </c>
      <c r="L95" s="24">
        <v>0</v>
      </c>
      <c r="M95" s="47"/>
    </row>
    <row r="96" spans="1:13" s="3" customFormat="1" x14ac:dyDescent="0.2">
      <c r="A96" s="50"/>
      <c r="B96" s="56"/>
      <c r="C96" s="43"/>
      <c r="D96" s="43"/>
      <c r="E96" s="11" t="s">
        <v>8</v>
      </c>
      <c r="F96" s="12">
        <f>SUM(G96:L96)</f>
        <v>0</v>
      </c>
      <c r="G96" s="24">
        <v>0</v>
      </c>
      <c r="H96" s="24">
        <v>0</v>
      </c>
      <c r="I96" s="24">
        <v>0</v>
      </c>
      <c r="J96" s="24">
        <v>0</v>
      </c>
      <c r="K96" s="24">
        <v>0</v>
      </c>
      <c r="L96" s="24">
        <v>0</v>
      </c>
      <c r="M96" s="47"/>
    </row>
    <row r="97" spans="1:13" s="3" customFormat="1" x14ac:dyDescent="0.2">
      <c r="A97" s="50"/>
      <c r="B97" s="56"/>
      <c r="C97" s="43"/>
      <c r="D97" s="43"/>
      <c r="E97" s="11" t="s">
        <v>9</v>
      </c>
      <c r="F97" s="12">
        <f>SUM(G97:L97)</f>
        <v>770321.5</v>
      </c>
      <c r="G97" s="12">
        <v>770321.5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47"/>
    </row>
    <row r="98" spans="1:13" s="3" customFormat="1" x14ac:dyDescent="0.2">
      <c r="A98" s="50"/>
      <c r="B98" s="56"/>
      <c r="C98" s="43"/>
      <c r="D98" s="43"/>
      <c r="E98" s="11" t="s">
        <v>10</v>
      </c>
      <c r="F98" s="12">
        <f>SUM(G98:L98)</f>
        <v>0</v>
      </c>
      <c r="G98" s="24">
        <v>0</v>
      </c>
      <c r="H98" s="24">
        <v>0</v>
      </c>
      <c r="I98" s="24">
        <v>0</v>
      </c>
      <c r="J98" s="24">
        <v>0</v>
      </c>
      <c r="K98" s="24">
        <v>0</v>
      </c>
      <c r="L98" s="24">
        <v>0</v>
      </c>
      <c r="M98" s="47"/>
    </row>
    <row r="99" spans="1:13" s="3" customFormat="1" x14ac:dyDescent="0.2">
      <c r="A99" s="51"/>
      <c r="B99" s="57"/>
      <c r="C99" s="44"/>
      <c r="D99" s="44"/>
      <c r="E99" s="11" t="s">
        <v>11</v>
      </c>
      <c r="F99" s="12">
        <f>SUM(G99:L99)</f>
        <v>0</v>
      </c>
      <c r="G99" s="24">
        <v>0</v>
      </c>
      <c r="H99" s="24">
        <v>0</v>
      </c>
      <c r="I99" s="24">
        <v>0</v>
      </c>
      <c r="J99" s="24">
        <v>0</v>
      </c>
      <c r="K99" s="24">
        <v>0</v>
      </c>
      <c r="L99" s="24">
        <v>0</v>
      </c>
      <c r="M99" s="48"/>
    </row>
    <row r="100" spans="1:13" s="3" customFormat="1" x14ac:dyDescent="0.2">
      <c r="A100" s="49" t="s">
        <v>72</v>
      </c>
      <c r="B100" s="55" t="s">
        <v>98</v>
      </c>
      <c r="C100" s="42" t="s">
        <v>23</v>
      </c>
      <c r="D100" s="42">
        <v>2021</v>
      </c>
      <c r="E100" s="11" t="s">
        <v>6</v>
      </c>
      <c r="F100" s="12">
        <f t="shared" ref="F100:H100" si="21">F101+F102+F103+F104+F105</f>
        <v>1885263.12</v>
      </c>
      <c r="G100" s="12">
        <f t="shared" si="21"/>
        <v>0</v>
      </c>
      <c r="H100" s="12">
        <f t="shared" si="21"/>
        <v>1885263.12</v>
      </c>
      <c r="I100" s="11">
        <v>0</v>
      </c>
      <c r="J100" s="11">
        <f t="shared" ref="J100:L100" si="22">J101+J102+J103+J104+J105</f>
        <v>0</v>
      </c>
      <c r="K100" s="11">
        <f t="shared" si="22"/>
        <v>0</v>
      </c>
      <c r="L100" s="11">
        <f t="shared" si="22"/>
        <v>0</v>
      </c>
      <c r="M100" s="46" t="s">
        <v>98</v>
      </c>
    </row>
    <row r="101" spans="1:13" s="3" customFormat="1" x14ac:dyDescent="0.2">
      <c r="A101" s="50"/>
      <c r="B101" s="56"/>
      <c r="C101" s="43"/>
      <c r="D101" s="43"/>
      <c r="E101" s="11" t="s">
        <v>7</v>
      </c>
      <c r="F101" s="12">
        <f>SUM(G101:L101)</f>
        <v>0</v>
      </c>
      <c r="G101" s="24">
        <v>0</v>
      </c>
      <c r="H101" s="24">
        <v>0</v>
      </c>
      <c r="I101" s="24">
        <v>0</v>
      </c>
      <c r="J101" s="24">
        <v>0</v>
      </c>
      <c r="K101" s="24">
        <v>0</v>
      </c>
      <c r="L101" s="24">
        <v>0</v>
      </c>
      <c r="M101" s="47"/>
    </row>
    <row r="102" spans="1:13" s="3" customFormat="1" x14ac:dyDescent="0.2">
      <c r="A102" s="50"/>
      <c r="B102" s="56"/>
      <c r="C102" s="43"/>
      <c r="D102" s="43"/>
      <c r="E102" s="11" t="s">
        <v>8</v>
      </c>
      <c r="F102" s="12">
        <f>SUM(G102:L102)</f>
        <v>0</v>
      </c>
      <c r="G102" s="24">
        <v>0</v>
      </c>
      <c r="H102" s="24">
        <v>0</v>
      </c>
      <c r="I102" s="24">
        <v>0</v>
      </c>
      <c r="J102" s="24">
        <v>0</v>
      </c>
      <c r="K102" s="24">
        <v>0</v>
      </c>
      <c r="L102" s="24">
        <v>0</v>
      </c>
      <c r="M102" s="47"/>
    </row>
    <row r="103" spans="1:13" s="3" customFormat="1" x14ac:dyDescent="0.2">
      <c r="A103" s="50"/>
      <c r="B103" s="56"/>
      <c r="C103" s="43"/>
      <c r="D103" s="43"/>
      <c r="E103" s="11" t="s">
        <v>9</v>
      </c>
      <c r="F103" s="12">
        <f>SUM(G103:L103)</f>
        <v>1885263.12</v>
      </c>
      <c r="G103" s="12">
        <v>0</v>
      </c>
      <c r="H103" s="12">
        <f>1865263.12+20000</f>
        <v>1885263.12</v>
      </c>
      <c r="I103" s="12">
        <v>0</v>
      </c>
      <c r="J103" s="12">
        <v>0</v>
      </c>
      <c r="K103" s="12">
        <v>0</v>
      </c>
      <c r="L103" s="12">
        <v>0</v>
      </c>
      <c r="M103" s="47"/>
    </row>
    <row r="104" spans="1:13" s="3" customFormat="1" x14ac:dyDescent="0.2">
      <c r="A104" s="50"/>
      <c r="B104" s="56"/>
      <c r="C104" s="43"/>
      <c r="D104" s="43"/>
      <c r="E104" s="11" t="s">
        <v>10</v>
      </c>
      <c r="F104" s="12">
        <f>SUM(G104:L104)</f>
        <v>0</v>
      </c>
      <c r="G104" s="24">
        <v>0</v>
      </c>
      <c r="H104" s="24">
        <v>0</v>
      </c>
      <c r="I104" s="24">
        <v>0</v>
      </c>
      <c r="J104" s="24">
        <v>0</v>
      </c>
      <c r="K104" s="24">
        <v>0</v>
      </c>
      <c r="L104" s="24">
        <v>0</v>
      </c>
      <c r="M104" s="47"/>
    </row>
    <row r="105" spans="1:13" s="3" customFormat="1" x14ac:dyDescent="0.2">
      <c r="A105" s="51"/>
      <c r="B105" s="57"/>
      <c r="C105" s="44"/>
      <c r="D105" s="44"/>
      <c r="E105" s="11" t="s">
        <v>11</v>
      </c>
      <c r="F105" s="12">
        <f>SUM(G105:L105)</f>
        <v>0</v>
      </c>
      <c r="G105" s="24">
        <v>0</v>
      </c>
      <c r="H105" s="24">
        <v>0</v>
      </c>
      <c r="I105" s="24">
        <v>0</v>
      </c>
      <c r="J105" s="24">
        <v>0</v>
      </c>
      <c r="K105" s="24">
        <v>0</v>
      </c>
      <c r="L105" s="24">
        <v>0</v>
      </c>
      <c r="M105" s="48"/>
    </row>
    <row r="106" spans="1:13" s="3" customFormat="1" x14ac:dyDescent="0.2">
      <c r="A106" s="49" t="s">
        <v>97</v>
      </c>
      <c r="B106" s="55" t="s">
        <v>100</v>
      </c>
      <c r="C106" s="42" t="s">
        <v>23</v>
      </c>
      <c r="D106" s="42">
        <v>2021</v>
      </c>
      <c r="E106" s="11" t="s">
        <v>6</v>
      </c>
      <c r="F106" s="12">
        <f t="shared" ref="F106:I106" si="23">F107+F108+F109+F110+F111</f>
        <v>5382867</v>
      </c>
      <c r="G106" s="24">
        <f t="shared" si="23"/>
        <v>0</v>
      </c>
      <c r="H106" s="12">
        <f t="shared" si="23"/>
        <v>5382867</v>
      </c>
      <c r="I106" s="12">
        <f t="shared" si="23"/>
        <v>0</v>
      </c>
      <c r="J106" s="12">
        <v>0</v>
      </c>
      <c r="K106" s="12">
        <f t="shared" ref="K106:L106" si="24">K107+K108+K109+K110+K111</f>
        <v>0</v>
      </c>
      <c r="L106" s="12">
        <f t="shared" si="24"/>
        <v>0</v>
      </c>
      <c r="M106" s="46" t="s">
        <v>101</v>
      </c>
    </row>
    <row r="107" spans="1:13" s="3" customFormat="1" x14ac:dyDescent="0.2">
      <c r="A107" s="50"/>
      <c r="B107" s="56"/>
      <c r="C107" s="43"/>
      <c r="D107" s="43"/>
      <c r="E107" s="11" t="s">
        <v>7</v>
      </c>
      <c r="F107" s="12">
        <f>SUM(G107:L107)</f>
        <v>0</v>
      </c>
      <c r="G107" s="24">
        <v>0</v>
      </c>
      <c r="H107" s="24">
        <v>0</v>
      </c>
      <c r="I107" s="12">
        <v>0</v>
      </c>
      <c r="J107" s="12">
        <v>0</v>
      </c>
      <c r="K107" s="12">
        <v>0</v>
      </c>
      <c r="L107" s="12">
        <v>0</v>
      </c>
      <c r="M107" s="47"/>
    </row>
    <row r="108" spans="1:13" s="3" customFormat="1" x14ac:dyDescent="0.2">
      <c r="A108" s="50"/>
      <c r="B108" s="56"/>
      <c r="C108" s="43"/>
      <c r="D108" s="43"/>
      <c r="E108" s="11" t="s">
        <v>8</v>
      </c>
      <c r="F108" s="12">
        <f>SUM(G108:L108)</f>
        <v>0</v>
      </c>
      <c r="G108" s="24">
        <v>0</v>
      </c>
      <c r="H108" s="24">
        <v>0</v>
      </c>
      <c r="I108" s="12">
        <v>0</v>
      </c>
      <c r="J108" s="12">
        <v>0</v>
      </c>
      <c r="K108" s="12">
        <v>0</v>
      </c>
      <c r="L108" s="12">
        <v>0</v>
      </c>
      <c r="M108" s="47"/>
    </row>
    <row r="109" spans="1:13" s="3" customFormat="1" x14ac:dyDescent="0.2">
      <c r="A109" s="50"/>
      <c r="B109" s="56"/>
      <c r="C109" s="43"/>
      <c r="D109" s="43"/>
      <c r="E109" s="11" t="s">
        <v>9</v>
      </c>
      <c r="F109" s="12">
        <f>SUM(G109:L109)</f>
        <v>5382867</v>
      </c>
      <c r="G109" s="24">
        <v>0</v>
      </c>
      <c r="H109" s="12">
        <v>5382867</v>
      </c>
      <c r="I109" s="12">
        <v>0</v>
      </c>
      <c r="J109" s="12">
        <v>0</v>
      </c>
      <c r="K109" s="12">
        <v>0</v>
      </c>
      <c r="L109" s="12">
        <v>0</v>
      </c>
      <c r="M109" s="47"/>
    </row>
    <row r="110" spans="1:13" s="3" customFormat="1" x14ac:dyDescent="0.2">
      <c r="A110" s="50"/>
      <c r="B110" s="56"/>
      <c r="C110" s="43"/>
      <c r="D110" s="43"/>
      <c r="E110" s="11" t="s">
        <v>10</v>
      </c>
      <c r="F110" s="12">
        <f>SUM(G110:L110)</f>
        <v>0</v>
      </c>
      <c r="G110" s="24">
        <v>0</v>
      </c>
      <c r="H110" s="24">
        <v>0</v>
      </c>
      <c r="I110" s="24">
        <v>0</v>
      </c>
      <c r="J110" s="24">
        <v>0</v>
      </c>
      <c r="K110" s="24">
        <v>0</v>
      </c>
      <c r="L110" s="24">
        <v>0</v>
      </c>
      <c r="M110" s="47"/>
    </row>
    <row r="111" spans="1:13" s="3" customFormat="1" x14ac:dyDescent="0.2">
      <c r="A111" s="51"/>
      <c r="B111" s="57"/>
      <c r="C111" s="44"/>
      <c r="D111" s="44"/>
      <c r="E111" s="11" t="s">
        <v>11</v>
      </c>
      <c r="F111" s="12">
        <f>SUM(G111:L111)</f>
        <v>0</v>
      </c>
      <c r="G111" s="24">
        <v>0</v>
      </c>
      <c r="H111" s="24">
        <v>0</v>
      </c>
      <c r="I111" s="24">
        <v>0</v>
      </c>
      <c r="J111" s="24">
        <v>0</v>
      </c>
      <c r="K111" s="24">
        <v>0</v>
      </c>
      <c r="L111" s="24">
        <v>0</v>
      </c>
      <c r="M111" s="48"/>
    </row>
    <row r="112" spans="1:13" s="3" customFormat="1" ht="12.75" customHeight="1" x14ac:dyDescent="0.2">
      <c r="A112" s="49" t="s">
        <v>99</v>
      </c>
      <c r="B112" s="55" t="s">
        <v>70</v>
      </c>
      <c r="C112" s="42" t="s">
        <v>23</v>
      </c>
      <c r="D112" s="42" t="s">
        <v>29</v>
      </c>
      <c r="E112" s="11" t="s">
        <v>6</v>
      </c>
      <c r="F112" s="12">
        <f t="shared" ref="F112:L112" si="25">F113+F114+F115+F116+F117</f>
        <v>21466104.740000002</v>
      </c>
      <c r="G112" s="12">
        <f t="shared" si="25"/>
        <v>17170740.030000001</v>
      </c>
      <c r="H112" s="12">
        <f t="shared" ref="H112:I112" si="26">H113+H114+H115+H116+H117</f>
        <v>3845364.71</v>
      </c>
      <c r="I112" s="12">
        <f t="shared" si="26"/>
        <v>450000</v>
      </c>
      <c r="J112" s="12">
        <v>0</v>
      </c>
      <c r="K112" s="12">
        <f t="shared" si="25"/>
        <v>0</v>
      </c>
      <c r="L112" s="12">
        <f t="shared" si="25"/>
        <v>0</v>
      </c>
      <c r="M112" s="46" t="s">
        <v>102</v>
      </c>
    </row>
    <row r="113" spans="1:13" s="3" customFormat="1" x14ac:dyDescent="0.2">
      <c r="A113" s="50"/>
      <c r="B113" s="56"/>
      <c r="C113" s="43"/>
      <c r="D113" s="43"/>
      <c r="E113" s="11" t="s">
        <v>7</v>
      </c>
      <c r="F113" s="12">
        <f>SUM(G113:L113)</f>
        <v>10982324.060000001</v>
      </c>
      <c r="G113" s="12">
        <v>10982324.060000001</v>
      </c>
      <c r="H113" s="24">
        <v>0</v>
      </c>
      <c r="I113" s="12">
        <v>0</v>
      </c>
      <c r="J113" s="12">
        <v>0</v>
      </c>
      <c r="K113" s="12">
        <v>0</v>
      </c>
      <c r="L113" s="12">
        <v>0</v>
      </c>
      <c r="M113" s="47"/>
    </row>
    <row r="114" spans="1:13" s="3" customFormat="1" x14ac:dyDescent="0.2">
      <c r="A114" s="50"/>
      <c r="B114" s="56"/>
      <c r="C114" s="43"/>
      <c r="D114" s="43"/>
      <c r="E114" s="11" t="s">
        <v>8</v>
      </c>
      <c r="F114" s="12">
        <f>SUM(G114:L114)</f>
        <v>5191568.3900000006</v>
      </c>
      <c r="G114" s="12">
        <v>2312128.39</v>
      </c>
      <c r="H114" s="12">
        <v>2879440</v>
      </c>
      <c r="I114" s="12">
        <v>0</v>
      </c>
      <c r="J114" s="12">
        <v>0</v>
      </c>
      <c r="K114" s="12">
        <v>0</v>
      </c>
      <c r="L114" s="12">
        <v>0</v>
      </c>
      <c r="M114" s="47"/>
    </row>
    <row r="115" spans="1:13" s="3" customFormat="1" x14ac:dyDescent="0.2">
      <c r="A115" s="50"/>
      <c r="B115" s="56"/>
      <c r="C115" s="43"/>
      <c r="D115" s="43"/>
      <c r="E115" s="11" t="s">
        <v>9</v>
      </c>
      <c r="F115" s="12">
        <f>SUM(G115:L115)</f>
        <v>5292212.29</v>
      </c>
      <c r="G115" s="12">
        <v>3876287.58</v>
      </c>
      <c r="H115" s="12">
        <f>675000+290924.71</f>
        <v>965924.71</v>
      </c>
      <c r="I115" s="12">
        <v>450000</v>
      </c>
      <c r="J115" s="12">
        <v>0</v>
      </c>
      <c r="K115" s="12">
        <v>0</v>
      </c>
      <c r="L115" s="12">
        <v>0</v>
      </c>
      <c r="M115" s="47"/>
    </row>
    <row r="116" spans="1:13" s="3" customFormat="1" x14ac:dyDescent="0.2">
      <c r="A116" s="50"/>
      <c r="B116" s="56"/>
      <c r="C116" s="43"/>
      <c r="D116" s="43"/>
      <c r="E116" s="11" t="s">
        <v>10</v>
      </c>
      <c r="F116" s="12">
        <f>SUM(G116:L116)</f>
        <v>0</v>
      </c>
      <c r="G116" s="24">
        <v>0</v>
      </c>
      <c r="H116" s="24">
        <v>0</v>
      </c>
      <c r="I116" s="24">
        <v>0</v>
      </c>
      <c r="J116" s="24">
        <v>0</v>
      </c>
      <c r="K116" s="24">
        <v>0</v>
      </c>
      <c r="L116" s="24">
        <v>0</v>
      </c>
      <c r="M116" s="47"/>
    </row>
    <row r="117" spans="1:13" s="3" customFormat="1" x14ac:dyDescent="0.2">
      <c r="A117" s="51"/>
      <c r="B117" s="57"/>
      <c r="C117" s="44"/>
      <c r="D117" s="44"/>
      <c r="E117" s="11" t="s">
        <v>11</v>
      </c>
      <c r="F117" s="12">
        <f>SUM(G117:L117)</f>
        <v>0</v>
      </c>
      <c r="G117" s="24">
        <v>0</v>
      </c>
      <c r="H117" s="24">
        <v>0</v>
      </c>
      <c r="I117" s="24">
        <v>0</v>
      </c>
      <c r="J117" s="24">
        <v>0</v>
      </c>
      <c r="K117" s="24">
        <v>0</v>
      </c>
      <c r="L117" s="24">
        <v>0</v>
      </c>
      <c r="M117" s="48"/>
    </row>
    <row r="118" spans="1:13" s="3" customFormat="1" ht="13.5" customHeight="1" x14ac:dyDescent="0.2">
      <c r="A118" s="70" t="s">
        <v>53</v>
      </c>
      <c r="B118" s="71"/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5"/>
    </row>
    <row r="119" spans="1:13" s="3" customFormat="1" ht="12.75" customHeight="1" x14ac:dyDescent="0.2">
      <c r="A119" s="42" t="s">
        <v>35</v>
      </c>
      <c r="B119" s="55" t="s">
        <v>44</v>
      </c>
      <c r="C119" s="42" t="s">
        <v>23</v>
      </c>
      <c r="D119" s="42" t="s">
        <v>29</v>
      </c>
      <c r="E119" s="11" t="s">
        <v>6</v>
      </c>
      <c r="F119" s="12">
        <f>SUM(G119:L119)</f>
        <v>10384000</v>
      </c>
      <c r="G119" s="12">
        <f t="shared" ref="G119:L119" si="27">G120+G121+G122+G123+G124</f>
        <v>64000</v>
      </c>
      <c r="H119" s="12">
        <f t="shared" si="27"/>
        <v>1600000</v>
      </c>
      <c r="I119" s="12">
        <f t="shared" si="27"/>
        <v>2180000</v>
      </c>
      <c r="J119" s="12">
        <f t="shared" si="27"/>
        <v>2180000</v>
      </c>
      <c r="K119" s="12">
        <f t="shared" si="27"/>
        <v>2180000</v>
      </c>
      <c r="L119" s="12">
        <f t="shared" si="27"/>
        <v>2180000</v>
      </c>
      <c r="M119" s="46" t="s">
        <v>17</v>
      </c>
    </row>
    <row r="120" spans="1:13" s="3" customFormat="1" x14ac:dyDescent="0.2">
      <c r="A120" s="43"/>
      <c r="B120" s="56"/>
      <c r="C120" s="43"/>
      <c r="D120" s="43"/>
      <c r="E120" s="11" t="s">
        <v>7</v>
      </c>
      <c r="F120" s="12">
        <f>SUM(G120:L120)</f>
        <v>0</v>
      </c>
      <c r="G120" s="24">
        <v>0</v>
      </c>
      <c r="H120" s="24">
        <v>0</v>
      </c>
      <c r="I120" s="24">
        <v>0</v>
      </c>
      <c r="J120" s="24">
        <v>0</v>
      </c>
      <c r="K120" s="24">
        <v>0</v>
      </c>
      <c r="L120" s="24">
        <v>0</v>
      </c>
      <c r="M120" s="47"/>
    </row>
    <row r="121" spans="1:13" s="3" customFormat="1" x14ac:dyDescent="0.2">
      <c r="A121" s="43"/>
      <c r="B121" s="56"/>
      <c r="C121" s="43"/>
      <c r="D121" s="43"/>
      <c r="E121" s="11" t="s">
        <v>8</v>
      </c>
      <c r="F121" s="12">
        <f>SUM(G121:L121)</f>
        <v>0</v>
      </c>
      <c r="G121" s="24">
        <v>0</v>
      </c>
      <c r="H121" s="24">
        <v>0</v>
      </c>
      <c r="I121" s="24">
        <v>0</v>
      </c>
      <c r="J121" s="24">
        <v>0</v>
      </c>
      <c r="K121" s="24">
        <v>0</v>
      </c>
      <c r="L121" s="24">
        <v>0</v>
      </c>
      <c r="M121" s="47"/>
    </row>
    <row r="122" spans="1:13" s="3" customFormat="1" x14ac:dyDescent="0.2">
      <c r="A122" s="43"/>
      <c r="B122" s="56"/>
      <c r="C122" s="43"/>
      <c r="D122" s="43"/>
      <c r="E122" s="11" t="s">
        <v>9</v>
      </c>
      <c r="F122" s="12">
        <f>SUM(G122:L122)</f>
        <v>10384000</v>
      </c>
      <c r="G122" s="12">
        <v>64000</v>
      </c>
      <c r="H122" s="12">
        <v>1600000</v>
      </c>
      <c r="I122" s="12">
        <v>2180000</v>
      </c>
      <c r="J122" s="12">
        <v>2180000</v>
      </c>
      <c r="K122" s="12">
        <v>2180000</v>
      </c>
      <c r="L122" s="12">
        <v>2180000</v>
      </c>
      <c r="M122" s="47"/>
    </row>
    <row r="123" spans="1:13" s="3" customFormat="1" x14ac:dyDescent="0.2">
      <c r="A123" s="43"/>
      <c r="B123" s="56"/>
      <c r="C123" s="43"/>
      <c r="D123" s="43"/>
      <c r="E123" s="11" t="s">
        <v>10</v>
      </c>
      <c r="F123" s="12">
        <f>SUM(G123:L123)</f>
        <v>0</v>
      </c>
      <c r="G123" s="24">
        <v>0</v>
      </c>
      <c r="H123" s="24">
        <v>0</v>
      </c>
      <c r="I123" s="24">
        <v>0</v>
      </c>
      <c r="J123" s="24">
        <v>0</v>
      </c>
      <c r="K123" s="24">
        <v>0</v>
      </c>
      <c r="L123" s="24">
        <v>0</v>
      </c>
      <c r="M123" s="47"/>
    </row>
    <row r="124" spans="1:13" s="3" customFormat="1" ht="24.75" customHeight="1" x14ac:dyDescent="0.2">
      <c r="A124" s="44"/>
      <c r="B124" s="57"/>
      <c r="C124" s="44"/>
      <c r="D124" s="44"/>
      <c r="E124" s="11" t="s">
        <v>11</v>
      </c>
      <c r="F124" s="12">
        <v>0</v>
      </c>
      <c r="G124" s="24">
        <v>0</v>
      </c>
      <c r="H124" s="24">
        <v>0</v>
      </c>
      <c r="I124" s="24">
        <v>0</v>
      </c>
      <c r="J124" s="24">
        <v>0</v>
      </c>
      <c r="K124" s="24">
        <v>0</v>
      </c>
      <c r="L124" s="24">
        <v>0</v>
      </c>
      <c r="M124" s="48"/>
    </row>
    <row r="125" spans="1:13" s="3" customFormat="1" ht="11.25" customHeight="1" x14ac:dyDescent="0.2">
      <c r="A125" s="35" t="s">
        <v>56</v>
      </c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4"/>
    </row>
    <row r="126" spans="1:13" s="3" customFormat="1" ht="11.25" customHeight="1" x14ac:dyDescent="0.2">
      <c r="A126" s="42" t="s">
        <v>36</v>
      </c>
      <c r="B126" s="55" t="s">
        <v>24</v>
      </c>
      <c r="C126" s="42" t="s">
        <v>23</v>
      </c>
      <c r="D126" s="42" t="s">
        <v>29</v>
      </c>
      <c r="E126" s="11" t="s">
        <v>6</v>
      </c>
      <c r="F126" s="12">
        <f t="shared" ref="F126:F131" si="28">SUM(G126:L126)</f>
        <v>15470812.699999999</v>
      </c>
      <c r="G126" s="12">
        <f t="shared" ref="G126:L126" si="29">G127+G128+G129+G130+G131</f>
        <v>2706376.8</v>
      </c>
      <c r="H126" s="12">
        <f t="shared" si="29"/>
        <v>3964435.9</v>
      </c>
      <c r="I126" s="12">
        <f t="shared" si="29"/>
        <v>2200000</v>
      </c>
      <c r="J126" s="12">
        <f t="shared" si="29"/>
        <v>2200000</v>
      </c>
      <c r="K126" s="12">
        <f t="shared" si="29"/>
        <v>2200000</v>
      </c>
      <c r="L126" s="12">
        <f t="shared" si="29"/>
        <v>2200000</v>
      </c>
      <c r="M126" s="46" t="s">
        <v>66</v>
      </c>
    </row>
    <row r="127" spans="1:13" s="3" customFormat="1" ht="11.25" customHeight="1" x14ac:dyDescent="0.2">
      <c r="A127" s="43"/>
      <c r="B127" s="56"/>
      <c r="C127" s="43"/>
      <c r="D127" s="43"/>
      <c r="E127" s="11" t="s">
        <v>7</v>
      </c>
      <c r="F127" s="12">
        <f t="shared" si="28"/>
        <v>0</v>
      </c>
      <c r="G127" s="24">
        <v>0</v>
      </c>
      <c r="H127" s="24">
        <v>0</v>
      </c>
      <c r="I127" s="24">
        <v>0</v>
      </c>
      <c r="J127" s="24">
        <v>0</v>
      </c>
      <c r="K127" s="24">
        <v>0</v>
      </c>
      <c r="L127" s="24">
        <v>0</v>
      </c>
      <c r="M127" s="47"/>
    </row>
    <row r="128" spans="1:13" s="3" customFormat="1" ht="11.25" customHeight="1" x14ac:dyDescent="0.2">
      <c r="A128" s="43"/>
      <c r="B128" s="56"/>
      <c r="C128" s="43"/>
      <c r="D128" s="43"/>
      <c r="E128" s="11" t="s">
        <v>8</v>
      </c>
      <c r="F128" s="12">
        <f t="shared" si="28"/>
        <v>0</v>
      </c>
      <c r="G128" s="24">
        <v>0</v>
      </c>
      <c r="H128" s="24">
        <v>0</v>
      </c>
      <c r="I128" s="24">
        <v>0</v>
      </c>
      <c r="J128" s="24">
        <v>0</v>
      </c>
      <c r="K128" s="24">
        <v>0</v>
      </c>
      <c r="L128" s="24">
        <v>0</v>
      </c>
      <c r="M128" s="47"/>
    </row>
    <row r="129" spans="1:13" s="3" customFormat="1" ht="11.25" customHeight="1" x14ac:dyDescent="0.2">
      <c r="A129" s="43"/>
      <c r="B129" s="56"/>
      <c r="C129" s="43"/>
      <c r="D129" s="43"/>
      <c r="E129" s="11" t="s">
        <v>9</v>
      </c>
      <c r="F129" s="12">
        <f t="shared" si="28"/>
        <v>15470812.699999999</v>
      </c>
      <c r="G129" s="12">
        <v>2706376.8</v>
      </c>
      <c r="H129" s="12">
        <f>3964435.9</f>
        <v>3964435.9</v>
      </c>
      <c r="I129" s="12">
        <v>2200000</v>
      </c>
      <c r="J129" s="12">
        <v>2200000</v>
      </c>
      <c r="K129" s="12">
        <v>2200000</v>
      </c>
      <c r="L129" s="12">
        <v>2200000</v>
      </c>
      <c r="M129" s="47"/>
    </row>
    <row r="130" spans="1:13" s="3" customFormat="1" ht="11.25" customHeight="1" x14ac:dyDescent="0.2">
      <c r="A130" s="43"/>
      <c r="B130" s="56"/>
      <c r="C130" s="43"/>
      <c r="D130" s="43"/>
      <c r="E130" s="11" t="s">
        <v>10</v>
      </c>
      <c r="F130" s="12">
        <f t="shared" si="28"/>
        <v>0</v>
      </c>
      <c r="G130" s="24">
        <v>0</v>
      </c>
      <c r="H130" s="24">
        <v>0</v>
      </c>
      <c r="I130" s="24">
        <v>0</v>
      </c>
      <c r="J130" s="24">
        <v>0</v>
      </c>
      <c r="K130" s="24">
        <v>0</v>
      </c>
      <c r="L130" s="24">
        <v>0</v>
      </c>
      <c r="M130" s="47"/>
    </row>
    <row r="131" spans="1:13" s="3" customFormat="1" ht="11.25" customHeight="1" x14ac:dyDescent="0.2">
      <c r="A131" s="44"/>
      <c r="B131" s="57"/>
      <c r="C131" s="44"/>
      <c r="D131" s="44"/>
      <c r="E131" s="11" t="s">
        <v>11</v>
      </c>
      <c r="F131" s="12">
        <f t="shared" si="28"/>
        <v>0</v>
      </c>
      <c r="G131" s="24">
        <v>0</v>
      </c>
      <c r="H131" s="24">
        <v>0</v>
      </c>
      <c r="I131" s="24">
        <v>0</v>
      </c>
      <c r="J131" s="24">
        <v>0</v>
      </c>
      <c r="K131" s="24">
        <v>0</v>
      </c>
      <c r="L131" s="24">
        <v>0</v>
      </c>
      <c r="M131" s="48"/>
    </row>
    <row r="132" spans="1:13" s="3" customFormat="1" x14ac:dyDescent="0.2">
      <c r="A132" s="42" t="s">
        <v>57</v>
      </c>
      <c r="B132" s="55" t="s">
        <v>25</v>
      </c>
      <c r="C132" s="42" t="s">
        <v>23</v>
      </c>
      <c r="D132" s="42" t="s">
        <v>26</v>
      </c>
      <c r="E132" s="11" t="s">
        <v>6</v>
      </c>
      <c r="F132" s="12">
        <f>SUM(G132:L132)</f>
        <v>0</v>
      </c>
      <c r="G132" s="11">
        <f t="shared" ref="G132:L132" si="30">G133+G134+G135+G136+G137</f>
        <v>0</v>
      </c>
      <c r="H132" s="11">
        <f t="shared" si="30"/>
        <v>0</v>
      </c>
      <c r="I132" s="11">
        <f t="shared" si="30"/>
        <v>0</v>
      </c>
      <c r="J132" s="11">
        <f t="shared" si="30"/>
        <v>0</v>
      </c>
      <c r="K132" s="11">
        <f t="shared" si="30"/>
        <v>0</v>
      </c>
      <c r="L132" s="12">
        <f t="shared" si="30"/>
        <v>0</v>
      </c>
      <c r="M132" s="46" t="s">
        <v>67</v>
      </c>
    </row>
    <row r="133" spans="1:13" s="3" customFormat="1" x14ac:dyDescent="0.2">
      <c r="A133" s="43"/>
      <c r="B133" s="56"/>
      <c r="C133" s="43"/>
      <c r="D133" s="43"/>
      <c r="E133" s="11" t="s">
        <v>7</v>
      </c>
      <c r="F133" s="12">
        <f>SUM(G133:L133)</f>
        <v>0</v>
      </c>
      <c r="G133" s="24">
        <v>0</v>
      </c>
      <c r="H133" s="24">
        <v>0</v>
      </c>
      <c r="I133" s="24">
        <v>0</v>
      </c>
      <c r="J133" s="24">
        <v>0</v>
      </c>
      <c r="K133" s="24">
        <v>0</v>
      </c>
      <c r="L133" s="24">
        <v>0</v>
      </c>
      <c r="M133" s="47"/>
    </row>
    <row r="134" spans="1:13" s="3" customFormat="1" x14ac:dyDescent="0.2">
      <c r="A134" s="43"/>
      <c r="B134" s="56"/>
      <c r="C134" s="43"/>
      <c r="D134" s="43"/>
      <c r="E134" s="11" t="s">
        <v>8</v>
      </c>
      <c r="F134" s="12">
        <f>SUM(G134:L134)</f>
        <v>0</v>
      </c>
      <c r="G134" s="24">
        <v>0</v>
      </c>
      <c r="H134" s="24">
        <v>0</v>
      </c>
      <c r="I134" s="24">
        <v>0</v>
      </c>
      <c r="J134" s="24">
        <v>0</v>
      </c>
      <c r="K134" s="24">
        <v>0</v>
      </c>
      <c r="L134" s="24">
        <v>0</v>
      </c>
      <c r="M134" s="47"/>
    </row>
    <row r="135" spans="1:13" s="3" customFormat="1" x14ac:dyDescent="0.2">
      <c r="A135" s="43"/>
      <c r="B135" s="56"/>
      <c r="C135" s="43"/>
      <c r="D135" s="43"/>
      <c r="E135" s="11" t="s">
        <v>9</v>
      </c>
      <c r="F135" s="12">
        <f>SUM(G135:L135)</f>
        <v>0</v>
      </c>
      <c r="G135" s="24">
        <v>0</v>
      </c>
      <c r="H135" s="24">
        <v>0</v>
      </c>
      <c r="I135" s="24">
        <v>0</v>
      </c>
      <c r="J135" s="24">
        <v>0</v>
      </c>
      <c r="K135" s="24">
        <v>0</v>
      </c>
      <c r="L135" s="12">
        <v>0</v>
      </c>
      <c r="M135" s="47"/>
    </row>
    <row r="136" spans="1:13" s="3" customFormat="1" x14ac:dyDescent="0.2">
      <c r="A136" s="43"/>
      <c r="B136" s="56"/>
      <c r="C136" s="43"/>
      <c r="D136" s="43"/>
      <c r="E136" s="11" t="s">
        <v>10</v>
      </c>
      <c r="F136" s="12">
        <f>SUM(G136:L136)</f>
        <v>0</v>
      </c>
      <c r="G136" s="24">
        <v>0</v>
      </c>
      <c r="H136" s="24">
        <v>0</v>
      </c>
      <c r="I136" s="24">
        <v>0</v>
      </c>
      <c r="J136" s="24">
        <v>0</v>
      </c>
      <c r="K136" s="24">
        <v>0</v>
      </c>
      <c r="L136" s="24">
        <v>0</v>
      </c>
      <c r="M136" s="47"/>
    </row>
    <row r="137" spans="1:13" s="3" customFormat="1" x14ac:dyDescent="0.2">
      <c r="A137" s="44"/>
      <c r="B137" s="57"/>
      <c r="C137" s="44"/>
      <c r="D137" s="44"/>
      <c r="E137" s="11" t="s">
        <v>11</v>
      </c>
      <c r="F137" s="12">
        <v>0</v>
      </c>
      <c r="G137" s="24">
        <v>0</v>
      </c>
      <c r="H137" s="24">
        <v>0</v>
      </c>
      <c r="I137" s="24">
        <v>0</v>
      </c>
      <c r="J137" s="24">
        <v>0</v>
      </c>
      <c r="K137" s="24">
        <v>0</v>
      </c>
      <c r="L137" s="24">
        <v>0</v>
      </c>
      <c r="M137" s="48"/>
    </row>
    <row r="138" spans="1:13" s="3" customFormat="1" x14ac:dyDescent="0.2">
      <c r="A138" s="42" t="s">
        <v>79</v>
      </c>
      <c r="B138" s="55" t="s">
        <v>83</v>
      </c>
      <c r="C138" s="42" t="s">
        <v>23</v>
      </c>
      <c r="D138" s="42">
        <v>2020</v>
      </c>
      <c r="E138" s="11" t="s">
        <v>6</v>
      </c>
      <c r="F138" s="12">
        <f>SUM(G138:L138)</f>
        <v>144593.29</v>
      </c>
      <c r="G138" s="12">
        <f>G139+G140+G141+G142+G143</f>
        <v>144593.29</v>
      </c>
      <c r="H138" s="11">
        <f>H139+H140+H141+H142+H143</f>
        <v>0</v>
      </c>
      <c r="I138" s="11">
        <f>I139+I140+I141+I142+I143</f>
        <v>0</v>
      </c>
      <c r="J138" s="11">
        <f>J139+J140+J141+J142+J143</f>
        <v>0</v>
      </c>
      <c r="K138" s="11">
        <f>K139+K140+K141+K142+K143</f>
        <v>0</v>
      </c>
      <c r="L138" s="11">
        <v>0</v>
      </c>
      <c r="M138" s="46" t="s">
        <v>84</v>
      </c>
    </row>
    <row r="139" spans="1:13" s="3" customFormat="1" x14ac:dyDescent="0.2">
      <c r="A139" s="43"/>
      <c r="B139" s="56"/>
      <c r="C139" s="43"/>
      <c r="D139" s="43"/>
      <c r="E139" s="11" t="s">
        <v>7</v>
      </c>
      <c r="F139" s="12">
        <f>SUM(G139:L139)</f>
        <v>0</v>
      </c>
      <c r="G139" s="24">
        <v>0</v>
      </c>
      <c r="H139" s="24">
        <v>0</v>
      </c>
      <c r="I139" s="24">
        <v>0</v>
      </c>
      <c r="J139" s="24">
        <v>0</v>
      </c>
      <c r="K139" s="24">
        <v>0</v>
      </c>
      <c r="L139" s="24">
        <v>0</v>
      </c>
      <c r="M139" s="47"/>
    </row>
    <row r="140" spans="1:13" s="3" customFormat="1" x14ac:dyDescent="0.2">
      <c r="A140" s="43"/>
      <c r="B140" s="56"/>
      <c r="C140" s="43"/>
      <c r="D140" s="43"/>
      <c r="E140" s="11" t="s">
        <v>8</v>
      </c>
      <c r="F140" s="12">
        <f>SUM(G140:L140)</f>
        <v>0</v>
      </c>
      <c r="G140" s="24">
        <v>0</v>
      </c>
      <c r="H140" s="24">
        <v>0</v>
      </c>
      <c r="I140" s="24">
        <v>0</v>
      </c>
      <c r="J140" s="24">
        <v>0</v>
      </c>
      <c r="K140" s="24">
        <v>0</v>
      </c>
      <c r="L140" s="24">
        <v>0</v>
      </c>
      <c r="M140" s="47"/>
    </row>
    <row r="141" spans="1:13" s="3" customFormat="1" x14ac:dyDescent="0.2">
      <c r="A141" s="43"/>
      <c r="B141" s="56"/>
      <c r="C141" s="43"/>
      <c r="D141" s="43"/>
      <c r="E141" s="11" t="s">
        <v>9</v>
      </c>
      <c r="F141" s="12">
        <f>SUM(G141:L141)</f>
        <v>144593.29</v>
      </c>
      <c r="G141" s="12">
        <v>144593.29</v>
      </c>
      <c r="H141" s="24">
        <v>0</v>
      </c>
      <c r="I141" s="24">
        <v>0</v>
      </c>
      <c r="J141" s="24">
        <v>0</v>
      </c>
      <c r="K141" s="24">
        <v>0</v>
      </c>
      <c r="L141" s="24">
        <v>0</v>
      </c>
      <c r="M141" s="47"/>
    </row>
    <row r="142" spans="1:13" s="3" customFormat="1" x14ac:dyDescent="0.2">
      <c r="A142" s="43"/>
      <c r="B142" s="56"/>
      <c r="C142" s="43"/>
      <c r="D142" s="43"/>
      <c r="E142" s="11" t="s">
        <v>10</v>
      </c>
      <c r="F142" s="12">
        <f>SUM(G142:L142)</f>
        <v>0</v>
      </c>
      <c r="G142" s="24">
        <v>0</v>
      </c>
      <c r="H142" s="24">
        <v>0</v>
      </c>
      <c r="I142" s="24">
        <v>0</v>
      </c>
      <c r="J142" s="24">
        <v>0</v>
      </c>
      <c r="K142" s="24">
        <v>0</v>
      </c>
      <c r="L142" s="24">
        <v>0</v>
      </c>
      <c r="M142" s="47"/>
    </row>
    <row r="143" spans="1:13" s="3" customFormat="1" x14ac:dyDescent="0.2">
      <c r="A143" s="44"/>
      <c r="B143" s="57"/>
      <c r="C143" s="44"/>
      <c r="D143" s="44"/>
      <c r="E143" s="11" t="s">
        <v>11</v>
      </c>
      <c r="F143" s="12">
        <v>0</v>
      </c>
      <c r="G143" s="24">
        <v>0</v>
      </c>
      <c r="H143" s="24">
        <v>0</v>
      </c>
      <c r="I143" s="24">
        <v>0</v>
      </c>
      <c r="J143" s="24">
        <v>0</v>
      </c>
      <c r="K143" s="24">
        <v>0</v>
      </c>
      <c r="L143" s="24">
        <v>0</v>
      </c>
      <c r="M143" s="48"/>
    </row>
    <row r="144" spans="1:13" s="3" customFormat="1" x14ac:dyDescent="0.2">
      <c r="A144" s="42" t="s">
        <v>82</v>
      </c>
      <c r="B144" s="55" t="s">
        <v>80</v>
      </c>
      <c r="C144" s="42" t="s">
        <v>23</v>
      </c>
      <c r="D144" s="42">
        <v>2020</v>
      </c>
      <c r="E144" s="11" t="s">
        <v>6</v>
      </c>
      <c r="F144" s="12">
        <f>SUM(G144:L144)</f>
        <v>474244</v>
      </c>
      <c r="G144" s="12">
        <f>G145+G146+G147+G148+G149</f>
        <v>474244</v>
      </c>
      <c r="H144" s="11">
        <f>H145+H146+H147+H148+H149</f>
        <v>0</v>
      </c>
      <c r="I144" s="11">
        <f>I145+I146+I147+I148+I149</f>
        <v>0</v>
      </c>
      <c r="J144" s="11">
        <f>J145+J146+J147+J148+J149</f>
        <v>0</v>
      </c>
      <c r="K144" s="11">
        <f>K145+K146+K147+K148+K149</f>
        <v>0</v>
      </c>
      <c r="L144" s="11">
        <v>0</v>
      </c>
      <c r="M144" s="46" t="s">
        <v>81</v>
      </c>
    </row>
    <row r="145" spans="1:13" s="3" customFormat="1" x14ac:dyDescent="0.2">
      <c r="A145" s="43"/>
      <c r="B145" s="56"/>
      <c r="C145" s="43"/>
      <c r="D145" s="43"/>
      <c r="E145" s="11" t="s">
        <v>7</v>
      </c>
      <c r="F145" s="12">
        <f>SUM(G145:L145)</f>
        <v>0</v>
      </c>
      <c r="G145" s="24">
        <v>0</v>
      </c>
      <c r="H145" s="24">
        <v>0</v>
      </c>
      <c r="I145" s="24">
        <v>0</v>
      </c>
      <c r="J145" s="24">
        <v>0</v>
      </c>
      <c r="K145" s="24">
        <v>0</v>
      </c>
      <c r="L145" s="24">
        <v>0</v>
      </c>
      <c r="M145" s="47"/>
    </row>
    <row r="146" spans="1:13" s="3" customFormat="1" x14ac:dyDescent="0.2">
      <c r="A146" s="43"/>
      <c r="B146" s="56"/>
      <c r="C146" s="43"/>
      <c r="D146" s="43"/>
      <c r="E146" s="11" t="s">
        <v>8</v>
      </c>
      <c r="F146" s="12">
        <f>SUM(G146:L146)</f>
        <v>0</v>
      </c>
      <c r="G146" s="24">
        <v>0</v>
      </c>
      <c r="H146" s="24">
        <v>0</v>
      </c>
      <c r="I146" s="24">
        <v>0</v>
      </c>
      <c r="J146" s="24">
        <v>0</v>
      </c>
      <c r="K146" s="24">
        <v>0</v>
      </c>
      <c r="L146" s="24">
        <v>0</v>
      </c>
      <c r="M146" s="47"/>
    </row>
    <row r="147" spans="1:13" s="3" customFormat="1" x14ac:dyDescent="0.2">
      <c r="A147" s="43"/>
      <c r="B147" s="56"/>
      <c r="C147" s="43"/>
      <c r="D147" s="43"/>
      <c r="E147" s="11" t="s">
        <v>9</v>
      </c>
      <c r="F147" s="12">
        <f>SUM(G147:L147)</f>
        <v>474244</v>
      </c>
      <c r="G147" s="12">
        <v>474244</v>
      </c>
      <c r="H147" s="24">
        <v>0</v>
      </c>
      <c r="I147" s="24">
        <v>0</v>
      </c>
      <c r="J147" s="24">
        <v>0</v>
      </c>
      <c r="K147" s="24">
        <v>0</v>
      </c>
      <c r="L147" s="24">
        <v>0</v>
      </c>
      <c r="M147" s="47"/>
    </row>
    <row r="148" spans="1:13" s="3" customFormat="1" x14ac:dyDescent="0.2">
      <c r="A148" s="43"/>
      <c r="B148" s="56"/>
      <c r="C148" s="43"/>
      <c r="D148" s="43"/>
      <c r="E148" s="11" t="s">
        <v>10</v>
      </c>
      <c r="F148" s="12">
        <f>SUM(G148:L148)</f>
        <v>0</v>
      </c>
      <c r="G148" s="24">
        <v>0</v>
      </c>
      <c r="H148" s="24">
        <v>0</v>
      </c>
      <c r="I148" s="24">
        <v>0</v>
      </c>
      <c r="J148" s="24">
        <v>0</v>
      </c>
      <c r="K148" s="24">
        <v>0</v>
      </c>
      <c r="L148" s="24">
        <v>0</v>
      </c>
      <c r="M148" s="47"/>
    </row>
    <row r="149" spans="1:13" s="3" customFormat="1" x14ac:dyDescent="0.2">
      <c r="A149" s="44"/>
      <c r="B149" s="57"/>
      <c r="C149" s="44"/>
      <c r="D149" s="44"/>
      <c r="E149" s="11" t="s">
        <v>11</v>
      </c>
      <c r="F149" s="12">
        <v>0</v>
      </c>
      <c r="G149" s="24">
        <v>0</v>
      </c>
      <c r="H149" s="24">
        <v>0</v>
      </c>
      <c r="I149" s="24">
        <v>0</v>
      </c>
      <c r="J149" s="24">
        <v>0</v>
      </c>
      <c r="K149" s="24">
        <v>0</v>
      </c>
      <c r="L149" s="24">
        <v>0</v>
      </c>
      <c r="M149" s="48"/>
    </row>
    <row r="150" spans="1:13" s="3" customFormat="1" ht="12.75" customHeight="1" x14ac:dyDescent="0.2">
      <c r="A150" s="35" t="s">
        <v>58</v>
      </c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4"/>
    </row>
    <row r="151" spans="1:13" s="3" customFormat="1" ht="11.25" customHeight="1" x14ac:dyDescent="0.2">
      <c r="A151" s="42" t="s">
        <v>18</v>
      </c>
      <c r="B151" s="55" t="s">
        <v>42</v>
      </c>
      <c r="C151" s="42" t="s">
        <v>23</v>
      </c>
      <c r="D151" s="42">
        <v>2020</v>
      </c>
      <c r="E151" s="11" t="s">
        <v>6</v>
      </c>
      <c r="F151" s="12">
        <f t="shared" ref="F151:F156" si="31">SUM(G151:L151)</f>
        <v>5270912.4000000004</v>
      </c>
      <c r="G151" s="12">
        <f t="shared" ref="G151:L151" si="32">G152+G153+G154+G155+G156</f>
        <v>1400000</v>
      </c>
      <c r="H151" s="12">
        <f t="shared" si="32"/>
        <v>3870912.4</v>
      </c>
      <c r="I151" s="11">
        <f t="shared" si="32"/>
        <v>0</v>
      </c>
      <c r="J151" s="11">
        <f t="shared" si="32"/>
        <v>0</v>
      </c>
      <c r="K151" s="11">
        <f t="shared" si="32"/>
        <v>0</v>
      </c>
      <c r="L151" s="11">
        <f t="shared" si="32"/>
        <v>0</v>
      </c>
      <c r="M151" s="46" t="s">
        <v>96</v>
      </c>
    </row>
    <row r="152" spans="1:13" s="3" customFormat="1" ht="11.25" customHeight="1" x14ac:dyDescent="0.2">
      <c r="A152" s="43"/>
      <c r="B152" s="56"/>
      <c r="C152" s="43"/>
      <c r="D152" s="43"/>
      <c r="E152" s="11" t="s">
        <v>7</v>
      </c>
      <c r="F152" s="12">
        <f t="shared" si="31"/>
        <v>0</v>
      </c>
      <c r="G152" s="24">
        <v>0</v>
      </c>
      <c r="H152" s="24">
        <v>0</v>
      </c>
      <c r="I152" s="24">
        <v>0</v>
      </c>
      <c r="J152" s="24">
        <v>0</v>
      </c>
      <c r="K152" s="24">
        <v>0</v>
      </c>
      <c r="L152" s="24">
        <v>0</v>
      </c>
      <c r="M152" s="47"/>
    </row>
    <row r="153" spans="1:13" s="3" customFormat="1" ht="11.25" customHeight="1" x14ac:dyDescent="0.2">
      <c r="A153" s="43"/>
      <c r="B153" s="56"/>
      <c r="C153" s="43"/>
      <c r="D153" s="43"/>
      <c r="E153" s="11" t="s">
        <v>8</v>
      </c>
      <c r="F153" s="12">
        <f t="shared" si="31"/>
        <v>0</v>
      </c>
      <c r="G153" s="24">
        <v>0</v>
      </c>
      <c r="H153" s="24">
        <v>0</v>
      </c>
      <c r="I153" s="24">
        <v>0</v>
      </c>
      <c r="J153" s="24">
        <v>0</v>
      </c>
      <c r="K153" s="24">
        <v>0</v>
      </c>
      <c r="L153" s="24">
        <v>0</v>
      </c>
      <c r="M153" s="47"/>
    </row>
    <row r="154" spans="1:13" s="3" customFormat="1" ht="11.25" customHeight="1" x14ac:dyDescent="0.2">
      <c r="A154" s="43"/>
      <c r="B154" s="56"/>
      <c r="C154" s="43"/>
      <c r="D154" s="43"/>
      <c r="E154" s="11" t="s">
        <v>9</v>
      </c>
      <c r="F154" s="12">
        <f t="shared" si="31"/>
        <v>5270912.4000000004</v>
      </c>
      <c r="G154" s="12">
        <v>1400000</v>
      </c>
      <c r="H154" s="12">
        <f>3870912.4</f>
        <v>3870912.4</v>
      </c>
      <c r="I154" s="24">
        <v>0</v>
      </c>
      <c r="J154" s="24">
        <v>0</v>
      </c>
      <c r="K154" s="24">
        <v>0</v>
      </c>
      <c r="L154" s="24">
        <v>0</v>
      </c>
      <c r="M154" s="47"/>
    </row>
    <row r="155" spans="1:13" s="3" customFormat="1" ht="11.25" customHeight="1" x14ac:dyDescent="0.2">
      <c r="A155" s="43"/>
      <c r="B155" s="56"/>
      <c r="C155" s="43"/>
      <c r="D155" s="43"/>
      <c r="E155" s="11" t="s">
        <v>10</v>
      </c>
      <c r="F155" s="12">
        <f t="shared" si="31"/>
        <v>0</v>
      </c>
      <c r="G155" s="24">
        <v>0</v>
      </c>
      <c r="H155" s="24">
        <v>0</v>
      </c>
      <c r="I155" s="24">
        <v>0</v>
      </c>
      <c r="J155" s="24">
        <v>0</v>
      </c>
      <c r="K155" s="24">
        <v>0</v>
      </c>
      <c r="L155" s="24">
        <v>0</v>
      </c>
      <c r="M155" s="47"/>
    </row>
    <row r="156" spans="1:13" s="3" customFormat="1" ht="11.25" customHeight="1" x14ac:dyDescent="0.2">
      <c r="A156" s="44"/>
      <c r="B156" s="57"/>
      <c r="C156" s="44"/>
      <c r="D156" s="44"/>
      <c r="E156" s="11" t="s">
        <v>11</v>
      </c>
      <c r="F156" s="12">
        <f t="shared" si="31"/>
        <v>0</v>
      </c>
      <c r="G156" s="24">
        <v>0</v>
      </c>
      <c r="H156" s="24">
        <v>0</v>
      </c>
      <c r="I156" s="24">
        <v>0</v>
      </c>
      <c r="J156" s="24">
        <v>0</v>
      </c>
      <c r="K156" s="24">
        <v>0</v>
      </c>
      <c r="L156" s="24">
        <v>0</v>
      </c>
      <c r="M156" s="48"/>
    </row>
    <row r="157" spans="1:13" s="3" customFormat="1" ht="11.25" customHeight="1" x14ac:dyDescent="0.2">
      <c r="A157" s="35" t="s">
        <v>78</v>
      </c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84"/>
    </row>
    <row r="158" spans="1:13" s="3" customFormat="1" ht="11.25" customHeight="1" x14ac:dyDescent="0.2">
      <c r="A158" s="42" t="s">
        <v>85</v>
      </c>
      <c r="B158" s="55" t="s">
        <v>40</v>
      </c>
      <c r="C158" s="42" t="s">
        <v>23</v>
      </c>
      <c r="D158" s="42">
        <v>2020</v>
      </c>
      <c r="E158" s="11" t="s">
        <v>6</v>
      </c>
      <c r="F158" s="12">
        <f t="shared" ref="F158:L158" si="33">F159+F160+F161+F162+F163</f>
        <v>0</v>
      </c>
      <c r="G158" s="11">
        <f t="shared" si="33"/>
        <v>0</v>
      </c>
      <c r="H158" s="11">
        <v>0</v>
      </c>
      <c r="I158" s="12">
        <f t="shared" si="33"/>
        <v>0</v>
      </c>
      <c r="J158" s="11">
        <f t="shared" si="33"/>
        <v>0</v>
      </c>
      <c r="K158" s="11">
        <f t="shared" si="33"/>
        <v>0</v>
      </c>
      <c r="L158" s="11">
        <f t="shared" si="33"/>
        <v>0</v>
      </c>
      <c r="M158" s="46" t="s">
        <v>68</v>
      </c>
    </row>
    <row r="159" spans="1:13" s="3" customFormat="1" ht="11.25" customHeight="1" x14ac:dyDescent="0.2">
      <c r="A159" s="43"/>
      <c r="B159" s="56"/>
      <c r="C159" s="43"/>
      <c r="D159" s="43"/>
      <c r="E159" s="11" t="s">
        <v>7</v>
      </c>
      <c r="F159" s="12">
        <f t="shared" ref="F159:F169" si="34">SUM(G159:L159)</f>
        <v>0</v>
      </c>
      <c r="G159" s="24">
        <v>0</v>
      </c>
      <c r="H159" s="24">
        <v>0</v>
      </c>
      <c r="I159" s="24">
        <v>0</v>
      </c>
      <c r="J159" s="24">
        <v>0</v>
      </c>
      <c r="K159" s="24">
        <v>0</v>
      </c>
      <c r="L159" s="24">
        <v>0</v>
      </c>
      <c r="M159" s="47"/>
    </row>
    <row r="160" spans="1:13" s="3" customFormat="1" ht="11.25" customHeight="1" x14ac:dyDescent="0.2">
      <c r="A160" s="43"/>
      <c r="B160" s="56"/>
      <c r="C160" s="43"/>
      <c r="D160" s="43"/>
      <c r="E160" s="11" t="s">
        <v>8</v>
      </c>
      <c r="F160" s="12">
        <f t="shared" si="34"/>
        <v>0</v>
      </c>
      <c r="G160" s="24">
        <v>0</v>
      </c>
      <c r="H160" s="24">
        <v>0</v>
      </c>
      <c r="I160" s="24">
        <v>0</v>
      </c>
      <c r="J160" s="24">
        <v>0</v>
      </c>
      <c r="K160" s="24">
        <v>0</v>
      </c>
      <c r="L160" s="24">
        <v>0</v>
      </c>
      <c r="M160" s="47"/>
    </row>
    <row r="161" spans="1:13" s="3" customFormat="1" ht="11.25" customHeight="1" x14ac:dyDescent="0.2">
      <c r="A161" s="43"/>
      <c r="B161" s="56"/>
      <c r="C161" s="43"/>
      <c r="D161" s="43"/>
      <c r="E161" s="11" t="s">
        <v>9</v>
      </c>
      <c r="F161" s="12">
        <f t="shared" si="34"/>
        <v>0</v>
      </c>
      <c r="G161" s="12">
        <v>0</v>
      </c>
      <c r="H161" s="12">
        <v>0</v>
      </c>
      <c r="I161" s="12">
        <v>0</v>
      </c>
      <c r="J161" s="24">
        <v>0</v>
      </c>
      <c r="K161" s="24">
        <v>0</v>
      </c>
      <c r="L161" s="24">
        <v>0</v>
      </c>
      <c r="M161" s="47"/>
    </row>
    <row r="162" spans="1:13" s="3" customFormat="1" ht="11.25" customHeight="1" x14ac:dyDescent="0.2">
      <c r="A162" s="43"/>
      <c r="B162" s="56"/>
      <c r="C162" s="43"/>
      <c r="D162" s="43"/>
      <c r="E162" s="11" t="s">
        <v>10</v>
      </c>
      <c r="F162" s="12">
        <f t="shared" si="34"/>
        <v>0</v>
      </c>
      <c r="G162" s="24">
        <v>0</v>
      </c>
      <c r="H162" s="24">
        <v>0</v>
      </c>
      <c r="I162" s="24">
        <v>0</v>
      </c>
      <c r="J162" s="24">
        <v>0</v>
      </c>
      <c r="K162" s="24">
        <v>0</v>
      </c>
      <c r="L162" s="24">
        <v>0</v>
      </c>
      <c r="M162" s="47"/>
    </row>
    <row r="163" spans="1:13" s="3" customFormat="1" ht="11.25" customHeight="1" x14ac:dyDescent="0.2">
      <c r="A163" s="44"/>
      <c r="B163" s="57"/>
      <c r="C163" s="44"/>
      <c r="D163" s="44"/>
      <c r="E163" s="11" t="s">
        <v>11</v>
      </c>
      <c r="F163" s="12">
        <f t="shared" si="34"/>
        <v>0</v>
      </c>
      <c r="G163" s="24">
        <v>0</v>
      </c>
      <c r="H163" s="24">
        <v>0</v>
      </c>
      <c r="I163" s="24">
        <v>0</v>
      </c>
      <c r="J163" s="24">
        <v>0</v>
      </c>
      <c r="K163" s="24">
        <v>0</v>
      </c>
      <c r="L163" s="24">
        <v>0</v>
      </c>
      <c r="M163" s="48"/>
    </row>
    <row r="164" spans="1:13" s="3" customFormat="1" ht="12.75" customHeight="1" x14ac:dyDescent="0.2">
      <c r="A164" s="75" t="s">
        <v>12</v>
      </c>
      <c r="B164" s="76"/>
      <c r="C164" s="76"/>
      <c r="D164" s="77"/>
      <c r="E164" s="8" t="s">
        <v>6</v>
      </c>
      <c r="F164" s="7">
        <f>SUM(G164:L164)</f>
        <v>111236374.89999998</v>
      </c>
      <c r="G164" s="16">
        <f>SUM(G165+G166+G167+G168+G169)</f>
        <v>37084530.960000001</v>
      </c>
      <c r="H164" s="16">
        <f>SUM(H165+H166+H167+H168+H169)</f>
        <v>36068933.670000002</v>
      </c>
      <c r="I164" s="16">
        <f t="shared" ref="I164:L164" si="35">SUM(I165+I166+I167+I168+I169)</f>
        <v>10720607</v>
      </c>
      <c r="J164" s="16">
        <f t="shared" si="35"/>
        <v>9120703.0700000003</v>
      </c>
      <c r="K164" s="16">
        <f t="shared" si="35"/>
        <v>9120800.0999999996</v>
      </c>
      <c r="L164" s="16">
        <f>SUM(L165+L166+L167+L168+L169)</f>
        <v>9120800.0999999996</v>
      </c>
      <c r="M164" s="72" t="s">
        <v>12</v>
      </c>
    </row>
    <row r="165" spans="1:13" s="3" customFormat="1" x14ac:dyDescent="0.2">
      <c r="A165" s="78"/>
      <c r="B165" s="79"/>
      <c r="C165" s="79"/>
      <c r="D165" s="80"/>
      <c r="E165" s="8" t="s">
        <v>7</v>
      </c>
      <c r="F165" s="7">
        <f t="shared" si="34"/>
        <v>10982324.060000001</v>
      </c>
      <c r="G165" s="16">
        <f>G10+G16+G23+G31+G38+G45+G63+G70+G76+G82+G88+G95+G113+G120+G127+G133+G139+G145+G152+G159</f>
        <v>10982324.060000001</v>
      </c>
      <c r="H165" s="16">
        <f>H10+H16+H23+H31+H38+H45+H51+H63+H70+H76+H82+H88+H95+H101+H107+H113+H120+H127+H133+H139+H145+H152+H159</f>
        <v>0</v>
      </c>
      <c r="I165" s="16">
        <f>I10+I16+I23+I31+I38+I45+I63+I70+I76+I82+I88+I95+I113+I120+I127+I133+I139+I145+I152+I159</f>
        <v>0</v>
      </c>
      <c r="J165" s="16">
        <f>J10+J16+J23+J31+J38+J45+J63+J70+J76+J82+J88+J95+J113+J120+J127+J133+J139+J145+J152+J159</f>
        <v>0</v>
      </c>
      <c r="K165" s="16">
        <f>K10+K16+K23+K31+K38+K45+K63+K70+K76+K82+K88+K95+K113+K120+K127+K133+K139+K145+K152+K159</f>
        <v>0</v>
      </c>
      <c r="L165" s="16">
        <f>L10+L16+L23+L31+L38+L45+L63+L70+L76+L82+L88+L95+L113+L120+L127+L133+L139+L145+L152+L159</f>
        <v>0</v>
      </c>
      <c r="M165" s="73"/>
    </row>
    <row r="166" spans="1:13" s="3" customFormat="1" x14ac:dyDescent="0.2">
      <c r="A166" s="78"/>
      <c r="B166" s="79"/>
      <c r="C166" s="79"/>
      <c r="D166" s="80"/>
      <c r="E166" s="8" t="s">
        <v>8</v>
      </c>
      <c r="F166" s="7">
        <f t="shared" si="34"/>
        <v>5191568.3900000006</v>
      </c>
      <c r="G166" s="16">
        <f>G11+G24+G71+G39+G46+G77+G89+G96+G128+G146+G153+G160+G121+G17+G32+G64+G114+G134+G140+G83</f>
        <v>2312128.39</v>
      </c>
      <c r="H166" s="16">
        <f>H11+H17+H24+H32+H39+H46+H52+H64+H71+H77+H83+H89+H96+H102+H108+H114+H121+H128+H134+H140+H146+H153+H160</f>
        <v>2879440</v>
      </c>
      <c r="I166" s="16">
        <f>I11+I24+I71+I39+I46+I77+I89+I96+I128+I146+I153+I160+I121+I17+I32+I64+I114+I134+I140+I83</f>
        <v>0</v>
      </c>
      <c r="J166" s="16">
        <f>J11+J24+J71+J39+J46+J77+J89+J96+J128+J146+J153+J160+J121+J17+J32+J64+J114+J134+J140+J83</f>
        <v>0</v>
      </c>
      <c r="K166" s="16">
        <f>K11+K24+K71+K39+K46+K77+K89+K96+K128+K146+K153+K160+K121+K17+K32+K64+K114+K134+K140+K83</f>
        <v>0</v>
      </c>
      <c r="L166" s="16">
        <f>L11+L24+L71+L39+L46+L77+L89+L96+L128+L146+L153+L160+L121+L17+L32+L64+L114+L134+L140+L83</f>
        <v>0</v>
      </c>
      <c r="M166" s="73"/>
    </row>
    <row r="167" spans="1:13" s="3" customFormat="1" x14ac:dyDescent="0.2">
      <c r="A167" s="78"/>
      <c r="B167" s="79"/>
      <c r="C167" s="79"/>
      <c r="D167" s="80"/>
      <c r="E167" s="8" t="s">
        <v>9</v>
      </c>
      <c r="F167" s="7">
        <f t="shared" si="34"/>
        <v>95062482.449999988</v>
      </c>
      <c r="G167" s="16">
        <f>G12+G25+G28+G29+G72+G40+G47+G53+G78+G84+G90+G122+G141+G147+G154++G109+G115+G18+G33++G59+G65+G97+G103+G129+G135+G161</f>
        <v>23790078.509999998</v>
      </c>
      <c r="H167" s="16">
        <f>H12+H25+H28+H29+H72+H40+H47+H53+H78+H84+H90+H122+H141+H147+H154++H109+H115+H18+H33++H59+H65+H97+H103+H129+H135+H161</f>
        <v>33189493.669999998</v>
      </c>
      <c r="I167" s="16">
        <f>I12+I25+I72+I40+I47+I78+I84+I90+I122+I141+I147+I53+I59+I154+I115+I18+I33+I65+I97+I129+I135+I161</f>
        <v>10720607</v>
      </c>
      <c r="J167" s="16">
        <f>J12+J25+J72+J40+J47+J78+J84+J90+J122+J141+J147+J53+J59+J154+J115+J18+J33+J65+J97+J129+J135+J161</f>
        <v>9120703.0700000003</v>
      </c>
      <c r="K167" s="16">
        <f>K12+K25+K72+K40+K47+K78+K84+K90+K122+K141+K147+K53+K59+K154+K115+K18+K33+K65+K97+K129+K135+K161</f>
        <v>9120800.0999999996</v>
      </c>
      <c r="L167" s="16">
        <f>L12+L25+L72+L40+L47+L78+L84+L90+L122+L141+L147+L53+L59+L154+L115+L18+L33+L65+L97+L129+L135+L161</f>
        <v>9120800.0999999996</v>
      </c>
      <c r="M167" s="73"/>
    </row>
    <row r="168" spans="1:13" s="3" customFormat="1" x14ac:dyDescent="0.2">
      <c r="A168" s="78"/>
      <c r="B168" s="79"/>
      <c r="C168" s="79"/>
      <c r="D168" s="80"/>
      <c r="E168" s="8" t="s">
        <v>10</v>
      </c>
      <c r="F168" s="7">
        <f t="shared" si="34"/>
        <v>0</v>
      </c>
      <c r="G168" s="16">
        <f t="shared" ref="G168:L169" si="36">G13+G26+G73+G41+G48+G79+G91+G98+G130+G148+G155+G162+G123+G19+G34+G66+G116+G136</f>
        <v>0</v>
      </c>
      <c r="H168" s="16">
        <f t="shared" si="36"/>
        <v>0</v>
      </c>
      <c r="I168" s="16">
        <f t="shared" si="36"/>
        <v>0</v>
      </c>
      <c r="J168" s="16">
        <f t="shared" si="36"/>
        <v>0</v>
      </c>
      <c r="K168" s="16">
        <f t="shared" si="36"/>
        <v>0</v>
      </c>
      <c r="L168" s="16">
        <f t="shared" si="36"/>
        <v>0</v>
      </c>
      <c r="M168" s="73"/>
    </row>
    <row r="169" spans="1:13" s="3" customFormat="1" x14ac:dyDescent="0.2">
      <c r="A169" s="81"/>
      <c r="B169" s="82"/>
      <c r="C169" s="82"/>
      <c r="D169" s="83"/>
      <c r="E169" s="8" t="s">
        <v>11</v>
      </c>
      <c r="F169" s="7">
        <f t="shared" si="34"/>
        <v>0</v>
      </c>
      <c r="G169" s="16">
        <f t="shared" si="36"/>
        <v>0</v>
      </c>
      <c r="H169" s="16">
        <f t="shared" si="36"/>
        <v>0</v>
      </c>
      <c r="I169" s="16">
        <f t="shared" si="36"/>
        <v>0</v>
      </c>
      <c r="J169" s="16">
        <f t="shared" si="36"/>
        <v>0</v>
      </c>
      <c r="K169" s="16">
        <f t="shared" si="36"/>
        <v>0</v>
      </c>
      <c r="L169" s="16">
        <f t="shared" si="36"/>
        <v>0</v>
      </c>
      <c r="M169" s="74"/>
    </row>
    <row r="170" spans="1:13" x14ac:dyDescent="0.2">
      <c r="A170" s="1"/>
      <c r="B170" s="1"/>
      <c r="C170" s="1"/>
      <c r="D170" s="1"/>
      <c r="E170" s="1"/>
      <c r="F170" s="1"/>
      <c r="G170" s="18"/>
      <c r="H170" s="1"/>
      <c r="I170" s="1"/>
      <c r="J170" s="1"/>
      <c r="K170" s="1"/>
      <c r="L170" s="1"/>
      <c r="M170" s="1"/>
    </row>
    <row r="171" spans="1:13" x14ac:dyDescent="0.2">
      <c r="A171" s="1"/>
      <c r="B171" s="1"/>
      <c r="C171" s="1"/>
      <c r="D171" s="1"/>
      <c r="E171" s="1"/>
      <c r="F171" s="1"/>
      <c r="G171" s="18"/>
      <c r="H171" s="1"/>
      <c r="I171" s="1"/>
      <c r="J171" s="1"/>
      <c r="K171" s="1"/>
      <c r="L171" s="1"/>
      <c r="M171" s="1"/>
    </row>
    <row r="172" spans="1:13" x14ac:dyDescent="0.2">
      <c r="A172" s="1"/>
      <c r="B172" s="1"/>
      <c r="C172" s="1"/>
      <c r="D172" s="1"/>
      <c r="E172" s="1"/>
      <c r="F172" s="1"/>
      <c r="G172" s="18"/>
      <c r="H172" s="1"/>
      <c r="I172" s="1"/>
      <c r="J172" s="1"/>
      <c r="K172" s="1"/>
      <c r="L172" s="1"/>
      <c r="M172" s="1"/>
    </row>
    <row r="173" spans="1:13" x14ac:dyDescent="0.2">
      <c r="A173" s="1"/>
      <c r="B173" s="1"/>
      <c r="C173" s="1"/>
      <c r="D173" s="1"/>
      <c r="E173" s="1"/>
      <c r="F173" s="1"/>
      <c r="G173" s="18"/>
      <c r="H173" s="1"/>
      <c r="I173" s="1"/>
      <c r="J173" s="1"/>
      <c r="K173" s="1"/>
      <c r="L173" s="1"/>
      <c r="M173" s="1"/>
    </row>
    <row r="174" spans="1:13" x14ac:dyDescent="0.2">
      <c r="A174" s="1"/>
      <c r="B174" s="1"/>
      <c r="C174" s="1"/>
      <c r="D174" s="1"/>
      <c r="E174" s="1"/>
      <c r="F174" s="1"/>
      <c r="G174" s="18"/>
      <c r="H174" s="1"/>
      <c r="I174" s="1"/>
      <c r="J174" s="1"/>
      <c r="K174" s="1"/>
      <c r="L174" s="1"/>
      <c r="M174" s="1"/>
    </row>
    <row r="175" spans="1:13" x14ac:dyDescent="0.2">
      <c r="A175" s="1"/>
      <c r="B175" s="1"/>
      <c r="C175" s="1"/>
      <c r="D175" s="1"/>
      <c r="E175" s="1"/>
      <c r="F175" s="1"/>
      <c r="G175" s="18"/>
      <c r="H175" s="1"/>
      <c r="I175" s="1"/>
      <c r="J175" s="1"/>
      <c r="K175" s="1"/>
      <c r="L175" s="1"/>
      <c r="M175" s="1"/>
    </row>
    <row r="176" spans="1:13" x14ac:dyDescent="0.2">
      <c r="A176" s="1"/>
      <c r="B176" s="1"/>
      <c r="C176" s="1"/>
      <c r="D176" s="1"/>
      <c r="E176" s="1"/>
      <c r="F176" s="1"/>
      <c r="G176" s="18"/>
      <c r="H176" s="1"/>
      <c r="I176" s="1"/>
      <c r="J176" s="1"/>
      <c r="K176" s="1"/>
      <c r="L176" s="1"/>
      <c r="M176" s="1"/>
    </row>
    <row r="177" spans="1:13" x14ac:dyDescent="0.2">
      <c r="A177" s="1"/>
      <c r="B177" s="1"/>
      <c r="C177" s="1"/>
      <c r="D177" s="1"/>
      <c r="E177" s="1"/>
      <c r="F177" s="1"/>
      <c r="G177" s="18"/>
      <c r="H177" s="1"/>
      <c r="I177" s="1"/>
      <c r="J177" s="1"/>
      <c r="K177" s="1"/>
      <c r="L177" s="1"/>
      <c r="M177" s="1"/>
    </row>
    <row r="178" spans="1:13" x14ac:dyDescent="0.2">
      <c r="A178" s="1"/>
      <c r="B178" s="1"/>
      <c r="C178" s="1"/>
      <c r="D178" s="1"/>
      <c r="E178" s="1"/>
      <c r="F178" s="1"/>
      <c r="G178" s="18"/>
      <c r="H178" s="1"/>
      <c r="I178" s="1"/>
      <c r="J178" s="1"/>
      <c r="K178" s="1"/>
      <c r="L178" s="1"/>
      <c r="M178" s="1"/>
    </row>
    <row r="179" spans="1:13" x14ac:dyDescent="0.2">
      <c r="A179" s="1"/>
      <c r="B179" s="1"/>
      <c r="C179" s="1"/>
      <c r="D179" s="1"/>
      <c r="E179" s="1"/>
      <c r="F179" s="1"/>
      <c r="G179" s="18"/>
      <c r="H179" s="1"/>
      <c r="I179" s="1"/>
      <c r="J179" s="1"/>
      <c r="K179" s="1"/>
      <c r="L179" s="1"/>
      <c r="M179" s="1"/>
    </row>
    <row r="180" spans="1:13" x14ac:dyDescent="0.2">
      <c r="A180" s="1"/>
      <c r="B180" s="1"/>
      <c r="C180" s="1"/>
      <c r="D180" s="1"/>
      <c r="E180" s="1"/>
      <c r="F180" s="1"/>
      <c r="G180" s="18"/>
      <c r="H180" s="1"/>
      <c r="I180" s="1"/>
      <c r="J180" s="1"/>
      <c r="K180" s="1"/>
      <c r="L180" s="1"/>
      <c r="M180" s="1"/>
    </row>
    <row r="181" spans="1:13" x14ac:dyDescent="0.2">
      <c r="A181" s="1"/>
      <c r="B181" s="1"/>
      <c r="C181" s="1"/>
      <c r="D181" s="1"/>
      <c r="E181" s="1"/>
      <c r="F181" s="1"/>
      <c r="G181" s="18"/>
      <c r="H181" s="1"/>
      <c r="I181" s="1"/>
      <c r="J181" s="1"/>
      <c r="K181" s="1"/>
      <c r="L181" s="1"/>
      <c r="M181" s="1"/>
    </row>
    <row r="182" spans="1:13" x14ac:dyDescent="0.2">
      <c r="A182" s="1"/>
      <c r="B182" s="1"/>
      <c r="C182" s="1"/>
      <c r="D182" s="1"/>
      <c r="E182" s="1"/>
      <c r="F182" s="1"/>
      <c r="G182" s="18"/>
      <c r="H182" s="1"/>
      <c r="I182" s="1"/>
      <c r="J182" s="1"/>
      <c r="K182" s="1"/>
      <c r="L182" s="1"/>
      <c r="M182" s="1"/>
    </row>
    <row r="183" spans="1:13" x14ac:dyDescent="0.2">
      <c r="A183" s="1"/>
      <c r="B183" s="1"/>
      <c r="C183" s="1"/>
      <c r="D183" s="1"/>
      <c r="E183" s="1"/>
      <c r="F183" s="1"/>
      <c r="G183" s="18"/>
      <c r="H183" s="1"/>
      <c r="I183" s="1"/>
      <c r="J183" s="1"/>
      <c r="K183" s="1"/>
      <c r="L183" s="1"/>
      <c r="M183" s="1"/>
    </row>
    <row r="184" spans="1:13" x14ac:dyDescent="0.2">
      <c r="A184" s="1"/>
      <c r="B184" s="1"/>
      <c r="C184" s="1"/>
      <c r="D184" s="1"/>
      <c r="E184" s="1"/>
      <c r="F184" s="1"/>
      <c r="G184" s="18"/>
      <c r="H184" s="1"/>
      <c r="I184" s="1"/>
      <c r="J184" s="1"/>
      <c r="K184" s="1"/>
      <c r="L184" s="1"/>
      <c r="M184" s="1"/>
    </row>
    <row r="185" spans="1:13" x14ac:dyDescent="0.2">
      <c r="A185" s="1"/>
      <c r="B185" s="1"/>
      <c r="C185" s="1"/>
      <c r="D185" s="1"/>
      <c r="E185" s="1"/>
      <c r="F185" s="1"/>
      <c r="G185" s="18"/>
      <c r="H185" s="1"/>
      <c r="I185" s="1"/>
      <c r="J185" s="1"/>
      <c r="K185" s="1"/>
      <c r="L185" s="1"/>
      <c r="M185" s="1"/>
    </row>
    <row r="186" spans="1:13" x14ac:dyDescent="0.2">
      <c r="A186" s="1"/>
      <c r="B186" s="1"/>
      <c r="C186" s="1"/>
      <c r="D186" s="1"/>
      <c r="E186" s="1"/>
      <c r="F186" s="1"/>
      <c r="G186" s="18"/>
      <c r="H186" s="1"/>
      <c r="I186" s="1"/>
      <c r="J186" s="1"/>
      <c r="K186" s="1"/>
      <c r="L186" s="1"/>
      <c r="M186" s="1"/>
    </row>
    <row r="187" spans="1:13" x14ac:dyDescent="0.2">
      <c r="A187" s="1"/>
      <c r="B187" s="1"/>
      <c r="C187" s="1"/>
      <c r="D187" s="1"/>
      <c r="E187" s="1"/>
      <c r="F187" s="1"/>
      <c r="G187" s="18"/>
      <c r="H187" s="1"/>
      <c r="I187" s="1"/>
      <c r="J187" s="1"/>
      <c r="K187" s="1"/>
      <c r="L187" s="1"/>
      <c r="M187" s="1"/>
    </row>
    <row r="188" spans="1:13" x14ac:dyDescent="0.2">
      <c r="A188" s="1"/>
      <c r="B188" s="1"/>
      <c r="C188" s="1"/>
      <c r="D188" s="1"/>
      <c r="E188" s="1"/>
      <c r="F188" s="1"/>
      <c r="G188" s="18"/>
      <c r="H188" s="1"/>
      <c r="I188" s="1"/>
      <c r="J188" s="1"/>
      <c r="K188" s="1"/>
      <c r="L188" s="1"/>
      <c r="M188" s="1"/>
    </row>
    <row r="189" spans="1:13" x14ac:dyDescent="0.2">
      <c r="A189" s="1"/>
      <c r="B189" s="1"/>
      <c r="C189" s="1"/>
      <c r="D189" s="1"/>
      <c r="E189" s="1"/>
      <c r="F189" s="1"/>
      <c r="G189" s="18"/>
      <c r="H189" s="1"/>
      <c r="I189" s="1"/>
      <c r="J189" s="1"/>
      <c r="K189" s="1"/>
      <c r="L189" s="1"/>
      <c r="M189" s="1"/>
    </row>
    <row r="190" spans="1:13" x14ac:dyDescent="0.2">
      <c r="A190" s="1"/>
      <c r="B190" s="1"/>
      <c r="C190" s="1"/>
      <c r="D190" s="1"/>
      <c r="E190" s="1"/>
      <c r="F190" s="1"/>
      <c r="G190" s="18"/>
      <c r="H190" s="1"/>
      <c r="I190" s="1"/>
      <c r="J190" s="1"/>
      <c r="K190" s="1"/>
      <c r="L190" s="1"/>
      <c r="M190" s="1"/>
    </row>
    <row r="191" spans="1:13" x14ac:dyDescent="0.2">
      <c r="A191" s="1"/>
      <c r="B191" s="1"/>
      <c r="C191" s="1"/>
      <c r="D191" s="1"/>
      <c r="E191" s="1"/>
      <c r="F191" s="1"/>
      <c r="G191" s="18"/>
      <c r="H191" s="1"/>
      <c r="I191" s="1"/>
      <c r="J191" s="1"/>
      <c r="K191" s="1"/>
      <c r="L191" s="1"/>
      <c r="M191" s="1"/>
    </row>
    <row r="192" spans="1:13" x14ac:dyDescent="0.2">
      <c r="A192" s="1"/>
      <c r="B192" s="1"/>
      <c r="C192" s="1"/>
      <c r="D192" s="1"/>
      <c r="E192" s="1"/>
      <c r="F192" s="1"/>
      <c r="G192" s="18"/>
      <c r="H192" s="1"/>
      <c r="I192" s="1"/>
      <c r="J192" s="1"/>
      <c r="K192" s="1"/>
      <c r="L192" s="1"/>
      <c r="M192" s="1"/>
    </row>
    <row r="193" spans="1:13" x14ac:dyDescent="0.2">
      <c r="A193" s="1"/>
      <c r="B193" s="1"/>
      <c r="C193" s="1"/>
      <c r="D193" s="1"/>
      <c r="E193" s="1"/>
      <c r="F193" s="1"/>
      <c r="G193" s="18"/>
      <c r="H193" s="1"/>
      <c r="I193" s="1"/>
      <c r="J193" s="1"/>
      <c r="K193" s="1"/>
      <c r="L193" s="1"/>
      <c r="M193" s="1"/>
    </row>
    <row r="194" spans="1:13" x14ac:dyDescent="0.2">
      <c r="A194" s="1"/>
      <c r="B194" s="1"/>
      <c r="C194" s="1"/>
      <c r="D194" s="1"/>
      <c r="E194" s="1"/>
      <c r="F194" s="1"/>
      <c r="G194" s="18"/>
      <c r="H194" s="1"/>
      <c r="I194" s="1"/>
      <c r="J194" s="1"/>
      <c r="K194" s="1"/>
      <c r="L194" s="1"/>
      <c r="M194" s="1"/>
    </row>
    <row r="195" spans="1:13" x14ac:dyDescent="0.2">
      <c r="A195" s="1"/>
      <c r="B195" s="1"/>
      <c r="C195" s="1"/>
      <c r="D195" s="1"/>
      <c r="E195" s="1"/>
      <c r="F195" s="1"/>
      <c r="G195" s="18"/>
      <c r="H195" s="1"/>
      <c r="I195" s="1"/>
      <c r="J195" s="1"/>
      <c r="K195" s="1"/>
      <c r="L195" s="1"/>
      <c r="M195" s="1"/>
    </row>
    <row r="196" spans="1:13" x14ac:dyDescent="0.2">
      <c r="A196" s="1"/>
      <c r="B196" s="1"/>
      <c r="C196" s="1"/>
      <c r="D196" s="1"/>
      <c r="E196" s="1"/>
      <c r="F196" s="1"/>
      <c r="G196" s="18"/>
      <c r="H196" s="1"/>
      <c r="I196" s="1"/>
      <c r="J196" s="1"/>
      <c r="K196" s="1"/>
      <c r="L196" s="1"/>
      <c r="M196" s="1"/>
    </row>
    <row r="197" spans="1:13" x14ac:dyDescent="0.2">
      <c r="A197" s="1"/>
      <c r="B197" s="1"/>
      <c r="C197" s="1"/>
      <c r="D197" s="1"/>
      <c r="E197" s="1"/>
      <c r="F197" s="1"/>
      <c r="G197" s="18"/>
      <c r="H197" s="1"/>
      <c r="I197" s="1"/>
      <c r="J197" s="1"/>
      <c r="K197" s="1"/>
      <c r="L197" s="1"/>
      <c r="M197" s="1"/>
    </row>
    <row r="198" spans="1:13" x14ac:dyDescent="0.2">
      <c r="A198" s="1"/>
      <c r="B198" s="1"/>
      <c r="C198" s="1"/>
      <c r="D198" s="1"/>
      <c r="E198" s="1"/>
      <c r="F198" s="1"/>
      <c r="G198" s="18"/>
      <c r="H198" s="1"/>
      <c r="I198" s="1"/>
      <c r="J198" s="1"/>
      <c r="K198" s="1"/>
      <c r="L198" s="1"/>
      <c r="M198" s="1"/>
    </row>
    <row r="199" spans="1:13" x14ac:dyDescent="0.2">
      <c r="A199" s="1"/>
      <c r="B199" s="1"/>
      <c r="C199" s="1"/>
      <c r="D199" s="1"/>
      <c r="E199" s="1"/>
      <c r="F199" s="1"/>
      <c r="G199" s="18"/>
      <c r="H199" s="1"/>
      <c r="I199" s="1"/>
      <c r="J199" s="1"/>
      <c r="K199" s="1"/>
      <c r="L199" s="1"/>
      <c r="M199" s="1"/>
    </row>
    <row r="200" spans="1:13" x14ac:dyDescent="0.2">
      <c r="A200" s="1"/>
      <c r="B200" s="1"/>
      <c r="C200" s="1"/>
      <c r="D200" s="1"/>
      <c r="E200" s="1"/>
      <c r="F200" s="1"/>
      <c r="G200" s="18"/>
      <c r="H200" s="1"/>
      <c r="I200" s="1"/>
      <c r="J200" s="1"/>
      <c r="K200" s="1"/>
      <c r="L200" s="1"/>
      <c r="M200" s="1"/>
    </row>
    <row r="201" spans="1:13" x14ac:dyDescent="0.2">
      <c r="A201" s="1"/>
      <c r="B201" s="1"/>
      <c r="C201" s="1"/>
      <c r="D201" s="1"/>
      <c r="E201" s="1"/>
      <c r="F201" s="1"/>
      <c r="G201" s="18"/>
      <c r="H201" s="1"/>
      <c r="I201" s="1"/>
      <c r="J201" s="1"/>
      <c r="K201" s="1"/>
      <c r="L201" s="1"/>
      <c r="M201" s="1"/>
    </row>
    <row r="202" spans="1:13" x14ac:dyDescent="0.2">
      <c r="A202" s="1"/>
      <c r="B202" s="1"/>
      <c r="C202" s="1"/>
      <c r="D202" s="1"/>
      <c r="E202" s="1"/>
      <c r="F202" s="1"/>
      <c r="G202" s="18"/>
      <c r="H202" s="1"/>
      <c r="I202" s="1"/>
      <c r="J202" s="1"/>
      <c r="K202" s="1"/>
      <c r="L202" s="1"/>
      <c r="M202" s="1"/>
    </row>
    <row r="203" spans="1:13" x14ac:dyDescent="0.2">
      <c r="A203" s="1"/>
      <c r="B203" s="1"/>
      <c r="C203" s="1"/>
      <c r="D203" s="1"/>
      <c r="E203" s="1"/>
      <c r="F203" s="1"/>
      <c r="G203" s="18"/>
      <c r="H203" s="1"/>
      <c r="I203" s="1"/>
      <c r="J203" s="1"/>
      <c r="K203" s="1"/>
      <c r="L203" s="1"/>
      <c r="M203" s="1"/>
    </row>
    <row r="204" spans="1:13" x14ac:dyDescent="0.2">
      <c r="A204" s="1"/>
      <c r="B204" s="1"/>
      <c r="C204" s="1"/>
      <c r="D204" s="1"/>
      <c r="E204" s="1"/>
      <c r="F204" s="1"/>
      <c r="G204" s="18"/>
      <c r="H204" s="1"/>
      <c r="I204" s="1"/>
      <c r="J204" s="1"/>
      <c r="K204" s="1"/>
      <c r="L204" s="1"/>
      <c r="M204" s="1"/>
    </row>
    <row r="205" spans="1:13" x14ac:dyDescent="0.2">
      <c r="A205" s="1"/>
      <c r="B205" s="1"/>
      <c r="C205" s="1"/>
      <c r="D205" s="1"/>
      <c r="E205" s="1"/>
      <c r="F205" s="1"/>
      <c r="G205" s="18"/>
      <c r="H205" s="1"/>
      <c r="I205" s="1"/>
      <c r="J205" s="1"/>
      <c r="K205" s="1"/>
      <c r="L205" s="1"/>
      <c r="M205" s="1"/>
    </row>
    <row r="206" spans="1:13" x14ac:dyDescent="0.2">
      <c r="A206" s="1"/>
      <c r="B206" s="1"/>
      <c r="C206" s="1"/>
      <c r="D206" s="1"/>
      <c r="E206" s="1"/>
      <c r="F206" s="1"/>
      <c r="G206" s="18"/>
      <c r="H206" s="1"/>
      <c r="I206" s="1"/>
      <c r="J206" s="1"/>
      <c r="K206" s="1"/>
      <c r="L206" s="1"/>
      <c r="M206" s="1"/>
    </row>
    <row r="207" spans="1:13" x14ac:dyDescent="0.2">
      <c r="A207" s="1"/>
      <c r="B207" s="1"/>
      <c r="C207" s="1"/>
      <c r="D207" s="1"/>
      <c r="E207" s="1"/>
      <c r="F207" s="1"/>
      <c r="G207" s="18"/>
      <c r="H207" s="1"/>
      <c r="I207" s="1"/>
      <c r="J207" s="1"/>
      <c r="K207" s="1"/>
      <c r="L207" s="1"/>
      <c r="M207" s="1"/>
    </row>
    <row r="208" spans="1:13" x14ac:dyDescent="0.2">
      <c r="A208" s="1"/>
      <c r="B208" s="1"/>
      <c r="C208" s="1"/>
      <c r="D208" s="1"/>
      <c r="E208" s="1"/>
      <c r="F208" s="1"/>
      <c r="G208" s="18"/>
      <c r="H208" s="1"/>
      <c r="I208" s="1"/>
      <c r="J208" s="1"/>
      <c r="K208" s="1"/>
      <c r="L208" s="1"/>
      <c r="M208" s="1"/>
    </row>
    <row r="209" spans="1:13" x14ac:dyDescent="0.2">
      <c r="A209" s="1"/>
      <c r="B209" s="1"/>
      <c r="C209" s="1"/>
      <c r="D209" s="1"/>
      <c r="E209" s="1"/>
      <c r="F209" s="1"/>
      <c r="G209" s="18"/>
      <c r="H209" s="1"/>
      <c r="I209" s="1"/>
      <c r="J209" s="1"/>
      <c r="K209" s="1"/>
      <c r="L209" s="1"/>
      <c r="M209" s="1"/>
    </row>
    <row r="210" spans="1:13" x14ac:dyDescent="0.2">
      <c r="A210" s="1"/>
      <c r="B210" s="1"/>
      <c r="C210" s="1"/>
      <c r="D210" s="1"/>
      <c r="E210" s="1"/>
      <c r="F210" s="1"/>
      <c r="G210" s="18"/>
      <c r="H210" s="1"/>
      <c r="I210" s="1"/>
      <c r="J210" s="1"/>
      <c r="K210" s="1"/>
      <c r="L210" s="1"/>
      <c r="M210" s="1"/>
    </row>
    <row r="211" spans="1:13" x14ac:dyDescent="0.2">
      <c r="A211" s="1"/>
      <c r="B211" s="1"/>
      <c r="C211" s="1"/>
      <c r="D211" s="1"/>
      <c r="E211" s="1"/>
      <c r="F211" s="1"/>
      <c r="G211" s="18"/>
      <c r="H211" s="1"/>
      <c r="I211" s="1"/>
      <c r="J211" s="1"/>
      <c r="K211" s="1"/>
      <c r="L211" s="1"/>
      <c r="M211" s="1"/>
    </row>
    <row r="212" spans="1:13" x14ac:dyDescent="0.2">
      <c r="A212" s="1"/>
      <c r="B212" s="1"/>
      <c r="C212" s="1"/>
      <c r="D212" s="1"/>
      <c r="E212" s="1"/>
      <c r="F212" s="1"/>
      <c r="G212" s="18"/>
      <c r="H212" s="1"/>
      <c r="I212" s="1"/>
      <c r="J212" s="1"/>
      <c r="K212" s="1"/>
      <c r="L212" s="1"/>
      <c r="M212" s="1"/>
    </row>
    <row r="213" spans="1:13" x14ac:dyDescent="0.2">
      <c r="A213" s="1"/>
      <c r="B213" s="1"/>
      <c r="C213" s="1"/>
      <c r="D213" s="1"/>
      <c r="E213" s="1"/>
      <c r="F213" s="1"/>
      <c r="G213" s="18"/>
      <c r="H213" s="1"/>
      <c r="I213" s="1"/>
      <c r="J213" s="1"/>
      <c r="K213" s="1"/>
      <c r="L213" s="1"/>
      <c r="M213" s="1"/>
    </row>
    <row r="214" spans="1:13" x14ac:dyDescent="0.2">
      <c r="A214" s="1"/>
      <c r="B214" s="1"/>
      <c r="C214" s="1"/>
      <c r="D214" s="1"/>
      <c r="E214" s="1"/>
      <c r="F214" s="1"/>
      <c r="G214" s="18"/>
      <c r="H214" s="1"/>
      <c r="I214" s="1"/>
      <c r="J214" s="1"/>
      <c r="K214" s="1"/>
      <c r="L214" s="1"/>
      <c r="M214" s="1"/>
    </row>
    <row r="215" spans="1:13" x14ac:dyDescent="0.2">
      <c r="A215" s="1"/>
      <c r="B215" s="1"/>
      <c r="C215" s="1"/>
      <c r="D215" s="1"/>
      <c r="E215" s="1"/>
      <c r="F215" s="1"/>
      <c r="G215" s="18"/>
      <c r="H215" s="1"/>
      <c r="I215" s="1"/>
      <c r="J215" s="1"/>
      <c r="K215" s="1"/>
      <c r="L215" s="1"/>
      <c r="M215" s="1"/>
    </row>
    <row r="216" spans="1:13" x14ac:dyDescent="0.2">
      <c r="A216" s="1"/>
      <c r="B216" s="1"/>
      <c r="C216" s="1"/>
      <c r="D216" s="1"/>
      <c r="E216" s="1"/>
      <c r="F216" s="1"/>
      <c r="G216" s="18"/>
      <c r="H216" s="1"/>
      <c r="I216" s="1"/>
      <c r="J216" s="1"/>
      <c r="K216" s="1"/>
      <c r="L216" s="1"/>
      <c r="M216" s="1"/>
    </row>
    <row r="217" spans="1:13" x14ac:dyDescent="0.2">
      <c r="A217" s="1"/>
      <c r="B217" s="1"/>
      <c r="C217" s="1"/>
      <c r="D217" s="1"/>
      <c r="E217" s="1"/>
      <c r="F217" s="1"/>
      <c r="G217" s="18"/>
      <c r="H217" s="1"/>
      <c r="I217" s="1"/>
      <c r="J217" s="1"/>
      <c r="K217" s="1"/>
      <c r="L217" s="1"/>
      <c r="M217" s="1"/>
    </row>
    <row r="218" spans="1:13" x14ac:dyDescent="0.2">
      <c r="A218" s="1"/>
      <c r="B218" s="1"/>
      <c r="C218" s="1"/>
      <c r="D218" s="1"/>
      <c r="E218" s="1"/>
      <c r="F218" s="1"/>
      <c r="G218" s="18"/>
      <c r="H218" s="1"/>
      <c r="I218" s="1"/>
      <c r="J218" s="1"/>
      <c r="K218" s="1"/>
      <c r="L218" s="1"/>
      <c r="M218" s="1"/>
    </row>
    <row r="219" spans="1:13" x14ac:dyDescent="0.2">
      <c r="A219" s="1"/>
      <c r="B219" s="1"/>
      <c r="C219" s="1"/>
      <c r="D219" s="1"/>
      <c r="E219" s="1"/>
      <c r="F219" s="1"/>
      <c r="G219" s="18"/>
      <c r="H219" s="1"/>
      <c r="I219" s="1"/>
      <c r="J219" s="1"/>
      <c r="K219" s="1"/>
      <c r="L219" s="1"/>
      <c r="M219" s="1"/>
    </row>
    <row r="220" spans="1:13" x14ac:dyDescent="0.2">
      <c r="A220" s="1"/>
      <c r="B220" s="1"/>
      <c r="C220" s="1"/>
      <c r="D220" s="1"/>
      <c r="E220" s="1"/>
      <c r="F220" s="1"/>
      <c r="G220" s="18"/>
      <c r="H220" s="1"/>
      <c r="I220" s="1"/>
      <c r="J220" s="1"/>
      <c r="K220" s="1"/>
      <c r="L220" s="1"/>
      <c r="M220" s="1"/>
    </row>
    <row r="221" spans="1:13" x14ac:dyDescent="0.2">
      <c r="A221" s="1"/>
      <c r="B221" s="1"/>
      <c r="C221" s="1"/>
      <c r="D221" s="1"/>
      <c r="E221" s="1"/>
      <c r="F221" s="1"/>
      <c r="G221" s="18"/>
      <c r="H221" s="1"/>
      <c r="I221" s="1"/>
      <c r="J221" s="1"/>
      <c r="K221" s="1"/>
      <c r="L221" s="1"/>
      <c r="M221" s="1"/>
    </row>
    <row r="222" spans="1:13" x14ac:dyDescent="0.2">
      <c r="A222" s="1"/>
      <c r="B222" s="1"/>
      <c r="C222" s="1"/>
      <c r="D222" s="1"/>
      <c r="E222" s="1"/>
      <c r="F222" s="1"/>
      <c r="G222" s="18"/>
      <c r="H222" s="1"/>
      <c r="I222" s="1"/>
      <c r="J222" s="1"/>
      <c r="K222" s="1"/>
      <c r="L222" s="1"/>
      <c r="M222" s="1"/>
    </row>
  </sheetData>
  <mergeCells count="141">
    <mergeCell ref="B158:B163"/>
    <mergeCell ref="C151:C156"/>
    <mergeCell ref="M158:M163"/>
    <mergeCell ref="B144:B149"/>
    <mergeCell ref="C144:C149"/>
    <mergeCell ref="A144:A149"/>
    <mergeCell ref="D144:D149"/>
    <mergeCell ref="A157:M157"/>
    <mergeCell ref="D106:D111"/>
    <mergeCell ref="M106:M111"/>
    <mergeCell ref="B119:B124"/>
    <mergeCell ref="M126:M131"/>
    <mergeCell ref="M119:M124"/>
    <mergeCell ref="C119:C124"/>
    <mergeCell ref="A126:A131"/>
    <mergeCell ref="B126:B131"/>
    <mergeCell ref="M164:M169"/>
    <mergeCell ref="M151:M156"/>
    <mergeCell ref="D151:D156"/>
    <mergeCell ref="A138:A143"/>
    <mergeCell ref="B138:B143"/>
    <mergeCell ref="A164:D169"/>
    <mergeCell ref="D158:D163"/>
    <mergeCell ref="A125:L125"/>
    <mergeCell ref="C158:C163"/>
    <mergeCell ref="A158:A163"/>
    <mergeCell ref="C138:C143"/>
    <mergeCell ref="D138:D143"/>
    <mergeCell ref="C126:C131"/>
    <mergeCell ref="A132:A137"/>
    <mergeCell ref="B132:B137"/>
    <mergeCell ref="C132:C137"/>
    <mergeCell ref="A151:A156"/>
    <mergeCell ref="B151:B156"/>
    <mergeCell ref="D119:D124"/>
    <mergeCell ref="A119:A124"/>
    <mergeCell ref="M138:M143"/>
    <mergeCell ref="D50:D55"/>
    <mergeCell ref="M50:M55"/>
    <mergeCell ref="B75:B80"/>
    <mergeCell ref="C44:C49"/>
    <mergeCell ref="C62:C67"/>
    <mergeCell ref="C94:C99"/>
    <mergeCell ref="D94:D99"/>
    <mergeCell ref="D75:D80"/>
    <mergeCell ref="C69:C74"/>
    <mergeCell ref="B69:B74"/>
    <mergeCell ref="A69:A74"/>
    <mergeCell ref="C75:C80"/>
    <mergeCell ref="M75:M80"/>
    <mergeCell ref="M56:M61"/>
    <mergeCell ref="M112:M117"/>
    <mergeCell ref="D126:D131"/>
    <mergeCell ref="D132:D137"/>
    <mergeCell ref="M132:M137"/>
    <mergeCell ref="M100:M105"/>
    <mergeCell ref="A93:L93"/>
    <mergeCell ref="A94:A99"/>
    <mergeCell ref="B94:B99"/>
    <mergeCell ref="A118:L118"/>
    <mergeCell ref="A112:A117"/>
    <mergeCell ref="B112:B117"/>
    <mergeCell ref="C30:C35"/>
    <mergeCell ref="D30:D35"/>
    <mergeCell ref="A100:A105"/>
    <mergeCell ref="B100:B105"/>
    <mergeCell ref="C100:C105"/>
    <mergeCell ref="D100:D105"/>
    <mergeCell ref="A87:A92"/>
    <mergeCell ref="B87:B92"/>
    <mergeCell ref="C87:C92"/>
    <mergeCell ref="D87:D92"/>
    <mergeCell ref="C112:C117"/>
    <mergeCell ref="D112:D117"/>
    <mergeCell ref="B81:B86"/>
    <mergeCell ref="C81:C86"/>
    <mergeCell ref="D81:D86"/>
    <mergeCell ref="A106:A111"/>
    <mergeCell ref="B106:B111"/>
    <mergeCell ref="C106:C111"/>
    <mergeCell ref="A30:A35"/>
    <mergeCell ref="B30:B35"/>
    <mergeCell ref="D62:D67"/>
    <mergeCell ref="B5:B6"/>
    <mergeCell ref="A5:A6"/>
    <mergeCell ref="A8:L8"/>
    <mergeCell ref="D5:D6"/>
    <mergeCell ref="F5:L5"/>
    <mergeCell ref="E5:E6"/>
    <mergeCell ref="D9:D14"/>
    <mergeCell ref="B37:B42"/>
    <mergeCell ref="A22:A27"/>
    <mergeCell ref="B44:B49"/>
    <mergeCell ref="M9:M14"/>
    <mergeCell ref="B9:B14"/>
    <mergeCell ref="M15:M20"/>
    <mergeCell ref="M62:M67"/>
    <mergeCell ref="M37:M42"/>
    <mergeCell ref="M44:M49"/>
    <mergeCell ref="M22:M27"/>
    <mergeCell ref="D37:D42"/>
    <mergeCell ref="A36:L36"/>
    <mergeCell ref="A37:A42"/>
    <mergeCell ref="M30:M35"/>
    <mergeCell ref="A15:A20"/>
    <mergeCell ref="B15:B20"/>
    <mergeCell ref="C15:C20"/>
    <mergeCell ref="D15:D20"/>
    <mergeCell ref="D22:D27"/>
    <mergeCell ref="D44:D49"/>
    <mergeCell ref="A50:A55"/>
    <mergeCell ref="B50:B55"/>
    <mergeCell ref="C50:C55"/>
    <mergeCell ref="A56:A61"/>
    <mergeCell ref="B56:B61"/>
    <mergeCell ref="C56:C61"/>
    <mergeCell ref="D56:D61"/>
    <mergeCell ref="G1:M3"/>
    <mergeCell ref="A4:L4"/>
    <mergeCell ref="A150:L150"/>
    <mergeCell ref="A21:L21"/>
    <mergeCell ref="A75:A80"/>
    <mergeCell ref="D69:D74"/>
    <mergeCell ref="A81:A86"/>
    <mergeCell ref="M5:M6"/>
    <mergeCell ref="M94:M99"/>
    <mergeCell ref="C22:C27"/>
    <mergeCell ref="A44:A49"/>
    <mergeCell ref="A62:A67"/>
    <mergeCell ref="C37:C42"/>
    <mergeCell ref="A43:L43"/>
    <mergeCell ref="A68:L68"/>
    <mergeCell ref="B62:B67"/>
    <mergeCell ref="B22:B27"/>
    <mergeCell ref="M69:M74"/>
    <mergeCell ref="M144:M149"/>
    <mergeCell ref="M87:M92"/>
    <mergeCell ref="M81:M86"/>
    <mergeCell ref="C5:C6"/>
    <mergeCell ref="C9:C14"/>
    <mergeCell ref="A9:A14"/>
  </mergeCells>
  <phoneticPr fontId="2" type="noConversion"/>
  <printOptions horizontalCentered="1"/>
  <pageMargins left="0.25" right="0.25" top="0.75" bottom="0.75" header="0.3" footer="0.3"/>
  <pageSetup paperSize="9" scale="65" fitToHeight="0" orientation="landscape" r:id="rId1"/>
  <headerFooter alignWithMargins="0"/>
  <rowBreaks count="3" manualBreakCount="3">
    <brk id="42" max="12" man="1"/>
    <brk id="92" max="12" man="1"/>
    <brk id="137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MoBIL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Михаил</cp:lastModifiedBy>
  <cp:lastPrinted>2021-11-24T09:24:24Z</cp:lastPrinted>
  <dcterms:created xsi:type="dcterms:W3CDTF">2013-10-17T12:11:02Z</dcterms:created>
  <dcterms:modified xsi:type="dcterms:W3CDTF">2021-11-24T09:31:30Z</dcterms:modified>
</cp:coreProperties>
</file>