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0920" tabRatio="761" firstSheet="1" activeTab="3"/>
  </bookViews>
  <sheets>
    <sheet name="индикаторы" sheetId="6" r:id="rId1"/>
    <sheet name="приложение мероприятий" sheetId="4" r:id="rId2"/>
    <sheet name="Распределение (справочно)" sheetId="5" r:id="rId3"/>
    <sheet name="приложение мероприятий (Снежан)" sheetId="7" r:id="rId4"/>
  </sheets>
  <externalReferences>
    <externalReference r:id="rId5"/>
  </externalReferences>
  <definedNames>
    <definedName name="_xlnm.Print_Area" localSheetId="0">индикаторы!$A$1:$J$23</definedName>
    <definedName name="_xlnm.Print_Area" localSheetId="1">'приложение мероприятий'!$A$1:$P$103</definedName>
    <definedName name="_xlnm.Print_Area" localSheetId="3">'приложение мероприятий (Снежан)'!$A$1:$P$103</definedName>
  </definedNames>
  <calcPr calcId="124519"/>
</workbook>
</file>

<file path=xl/calcChain.xml><?xml version="1.0" encoding="utf-8"?>
<calcChain xmlns="http://schemas.openxmlformats.org/spreadsheetml/2006/main">
  <c r="L102" i="7"/>
  <c r="M102"/>
  <c r="L101"/>
  <c r="L100"/>
  <c r="N102"/>
  <c r="O102"/>
  <c r="K52"/>
  <c r="K102" s="1"/>
  <c r="M81"/>
  <c r="M101"/>
  <c r="N81"/>
  <c r="N101"/>
  <c r="O81"/>
  <c r="O101"/>
  <c r="M100"/>
  <c r="N100"/>
  <c r="O100"/>
  <c r="K88"/>
  <c r="K86"/>
  <c r="K83" s="1"/>
  <c r="K97" s="1"/>
  <c r="K14"/>
  <c r="K101" s="1"/>
  <c r="K81"/>
  <c r="J102"/>
  <c r="I102"/>
  <c r="I101"/>
  <c r="J100"/>
  <c r="I100"/>
  <c r="O99"/>
  <c r="N99"/>
  <c r="M99"/>
  <c r="L99"/>
  <c r="K99"/>
  <c r="J99"/>
  <c r="I99"/>
  <c r="H96"/>
  <c r="H95"/>
  <c r="H93"/>
  <c r="H92"/>
  <c r="O90"/>
  <c r="N90"/>
  <c r="M90"/>
  <c r="L90"/>
  <c r="K90"/>
  <c r="J90"/>
  <c r="I90"/>
  <c r="H90"/>
  <c r="H89"/>
  <c r="J88"/>
  <c r="J83" s="1"/>
  <c r="H86"/>
  <c r="H85"/>
  <c r="O83"/>
  <c r="N83"/>
  <c r="M83"/>
  <c r="L83"/>
  <c r="I83"/>
  <c r="H82"/>
  <c r="H79"/>
  <c r="H78"/>
  <c r="K76"/>
  <c r="J76"/>
  <c r="I76"/>
  <c r="H74"/>
  <c r="H73"/>
  <c r="H71"/>
  <c r="H68"/>
  <c r="H70"/>
  <c r="O68"/>
  <c r="N68"/>
  <c r="M68"/>
  <c r="L68"/>
  <c r="K68"/>
  <c r="J68"/>
  <c r="J97" s="1"/>
  <c r="I68"/>
  <c r="I97" s="1"/>
  <c r="H67"/>
  <c r="H66"/>
  <c r="H64"/>
  <c r="H63"/>
  <c r="O61"/>
  <c r="N61"/>
  <c r="M61"/>
  <c r="L61"/>
  <c r="K61"/>
  <c r="J61"/>
  <c r="I61"/>
  <c r="H59"/>
  <c r="H58"/>
  <c r="H56"/>
  <c r="H53"/>
  <c r="H55"/>
  <c r="O53"/>
  <c r="N53"/>
  <c r="M53"/>
  <c r="L53"/>
  <c r="K53"/>
  <c r="J53"/>
  <c r="I53"/>
  <c r="H51"/>
  <c r="H50"/>
  <c r="H49"/>
  <c r="N38"/>
  <c r="L38"/>
  <c r="J38"/>
  <c r="I38"/>
  <c r="H36"/>
  <c r="H35"/>
  <c r="H33"/>
  <c r="H30" s="1"/>
  <c r="H32"/>
  <c r="O30"/>
  <c r="N30"/>
  <c r="M30"/>
  <c r="L30"/>
  <c r="K30"/>
  <c r="J30"/>
  <c r="I30"/>
  <c r="H29"/>
  <c r="H28"/>
  <c r="H26"/>
  <c r="H23" s="1"/>
  <c r="H25"/>
  <c r="H99" s="1"/>
  <c r="O23"/>
  <c r="N23"/>
  <c r="M23"/>
  <c r="L23"/>
  <c r="K23"/>
  <c r="J23"/>
  <c r="I23"/>
  <c r="H22"/>
  <c r="H21"/>
  <c r="H19"/>
  <c r="H16" s="1"/>
  <c r="H18"/>
  <c r="O16"/>
  <c r="N16"/>
  <c r="M16"/>
  <c r="L16"/>
  <c r="K16"/>
  <c r="J16"/>
  <c r="I16"/>
  <c r="H15"/>
  <c r="J14"/>
  <c r="J101"/>
  <c r="H14"/>
  <c r="H12"/>
  <c r="H100"/>
  <c r="H11"/>
  <c r="H9" s="1"/>
  <c r="O9"/>
  <c r="N9"/>
  <c r="M9"/>
  <c r="L9"/>
  <c r="J9"/>
  <c r="I9"/>
  <c r="K14" i="4"/>
  <c r="K101" s="1"/>
  <c r="E8" i="5" s="1"/>
  <c r="K81" i="4"/>
  <c r="K88"/>
  <c r="H88" i="7"/>
  <c r="H83"/>
  <c r="H61"/>
  <c r="L76"/>
  <c r="L97" s="1"/>
  <c r="K9"/>
  <c r="K38"/>
  <c r="M38"/>
  <c r="O38"/>
  <c r="H52"/>
  <c r="H38"/>
  <c r="K14" i="6"/>
  <c r="K11"/>
  <c r="K10"/>
  <c r="L81" i="4"/>
  <c r="M81" s="1"/>
  <c r="J14"/>
  <c r="J101" s="1"/>
  <c r="J88"/>
  <c r="I102"/>
  <c r="J102"/>
  <c r="K100"/>
  <c r="H82"/>
  <c r="H88"/>
  <c r="H89"/>
  <c r="H95"/>
  <c r="H96"/>
  <c r="H12"/>
  <c r="H64"/>
  <c r="H66"/>
  <c r="H71"/>
  <c r="H73"/>
  <c r="H28"/>
  <c r="H51"/>
  <c r="H21"/>
  <c r="I100"/>
  <c r="K52"/>
  <c r="K102" s="1"/>
  <c r="E9" i="5" s="1"/>
  <c r="L52" i="4"/>
  <c r="L102" s="1"/>
  <c r="F9" i="5" s="1"/>
  <c r="M52" i="4"/>
  <c r="M102"/>
  <c r="G9" i="5" s="1"/>
  <c r="N52" i="4"/>
  <c r="N102" s="1"/>
  <c r="H9" i="5" s="1"/>
  <c r="O52" i="4"/>
  <c r="O102"/>
  <c r="I9" i="5" s="1"/>
  <c r="D9"/>
  <c r="I101" i="4"/>
  <c r="J100"/>
  <c r="L100"/>
  <c r="M100"/>
  <c r="N100"/>
  <c r="O100"/>
  <c r="I99"/>
  <c r="J99"/>
  <c r="K99"/>
  <c r="L99"/>
  <c r="M99"/>
  <c r="N99"/>
  <c r="O99"/>
  <c r="H93"/>
  <c r="H92"/>
  <c r="H90"/>
  <c r="O90"/>
  <c r="N90"/>
  <c r="M90"/>
  <c r="L90"/>
  <c r="K90"/>
  <c r="J90"/>
  <c r="I90"/>
  <c r="H86"/>
  <c r="H85"/>
  <c r="H83" s="1"/>
  <c r="O83"/>
  <c r="N83"/>
  <c r="M83"/>
  <c r="L83"/>
  <c r="K83"/>
  <c r="J83"/>
  <c r="I83"/>
  <c r="H15"/>
  <c r="H22"/>
  <c r="H52"/>
  <c r="H59"/>
  <c r="H67"/>
  <c r="H74"/>
  <c r="H29"/>
  <c r="H36"/>
  <c r="H58"/>
  <c r="H35"/>
  <c r="H19"/>
  <c r="H50"/>
  <c r="H56"/>
  <c r="H26"/>
  <c r="H79"/>
  <c r="H33"/>
  <c r="I68"/>
  <c r="I61"/>
  <c r="I53"/>
  <c r="I38"/>
  <c r="I23"/>
  <c r="I16"/>
  <c r="I9"/>
  <c r="I76"/>
  <c r="I30"/>
  <c r="J68"/>
  <c r="J61"/>
  <c r="J53"/>
  <c r="J38"/>
  <c r="J23"/>
  <c r="J16"/>
  <c r="J9"/>
  <c r="J76"/>
  <c r="J30"/>
  <c r="K68"/>
  <c r="K61"/>
  <c r="K53"/>
  <c r="K38"/>
  <c r="K23"/>
  <c r="K16"/>
  <c r="K76"/>
  <c r="K30"/>
  <c r="L68"/>
  <c r="L61"/>
  <c r="L53"/>
  <c r="L38"/>
  <c r="L23"/>
  <c r="L16"/>
  <c r="L9"/>
  <c r="L76"/>
  <c r="L30"/>
  <c r="M68"/>
  <c r="M61"/>
  <c r="M53"/>
  <c r="M38"/>
  <c r="M23"/>
  <c r="M16"/>
  <c r="M9"/>
  <c r="M30"/>
  <c r="N68"/>
  <c r="N61"/>
  <c r="N53"/>
  <c r="N38"/>
  <c r="N23"/>
  <c r="N16"/>
  <c r="N9"/>
  <c r="N30"/>
  <c r="O68"/>
  <c r="O61"/>
  <c r="O53"/>
  <c r="O38"/>
  <c r="O23"/>
  <c r="O16"/>
  <c r="O9"/>
  <c r="O30"/>
  <c r="H70"/>
  <c r="H68" s="1"/>
  <c r="H63"/>
  <c r="H61" s="1"/>
  <c r="H55"/>
  <c r="H49"/>
  <c r="H38" s="1"/>
  <c r="H25"/>
  <c r="H23" s="1"/>
  <c r="H18"/>
  <c r="H16" s="1"/>
  <c r="H11"/>
  <c r="H78"/>
  <c r="H32"/>
  <c r="H30" s="1"/>
  <c r="C9" i="5"/>
  <c r="C8"/>
  <c r="H7"/>
  <c r="I7"/>
  <c r="G7"/>
  <c r="F7"/>
  <c r="E7"/>
  <c r="E4" s="1"/>
  <c r="D7"/>
  <c r="C7"/>
  <c r="B7" s="1"/>
  <c r="H100" i="4"/>
  <c r="H102"/>
  <c r="K9"/>
  <c r="L97"/>
  <c r="J97"/>
  <c r="I97"/>
  <c r="C4" i="5"/>
  <c r="H53" i="4"/>
  <c r="H102" i="7"/>
  <c r="M76"/>
  <c r="M97"/>
  <c r="L101" i="4"/>
  <c r="F8" i="5"/>
  <c r="F4" s="1"/>
  <c r="K97" i="4"/>
  <c r="N76" i="7"/>
  <c r="N97"/>
  <c r="H81"/>
  <c r="H76"/>
  <c r="H101"/>
  <c r="O76"/>
  <c r="O97"/>
  <c r="D8" i="5" l="1"/>
  <c r="H97" i="7"/>
  <c r="M76" i="4"/>
  <c r="M97" s="1"/>
  <c r="N81"/>
  <c r="M101"/>
  <c r="G8" i="5" s="1"/>
  <c r="G4" s="1"/>
  <c r="B9"/>
  <c r="H99" i="4"/>
  <c r="H14"/>
  <c r="K100" i="7"/>
  <c r="N76" i="4" l="1"/>
  <c r="N97" s="1"/>
  <c r="O81"/>
  <c r="N101"/>
  <c r="H8" i="5" s="1"/>
  <c r="H4" s="1"/>
  <c r="D4"/>
  <c r="H9" i="4"/>
  <c r="O101" l="1"/>
  <c r="O76"/>
  <c r="O97" s="1"/>
  <c r="H81"/>
  <c r="H76" l="1"/>
  <c r="H97" s="1"/>
  <c r="H101"/>
  <c r="I8" i="5"/>
  <c r="O104" i="4"/>
  <c r="O105" s="1"/>
  <c r="I4" i="5" l="1"/>
  <c r="B4" s="1"/>
  <c r="B8"/>
  <c r="B11" s="1"/>
</calcChain>
</file>

<file path=xl/sharedStrings.xml><?xml version="1.0" encoding="utf-8"?>
<sst xmlns="http://schemas.openxmlformats.org/spreadsheetml/2006/main" count="361" uniqueCount="109">
  <si>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</si>
  <si>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</si>
  <si>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</si>
  <si>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</si>
  <si>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</si>
  <si>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</si>
  <si>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–</t>
  </si>
  <si>
    <t>областной бюджет</t>
  </si>
  <si>
    <t>местные бюджеты</t>
  </si>
  <si>
    <t>внебюджетные средства</t>
  </si>
  <si>
    <t xml:space="preserve">итого </t>
  </si>
  <si>
    <t>Всего по программе</t>
  </si>
  <si>
    <t>Объем финансирования всего</t>
  </si>
  <si>
    <t>Источники и направления финансирования</t>
  </si>
  <si>
    <t>В том числе по годам</t>
  </si>
  <si>
    <t>Срок реализации</t>
  </si>
  <si>
    <t>Источники финансирования</t>
  </si>
  <si>
    <t>Показатели результата мероприятий по годам</t>
  </si>
  <si>
    <t>УКСТиМ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</si>
  <si>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</si>
  <si>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</si>
  <si>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</si>
  <si>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</si>
  <si>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 xml:space="preserve">РАСПРЕДЕЛЕНИЕ
ОБЪЕМОВ ФИНАНСИРОВАНИЯ ПРОГРАММЫ ПО ИСТОЧНИКАМ,
НАПРАВЛЕНИЯМ РАСХОДОВАНИЯ СРЕДСТВ И ГОДАМ
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</si>
  <si>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</si>
  <si>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</si>
  <si>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</si>
  <si>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отчет</t>
  </si>
  <si>
    <t>оценка</t>
  </si>
  <si>
    <t>прогноз</t>
  </si>
  <si>
    <t xml:space="preserve">1. </t>
  </si>
  <si>
    <t>1.1.</t>
  </si>
  <si>
    <t>1.2.</t>
  </si>
  <si>
    <t>1.3.</t>
  </si>
  <si>
    <t>шт.</t>
  </si>
  <si>
    <t>2.</t>
  </si>
  <si>
    <t>2.1.</t>
  </si>
  <si>
    <t>чел.</t>
  </si>
  <si>
    <t>2.2.</t>
  </si>
  <si>
    <t>3.</t>
  </si>
  <si>
    <t>Единица
измерения</t>
  </si>
  <si>
    <t xml:space="preserve">Перечень мероприятий муниципальной программы "Развитие физкультуры и спорта в Устьянском районе на 2014-2020 гг."                                                                                                                   </t>
  </si>
  <si>
    <r>
      <t>Управление культуры, спорта, туризма и молодежи (далее-У</t>
    </r>
    <r>
      <rPr>
        <sz val="9"/>
        <rFont val="Times New Roman"/>
        <family val="1"/>
        <charset val="204"/>
      </rPr>
      <t>КСТиМ</t>
    </r>
    <r>
      <rPr>
        <sz val="10"/>
        <rFont val="Times New Roman"/>
        <family val="1"/>
        <charset val="204"/>
      </rPr>
      <t>)</t>
    </r>
  </si>
  <si>
    <t>МБУ ДО "Устьянская СДЮСШОР"</t>
  </si>
  <si>
    <t>Задача № 1 – Привлечение и повышение интереса детей, молодежи, населения, в том числе лиц с ограниченными возможностями здоровья и инвалидов,  к систематическим занятиям физической культурой и спортом.</t>
  </si>
  <si>
    <t>1.3. Внедрение, организация и проведение сдачи норм  Всероссийского физкультурно-спортивного комплекса "Готов к труду и обороне";</t>
  </si>
  <si>
    <t>Задача №2 - Повышение спортивных результатов спортсменов-членов сборных  команд Устьянского района при выступлениях на областных и всероссийских соревнованиях.</t>
  </si>
  <si>
    <t xml:space="preserve">МБУ ДО "Устьянская СДЮСШОР", Управление Образования
</t>
  </si>
  <si>
    <t>МБУ ДО "Устьянская СДЮСШОР", Управление Образования</t>
  </si>
  <si>
    <t>Доля граждан  систематически занимающегося физической культурой и спортом, в том числе лиц с ограниченными возможностями здоровья и инвалидов, от общей численности населения Устьянского района</t>
  </si>
  <si>
    <t>Привлечение и повышение интереса детей, молодежи, населения, в том числе лиц с ограниченными возможностями здоровья и инвалидов,  к систематическим занятиям физической культурой и спортом.</t>
  </si>
  <si>
    <t>%</t>
  </si>
  <si>
    <t>Количество проведенных соревнований Всероссийского уровня</t>
  </si>
  <si>
    <t>Количество человек, ежегодно выполняющих нормативы ВФСК «ГТО»</t>
  </si>
  <si>
    <t>Повышение спортивных результатов спортсменов-членов сборных  команд Устьянского района при выступлениях на областных и всероссийских соревнованиях.</t>
  </si>
  <si>
    <t>Количество человек принимающих участие в учебно-тренировочных сборах по видам спорта</t>
  </si>
  <si>
    <t>Количество присвоенных массовых спортивных разрядов(второго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района</t>
  </si>
  <si>
    <t>Развитие инфраструктуры, укрепление материально-технической базы, создание условий для учебно-тренировочного и соревновательного процессов в области физической культуры и спорта на территории Устьянского района</t>
  </si>
  <si>
    <t>Количество построенных  и реконструированных спортсооружений и площадок всех типов</t>
  </si>
  <si>
    <t>Количество спортобъектов, включенных во Всероссийский реестр спортобъектов</t>
  </si>
  <si>
    <t>1.4. Содействие, обучение и помощь в организации спортивных федераций по видам спорта в Устьянском районе;</t>
  </si>
  <si>
    <t>1.4.</t>
  </si>
  <si>
    <t>Количество спортивных федераций по видам спорта</t>
  </si>
  <si>
    <t xml:space="preserve">единиц </t>
  </si>
  <si>
    <t>Обеспечение деятельности МБУ ДО "Устьянская СДЮСШОР" по работе с детьми и подростками</t>
  </si>
  <si>
    <t>Задача №3 - Развитие инфраструктуры, укрепление материально-технической базы на территории Устьянского района.</t>
  </si>
  <si>
    <t>2.3.</t>
  </si>
  <si>
    <t>3.1.</t>
  </si>
  <si>
    <t>Количество призовых мест, завоеванных спортсменами Устьянского района на областных и всероссийских соревнованиях</t>
  </si>
  <si>
    <t>Количество проведенных спортивно-массовых мероприятий на территории района</t>
  </si>
  <si>
    <t>1.5.</t>
  </si>
  <si>
    <t>Финансовое обеспечение муниципального задания на оказание муниципальных услуг (выполнение работ)</t>
  </si>
  <si>
    <t>Приобретение необходимого спортивного инвентаря, оборудования и средств  всестороннего обеспечения спортивной подготовки.</t>
  </si>
  <si>
    <t>Задача №4 - Обеспечение деятельности МБУ ДО "Устьянская СДЮСШОР" по работе с детьми и подростками</t>
  </si>
  <si>
    <t>1.1. Проведение официальных районных спортивных соревнований, комплексных районных спартакиад, отборочных районных соревнований включенных в единый календарный план мероприятий Устьянского района, участие в областных и Всероссийских соревнованиях</t>
  </si>
  <si>
    <t>3.2.</t>
  </si>
  <si>
    <t>Укомплектование спортвных групп занимающихся инвентарем и оборудованием в соответствии с минимальным уровнем комплектования ФГОС по лыжным гонкам</t>
  </si>
  <si>
    <t>Доля выполнения финансового обеспечения деятельности МБУ ДО "Устьянская СДЮСШОР" на оказание муниципальных услуг</t>
  </si>
  <si>
    <t>Доля выполнения финансового обеспечения деятельности МБУ ДО "Устьянская СДЮСШОР" на иные цели</t>
  </si>
  <si>
    <t>Доля обеспечения укомплектовонности занимающихся МБУ ДО "Устьянской СДЮСШОР" по этапам подготовки</t>
  </si>
  <si>
    <t>Финансовое обеспечение учреждения на иные цели</t>
  </si>
  <si>
    <t>Количество спортобъектов, включенных во Всероссийский реестр спортобъектов достигнет 6 ед.</t>
  </si>
  <si>
    <t>Выполнение муниципальным бюджетным учреждением муниципального задания на 100%</t>
  </si>
  <si>
    <t>Оплата проезда к месту отдыха и обратно, проведение первенства и чемпионата России, субсидия по приоритетным видам спорта 100%</t>
  </si>
  <si>
    <t>1.2. Проведение соревнований Всероссийского и Международного уровня.</t>
  </si>
  <si>
    <t>В ходе реализации программы  с 2014-2020 года должно быть проведено не менее 28 соревнований Всероссийского и Международного уровня</t>
  </si>
  <si>
    <t xml:space="preserve">Приложение №1
к постановлению администрации
МО "Устьянский муниципальный район"
от 16 ноября 2015 года № 1214        </t>
  </si>
  <si>
    <t>Сведения о составе и значениях целевых показателей (индикаторов) 
муниципальной программы  "Развиие физкультуры и спорта в Устьянском районе на 2014-2020 годы"</t>
  </si>
  <si>
    <t>Действующие спортивные федерации по основным видам спорта 5 единиц</t>
  </si>
  <si>
    <t>В ходе реализации программы  с 2014-2020 года  будут проведены 522 мероприятия, доля граждан систематически занимающегося физической культурой и спортом, в том числе лиц с ограниченными возможностями здоровья и инвалидов, увелечится до 46% от общей статистической численности населения Устьянского района</t>
  </si>
  <si>
    <t>Количество присвоенных массовых спортивных разрядов(второго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района 2104 человек.</t>
  </si>
  <si>
    <t>Привлечение населения района к регулярному выполнению нормативов ВФСК «ГТО», количество человек, ежегодно выполняющих нормативы ВФСК «ГТО» к 2020 году достигнет 4500 человек.</t>
  </si>
  <si>
    <t xml:space="preserve"> Организация и проведение учебно-тренировочных сборов для сборных команд района по видам спорта.</t>
  </si>
  <si>
    <t>Осуществление полномочий по присвоению массовых спортивных разрядов 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района.</t>
  </si>
  <si>
    <t>К 2020 году в учебно-тренировочных сборах по разным видам спорта ежегодно будут принимать участие 40 человек 
Количество призовых мест, завоеванных спортсменами Устьянского района на областных и всероссийских соревнованиях 1080.</t>
  </si>
  <si>
    <t>Проведение работ по проектированию и строительству, а также по ремонту и реконструкции спортивных площадок, плоскостных и других  спортсооружений.</t>
  </si>
  <si>
    <t>Сертификация спортобъектов на территории МО «Устьянский муниципальный район»</t>
  </si>
  <si>
    <t>Количество построенных  и реконструированных спортсооружений и площадок ежегодно не менее 1 ед.</t>
  </si>
  <si>
    <t>4.</t>
  </si>
  <si>
    <t>4.1.</t>
  </si>
  <si>
    <t>4.2.</t>
  </si>
  <si>
    <t>4.3.</t>
  </si>
  <si>
    <t>рублей</t>
  </si>
  <si>
    <t xml:space="preserve">Всего </t>
  </si>
  <si>
    <t xml:space="preserve">Приложение №2
к постановлению администрации
МО "Устьянский муниципальный район"
от  25 января 2016 года №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</si>
  <si>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Оплата проезда к месту отдыха и обратно, проведение первенства и чемпионата России, субсидия по приоритетным видам спорта,субсидия  на мероприятия по оздоровлению детей  и подростков,  субсидия на обустройство спортивных плоскостных сооружений 100%</t>
  </si>
  <si>
    <t>Осуществление полномочий по присвоению массовых спортивных разрядов спортсменам Устьянского района, а также спортивных разрядов и квалификацтонных категорий спортивных судей к кандидататам на присвоение данных категорий</t>
  </si>
  <si>
    <t>В ходе реализации программы  с 2014-2020 года должно быть проведено не менее 23 соревнования Всероссийского и Международного уровня</t>
  </si>
  <si>
    <t>Приложение № 2
к постановлению администрации
муниципального образования
"Устьянский муниципальный район"
от 02 декабря 2016 года № 923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</si>
</sst>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4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3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justify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left" vertical="justify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/>
    <xf numFmtId="0" fontId="9" fillId="0" borderId="0" xfId="1" applyAlignment="1">
      <alignment horizontal="center"/>
    </xf>
    <xf numFmtId="16" fontId="4" fillId="0" borderId="1" xfId="1" applyNumberFormat="1" applyFont="1" applyBorder="1" applyAlignment="1">
      <alignment horizontal="center" vertical="center"/>
    </xf>
    <xf numFmtId="16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1" applyFont="1" applyBorder="1" applyAlignment="1">
      <alignment horizontal="left" vertical="top" wrapText="1"/>
    </xf>
    <xf numFmtId="4" fontId="2" fillId="0" borderId="0" xfId="0" applyNumberFormat="1" applyFont="1" applyBorder="1"/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0" fillId="0" borderId="0" xfId="0" applyNumberFormat="1"/>
    <xf numFmtId="0" fontId="13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4" fontId="2" fillId="0" borderId="0" xfId="0" applyNumberFormat="1" applyFont="1"/>
    <xf numFmtId="0" fontId="6" fillId="0" borderId="1" xfId="1" applyFont="1" applyBorder="1" applyAlignment="1">
      <alignment horizontal="center" vertical="justify" wrapText="1"/>
    </xf>
    <xf numFmtId="0" fontId="6" fillId="0" borderId="2" xfId="1" applyFont="1" applyBorder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3" fillId="0" borderId="7" xfId="0" applyNumberFormat="1" applyFont="1" applyFill="1" applyBorder="1" applyAlignment="1">
      <alignment vertical="top" wrapText="1"/>
    </xf>
    <xf numFmtId="4" fontId="3" fillId="0" borderId="6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right" vertical="top" wrapText="1"/>
    </xf>
    <xf numFmtId="4" fontId="2" fillId="0" borderId="6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left" vertical="top" wrapText="1"/>
    </xf>
    <xf numFmtId="4" fontId="2" fillId="0" borderId="10" xfId="0" applyNumberFormat="1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left" vertical="top" wrapText="1"/>
    </xf>
    <xf numFmtId="4" fontId="2" fillId="0" borderId="12" xfId="0" applyNumberFormat="1" applyFont="1" applyFill="1" applyBorder="1" applyAlignment="1">
      <alignment horizontal="left" vertical="top" wrapText="1"/>
    </xf>
    <xf numFmtId="4" fontId="2" fillId="0" borderId="13" xfId="0" applyNumberFormat="1" applyFont="1" applyFill="1" applyBorder="1" applyAlignment="1">
      <alignment horizontal="left" vertical="top" wrapText="1"/>
    </xf>
    <xf numFmtId="4" fontId="2" fillId="0" borderId="14" xfId="0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8;&#1086;&#1075;&#1088;&#1072;&#1084;&#1084;&#1099;/&#1055;&#1088;&#1086;&#1075;&#1088;&#1072;&#1084;&#1084;&#1099;%202016%20&#1075;&#1086;&#1076;/&#1057;&#1055;&#1054;&#1056;&#1058;/&#1080;&#1079;&#1084;.%20&#1084;&#1072;&#1081;%20&#1082;%20&#1089;&#1077;&#1089;&#1089;&#1080;&#1080;/&#1055;&#1088;&#1080;&#1083;&#1086;&#1078;&#1077;&#1085;&#1080;&#1077;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 бюджету 27.06.14"/>
    </sheetNames>
    <sheetDataSet>
      <sheetData sheetId="0"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topLeftCell="A49" workbookViewId="0">
      <selection activeCell="J8" sqref="J8"/>
    </sheetView>
  </sheetViews>
  <sheetFormatPr defaultColWidth="9.109375" defaultRowHeight="14.4"/>
  <cols>
    <col min="1" max="1" width="4" style="28" customWidth="1"/>
    <col min="2" max="2" width="26.5546875" style="28" customWidth="1"/>
    <col min="3" max="3" width="16.5546875" style="39" customWidth="1"/>
    <col min="4" max="5" width="9.109375" style="28"/>
    <col min="6" max="7" width="10" style="28" customWidth="1"/>
    <col min="8" max="9" width="9.6640625" style="28" customWidth="1"/>
    <col min="10" max="10" width="10.109375" style="28" customWidth="1"/>
    <col min="11" max="11" width="11.88671875" style="28" customWidth="1"/>
    <col min="12" max="16384" width="9.109375" style="28"/>
  </cols>
  <sheetData>
    <row r="1" spans="1:11" ht="66.75" customHeight="1">
      <c r="A1" s="57" t="s">
        <v>86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ht="15" customHeight="1">
      <c r="A2" s="59" t="s">
        <v>87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36" customHeight="1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1" ht="20.25" customHeight="1">
      <c r="A4" s="61" t="s">
        <v>24</v>
      </c>
      <c r="B4" s="64" t="s">
        <v>25</v>
      </c>
      <c r="C4" s="64" t="s">
        <v>40</v>
      </c>
      <c r="D4" s="65" t="s">
        <v>26</v>
      </c>
      <c r="E4" s="66"/>
      <c r="F4" s="66"/>
      <c r="G4" s="66"/>
      <c r="H4" s="66"/>
      <c r="I4" s="66"/>
      <c r="J4" s="67"/>
    </row>
    <row r="5" spans="1:11">
      <c r="A5" s="62"/>
      <c r="B5" s="64"/>
      <c r="C5" s="64"/>
      <c r="D5" s="29">
        <v>2014</v>
      </c>
      <c r="E5" s="29">
        <v>2015</v>
      </c>
      <c r="F5" s="30">
        <v>2016</v>
      </c>
      <c r="G5" s="31">
        <v>2017</v>
      </c>
      <c r="H5" s="31">
        <v>2018</v>
      </c>
      <c r="I5" s="31">
        <v>2019</v>
      </c>
      <c r="J5" s="31">
        <v>2020</v>
      </c>
    </row>
    <row r="6" spans="1:11">
      <c r="A6" s="63"/>
      <c r="B6" s="64"/>
      <c r="C6" s="64"/>
      <c r="D6" s="31" t="s">
        <v>27</v>
      </c>
      <c r="E6" s="31" t="s">
        <v>28</v>
      </c>
      <c r="F6" s="31" t="s">
        <v>29</v>
      </c>
      <c r="G6" s="31" t="s">
        <v>29</v>
      </c>
      <c r="H6" s="31" t="s">
        <v>29</v>
      </c>
      <c r="I6" s="31" t="s">
        <v>29</v>
      </c>
      <c r="J6" s="31" t="s">
        <v>29</v>
      </c>
    </row>
    <row r="7" spans="1:11" ht="25.5" customHeight="1">
      <c r="A7" s="32" t="s">
        <v>30</v>
      </c>
      <c r="B7" s="54" t="s">
        <v>50</v>
      </c>
      <c r="C7" s="55"/>
      <c r="D7" s="55"/>
      <c r="E7" s="55"/>
      <c r="F7" s="55"/>
      <c r="G7" s="55"/>
      <c r="H7" s="55"/>
      <c r="I7" s="55"/>
      <c r="J7" s="56"/>
    </row>
    <row r="8" spans="1:11" ht="105.6">
      <c r="A8" s="32" t="s">
        <v>31</v>
      </c>
      <c r="B8" s="33" t="s">
        <v>49</v>
      </c>
      <c r="C8" s="34" t="s">
        <v>51</v>
      </c>
      <c r="D8" s="35">
        <v>44</v>
      </c>
      <c r="E8" s="35">
        <v>44</v>
      </c>
      <c r="F8" s="35">
        <v>45</v>
      </c>
      <c r="G8" s="35">
        <v>45</v>
      </c>
      <c r="H8" s="35">
        <v>45</v>
      </c>
      <c r="I8" s="35">
        <v>46</v>
      </c>
      <c r="J8" s="35">
        <v>46</v>
      </c>
    </row>
    <row r="9" spans="1:11" ht="52.8">
      <c r="A9" s="32" t="s">
        <v>32</v>
      </c>
      <c r="B9" s="36" t="s">
        <v>69</v>
      </c>
      <c r="C9" s="34" t="s">
        <v>63</v>
      </c>
      <c r="D9" s="35">
        <v>83</v>
      </c>
      <c r="E9" s="35">
        <v>75</v>
      </c>
      <c r="F9" s="35">
        <v>70</v>
      </c>
      <c r="G9" s="35">
        <v>72</v>
      </c>
      <c r="H9" s="35">
        <v>72</v>
      </c>
      <c r="I9" s="35">
        <v>75</v>
      </c>
      <c r="J9" s="35">
        <v>75</v>
      </c>
    </row>
    <row r="10" spans="1:11" ht="39.6">
      <c r="A10" s="32" t="s">
        <v>33</v>
      </c>
      <c r="B10" s="36" t="s">
        <v>52</v>
      </c>
      <c r="C10" s="34" t="s">
        <v>63</v>
      </c>
      <c r="D10" s="35">
        <v>2</v>
      </c>
      <c r="E10" s="35">
        <v>6</v>
      </c>
      <c r="F10" s="35">
        <v>4</v>
      </c>
      <c r="G10" s="35">
        <v>4</v>
      </c>
      <c r="H10" s="35">
        <v>4</v>
      </c>
      <c r="I10" s="35">
        <v>4</v>
      </c>
      <c r="J10" s="35">
        <v>4</v>
      </c>
      <c r="K10" s="28">
        <f>SUM(D10:J10)</f>
        <v>28</v>
      </c>
    </row>
    <row r="11" spans="1:11" ht="39.6">
      <c r="A11" s="32" t="s">
        <v>61</v>
      </c>
      <c r="B11" s="36" t="s">
        <v>53</v>
      </c>
      <c r="C11" s="34" t="s">
        <v>37</v>
      </c>
      <c r="D11" s="35">
        <v>0</v>
      </c>
      <c r="E11" s="35">
        <v>0</v>
      </c>
      <c r="F11" s="35">
        <v>2500</v>
      </c>
      <c r="G11" s="35">
        <v>3000</v>
      </c>
      <c r="H11" s="35">
        <v>3500</v>
      </c>
      <c r="I11" s="35">
        <v>4000</v>
      </c>
      <c r="J11" s="35">
        <v>4500</v>
      </c>
      <c r="K11" s="28">
        <f>SUM(D11:J11)</f>
        <v>17500</v>
      </c>
    </row>
    <row r="12" spans="1:11" ht="26.4">
      <c r="A12" s="40" t="s">
        <v>70</v>
      </c>
      <c r="B12" s="36" t="s">
        <v>62</v>
      </c>
      <c r="C12" s="34" t="s">
        <v>63</v>
      </c>
      <c r="D12" s="35">
        <v>0</v>
      </c>
      <c r="E12" s="35">
        <v>0</v>
      </c>
      <c r="F12" s="35">
        <v>1</v>
      </c>
      <c r="G12" s="35">
        <v>2</v>
      </c>
      <c r="H12" s="35">
        <v>3</v>
      </c>
      <c r="I12" s="35">
        <v>4</v>
      </c>
      <c r="J12" s="35">
        <v>5</v>
      </c>
    </row>
    <row r="13" spans="1:11" ht="26.25" customHeight="1">
      <c r="A13" s="37" t="s">
        <v>35</v>
      </c>
      <c r="B13" s="53" t="s">
        <v>54</v>
      </c>
      <c r="C13" s="53"/>
      <c r="D13" s="53"/>
      <c r="E13" s="53"/>
      <c r="F13" s="53"/>
      <c r="G13" s="53"/>
      <c r="H13" s="53"/>
      <c r="I13" s="53"/>
      <c r="J13" s="53"/>
    </row>
    <row r="14" spans="1:11" ht="52.8">
      <c r="A14" s="37" t="s">
        <v>36</v>
      </c>
      <c r="B14" s="36" t="s">
        <v>55</v>
      </c>
      <c r="C14" s="34" t="s">
        <v>37</v>
      </c>
      <c r="D14" s="35">
        <v>10</v>
      </c>
      <c r="E14" s="35">
        <v>15</v>
      </c>
      <c r="F14" s="35">
        <v>20</v>
      </c>
      <c r="G14" s="35">
        <v>25</v>
      </c>
      <c r="H14" s="35">
        <v>30</v>
      </c>
      <c r="I14" s="35">
        <v>35</v>
      </c>
      <c r="J14" s="35">
        <v>40</v>
      </c>
      <c r="K14" s="28">
        <f>SUM(D14:J14)</f>
        <v>175</v>
      </c>
    </row>
    <row r="15" spans="1:11" ht="66">
      <c r="A15" s="41" t="s">
        <v>38</v>
      </c>
      <c r="B15" s="36" t="s">
        <v>68</v>
      </c>
      <c r="C15" s="34" t="s">
        <v>34</v>
      </c>
      <c r="D15" s="35">
        <v>100</v>
      </c>
      <c r="E15" s="35">
        <v>115</v>
      </c>
      <c r="F15" s="35">
        <v>130</v>
      </c>
      <c r="G15" s="35">
        <v>150</v>
      </c>
      <c r="H15" s="35">
        <v>170</v>
      </c>
      <c r="I15" s="35">
        <v>195</v>
      </c>
      <c r="J15" s="35">
        <v>220</v>
      </c>
    </row>
    <row r="16" spans="1:11" ht="145.19999999999999">
      <c r="A16" s="37" t="s">
        <v>66</v>
      </c>
      <c r="B16" s="36" t="s">
        <v>56</v>
      </c>
      <c r="C16" s="34" t="s">
        <v>34</v>
      </c>
      <c r="D16" s="35">
        <v>214</v>
      </c>
      <c r="E16" s="35">
        <v>240</v>
      </c>
      <c r="F16" s="35">
        <v>270</v>
      </c>
      <c r="G16" s="35">
        <v>300</v>
      </c>
      <c r="H16" s="35">
        <v>330</v>
      </c>
      <c r="I16" s="35">
        <v>360</v>
      </c>
      <c r="J16" s="35">
        <v>390</v>
      </c>
    </row>
    <row r="17" spans="1:10" ht="26.25" customHeight="1">
      <c r="A17" s="38" t="s">
        <v>39</v>
      </c>
      <c r="B17" s="53" t="s">
        <v>57</v>
      </c>
      <c r="C17" s="53"/>
      <c r="D17" s="53"/>
      <c r="E17" s="53"/>
      <c r="F17" s="53"/>
      <c r="G17" s="53"/>
      <c r="H17" s="53"/>
      <c r="I17" s="53"/>
      <c r="J17" s="53"/>
    </row>
    <row r="18" spans="1:10" ht="52.8">
      <c r="A18" s="35" t="s">
        <v>67</v>
      </c>
      <c r="B18" s="36" t="s">
        <v>58</v>
      </c>
      <c r="C18" s="34" t="s">
        <v>63</v>
      </c>
      <c r="D18" s="35">
        <v>1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5">
        <v>1</v>
      </c>
    </row>
    <row r="19" spans="1:10" ht="39.6">
      <c r="A19" s="35" t="s">
        <v>75</v>
      </c>
      <c r="B19" s="36" t="s">
        <v>59</v>
      </c>
      <c r="C19" s="34" t="s">
        <v>63</v>
      </c>
      <c r="D19" s="35">
        <v>5</v>
      </c>
      <c r="E19" s="35">
        <v>0</v>
      </c>
      <c r="F19" s="35">
        <v>5</v>
      </c>
      <c r="G19" s="35">
        <v>0</v>
      </c>
      <c r="H19" s="35">
        <v>6</v>
      </c>
      <c r="I19" s="35">
        <v>0</v>
      </c>
      <c r="J19" s="35">
        <v>6</v>
      </c>
    </row>
    <row r="20" spans="1:10" ht="26.25" customHeight="1">
      <c r="A20" s="38" t="s">
        <v>98</v>
      </c>
      <c r="B20" s="53" t="s">
        <v>64</v>
      </c>
      <c r="C20" s="53"/>
      <c r="D20" s="53"/>
      <c r="E20" s="53"/>
      <c r="F20" s="53"/>
      <c r="G20" s="53"/>
      <c r="H20" s="53"/>
      <c r="I20" s="53"/>
      <c r="J20" s="53"/>
    </row>
    <row r="21" spans="1:10" ht="53.25" customHeight="1">
      <c r="A21" s="35" t="s">
        <v>99</v>
      </c>
      <c r="B21" s="45" t="s">
        <v>77</v>
      </c>
      <c r="C21" s="34" t="s">
        <v>51</v>
      </c>
      <c r="D21" s="43">
        <v>100</v>
      </c>
      <c r="E21" s="43">
        <v>100</v>
      </c>
      <c r="F21" s="43">
        <v>100</v>
      </c>
      <c r="G21" s="43">
        <v>100</v>
      </c>
      <c r="H21" s="43">
        <v>100</v>
      </c>
      <c r="I21" s="43">
        <v>100</v>
      </c>
      <c r="J21" s="43">
        <v>100</v>
      </c>
    </row>
    <row r="22" spans="1:10" ht="52.5" customHeight="1">
      <c r="A22" s="35" t="s">
        <v>100</v>
      </c>
      <c r="B22" s="45" t="s">
        <v>78</v>
      </c>
      <c r="C22" s="34" t="s">
        <v>51</v>
      </c>
      <c r="D22" s="43">
        <v>90</v>
      </c>
      <c r="E22" s="43">
        <v>100</v>
      </c>
      <c r="F22" s="43">
        <v>100</v>
      </c>
      <c r="G22" s="43">
        <v>100</v>
      </c>
      <c r="H22" s="43">
        <v>100</v>
      </c>
      <c r="I22" s="43">
        <v>100</v>
      </c>
      <c r="J22" s="43">
        <v>100</v>
      </c>
    </row>
    <row r="23" spans="1:10" ht="66">
      <c r="A23" s="35" t="s">
        <v>101</v>
      </c>
      <c r="B23" s="45" t="s">
        <v>79</v>
      </c>
      <c r="C23" s="34" t="s">
        <v>51</v>
      </c>
      <c r="D23" s="42">
        <v>50</v>
      </c>
      <c r="E23" s="42">
        <v>55</v>
      </c>
      <c r="F23" s="43">
        <v>60</v>
      </c>
      <c r="G23" s="43">
        <v>65</v>
      </c>
      <c r="H23" s="43">
        <v>70</v>
      </c>
      <c r="I23" s="43">
        <v>75</v>
      </c>
      <c r="J23" s="43">
        <v>80</v>
      </c>
    </row>
  </sheetData>
  <mergeCells count="10">
    <mergeCell ref="B20:J20"/>
    <mergeCell ref="B7:J7"/>
    <mergeCell ref="B13:J13"/>
    <mergeCell ref="B17:J17"/>
    <mergeCell ref="A1:J1"/>
    <mergeCell ref="A2:J3"/>
    <mergeCell ref="A4:A6"/>
    <mergeCell ref="B4:B6"/>
    <mergeCell ref="C4:C6"/>
    <mergeCell ref="D4:J4"/>
  </mergeCells>
  <phoneticPr fontId="11" type="noConversion"/>
  <pageMargins left="0.7" right="0.34" top="0.75" bottom="0.75" header="0.3" footer="0.3"/>
  <pageSetup paperSize="9" scale="72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389"/>
  <sheetViews>
    <sheetView view="pageBreakPreview" zoomScale="73" zoomScaleNormal="80" zoomScaleSheetLayoutView="73" workbookViewId="0">
      <pane xSplit="3" ySplit="8" topLeftCell="D96" activePane="bottomRight" state="frozen"/>
      <selection pane="topRight" activeCell="D1" sqref="D1"/>
      <selection pane="bottomLeft" activeCell="A8" sqref="A8"/>
      <selection pane="bottomRight" activeCell="S23" sqref="S23"/>
    </sheetView>
  </sheetViews>
  <sheetFormatPr defaultColWidth="9.109375" defaultRowHeight="13.2"/>
  <cols>
    <col min="1" max="1" width="7.109375" style="4" customWidth="1"/>
    <col min="2" max="2" width="9.109375" style="4"/>
    <col min="3" max="3" width="16.5546875" style="4" customWidth="1"/>
    <col min="4" max="4" width="13.33203125" style="4" customWidth="1"/>
    <col min="5" max="5" width="11.109375" style="7" customWidth="1"/>
    <col min="6" max="6" width="5.6640625" style="4" customWidth="1"/>
    <col min="7" max="7" width="12.33203125" style="4" customWidth="1"/>
    <col min="8" max="8" width="13.88671875" style="4" bestFit="1" customWidth="1"/>
    <col min="9" max="9" width="11.88671875" style="4" customWidth="1"/>
    <col min="10" max="10" width="14.109375" style="4" customWidth="1"/>
    <col min="11" max="12" width="13.5546875" style="4" customWidth="1"/>
    <col min="13" max="13" width="13.109375" style="4" customWidth="1"/>
    <col min="14" max="14" width="13" style="4" customWidth="1"/>
    <col min="15" max="15" width="14.44140625" style="4" customWidth="1"/>
    <col min="16" max="16" width="35.33203125" style="4" customWidth="1"/>
    <col min="17" max="17" width="1.109375" style="4" customWidth="1"/>
    <col min="18" max="16384" width="9.109375" style="4"/>
  </cols>
  <sheetData>
    <row r="1" spans="1:40" customFormat="1" ht="19.5" customHeight="1">
      <c r="B1" s="83" t="s">
        <v>104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40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40" customFormat="1" ht="24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40" customFormat="1" ht="34.5" customHeight="1">
      <c r="B4" s="97" t="s">
        <v>41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40" customFormat="1" ht="14.25" customHeight="1">
      <c r="B5" s="47"/>
      <c r="C5" s="5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51" t="s">
        <v>102</v>
      </c>
    </row>
    <row r="6" spans="1:40" s="16" customFormat="1" ht="39.6">
      <c r="A6" s="16" t="s">
        <v>19</v>
      </c>
      <c r="B6" s="100" t="s">
        <v>20</v>
      </c>
      <c r="C6" s="100"/>
      <c r="D6" s="17" t="s">
        <v>21</v>
      </c>
      <c r="E6" s="27" t="s">
        <v>22</v>
      </c>
      <c r="F6" s="17" t="s">
        <v>15</v>
      </c>
      <c r="G6" s="17" t="s">
        <v>16</v>
      </c>
      <c r="H6" s="17" t="s">
        <v>103</v>
      </c>
      <c r="I6" s="17">
        <v>2014</v>
      </c>
      <c r="J6" s="17">
        <v>2015</v>
      </c>
      <c r="K6" s="17">
        <v>2016</v>
      </c>
      <c r="L6" s="17">
        <v>2017</v>
      </c>
      <c r="M6" s="17">
        <v>2018</v>
      </c>
      <c r="N6" s="17">
        <v>2019</v>
      </c>
      <c r="O6" s="17">
        <v>2020</v>
      </c>
      <c r="P6" s="18" t="s">
        <v>17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20"/>
    </row>
    <row r="7" spans="1:40" s="13" customFormat="1">
      <c r="A7" s="13">
        <v>1</v>
      </c>
      <c r="B7" s="99">
        <v>2</v>
      </c>
      <c r="C7" s="99"/>
      <c r="D7" s="11">
        <v>3</v>
      </c>
      <c r="E7" s="26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2">
        <v>15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4"/>
    </row>
    <row r="8" spans="1:40" ht="25.5" customHeight="1">
      <c r="A8" s="85" t="s">
        <v>44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6"/>
      <c r="R8" s="6"/>
      <c r="S8" s="6"/>
      <c r="T8" s="6"/>
      <c r="U8" s="6"/>
      <c r="V8" s="6"/>
      <c r="W8" s="6"/>
      <c r="X8" s="6"/>
      <c r="Y8" s="7"/>
      <c r="Z8" s="7"/>
      <c r="AA8" s="7"/>
      <c r="AB8" s="7"/>
      <c r="AC8" s="7"/>
      <c r="AD8" s="7"/>
      <c r="AE8" s="7"/>
      <c r="AF8" s="7"/>
      <c r="AG8" s="7"/>
    </row>
    <row r="9" spans="1:40" ht="12.75" customHeight="1">
      <c r="A9" s="87">
        <v>1</v>
      </c>
      <c r="B9" s="91" t="s">
        <v>74</v>
      </c>
      <c r="C9" s="92"/>
      <c r="D9" s="70" t="s">
        <v>42</v>
      </c>
      <c r="E9" s="70" t="s">
        <v>47</v>
      </c>
      <c r="F9" s="70" t="s">
        <v>1</v>
      </c>
      <c r="G9" s="3" t="s">
        <v>3</v>
      </c>
      <c r="H9" s="15">
        <f t="shared" ref="H9:O9" si="0">SUM(H11+H12+H14+H15)</f>
        <v>12057262.32</v>
      </c>
      <c r="I9" s="15">
        <f t="shared" si="0"/>
        <v>782500</v>
      </c>
      <c r="J9" s="15">
        <f t="shared" si="0"/>
        <v>626262.32000000007</v>
      </c>
      <c r="K9" s="15">
        <f t="shared" si="0"/>
        <v>1133900</v>
      </c>
      <c r="L9" s="15">
        <f t="shared" si="0"/>
        <v>2050100</v>
      </c>
      <c r="M9" s="15">
        <f t="shared" si="0"/>
        <v>2255100</v>
      </c>
      <c r="N9" s="15">
        <f t="shared" si="0"/>
        <v>2480700</v>
      </c>
      <c r="O9" s="15">
        <f t="shared" si="0"/>
        <v>2728700</v>
      </c>
      <c r="P9" s="101" t="s">
        <v>89</v>
      </c>
      <c r="Q9" s="70"/>
      <c r="R9" s="6"/>
      <c r="S9" s="6"/>
      <c r="T9" s="6"/>
      <c r="U9" s="6"/>
      <c r="V9" s="6"/>
      <c r="W9" s="6"/>
      <c r="X9" s="6"/>
      <c r="Y9" s="7"/>
      <c r="Z9" s="7"/>
      <c r="AA9" s="7"/>
      <c r="AB9" s="7"/>
      <c r="AC9" s="7"/>
      <c r="AD9" s="7"/>
      <c r="AE9" s="7"/>
      <c r="AF9" s="7"/>
      <c r="AG9" s="7"/>
    </row>
    <row r="10" spans="1:40">
      <c r="A10" s="88"/>
      <c r="B10" s="93"/>
      <c r="C10" s="94"/>
      <c r="D10" s="71"/>
      <c r="E10" s="71"/>
      <c r="F10" s="71"/>
      <c r="G10" s="3" t="s">
        <v>4</v>
      </c>
      <c r="H10" s="15"/>
      <c r="I10" s="15"/>
      <c r="J10" s="15"/>
      <c r="K10" s="15"/>
      <c r="L10" s="15"/>
      <c r="M10" s="15"/>
      <c r="N10" s="15"/>
      <c r="O10" s="15"/>
      <c r="P10" s="102"/>
      <c r="Q10" s="71"/>
      <c r="R10" s="6"/>
      <c r="S10" s="6"/>
      <c r="T10" s="6"/>
      <c r="U10" s="6"/>
      <c r="V10" s="6"/>
      <c r="W10" s="6"/>
      <c r="X10" s="6"/>
      <c r="Y10" s="7"/>
      <c r="Z10" s="7"/>
      <c r="AA10" s="7"/>
      <c r="AB10" s="7"/>
      <c r="AC10" s="7"/>
      <c r="AD10" s="7"/>
      <c r="AE10" s="7"/>
      <c r="AF10" s="7"/>
      <c r="AG10" s="7"/>
    </row>
    <row r="11" spans="1:40" ht="26.4">
      <c r="A11" s="88"/>
      <c r="B11" s="93"/>
      <c r="C11" s="94"/>
      <c r="D11" s="71"/>
      <c r="E11" s="71"/>
      <c r="F11" s="71"/>
      <c r="G11" s="3" t="s">
        <v>5</v>
      </c>
      <c r="H11" s="15">
        <f>SUM(I11:O11)</f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02"/>
      <c r="Q11" s="71"/>
      <c r="R11" s="6"/>
      <c r="S11" s="6"/>
      <c r="T11" s="6"/>
      <c r="U11" s="6"/>
      <c r="V11" s="6"/>
      <c r="W11" s="6"/>
      <c r="X11" s="6"/>
      <c r="Y11" s="7"/>
      <c r="Z11" s="7"/>
      <c r="AA11" s="7"/>
      <c r="AB11" s="7"/>
      <c r="AC11" s="7"/>
      <c r="AD11" s="7"/>
      <c r="AE11" s="7"/>
      <c r="AF11" s="7"/>
      <c r="AG11" s="7"/>
    </row>
    <row r="12" spans="1:40" ht="12.75" customHeight="1">
      <c r="A12" s="88"/>
      <c r="B12" s="93"/>
      <c r="C12" s="94"/>
      <c r="D12" s="71"/>
      <c r="E12" s="71"/>
      <c r="F12" s="71"/>
      <c r="G12" s="70" t="s">
        <v>7</v>
      </c>
      <c r="H12" s="81">
        <f>I12+J12+K12+L12+M12+N12+O12</f>
        <v>1288300</v>
      </c>
      <c r="I12" s="81">
        <v>0</v>
      </c>
      <c r="J12" s="81">
        <v>0</v>
      </c>
      <c r="K12" s="81">
        <v>0</v>
      </c>
      <c r="L12" s="81">
        <v>277600</v>
      </c>
      <c r="M12" s="81">
        <v>305400</v>
      </c>
      <c r="N12" s="81">
        <v>335900</v>
      </c>
      <c r="O12" s="81">
        <v>369400</v>
      </c>
      <c r="P12" s="102"/>
      <c r="Q12" s="71"/>
      <c r="R12" s="6"/>
      <c r="S12" s="6"/>
      <c r="T12" s="6"/>
      <c r="U12" s="6"/>
      <c r="V12" s="6"/>
      <c r="W12" s="6"/>
      <c r="X12" s="6"/>
      <c r="Y12" s="7"/>
      <c r="Z12" s="7"/>
      <c r="AA12" s="7"/>
      <c r="AB12" s="7"/>
      <c r="AC12" s="7"/>
      <c r="AD12" s="7"/>
      <c r="AE12" s="7"/>
      <c r="AF12" s="7"/>
      <c r="AG12" s="7"/>
    </row>
    <row r="13" spans="1:40" s="8" customFormat="1">
      <c r="A13" s="88"/>
      <c r="B13" s="93"/>
      <c r="C13" s="94"/>
      <c r="D13" s="71"/>
      <c r="E13" s="71"/>
      <c r="F13" s="71"/>
      <c r="G13" s="72"/>
      <c r="H13" s="82"/>
      <c r="I13" s="82"/>
      <c r="J13" s="82"/>
      <c r="K13" s="82"/>
      <c r="L13" s="82"/>
      <c r="M13" s="82"/>
      <c r="N13" s="82"/>
      <c r="O13" s="82"/>
      <c r="P13" s="102"/>
      <c r="Q13" s="71"/>
      <c r="R13" s="6"/>
      <c r="S13" s="6"/>
      <c r="T13" s="6"/>
      <c r="U13" s="6"/>
      <c r="V13" s="6"/>
      <c r="W13" s="6"/>
      <c r="X13" s="6"/>
      <c r="Y13" s="7"/>
      <c r="Z13" s="7"/>
      <c r="AA13" s="7"/>
      <c r="AB13" s="7"/>
      <c r="AC13" s="7"/>
      <c r="AD13" s="7"/>
      <c r="AE13" s="7"/>
      <c r="AF13" s="7"/>
      <c r="AG13" s="7"/>
    </row>
    <row r="14" spans="1:40" s="9" customFormat="1" ht="26.4">
      <c r="A14" s="88"/>
      <c r="B14" s="93"/>
      <c r="C14" s="94"/>
      <c r="D14" s="71"/>
      <c r="E14" s="71"/>
      <c r="F14" s="71"/>
      <c r="G14" s="3" t="s">
        <v>8</v>
      </c>
      <c r="H14" s="15">
        <f>SUM(I14:O14)</f>
        <v>4892262.32</v>
      </c>
      <c r="I14" s="15">
        <v>432500</v>
      </c>
      <c r="J14" s="15">
        <f>286000-9737.68</f>
        <v>276262.32</v>
      </c>
      <c r="K14" s="15">
        <f>366000-80000</f>
        <v>286000</v>
      </c>
      <c r="L14" s="15">
        <v>839800</v>
      </c>
      <c r="M14" s="15">
        <v>923700</v>
      </c>
      <c r="N14" s="15">
        <v>1016200</v>
      </c>
      <c r="O14" s="15">
        <v>1117800</v>
      </c>
      <c r="P14" s="102"/>
      <c r="Q14" s="71"/>
      <c r="R14" s="6"/>
      <c r="S14" s="6"/>
      <c r="T14" s="6"/>
      <c r="U14" s="6"/>
      <c r="V14" s="6"/>
      <c r="W14" s="6"/>
      <c r="X14" s="6"/>
      <c r="Y14" s="7"/>
      <c r="Z14" s="7"/>
      <c r="AA14" s="7"/>
      <c r="AB14" s="7"/>
      <c r="AC14" s="7"/>
      <c r="AD14" s="7"/>
      <c r="AE14" s="7"/>
      <c r="AF14" s="7"/>
      <c r="AG14" s="7"/>
    </row>
    <row r="15" spans="1:40" ht="28.95" customHeight="1">
      <c r="A15" s="89"/>
      <c r="B15" s="95"/>
      <c r="C15" s="96"/>
      <c r="D15" s="72"/>
      <c r="E15" s="72"/>
      <c r="F15" s="72"/>
      <c r="G15" s="3" t="s">
        <v>9</v>
      </c>
      <c r="H15" s="15">
        <f>SUM(I15:O15)</f>
        <v>5876700</v>
      </c>
      <c r="I15" s="15">
        <v>350000</v>
      </c>
      <c r="J15" s="15">
        <v>350000</v>
      </c>
      <c r="K15" s="15">
        <v>847900</v>
      </c>
      <c r="L15" s="15">
        <v>932700</v>
      </c>
      <c r="M15" s="15">
        <v>1026000</v>
      </c>
      <c r="N15" s="15">
        <v>1128600</v>
      </c>
      <c r="O15" s="15">
        <v>1241500</v>
      </c>
      <c r="P15" s="103"/>
      <c r="Q15" s="72"/>
      <c r="R15" s="6"/>
      <c r="S15" s="6"/>
      <c r="T15" s="6"/>
      <c r="U15" s="6"/>
      <c r="V15" s="6"/>
      <c r="W15" s="6"/>
      <c r="X15" s="6"/>
      <c r="Y15" s="7"/>
      <c r="Z15" s="7"/>
      <c r="AA15" s="7"/>
      <c r="AB15" s="7"/>
      <c r="AC15" s="7"/>
      <c r="AD15" s="7"/>
      <c r="AE15" s="7"/>
      <c r="AF15" s="7"/>
      <c r="AG15" s="7"/>
    </row>
    <row r="16" spans="1:40">
      <c r="A16" s="86">
        <v>2</v>
      </c>
      <c r="B16" s="68" t="s">
        <v>84</v>
      </c>
      <c r="C16" s="68"/>
      <c r="D16" s="90" t="s">
        <v>18</v>
      </c>
      <c r="E16" s="68" t="s">
        <v>43</v>
      </c>
      <c r="F16" s="68" t="s">
        <v>1</v>
      </c>
      <c r="G16" s="3" t="s">
        <v>3</v>
      </c>
      <c r="H16" s="15">
        <f t="shared" ref="H16:O16" si="1">SUM(H18+H19+H21+H22)</f>
        <v>1200000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270000</v>
      </c>
      <c r="M16" s="15">
        <f t="shared" si="1"/>
        <v>290000</v>
      </c>
      <c r="N16" s="15">
        <f t="shared" si="1"/>
        <v>310000</v>
      </c>
      <c r="O16" s="15">
        <f t="shared" si="1"/>
        <v>330000</v>
      </c>
      <c r="P16" s="68" t="s">
        <v>85</v>
      </c>
      <c r="Q16" s="68"/>
      <c r="R16" s="6"/>
      <c r="S16" s="6"/>
      <c r="T16" s="6"/>
      <c r="U16" s="6"/>
      <c r="V16" s="6"/>
      <c r="W16" s="6"/>
      <c r="X16" s="6"/>
      <c r="Y16" s="7"/>
      <c r="Z16" s="7"/>
      <c r="AA16" s="7"/>
      <c r="AB16" s="7"/>
      <c r="AC16" s="7"/>
      <c r="AD16" s="7"/>
      <c r="AE16" s="7"/>
      <c r="AF16" s="7"/>
      <c r="AG16" s="7"/>
    </row>
    <row r="17" spans="1:33">
      <c r="A17" s="86"/>
      <c r="B17" s="68"/>
      <c r="C17" s="68"/>
      <c r="D17" s="90"/>
      <c r="E17" s="68"/>
      <c r="F17" s="68"/>
      <c r="G17" s="3" t="s">
        <v>4</v>
      </c>
      <c r="H17" s="15"/>
      <c r="I17" s="15"/>
      <c r="J17" s="15"/>
      <c r="K17" s="15"/>
      <c r="L17" s="15"/>
      <c r="M17" s="15"/>
      <c r="N17" s="15"/>
      <c r="O17" s="15"/>
      <c r="P17" s="68"/>
      <c r="Q17" s="68"/>
      <c r="R17" s="6"/>
      <c r="S17" s="6"/>
      <c r="T17" s="6"/>
      <c r="U17" s="6"/>
      <c r="V17" s="6"/>
      <c r="W17" s="6"/>
      <c r="X17" s="6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26.4">
      <c r="A18" s="86"/>
      <c r="B18" s="68"/>
      <c r="C18" s="68"/>
      <c r="D18" s="90"/>
      <c r="E18" s="68"/>
      <c r="F18" s="68"/>
      <c r="G18" s="3" t="s">
        <v>5</v>
      </c>
      <c r="H18" s="15">
        <f>SUM(I18:O18)</f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68"/>
      <c r="Q18" s="68"/>
      <c r="R18" s="6"/>
      <c r="S18" s="6"/>
      <c r="T18" s="6"/>
      <c r="U18" s="6"/>
      <c r="V18" s="6"/>
      <c r="W18" s="6"/>
      <c r="X18" s="6"/>
      <c r="Y18" s="7"/>
      <c r="Z18" s="7"/>
      <c r="AA18" s="7"/>
      <c r="AB18" s="7"/>
      <c r="AC18" s="7"/>
      <c r="AD18" s="7"/>
      <c r="AE18" s="7"/>
      <c r="AF18" s="7"/>
      <c r="AG18" s="7"/>
    </row>
    <row r="19" spans="1:33" s="8" customFormat="1">
      <c r="A19" s="86"/>
      <c r="B19" s="68"/>
      <c r="C19" s="68"/>
      <c r="D19" s="90"/>
      <c r="E19" s="68"/>
      <c r="F19" s="68"/>
      <c r="G19" s="68" t="s">
        <v>7</v>
      </c>
      <c r="H19" s="69">
        <f>I19+J19+K19+L19+M19+N19+O19</f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8"/>
      <c r="Q19" s="68"/>
      <c r="R19" s="6"/>
      <c r="S19" s="6"/>
      <c r="T19" s="6"/>
      <c r="U19" s="6"/>
      <c r="V19" s="6"/>
      <c r="W19" s="6"/>
      <c r="X19" s="6"/>
      <c r="Y19" s="7"/>
      <c r="Z19" s="7"/>
      <c r="AA19" s="7"/>
      <c r="AB19" s="7"/>
      <c r="AC19" s="7"/>
      <c r="AD19" s="7"/>
      <c r="AE19" s="7"/>
      <c r="AF19" s="7"/>
      <c r="AG19" s="7"/>
    </row>
    <row r="20" spans="1:33" s="9" customFormat="1">
      <c r="A20" s="86"/>
      <c r="B20" s="68"/>
      <c r="C20" s="68"/>
      <c r="D20" s="90"/>
      <c r="E20" s="68"/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8"/>
      <c r="Q20" s="68"/>
      <c r="R20" s="6"/>
      <c r="S20" s="6"/>
      <c r="T20" s="6"/>
      <c r="U20" s="6"/>
      <c r="V20" s="6"/>
      <c r="W20" s="6"/>
      <c r="X20" s="6"/>
      <c r="Y20" s="7"/>
      <c r="Z20" s="7"/>
      <c r="AA20" s="7"/>
      <c r="AB20" s="7"/>
      <c r="AC20" s="7"/>
      <c r="AD20" s="7"/>
      <c r="AE20" s="7"/>
      <c r="AF20" s="7"/>
      <c r="AG20" s="7"/>
    </row>
    <row r="21" spans="1:33" s="9" customFormat="1" ht="26.4">
      <c r="A21" s="86"/>
      <c r="B21" s="68"/>
      <c r="C21" s="68"/>
      <c r="D21" s="90"/>
      <c r="E21" s="68"/>
      <c r="F21" s="68"/>
      <c r="G21" s="3" t="s">
        <v>8</v>
      </c>
      <c r="H21" s="15">
        <f>SUM(I21:O21)</f>
        <v>1200000</v>
      </c>
      <c r="I21" s="15">
        <v>0</v>
      </c>
      <c r="J21" s="15">
        <v>0</v>
      </c>
      <c r="K21" s="15">
        <v>0</v>
      </c>
      <c r="L21" s="15">
        <v>270000</v>
      </c>
      <c r="M21" s="15">
        <v>290000</v>
      </c>
      <c r="N21" s="15">
        <v>310000</v>
      </c>
      <c r="O21" s="15">
        <v>330000</v>
      </c>
      <c r="P21" s="68"/>
      <c r="Q21" s="68"/>
      <c r="R21" s="6"/>
      <c r="S21" s="6"/>
      <c r="T21" s="6"/>
      <c r="U21" s="6"/>
      <c r="V21" s="6"/>
      <c r="W21" s="6"/>
      <c r="X21" s="6"/>
      <c r="Y21" s="7"/>
      <c r="Z21" s="7"/>
      <c r="AA21" s="7"/>
      <c r="AB21" s="7"/>
      <c r="AC21" s="7"/>
      <c r="AD21" s="7"/>
      <c r="AE21" s="7"/>
      <c r="AF21" s="7"/>
      <c r="AG21" s="7"/>
    </row>
    <row r="22" spans="1:33" ht="26.4">
      <c r="A22" s="86"/>
      <c r="B22" s="68"/>
      <c r="C22" s="68"/>
      <c r="D22" s="90"/>
      <c r="E22" s="68"/>
      <c r="F22" s="68"/>
      <c r="G22" s="3" t="s">
        <v>9</v>
      </c>
      <c r="H22" s="15">
        <f>SUM(I22:O22)</f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68"/>
      <c r="Q22" s="68"/>
      <c r="R22" s="6"/>
      <c r="S22" s="6"/>
      <c r="T22" s="6"/>
      <c r="U22" s="6"/>
      <c r="V22" s="6"/>
      <c r="W22" s="6"/>
      <c r="X22" s="6"/>
      <c r="Y22" s="7"/>
      <c r="Z22" s="7"/>
      <c r="AA22" s="7"/>
      <c r="AB22" s="7"/>
      <c r="AC22" s="7"/>
      <c r="AD22" s="7"/>
      <c r="AE22" s="7"/>
      <c r="AF22" s="7"/>
      <c r="AG22" s="7"/>
    </row>
    <row r="23" spans="1:33" ht="12.75" customHeight="1">
      <c r="A23" s="86">
        <v>3</v>
      </c>
      <c r="B23" s="68" t="s">
        <v>45</v>
      </c>
      <c r="C23" s="68"/>
      <c r="D23" s="90" t="s">
        <v>18</v>
      </c>
      <c r="E23" s="68" t="s">
        <v>47</v>
      </c>
      <c r="F23" s="68" t="s">
        <v>1</v>
      </c>
      <c r="G23" s="3" t="s">
        <v>3</v>
      </c>
      <c r="H23" s="15">
        <f t="shared" ref="H23:O23" si="2">SUM(H25+H26+H28+H29)</f>
        <v>524000</v>
      </c>
      <c r="I23" s="15">
        <f t="shared" si="2"/>
        <v>0</v>
      </c>
      <c r="J23" s="15">
        <f t="shared" si="2"/>
        <v>64000</v>
      </c>
      <c r="K23" s="15">
        <f t="shared" si="2"/>
        <v>64000</v>
      </c>
      <c r="L23" s="15">
        <f t="shared" si="2"/>
        <v>84000</v>
      </c>
      <c r="M23" s="15">
        <f t="shared" si="2"/>
        <v>94000</v>
      </c>
      <c r="N23" s="15">
        <f t="shared" si="2"/>
        <v>104000</v>
      </c>
      <c r="O23" s="15">
        <f t="shared" si="2"/>
        <v>114000</v>
      </c>
      <c r="P23" s="68" t="s">
        <v>91</v>
      </c>
      <c r="Q23" s="68"/>
      <c r="R23" s="6"/>
      <c r="S23" s="6"/>
      <c r="T23" s="6"/>
      <c r="U23" s="6"/>
      <c r="V23" s="6"/>
      <c r="W23" s="6"/>
      <c r="X23" s="6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19.5" customHeight="1">
      <c r="A24" s="86"/>
      <c r="B24" s="68"/>
      <c r="C24" s="68"/>
      <c r="D24" s="90"/>
      <c r="E24" s="68"/>
      <c r="F24" s="68"/>
      <c r="G24" s="3" t="s">
        <v>4</v>
      </c>
      <c r="H24" s="15"/>
      <c r="I24" s="15"/>
      <c r="J24" s="15"/>
      <c r="K24" s="15"/>
      <c r="L24" s="15"/>
      <c r="M24" s="15"/>
      <c r="N24" s="15"/>
      <c r="O24" s="15"/>
      <c r="P24" s="68"/>
      <c r="Q24" s="68"/>
      <c r="R24" s="6"/>
      <c r="S24" s="6"/>
      <c r="T24" s="6"/>
      <c r="U24" s="6"/>
      <c r="V24" s="6"/>
      <c r="W24" s="6"/>
      <c r="X24" s="6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29.25" customHeight="1">
      <c r="A25" s="86"/>
      <c r="B25" s="68"/>
      <c r="C25" s="68"/>
      <c r="D25" s="90"/>
      <c r="E25" s="68"/>
      <c r="F25" s="68"/>
      <c r="G25" s="3" t="s">
        <v>5</v>
      </c>
      <c r="H25" s="15">
        <f>SUM(I25:O25)</f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68"/>
      <c r="Q25" s="68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  <c r="AC25" s="7"/>
      <c r="AD25" s="7"/>
      <c r="AE25" s="7"/>
      <c r="AF25" s="7"/>
      <c r="AG25" s="7"/>
    </row>
    <row r="26" spans="1:33" s="8" customFormat="1">
      <c r="A26" s="86"/>
      <c r="B26" s="68"/>
      <c r="C26" s="68"/>
      <c r="D26" s="90"/>
      <c r="E26" s="68"/>
      <c r="F26" s="68"/>
      <c r="G26" s="68" t="s">
        <v>7</v>
      </c>
      <c r="H26" s="69">
        <f>I26+J26+K26+L26+M26+N26+O26</f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8"/>
      <c r="Q26" s="68"/>
      <c r="R26" s="6"/>
      <c r="S26" s="6"/>
      <c r="T26" s="6"/>
      <c r="U26" s="6"/>
      <c r="V26" s="6"/>
      <c r="W26" s="6"/>
      <c r="X26" s="6"/>
      <c r="Y26" s="7"/>
      <c r="Z26" s="7"/>
      <c r="AA26" s="7"/>
      <c r="AB26" s="7"/>
      <c r="AC26" s="7"/>
      <c r="AD26" s="7"/>
      <c r="AE26" s="7"/>
      <c r="AF26" s="7"/>
      <c r="AG26" s="7"/>
    </row>
    <row r="27" spans="1:33" s="9" customFormat="1">
      <c r="A27" s="86"/>
      <c r="B27" s="68"/>
      <c r="C27" s="68"/>
      <c r="D27" s="90"/>
      <c r="E27" s="68"/>
      <c r="F27" s="68"/>
      <c r="G27" s="68"/>
      <c r="H27" s="69"/>
      <c r="I27" s="69"/>
      <c r="J27" s="69"/>
      <c r="K27" s="69"/>
      <c r="L27" s="69"/>
      <c r="M27" s="69"/>
      <c r="N27" s="69"/>
      <c r="O27" s="69"/>
      <c r="P27" s="68"/>
      <c r="Q27" s="68"/>
      <c r="R27" s="6"/>
      <c r="S27" s="6"/>
      <c r="T27" s="6"/>
      <c r="U27" s="6"/>
      <c r="V27" s="6"/>
      <c r="W27" s="6"/>
      <c r="X27" s="6"/>
      <c r="Y27" s="7"/>
      <c r="Z27" s="7"/>
      <c r="AA27" s="7"/>
      <c r="AB27" s="7"/>
      <c r="AC27" s="7"/>
      <c r="AD27" s="7"/>
      <c r="AE27" s="7"/>
      <c r="AF27" s="7"/>
      <c r="AG27" s="7"/>
    </row>
    <row r="28" spans="1:33" s="9" customFormat="1" ht="26.4">
      <c r="A28" s="86"/>
      <c r="B28" s="68"/>
      <c r="C28" s="68"/>
      <c r="D28" s="90"/>
      <c r="E28" s="68"/>
      <c r="F28" s="68"/>
      <c r="G28" s="3" t="s">
        <v>8</v>
      </c>
      <c r="H28" s="15">
        <f>SUM(I28:O28)</f>
        <v>524000</v>
      </c>
      <c r="I28" s="15">
        <v>0</v>
      </c>
      <c r="J28" s="15">
        <v>64000</v>
      </c>
      <c r="K28" s="15">
        <v>64000</v>
      </c>
      <c r="L28" s="15">
        <v>84000</v>
      </c>
      <c r="M28" s="15">
        <v>94000</v>
      </c>
      <c r="N28" s="15">
        <v>104000</v>
      </c>
      <c r="O28" s="15">
        <v>114000</v>
      </c>
      <c r="P28" s="68"/>
      <c r="Q28" s="68"/>
      <c r="R28" s="6"/>
      <c r="S28" s="6"/>
      <c r="T28" s="6"/>
      <c r="U28" s="6"/>
      <c r="V28" s="6"/>
      <c r="W28" s="6"/>
      <c r="X28" s="6"/>
      <c r="Y28" s="7"/>
      <c r="Z28" s="7"/>
      <c r="AA28" s="7"/>
      <c r="AB28" s="7"/>
      <c r="AC28" s="7"/>
      <c r="AD28" s="7"/>
      <c r="AE28" s="7"/>
      <c r="AF28" s="7"/>
      <c r="AG28" s="7"/>
    </row>
    <row r="29" spans="1:33" ht="26.4">
      <c r="A29" s="86"/>
      <c r="B29" s="68"/>
      <c r="C29" s="68"/>
      <c r="D29" s="90"/>
      <c r="E29" s="68"/>
      <c r="F29" s="68"/>
      <c r="G29" s="3" t="s">
        <v>9</v>
      </c>
      <c r="H29" s="15">
        <f>SUM(I29:O29)</f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68"/>
      <c r="Q29" s="68"/>
      <c r="R29" s="6"/>
      <c r="S29" s="6"/>
      <c r="T29" s="6"/>
      <c r="U29" s="6"/>
      <c r="V29" s="6"/>
      <c r="W29" s="6"/>
      <c r="X29" s="6"/>
      <c r="Y29" s="7"/>
      <c r="Z29" s="7"/>
      <c r="AA29" s="7"/>
      <c r="AB29" s="7"/>
      <c r="AC29" s="7"/>
      <c r="AD29" s="7"/>
      <c r="AE29" s="7"/>
      <c r="AF29" s="7"/>
      <c r="AG29" s="7"/>
    </row>
    <row r="30" spans="1:33" ht="12.75" customHeight="1">
      <c r="A30" s="86">
        <v>4</v>
      </c>
      <c r="B30" s="68" t="s">
        <v>60</v>
      </c>
      <c r="C30" s="68"/>
      <c r="D30" s="90" t="s">
        <v>18</v>
      </c>
      <c r="E30" s="68"/>
      <c r="F30" s="68" t="s">
        <v>1</v>
      </c>
      <c r="G30" s="3" t="s">
        <v>3</v>
      </c>
      <c r="H30" s="25">
        <f t="shared" ref="H30:O30" si="3">SUM(H32+H33+H35+H36)</f>
        <v>150000</v>
      </c>
      <c r="I30" s="25">
        <f t="shared" si="3"/>
        <v>0</v>
      </c>
      <c r="J30" s="25">
        <f t="shared" si="3"/>
        <v>0</v>
      </c>
      <c r="K30" s="25">
        <f t="shared" si="3"/>
        <v>20000</v>
      </c>
      <c r="L30" s="25">
        <f t="shared" si="3"/>
        <v>25000</v>
      </c>
      <c r="M30" s="25">
        <f t="shared" si="3"/>
        <v>30000</v>
      </c>
      <c r="N30" s="25">
        <f t="shared" si="3"/>
        <v>35000</v>
      </c>
      <c r="O30" s="25">
        <f t="shared" si="3"/>
        <v>40000</v>
      </c>
      <c r="P30" s="68" t="s">
        <v>88</v>
      </c>
      <c r="Q30" s="68"/>
      <c r="R30" s="6"/>
      <c r="S30" s="6"/>
      <c r="T30" s="6"/>
      <c r="U30" s="6"/>
      <c r="V30" s="6"/>
      <c r="W30" s="6"/>
      <c r="X30" s="6"/>
      <c r="Y30" s="7"/>
      <c r="Z30" s="7"/>
      <c r="AA30" s="7"/>
      <c r="AB30" s="7"/>
      <c r="AC30" s="7"/>
      <c r="AD30" s="7"/>
      <c r="AE30" s="7"/>
      <c r="AF30" s="7"/>
      <c r="AG30" s="7"/>
    </row>
    <row r="31" spans="1:33" ht="19.5" customHeight="1">
      <c r="A31" s="86"/>
      <c r="B31" s="68"/>
      <c r="C31" s="68"/>
      <c r="D31" s="90"/>
      <c r="E31" s="68"/>
      <c r="F31" s="68"/>
      <c r="G31" s="3" t="s">
        <v>4</v>
      </c>
      <c r="H31" s="15"/>
      <c r="I31" s="15"/>
      <c r="J31" s="15"/>
      <c r="K31" s="15"/>
      <c r="L31" s="15"/>
      <c r="M31" s="15"/>
      <c r="N31" s="15"/>
      <c r="O31" s="15"/>
      <c r="P31" s="68"/>
      <c r="Q31" s="68"/>
      <c r="R31" s="6"/>
      <c r="S31" s="6"/>
      <c r="T31" s="6"/>
      <c r="U31" s="6"/>
      <c r="V31" s="6"/>
      <c r="W31" s="6"/>
      <c r="X31" s="6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29.25" customHeight="1">
      <c r="A32" s="86"/>
      <c r="B32" s="68"/>
      <c r="C32" s="68"/>
      <c r="D32" s="90"/>
      <c r="E32" s="68"/>
      <c r="F32" s="68"/>
      <c r="G32" s="3" t="s">
        <v>5</v>
      </c>
      <c r="H32" s="15">
        <f>SUM(I32:O32)</f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68"/>
      <c r="Q32" s="68"/>
      <c r="R32" s="6"/>
      <c r="S32" s="6"/>
      <c r="T32" s="6"/>
      <c r="U32" s="6"/>
      <c r="V32" s="6"/>
      <c r="W32" s="6"/>
      <c r="X32" s="6"/>
      <c r="Y32" s="7"/>
      <c r="Z32" s="7"/>
      <c r="AA32" s="7"/>
      <c r="AB32" s="7"/>
      <c r="AC32" s="7"/>
      <c r="AD32" s="7"/>
      <c r="AE32" s="7"/>
      <c r="AF32" s="7"/>
      <c r="AG32" s="7"/>
    </row>
    <row r="33" spans="1:33" s="8" customFormat="1">
      <c r="A33" s="86"/>
      <c r="B33" s="68"/>
      <c r="C33" s="68"/>
      <c r="D33" s="90"/>
      <c r="E33" s="68"/>
      <c r="F33" s="68"/>
      <c r="G33" s="68" t="s">
        <v>7</v>
      </c>
      <c r="H33" s="69">
        <f>I33+J33+K33+L33+M33+N33+O33</f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8"/>
      <c r="Q33" s="68"/>
      <c r="R33" s="6"/>
      <c r="S33" s="6"/>
      <c r="T33" s="6"/>
      <c r="U33" s="6"/>
      <c r="V33" s="6"/>
      <c r="W33" s="6"/>
      <c r="X33" s="6"/>
      <c r="Y33" s="7"/>
      <c r="Z33" s="7"/>
      <c r="AA33" s="7"/>
      <c r="AB33" s="7"/>
      <c r="AC33" s="7"/>
      <c r="AD33" s="7"/>
      <c r="AE33" s="7"/>
      <c r="AF33" s="7"/>
      <c r="AG33" s="7"/>
    </row>
    <row r="34" spans="1:33" s="9" customFormat="1">
      <c r="A34" s="86"/>
      <c r="B34" s="68"/>
      <c r="C34" s="68"/>
      <c r="D34" s="90"/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8"/>
      <c r="Q34" s="68"/>
      <c r="R34" s="6"/>
      <c r="S34" s="6"/>
      <c r="T34" s="6"/>
      <c r="U34" s="6"/>
      <c r="V34" s="6"/>
      <c r="W34" s="6"/>
      <c r="X34" s="6"/>
      <c r="Y34" s="7"/>
      <c r="Z34" s="7"/>
      <c r="AA34" s="7"/>
      <c r="AB34" s="7"/>
      <c r="AC34" s="7"/>
      <c r="AD34" s="7"/>
      <c r="AE34" s="7"/>
      <c r="AF34" s="7"/>
      <c r="AG34" s="7"/>
    </row>
    <row r="35" spans="1:33" s="9" customFormat="1" ht="26.4">
      <c r="A35" s="86"/>
      <c r="B35" s="68"/>
      <c r="C35" s="68"/>
      <c r="D35" s="90"/>
      <c r="E35" s="68"/>
      <c r="F35" s="68"/>
      <c r="G35" s="3" t="s">
        <v>8</v>
      </c>
      <c r="H35" s="15">
        <f>SUM(I35:O35)</f>
        <v>150000</v>
      </c>
      <c r="I35" s="15">
        <v>0</v>
      </c>
      <c r="J35" s="15">
        <v>0</v>
      </c>
      <c r="K35" s="15">
        <v>20000</v>
      </c>
      <c r="L35" s="15">
        <v>25000</v>
      </c>
      <c r="M35" s="15">
        <v>30000</v>
      </c>
      <c r="N35" s="15">
        <v>35000</v>
      </c>
      <c r="O35" s="15">
        <v>40000</v>
      </c>
      <c r="P35" s="68"/>
      <c r="Q35" s="68"/>
      <c r="R35" s="6"/>
      <c r="S35" s="6"/>
      <c r="T35" s="6"/>
      <c r="U35" s="6"/>
      <c r="V35" s="6"/>
      <c r="W35" s="6"/>
      <c r="X35" s="6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26.4">
      <c r="A36" s="86"/>
      <c r="B36" s="68"/>
      <c r="C36" s="68"/>
      <c r="D36" s="90"/>
      <c r="E36" s="68"/>
      <c r="F36" s="68"/>
      <c r="G36" s="3" t="s">
        <v>9</v>
      </c>
      <c r="H36" s="15">
        <f>SUM(I36:O36)</f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68"/>
      <c r="Q36" s="68"/>
      <c r="R36" s="6"/>
      <c r="S36" s="6"/>
      <c r="T36" s="6"/>
      <c r="U36" s="6"/>
      <c r="V36" s="6"/>
      <c r="W36" s="6"/>
      <c r="X36" s="6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30" customHeight="1">
      <c r="A37" s="104" t="s">
        <v>46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"/>
      <c r="R37" s="6"/>
      <c r="S37" s="6"/>
      <c r="T37" s="6"/>
      <c r="U37" s="6"/>
      <c r="V37" s="6"/>
      <c r="W37" s="6"/>
      <c r="X37" s="6"/>
      <c r="Y37" s="7"/>
      <c r="Z37" s="7"/>
      <c r="AA37" s="7"/>
      <c r="AB37" s="7"/>
      <c r="AC37" s="7"/>
      <c r="AD37" s="7"/>
      <c r="AE37" s="7"/>
      <c r="AF37" s="7"/>
      <c r="AG37" s="7"/>
    </row>
    <row r="38" spans="1:33">
      <c r="A38" s="86">
        <v>5</v>
      </c>
      <c r="B38" s="68" t="s">
        <v>92</v>
      </c>
      <c r="C38" s="68"/>
      <c r="D38" s="90" t="s">
        <v>18</v>
      </c>
      <c r="E38" s="68" t="s">
        <v>43</v>
      </c>
      <c r="F38" s="68" t="s">
        <v>2</v>
      </c>
      <c r="G38" s="68" t="s">
        <v>3</v>
      </c>
      <c r="H38" s="73">
        <f>H49+H50+H51+H52</f>
        <v>2175600</v>
      </c>
      <c r="I38" s="73">
        <f t="shared" ref="I38:O38" si="4">SUM(I49+I50+I51+I52)</f>
        <v>110000</v>
      </c>
      <c r="J38" s="73">
        <f t="shared" si="4"/>
        <v>158000</v>
      </c>
      <c r="K38" s="73">
        <f t="shared" si="4"/>
        <v>30000</v>
      </c>
      <c r="L38" s="73">
        <f t="shared" si="4"/>
        <v>404600</v>
      </c>
      <c r="M38" s="73">
        <f t="shared" si="4"/>
        <v>445000</v>
      </c>
      <c r="N38" s="73">
        <f t="shared" si="4"/>
        <v>489500</v>
      </c>
      <c r="O38" s="73">
        <f t="shared" si="4"/>
        <v>538500</v>
      </c>
      <c r="P38" s="68" t="s">
        <v>94</v>
      </c>
      <c r="Q38" s="68"/>
      <c r="R38" s="6"/>
      <c r="S38" s="6"/>
      <c r="T38" s="6"/>
      <c r="U38" s="6"/>
      <c r="V38" s="6"/>
      <c r="W38" s="6"/>
      <c r="X38" s="6"/>
      <c r="Y38" s="7"/>
      <c r="Z38" s="7"/>
      <c r="AA38" s="7"/>
      <c r="AB38" s="7"/>
      <c r="AC38" s="7"/>
      <c r="AD38" s="7"/>
      <c r="AE38" s="7"/>
      <c r="AF38" s="7"/>
      <c r="AG38" s="7"/>
    </row>
    <row r="39" spans="1:33" hidden="1">
      <c r="A39" s="86"/>
      <c r="B39" s="68"/>
      <c r="C39" s="68"/>
      <c r="D39" s="90"/>
      <c r="E39" s="68"/>
      <c r="F39" s="68"/>
      <c r="G39" s="106"/>
      <c r="H39" s="105"/>
      <c r="I39" s="74"/>
      <c r="J39" s="74"/>
      <c r="K39" s="74"/>
      <c r="L39" s="74"/>
      <c r="M39" s="74"/>
      <c r="N39" s="74"/>
      <c r="O39" s="74"/>
      <c r="P39" s="68"/>
      <c r="Q39" s="68"/>
      <c r="R39" s="6"/>
      <c r="S39" s="6"/>
      <c r="T39" s="6"/>
      <c r="U39" s="6"/>
      <c r="V39" s="6"/>
      <c r="W39" s="6"/>
      <c r="X39" s="6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2.75" hidden="1" customHeight="1">
      <c r="A40" s="86"/>
      <c r="B40" s="68"/>
      <c r="C40" s="68"/>
      <c r="D40" s="90"/>
      <c r="E40" s="68"/>
      <c r="F40" s="68"/>
      <c r="G40" s="106"/>
      <c r="H40" s="105"/>
      <c r="I40" s="44"/>
      <c r="J40" s="44"/>
      <c r="K40" s="44"/>
      <c r="L40" s="44"/>
      <c r="M40" s="44"/>
      <c r="N40" s="44"/>
      <c r="O40" s="44"/>
      <c r="P40" s="68"/>
      <c r="Q40" s="68"/>
      <c r="R40" s="6"/>
      <c r="S40" s="6"/>
      <c r="T40" s="6"/>
      <c r="U40" s="6"/>
      <c r="V40" s="6"/>
      <c r="W40" s="6"/>
      <c r="X40" s="6"/>
      <c r="Y40" s="7"/>
      <c r="Z40" s="7"/>
      <c r="AA40" s="7"/>
      <c r="AB40" s="7"/>
      <c r="AC40" s="7"/>
      <c r="AD40" s="7"/>
      <c r="AE40" s="7"/>
      <c r="AF40" s="7"/>
      <c r="AG40" s="7"/>
    </row>
    <row r="41" spans="1:33" ht="12.75" hidden="1" customHeight="1">
      <c r="A41" s="86"/>
      <c r="B41" s="68"/>
      <c r="C41" s="68"/>
      <c r="D41" s="90"/>
      <c r="E41" s="68"/>
      <c r="F41" s="68"/>
      <c r="G41" s="106"/>
      <c r="H41" s="105"/>
      <c r="I41" s="44"/>
      <c r="J41" s="44"/>
      <c r="K41" s="44"/>
      <c r="L41" s="44"/>
      <c r="M41" s="44"/>
      <c r="N41" s="44"/>
      <c r="O41" s="44"/>
      <c r="P41" s="68"/>
      <c r="Q41" s="68"/>
      <c r="R41" s="6"/>
      <c r="S41" s="6"/>
      <c r="T41" s="6"/>
      <c r="U41" s="6"/>
      <c r="V41" s="6"/>
      <c r="W41" s="6"/>
      <c r="X41" s="6"/>
      <c r="Y41" s="7"/>
      <c r="Z41" s="7"/>
      <c r="AA41" s="7"/>
      <c r="AB41" s="7"/>
      <c r="AC41" s="7"/>
      <c r="AD41" s="7"/>
      <c r="AE41" s="7"/>
      <c r="AF41" s="7"/>
      <c r="AG41" s="7"/>
    </row>
    <row r="42" spans="1:33" ht="12.75" hidden="1" customHeight="1">
      <c r="A42" s="86"/>
      <c r="B42" s="68"/>
      <c r="C42" s="68"/>
      <c r="D42" s="90"/>
      <c r="E42" s="68"/>
      <c r="F42" s="68"/>
      <c r="G42" s="106"/>
      <c r="H42" s="105"/>
      <c r="I42" s="44"/>
      <c r="J42" s="44"/>
      <c r="K42" s="44"/>
      <c r="L42" s="44"/>
      <c r="M42" s="44"/>
      <c r="N42" s="44"/>
      <c r="O42" s="44"/>
      <c r="P42" s="68"/>
      <c r="Q42" s="68"/>
      <c r="R42" s="6"/>
      <c r="S42" s="6"/>
      <c r="T42" s="6"/>
      <c r="U42" s="6"/>
      <c r="V42" s="6"/>
      <c r="W42" s="6"/>
      <c r="X42" s="6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28.5" hidden="1" customHeight="1">
      <c r="A43" s="86"/>
      <c r="B43" s="68"/>
      <c r="C43" s="68"/>
      <c r="D43" s="90"/>
      <c r="E43" s="68"/>
      <c r="F43" s="68"/>
      <c r="G43" s="106"/>
      <c r="H43" s="105"/>
      <c r="I43" s="44"/>
      <c r="J43" s="44"/>
      <c r="K43" s="44"/>
      <c r="L43" s="44"/>
      <c r="M43" s="44"/>
      <c r="N43" s="44"/>
      <c r="O43" s="44"/>
      <c r="P43" s="68"/>
      <c r="Q43" s="68"/>
      <c r="R43" s="6"/>
      <c r="S43" s="6"/>
      <c r="T43" s="6"/>
      <c r="U43" s="6"/>
      <c r="V43" s="6"/>
      <c r="W43" s="6"/>
      <c r="X43" s="6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12.75" hidden="1" customHeight="1">
      <c r="A44" s="86"/>
      <c r="B44" s="68"/>
      <c r="C44" s="68"/>
      <c r="D44" s="90"/>
      <c r="E44" s="68"/>
      <c r="F44" s="68"/>
      <c r="G44" s="106"/>
      <c r="H44" s="105"/>
      <c r="I44" s="44"/>
      <c r="J44" s="44"/>
      <c r="K44" s="44"/>
      <c r="L44" s="44"/>
      <c r="M44" s="44"/>
      <c r="N44" s="44"/>
      <c r="O44" s="44"/>
      <c r="P44" s="68"/>
      <c r="Q44" s="68"/>
      <c r="R44" s="6"/>
      <c r="S44" s="6"/>
      <c r="T44" s="6"/>
      <c r="U44" s="6"/>
      <c r="V44" s="6"/>
      <c r="W44" s="6"/>
      <c r="X44" s="6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0.75" hidden="1" customHeight="1">
      <c r="A45" s="86"/>
      <c r="B45" s="68"/>
      <c r="C45" s="68"/>
      <c r="D45" s="90"/>
      <c r="E45" s="68"/>
      <c r="F45" s="68"/>
      <c r="G45" s="106"/>
      <c r="H45" s="105"/>
      <c r="I45" s="44"/>
      <c r="J45" s="44"/>
      <c r="K45" s="44"/>
      <c r="L45" s="44"/>
      <c r="M45" s="44"/>
      <c r="N45" s="44"/>
      <c r="O45" s="44"/>
      <c r="P45" s="68"/>
      <c r="Q45" s="68"/>
      <c r="R45" s="6"/>
      <c r="S45" s="6"/>
      <c r="T45" s="6"/>
      <c r="U45" s="6"/>
      <c r="V45" s="6"/>
      <c r="W45" s="6"/>
      <c r="X45" s="6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12.75" hidden="1" customHeight="1">
      <c r="A46" s="86"/>
      <c r="B46" s="68"/>
      <c r="C46" s="68"/>
      <c r="D46" s="90"/>
      <c r="E46" s="68"/>
      <c r="F46" s="68"/>
      <c r="G46" s="106"/>
      <c r="H46" s="105"/>
      <c r="I46" s="44"/>
      <c r="J46" s="44"/>
      <c r="K46" s="44"/>
      <c r="L46" s="44"/>
      <c r="M46" s="44"/>
      <c r="N46" s="44"/>
      <c r="O46" s="44"/>
      <c r="P46" s="68"/>
      <c r="Q46" s="68"/>
      <c r="R46" s="6"/>
      <c r="S46" s="6"/>
      <c r="T46" s="6"/>
      <c r="U46" s="6"/>
      <c r="V46" s="6"/>
      <c r="W46" s="6"/>
      <c r="X46" s="6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6.5" hidden="1" customHeight="1">
      <c r="A47" s="86"/>
      <c r="B47" s="68"/>
      <c r="C47" s="68"/>
      <c r="D47" s="90"/>
      <c r="E47" s="68"/>
      <c r="F47" s="68"/>
      <c r="G47" s="107"/>
      <c r="H47" s="74"/>
      <c r="I47" s="44"/>
      <c r="J47" s="44"/>
      <c r="K47" s="44"/>
      <c r="L47" s="44"/>
      <c r="M47" s="44"/>
      <c r="N47" s="44"/>
      <c r="O47" s="44"/>
      <c r="P47" s="68"/>
      <c r="Q47" s="68"/>
      <c r="R47" s="6"/>
      <c r="S47" s="6"/>
      <c r="T47" s="6"/>
      <c r="U47" s="6"/>
      <c r="V47" s="6"/>
      <c r="W47" s="6"/>
      <c r="X47" s="6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6.5" customHeight="1">
      <c r="A48" s="86"/>
      <c r="B48" s="68"/>
      <c r="C48" s="68"/>
      <c r="D48" s="90"/>
      <c r="E48" s="68"/>
      <c r="F48" s="68"/>
      <c r="G48" s="3" t="s">
        <v>4</v>
      </c>
      <c r="H48" s="24"/>
      <c r="I48" s="24"/>
      <c r="J48" s="24"/>
      <c r="K48" s="24"/>
      <c r="L48" s="24"/>
      <c r="M48" s="24"/>
      <c r="N48" s="24"/>
      <c r="O48" s="24"/>
      <c r="P48" s="68"/>
      <c r="Q48" s="68"/>
      <c r="R48" s="6"/>
      <c r="S48" s="6"/>
      <c r="T48" s="6"/>
      <c r="U48" s="6"/>
      <c r="V48" s="6"/>
      <c r="W48" s="6"/>
      <c r="X48" s="6"/>
      <c r="Y48" s="7"/>
      <c r="Z48" s="7"/>
      <c r="AA48" s="7"/>
      <c r="AB48" s="7"/>
      <c r="AC48" s="7"/>
      <c r="AD48" s="7"/>
      <c r="AE48" s="7"/>
      <c r="AF48" s="7"/>
      <c r="AG48" s="7"/>
    </row>
    <row r="49" spans="1:33" ht="24" customHeight="1">
      <c r="A49" s="86"/>
      <c r="B49" s="68"/>
      <c r="C49" s="68"/>
      <c r="D49" s="90"/>
      <c r="E49" s="68"/>
      <c r="F49" s="68"/>
      <c r="G49" s="3" t="s">
        <v>5</v>
      </c>
      <c r="H49" s="24">
        <f>I49+J49+K49+L49+M49+N49+O49</f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68"/>
      <c r="Q49" s="68"/>
      <c r="R49" s="6"/>
      <c r="S49" s="6"/>
      <c r="T49" s="6"/>
      <c r="U49" s="6"/>
      <c r="V49" s="6"/>
      <c r="W49" s="6"/>
      <c r="X49" s="6"/>
      <c r="Y49" s="7"/>
      <c r="Z49" s="7"/>
      <c r="AA49" s="7"/>
      <c r="AB49" s="7"/>
      <c r="AC49" s="7"/>
      <c r="AD49" s="7"/>
      <c r="AE49" s="7"/>
      <c r="AF49" s="7"/>
      <c r="AG49" s="7"/>
    </row>
    <row r="50" spans="1:33" ht="24" customHeight="1">
      <c r="A50" s="86"/>
      <c r="B50" s="68"/>
      <c r="C50" s="68"/>
      <c r="D50" s="90"/>
      <c r="E50" s="68"/>
      <c r="F50" s="68"/>
      <c r="G50" s="3" t="s">
        <v>7</v>
      </c>
      <c r="H50" s="24">
        <f>I50+J50+K50+L50+M50+N50+O50</f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68"/>
      <c r="Q50" s="68"/>
      <c r="R50" s="6"/>
      <c r="S50" s="6"/>
      <c r="T50" s="6"/>
      <c r="U50" s="6"/>
      <c r="V50" s="6"/>
      <c r="W50" s="6"/>
      <c r="X50" s="6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25.5" customHeight="1">
      <c r="A51" s="86"/>
      <c r="B51" s="68"/>
      <c r="C51" s="68"/>
      <c r="D51" s="90"/>
      <c r="E51" s="68"/>
      <c r="F51" s="68"/>
      <c r="G51" s="3" t="s">
        <v>8</v>
      </c>
      <c r="H51" s="24">
        <f>SUM(I51:O51)</f>
        <v>1995600</v>
      </c>
      <c r="I51" s="24">
        <v>30000</v>
      </c>
      <c r="J51" s="24">
        <v>58000</v>
      </c>
      <c r="K51" s="24">
        <v>30000</v>
      </c>
      <c r="L51" s="24">
        <v>404600</v>
      </c>
      <c r="M51" s="24">
        <v>445000</v>
      </c>
      <c r="N51" s="24">
        <v>489500</v>
      </c>
      <c r="O51" s="24">
        <v>538500</v>
      </c>
      <c r="P51" s="68"/>
      <c r="Q51" s="68"/>
      <c r="R51" s="6"/>
      <c r="S51" s="6"/>
      <c r="T51" s="6"/>
      <c r="U51" s="6"/>
      <c r="V51" s="6"/>
      <c r="W51" s="6"/>
      <c r="X51" s="6"/>
      <c r="Y51" s="7"/>
      <c r="Z51" s="7"/>
      <c r="AA51" s="7"/>
      <c r="AB51" s="7"/>
      <c r="AC51" s="7"/>
      <c r="AD51" s="7"/>
      <c r="AE51" s="7"/>
      <c r="AF51" s="7"/>
      <c r="AG51" s="7"/>
    </row>
    <row r="52" spans="1:33" ht="27" customHeight="1">
      <c r="A52" s="86"/>
      <c r="B52" s="68"/>
      <c r="C52" s="68"/>
      <c r="D52" s="90"/>
      <c r="E52" s="68"/>
      <c r="F52" s="68"/>
      <c r="G52" s="3" t="s">
        <v>9</v>
      </c>
      <c r="H52" s="24">
        <f>SUM(I52:O52)</f>
        <v>180000</v>
      </c>
      <c r="I52" s="24">
        <v>80000</v>
      </c>
      <c r="J52" s="24">
        <v>100000</v>
      </c>
      <c r="K52" s="24">
        <f>'[1]к бюджету 27.06.14'!I41</f>
        <v>0</v>
      </c>
      <c r="L52" s="24">
        <f>'[1]к бюджету 27.06.14'!J41</f>
        <v>0</v>
      </c>
      <c r="M52" s="24">
        <f>'[1]к бюджету 27.06.14'!K41</f>
        <v>0</v>
      </c>
      <c r="N52" s="24">
        <f>'[1]к бюджету 27.06.14'!L41</f>
        <v>0</v>
      </c>
      <c r="O52" s="24">
        <f>'[1]к бюджету 27.06.14'!M41</f>
        <v>0</v>
      </c>
      <c r="P52" s="68"/>
      <c r="Q52" s="68"/>
      <c r="R52" s="6"/>
      <c r="S52" s="6"/>
      <c r="T52" s="6"/>
      <c r="U52" s="6"/>
      <c r="V52" s="6"/>
      <c r="W52" s="6"/>
      <c r="X52" s="6"/>
      <c r="Y52" s="7"/>
      <c r="Z52" s="7"/>
      <c r="AA52" s="7"/>
      <c r="AB52" s="7"/>
      <c r="AC52" s="7"/>
      <c r="AD52" s="7"/>
      <c r="AE52" s="7"/>
      <c r="AF52" s="7"/>
      <c r="AG52" s="7"/>
    </row>
    <row r="53" spans="1:33" ht="15" customHeight="1">
      <c r="A53" s="86">
        <v>6</v>
      </c>
      <c r="B53" s="68" t="s">
        <v>93</v>
      </c>
      <c r="C53" s="68"/>
      <c r="D53" s="90" t="s">
        <v>18</v>
      </c>
      <c r="E53" s="68" t="s">
        <v>43</v>
      </c>
      <c r="F53" s="68" t="s">
        <v>2</v>
      </c>
      <c r="G53" s="3" t="s">
        <v>3</v>
      </c>
      <c r="H53" s="25">
        <f t="shared" ref="H53:O53" si="5">SUM(H55+H56+H58+H59)</f>
        <v>140000</v>
      </c>
      <c r="I53" s="25">
        <f t="shared" si="5"/>
        <v>0</v>
      </c>
      <c r="J53" s="25">
        <f t="shared" si="5"/>
        <v>0</v>
      </c>
      <c r="K53" s="25">
        <f t="shared" si="5"/>
        <v>20000</v>
      </c>
      <c r="L53" s="25">
        <f t="shared" si="5"/>
        <v>22000</v>
      </c>
      <c r="M53" s="25">
        <f t="shared" si="5"/>
        <v>26000</v>
      </c>
      <c r="N53" s="25">
        <f t="shared" si="5"/>
        <v>32000</v>
      </c>
      <c r="O53" s="25">
        <f t="shared" si="5"/>
        <v>40000</v>
      </c>
      <c r="P53" s="77" t="s">
        <v>90</v>
      </c>
      <c r="Q53" s="75"/>
      <c r="R53" s="6"/>
      <c r="S53" s="6"/>
      <c r="T53" s="6"/>
      <c r="U53" s="6"/>
      <c r="V53" s="6"/>
      <c r="W53" s="6"/>
      <c r="X53" s="6"/>
      <c r="Y53" s="7"/>
      <c r="Z53" s="7"/>
      <c r="AA53" s="7"/>
      <c r="AB53" s="7"/>
      <c r="AC53" s="7"/>
      <c r="AD53" s="7"/>
      <c r="AE53" s="7"/>
      <c r="AF53" s="7"/>
      <c r="AG53" s="7"/>
    </row>
    <row r="54" spans="1:33" ht="27" customHeight="1">
      <c r="A54" s="86"/>
      <c r="B54" s="68"/>
      <c r="C54" s="68"/>
      <c r="D54" s="90"/>
      <c r="E54" s="68"/>
      <c r="F54" s="68"/>
      <c r="G54" s="3" t="s">
        <v>4</v>
      </c>
      <c r="H54" s="15"/>
      <c r="I54" s="15"/>
      <c r="J54" s="15"/>
      <c r="K54" s="15"/>
      <c r="L54" s="15"/>
      <c r="M54" s="15"/>
      <c r="N54" s="15"/>
      <c r="O54" s="15"/>
      <c r="P54" s="76"/>
      <c r="Q54" s="76"/>
      <c r="R54" s="6"/>
      <c r="S54" s="6"/>
      <c r="T54" s="6"/>
      <c r="U54" s="6"/>
      <c r="V54" s="6"/>
      <c r="W54" s="6"/>
      <c r="X54" s="6"/>
      <c r="Y54" s="7"/>
      <c r="Z54" s="7"/>
      <c r="AA54" s="7"/>
      <c r="AB54" s="7"/>
      <c r="AC54" s="7"/>
      <c r="AD54" s="7"/>
      <c r="AE54" s="7"/>
      <c r="AF54" s="7"/>
      <c r="AG54" s="7"/>
    </row>
    <row r="55" spans="1:33" ht="26.4">
      <c r="A55" s="86"/>
      <c r="B55" s="68"/>
      <c r="C55" s="68"/>
      <c r="D55" s="90"/>
      <c r="E55" s="68"/>
      <c r="F55" s="68"/>
      <c r="G55" s="3" t="s">
        <v>5</v>
      </c>
      <c r="H55" s="15">
        <f>SUM(I55:O55)</f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76"/>
      <c r="Q55" s="76"/>
      <c r="R55" s="6"/>
      <c r="S55" s="6"/>
      <c r="T55" s="6"/>
      <c r="U55" s="6"/>
      <c r="V55" s="6"/>
      <c r="W55" s="6"/>
      <c r="X55" s="6"/>
      <c r="Y55" s="7"/>
      <c r="Z55" s="7"/>
      <c r="AA55" s="7"/>
      <c r="AB55" s="7"/>
      <c r="AC55" s="7"/>
      <c r="AD55" s="7"/>
      <c r="AE55" s="7"/>
      <c r="AF55" s="7"/>
      <c r="AG55" s="7"/>
    </row>
    <row r="56" spans="1:33" s="8" customFormat="1">
      <c r="A56" s="86"/>
      <c r="B56" s="68"/>
      <c r="C56" s="68"/>
      <c r="D56" s="90"/>
      <c r="E56" s="68"/>
      <c r="F56" s="68"/>
      <c r="G56" s="68" t="s">
        <v>7</v>
      </c>
      <c r="H56" s="69">
        <f>I56+J56+K56+L56+M56+N56+O56</f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76"/>
      <c r="Q56" s="76"/>
      <c r="R56" s="6"/>
      <c r="S56" s="6"/>
      <c r="T56" s="6"/>
      <c r="U56" s="6"/>
      <c r="V56" s="6"/>
      <c r="W56" s="6"/>
      <c r="X56" s="6"/>
      <c r="Y56" s="7"/>
      <c r="Z56" s="7"/>
      <c r="AA56" s="7"/>
      <c r="AB56" s="7"/>
      <c r="AC56" s="7"/>
      <c r="AD56" s="7"/>
      <c r="AE56" s="7"/>
      <c r="AF56" s="7"/>
      <c r="AG56" s="7"/>
    </row>
    <row r="57" spans="1:33" s="9" customFormat="1">
      <c r="A57" s="86"/>
      <c r="B57" s="68"/>
      <c r="C57" s="68"/>
      <c r="D57" s="90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76"/>
      <c r="Q57" s="76"/>
      <c r="R57" s="6"/>
      <c r="S57" s="6"/>
      <c r="T57" s="6"/>
      <c r="U57" s="6"/>
      <c r="V57" s="6"/>
      <c r="W57" s="6"/>
      <c r="X57" s="6"/>
      <c r="Y57" s="7"/>
      <c r="Z57" s="7"/>
      <c r="AA57" s="7"/>
      <c r="AB57" s="7"/>
      <c r="AC57" s="7"/>
      <c r="AD57" s="7"/>
      <c r="AE57" s="7"/>
      <c r="AF57" s="7"/>
      <c r="AG57" s="7"/>
    </row>
    <row r="58" spans="1:33" s="9" customFormat="1" ht="26.4">
      <c r="A58" s="86"/>
      <c r="B58" s="68"/>
      <c r="C58" s="68"/>
      <c r="D58" s="90"/>
      <c r="E58" s="68"/>
      <c r="F58" s="68"/>
      <c r="G58" s="3" t="s">
        <v>8</v>
      </c>
      <c r="H58" s="15">
        <f>SUM(I58:O58)</f>
        <v>140000</v>
      </c>
      <c r="I58" s="15">
        <v>0</v>
      </c>
      <c r="J58" s="15">
        <v>0</v>
      </c>
      <c r="K58" s="15">
        <v>20000</v>
      </c>
      <c r="L58" s="15">
        <v>22000</v>
      </c>
      <c r="M58" s="15">
        <v>26000</v>
      </c>
      <c r="N58" s="15">
        <v>32000</v>
      </c>
      <c r="O58" s="15">
        <v>40000</v>
      </c>
      <c r="P58" s="76"/>
      <c r="Q58" s="76"/>
      <c r="R58" s="6"/>
      <c r="S58" s="6"/>
      <c r="T58" s="6"/>
      <c r="U58" s="6"/>
      <c r="V58" s="6"/>
      <c r="W58" s="6"/>
      <c r="X58" s="6"/>
      <c r="Y58" s="7"/>
      <c r="Z58" s="7"/>
      <c r="AA58" s="7"/>
      <c r="AB58" s="7"/>
      <c r="AC58" s="7"/>
      <c r="AD58" s="7"/>
      <c r="AE58" s="7"/>
      <c r="AF58" s="7"/>
      <c r="AG58" s="7"/>
    </row>
    <row r="59" spans="1:33" ht="26.4">
      <c r="A59" s="86"/>
      <c r="B59" s="68"/>
      <c r="C59" s="68"/>
      <c r="D59" s="90"/>
      <c r="E59" s="68"/>
      <c r="F59" s="68"/>
      <c r="G59" s="3" t="s">
        <v>9</v>
      </c>
      <c r="H59" s="15">
        <f>SUM(I59:O59)</f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76"/>
      <c r="Q59" s="76"/>
      <c r="R59" s="6"/>
      <c r="S59" s="6"/>
      <c r="T59" s="6"/>
      <c r="U59" s="6"/>
      <c r="V59" s="6"/>
      <c r="W59" s="6"/>
      <c r="X59" s="6"/>
      <c r="Y59" s="7"/>
      <c r="Z59" s="7"/>
      <c r="AA59" s="7"/>
      <c r="AB59" s="7"/>
      <c r="AC59" s="7"/>
      <c r="AD59" s="7"/>
      <c r="AE59" s="7"/>
      <c r="AF59" s="7"/>
      <c r="AG59" s="7"/>
    </row>
    <row r="60" spans="1:33" ht="28.5" customHeight="1">
      <c r="A60" s="78" t="s">
        <v>65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80"/>
      <c r="Q60" s="6"/>
      <c r="R60" s="6"/>
      <c r="S60" s="6"/>
      <c r="T60" s="6"/>
      <c r="U60" s="6"/>
      <c r="V60" s="6"/>
      <c r="W60" s="6"/>
      <c r="X60" s="6"/>
      <c r="Y60" s="7"/>
      <c r="Z60" s="7"/>
      <c r="AA60" s="7"/>
      <c r="AB60" s="7"/>
      <c r="AC60" s="7"/>
      <c r="AD60" s="7"/>
      <c r="AE60" s="7"/>
      <c r="AF60" s="7"/>
      <c r="AG60" s="7"/>
    </row>
    <row r="61" spans="1:33" ht="12.75" customHeight="1">
      <c r="A61" s="86">
        <v>7</v>
      </c>
      <c r="B61" s="68" t="s">
        <v>95</v>
      </c>
      <c r="C61" s="68"/>
      <c r="D61" s="90" t="s">
        <v>18</v>
      </c>
      <c r="E61" s="68"/>
      <c r="F61" s="68" t="s">
        <v>1</v>
      </c>
      <c r="G61" s="3" t="s">
        <v>3</v>
      </c>
      <c r="H61" s="25">
        <f t="shared" ref="H61:O61" si="6">SUM(H63+H64+H66+H67)</f>
        <v>11198600</v>
      </c>
      <c r="I61" s="25">
        <f t="shared" si="6"/>
        <v>0</v>
      </c>
      <c r="J61" s="25">
        <f t="shared" si="6"/>
        <v>0</v>
      </c>
      <c r="K61" s="25">
        <f t="shared" si="6"/>
        <v>80000</v>
      </c>
      <c r="L61" s="25">
        <f t="shared" si="6"/>
        <v>2395800</v>
      </c>
      <c r="M61" s="25">
        <f t="shared" si="6"/>
        <v>2635300</v>
      </c>
      <c r="N61" s="25">
        <f t="shared" si="6"/>
        <v>2898800</v>
      </c>
      <c r="O61" s="25">
        <f t="shared" si="6"/>
        <v>3188700</v>
      </c>
      <c r="P61" s="70" t="s">
        <v>97</v>
      </c>
      <c r="Q61" s="70"/>
      <c r="AE61" s="7"/>
      <c r="AF61" s="7"/>
      <c r="AG61" s="7"/>
    </row>
    <row r="62" spans="1:33">
      <c r="A62" s="86"/>
      <c r="B62" s="68"/>
      <c r="C62" s="68"/>
      <c r="D62" s="90"/>
      <c r="E62" s="68"/>
      <c r="F62" s="68"/>
      <c r="G62" s="3" t="s">
        <v>4</v>
      </c>
      <c r="H62" s="15"/>
      <c r="I62" s="15"/>
      <c r="J62" s="15"/>
      <c r="K62" s="15"/>
      <c r="L62" s="15"/>
      <c r="M62" s="15"/>
      <c r="N62" s="15"/>
      <c r="O62" s="15"/>
      <c r="P62" s="71"/>
      <c r="Q62" s="71"/>
      <c r="AE62" s="7"/>
      <c r="AF62" s="7"/>
      <c r="AG62" s="7"/>
    </row>
    <row r="63" spans="1:33" s="8" customFormat="1" ht="26.4">
      <c r="A63" s="86"/>
      <c r="B63" s="68"/>
      <c r="C63" s="68"/>
      <c r="D63" s="90"/>
      <c r="E63" s="68"/>
      <c r="F63" s="68"/>
      <c r="G63" s="3" t="s">
        <v>5</v>
      </c>
      <c r="H63" s="15">
        <f>SUM(I63:O63)</f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71"/>
      <c r="Q63" s="71"/>
      <c r="AE63" s="7"/>
      <c r="AF63" s="7"/>
      <c r="AG63" s="7"/>
    </row>
    <row r="64" spans="1:33" s="9" customFormat="1">
      <c r="A64" s="86"/>
      <c r="B64" s="68"/>
      <c r="C64" s="68"/>
      <c r="D64" s="90"/>
      <c r="E64" s="68"/>
      <c r="F64" s="68"/>
      <c r="G64" s="68" t="s">
        <v>7</v>
      </c>
      <c r="H64" s="69">
        <f>I64+J64+K64+L64+M64+N64+O64</f>
        <v>617600</v>
      </c>
      <c r="I64" s="69">
        <v>0</v>
      </c>
      <c r="J64" s="69">
        <v>0</v>
      </c>
      <c r="K64" s="69">
        <v>0</v>
      </c>
      <c r="L64" s="69">
        <v>133100</v>
      </c>
      <c r="M64" s="69">
        <v>146400</v>
      </c>
      <c r="N64" s="69">
        <v>161000</v>
      </c>
      <c r="O64" s="69">
        <v>177100</v>
      </c>
      <c r="P64" s="71"/>
      <c r="Q64" s="71"/>
      <c r="AE64" s="7"/>
      <c r="AF64" s="7"/>
      <c r="AG64" s="7"/>
    </row>
    <row r="65" spans="1:33" s="9" customFormat="1">
      <c r="A65" s="86"/>
      <c r="B65" s="68"/>
      <c r="C65" s="68"/>
      <c r="D65" s="90"/>
      <c r="E65" s="68"/>
      <c r="F65" s="68"/>
      <c r="G65" s="68"/>
      <c r="H65" s="69"/>
      <c r="I65" s="69"/>
      <c r="J65" s="69"/>
      <c r="K65" s="69"/>
      <c r="L65" s="69"/>
      <c r="M65" s="69"/>
      <c r="N65" s="69"/>
      <c r="O65" s="69"/>
      <c r="P65" s="71"/>
      <c r="Q65" s="71"/>
      <c r="AE65" s="7"/>
      <c r="AF65" s="7"/>
      <c r="AG65" s="7"/>
    </row>
    <row r="66" spans="1:33" ht="26.4">
      <c r="A66" s="86"/>
      <c r="B66" s="68"/>
      <c r="C66" s="68"/>
      <c r="D66" s="90"/>
      <c r="E66" s="68"/>
      <c r="F66" s="68"/>
      <c r="G66" s="3" t="s">
        <v>8</v>
      </c>
      <c r="H66" s="15">
        <f>SUM(I66:O66)</f>
        <v>10581000</v>
      </c>
      <c r="I66" s="15">
        <v>0</v>
      </c>
      <c r="J66" s="15">
        <v>0</v>
      </c>
      <c r="K66" s="15">
        <v>80000</v>
      </c>
      <c r="L66" s="15">
        <v>2262700</v>
      </c>
      <c r="M66" s="15">
        <v>2488900</v>
      </c>
      <c r="N66" s="15">
        <v>2737800</v>
      </c>
      <c r="O66" s="15">
        <v>3011600</v>
      </c>
      <c r="P66" s="71"/>
      <c r="Q66" s="71"/>
      <c r="AE66" s="7"/>
      <c r="AF66" s="7"/>
      <c r="AG66" s="7"/>
    </row>
    <row r="67" spans="1:33" ht="26.4">
      <c r="A67" s="86"/>
      <c r="B67" s="68"/>
      <c r="C67" s="68"/>
      <c r="D67" s="90"/>
      <c r="E67" s="68"/>
      <c r="F67" s="68"/>
      <c r="G67" s="3" t="s">
        <v>9</v>
      </c>
      <c r="H67" s="15">
        <f>SUM(I67:O67)</f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72"/>
      <c r="Q67" s="72"/>
      <c r="AE67" s="7"/>
      <c r="AF67" s="7"/>
      <c r="AG67" s="7"/>
    </row>
    <row r="68" spans="1:33">
      <c r="A68" s="86">
        <v>8</v>
      </c>
      <c r="B68" s="77" t="s">
        <v>96</v>
      </c>
      <c r="C68" s="76"/>
      <c r="D68" s="90" t="s">
        <v>18</v>
      </c>
      <c r="E68" s="68" t="s">
        <v>48</v>
      </c>
      <c r="F68" s="68" t="s">
        <v>1</v>
      </c>
      <c r="G68" s="3" t="s">
        <v>3</v>
      </c>
      <c r="H68" s="25">
        <f t="shared" ref="H68:O68" si="7">SUM(H70+H71+H73+H74)</f>
        <v>800000</v>
      </c>
      <c r="I68" s="25">
        <f t="shared" si="7"/>
        <v>0</v>
      </c>
      <c r="J68" s="25">
        <f t="shared" si="7"/>
        <v>0</v>
      </c>
      <c r="K68" s="25">
        <f t="shared" si="7"/>
        <v>0</v>
      </c>
      <c r="L68" s="25">
        <f t="shared" si="7"/>
        <v>200000</v>
      </c>
      <c r="M68" s="25">
        <f t="shared" si="7"/>
        <v>200000</v>
      </c>
      <c r="N68" s="25">
        <f t="shared" si="7"/>
        <v>200000</v>
      </c>
      <c r="O68" s="25">
        <f t="shared" si="7"/>
        <v>200000</v>
      </c>
      <c r="P68" s="68" t="s">
        <v>81</v>
      </c>
      <c r="Q68" s="68"/>
      <c r="AE68" s="7"/>
      <c r="AF68" s="7"/>
      <c r="AG68" s="7"/>
    </row>
    <row r="69" spans="1:33">
      <c r="A69" s="86"/>
      <c r="B69" s="76"/>
      <c r="C69" s="76"/>
      <c r="D69" s="90"/>
      <c r="E69" s="68"/>
      <c r="F69" s="68"/>
      <c r="G69" s="3" t="s">
        <v>4</v>
      </c>
      <c r="H69" s="15"/>
      <c r="I69" s="15"/>
      <c r="J69" s="15"/>
      <c r="K69" s="15"/>
      <c r="L69" s="15"/>
      <c r="M69" s="15"/>
      <c r="N69" s="15"/>
      <c r="O69" s="15"/>
      <c r="P69" s="68"/>
      <c r="Q69" s="68"/>
      <c r="AE69" s="7"/>
      <c r="AF69" s="7"/>
      <c r="AG69" s="7"/>
    </row>
    <row r="70" spans="1:33" s="8" customFormat="1" ht="26.4">
      <c r="A70" s="86"/>
      <c r="B70" s="76"/>
      <c r="C70" s="76"/>
      <c r="D70" s="90"/>
      <c r="E70" s="68"/>
      <c r="F70" s="68"/>
      <c r="G70" s="3" t="s">
        <v>5</v>
      </c>
      <c r="H70" s="15">
        <f>SUM(I70:O70)</f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68"/>
      <c r="Q70" s="68"/>
      <c r="AE70" s="7"/>
      <c r="AF70" s="7"/>
      <c r="AG70" s="7"/>
    </row>
    <row r="71" spans="1:33" s="8" customFormat="1" ht="12.75" customHeight="1">
      <c r="A71" s="86"/>
      <c r="B71" s="76"/>
      <c r="C71" s="76"/>
      <c r="D71" s="90"/>
      <c r="E71" s="68"/>
      <c r="F71" s="68"/>
      <c r="G71" s="68" t="s">
        <v>7</v>
      </c>
      <c r="H71" s="69">
        <f>I71+J71+K71+L71+M71+N71+O71</f>
        <v>400000</v>
      </c>
      <c r="I71" s="69">
        <v>0</v>
      </c>
      <c r="J71" s="69">
        <v>0</v>
      </c>
      <c r="K71" s="69">
        <v>0</v>
      </c>
      <c r="L71" s="69">
        <v>100000</v>
      </c>
      <c r="M71" s="69">
        <v>100000</v>
      </c>
      <c r="N71" s="69">
        <v>100000</v>
      </c>
      <c r="O71" s="69">
        <v>100000</v>
      </c>
      <c r="P71" s="68"/>
      <c r="Q71" s="68"/>
      <c r="AE71" s="7"/>
      <c r="AF71" s="7"/>
      <c r="AG71" s="7"/>
    </row>
    <row r="72" spans="1:33" s="9" customFormat="1">
      <c r="A72" s="86"/>
      <c r="B72" s="76"/>
      <c r="C72" s="76"/>
      <c r="D72" s="90"/>
      <c r="E72" s="68"/>
      <c r="F72" s="68"/>
      <c r="G72" s="68"/>
      <c r="H72" s="69"/>
      <c r="I72" s="69"/>
      <c r="J72" s="69"/>
      <c r="K72" s="69"/>
      <c r="L72" s="69"/>
      <c r="M72" s="69"/>
      <c r="N72" s="69"/>
      <c r="O72" s="69"/>
      <c r="P72" s="68"/>
      <c r="Q72" s="68"/>
      <c r="AE72" s="7"/>
      <c r="AF72" s="7"/>
      <c r="AG72" s="7"/>
    </row>
    <row r="73" spans="1:33" ht="26.4">
      <c r="A73" s="86"/>
      <c r="B73" s="76"/>
      <c r="C73" s="76"/>
      <c r="D73" s="90"/>
      <c r="E73" s="68"/>
      <c r="F73" s="68"/>
      <c r="G73" s="3" t="s">
        <v>8</v>
      </c>
      <c r="H73" s="15">
        <f>SUM(I73:O73)</f>
        <v>400000</v>
      </c>
      <c r="I73" s="15">
        <v>0</v>
      </c>
      <c r="J73" s="15">
        <v>0</v>
      </c>
      <c r="K73" s="15">
        <v>0</v>
      </c>
      <c r="L73" s="15">
        <v>100000</v>
      </c>
      <c r="M73" s="15">
        <v>100000</v>
      </c>
      <c r="N73" s="15">
        <v>100000</v>
      </c>
      <c r="O73" s="15">
        <v>100000</v>
      </c>
      <c r="P73" s="68"/>
      <c r="Q73" s="68"/>
      <c r="AE73" s="7"/>
      <c r="AF73" s="7"/>
      <c r="AG73" s="7"/>
    </row>
    <row r="74" spans="1:33" ht="26.4">
      <c r="A74" s="86"/>
      <c r="B74" s="76"/>
      <c r="C74" s="76"/>
      <c r="D74" s="90"/>
      <c r="E74" s="68"/>
      <c r="F74" s="68"/>
      <c r="G74" s="3" t="s">
        <v>9</v>
      </c>
      <c r="H74" s="15">
        <f>SUM(I74:O74)</f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68"/>
      <c r="Q74" s="68"/>
      <c r="AE74" s="7"/>
      <c r="AF74" s="7"/>
      <c r="AG74" s="7"/>
    </row>
    <row r="75" spans="1:33" ht="28.5" customHeight="1">
      <c r="A75" s="78" t="s">
        <v>73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6"/>
      <c r="R75" s="6"/>
      <c r="S75" s="6"/>
      <c r="T75" s="6"/>
      <c r="U75" s="6"/>
      <c r="V75" s="6"/>
      <c r="W75" s="6"/>
      <c r="X75" s="6"/>
      <c r="Y75" s="7"/>
      <c r="Z75" s="7"/>
      <c r="AA75" s="7"/>
      <c r="AB75" s="7"/>
      <c r="AC75" s="7"/>
      <c r="AD75" s="7"/>
      <c r="AE75" s="7"/>
      <c r="AF75" s="7"/>
      <c r="AG75" s="7"/>
    </row>
    <row r="76" spans="1:33">
      <c r="A76" s="86">
        <v>9</v>
      </c>
      <c r="B76" s="77" t="s">
        <v>71</v>
      </c>
      <c r="C76" s="76"/>
      <c r="D76" s="90" t="s">
        <v>18</v>
      </c>
      <c r="E76" s="68" t="s">
        <v>43</v>
      </c>
      <c r="F76" s="68" t="s">
        <v>1</v>
      </c>
      <c r="G76" s="3" t="s">
        <v>3</v>
      </c>
      <c r="H76" s="25">
        <f t="shared" ref="H76:O76" si="8">SUM(H78+H79+H81+H82)</f>
        <v>110221405.78060001</v>
      </c>
      <c r="I76" s="25">
        <f t="shared" si="8"/>
        <v>2997738.82</v>
      </c>
      <c r="J76" s="25">
        <f t="shared" si="8"/>
        <v>11139735</v>
      </c>
      <c r="K76" s="25">
        <f t="shared" si="8"/>
        <v>15738306</v>
      </c>
      <c r="L76" s="25">
        <f t="shared" si="8"/>
        <v>17312136.600000001</v>
      </c>
      <c r="M76" s="25">
        <f t="shared" si="8"/>
        <v>19043350.260000002</v>
      </c>
      <c r="N76" s="25">
        <f t="shared" si="8"/>
        <v>20947685.286000002</v>
      </c>
      <c r="O76" s="25">
        <f t="shared" si="8"/>
        <v>23042453.814600006</v>
      </c>
      <c r="P76" s="68" t="s">
        <v>82</v>
      </c>
      <c r="Q76" s="68"/>
      <c r="AE76" s="7"/>
      <c r="AF76" s="7"/>
      <c r="AG76" s="7"/>
    </row>
    <row r="77" spans="1:33">
      <c r="A77" s="86"/>
      <c r="B77" s="76"/>
      <c r="C77" s="76"/>
      <c r="D77" s="90"/>
      <c r="E77" s="68"/>
      <c r="F77" s="68"/>
      <c r="G77" s="3" t="s">
        <v>4</v>
      </c>
      <c r="H77" s="15"/>
      <c r="I77" s="15"/>
      <c r="J77" s="15"/>
      <c r="K77" s="15"/>
      <c r="L77" s="15"/>
      <c r="M77" s="15"/>
      <c r="N77" s="15"/>
      <c r="O77" s="15"/>
      <c r="P77" s="68"/>
      <c r="Q77" s="68"/>
      <c r="AE77" s="7"/>
      <c r="AF77" s="7"/>
      <c r="AG77" s="7"/>
    </row>
    <row r="78" spans="1:33" s="8" customFormat="1" ht="26.4">
      <c r="A78" s="86"/>
      <c r="B78" s="76"/>
      <c r="C78" s="76"/>
      <c r="D78" s="90"/>
      <c r="E78" s="68"/>
      <c r="F78" s="68"/>
      <c r="G78" s="3" t="s">
        <v>5</v>
      </c>
      <c r="H78" s="15">
        <f>SUM(I78:O78)</f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68"/>
      <c r="Q78" s="68"/>
      <c r="AE78" s="7"/>
      <c r="AF78" s="7"/>
      <c r="AG78" s="7"/>
    </row>
    <row r="79" spans="1:33" s="8" customFormat="1" ht="12.75" customHeight="1">
      <c r="A79" s="86"/>
      <c r="B79" s="76"/>
      <c r="C79" s="76"/>
      <c r="D79" s="90"/>
      <c r="E79" s="68"/>
      <c r="F79" s="68"/>
      <c r="G79" s="68" t="s">
        <v>7</v>
      </c>
      <c r="H79" s="69">
        <f>I79+J79+K79+L79+M79+N79+O79</f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8"/>
      <c r="Q79" s="68"/>
      <c r="AE79" s="7"/>
      <c r="AF79" s="7"/>
      <c r="AG79" s="7"/>
    </row>
    <row r="80" spans="1:33" s="9" customFormat="1">
      <c r="A80" s="86"/>
      <c r="B80" s="76"/>
      <c r="C80" s="76"/>
      <c r="D80" s="90"/>
      <c r="E80" s="68"/>
      <c r="F80" s="68"/>
      <c r="G80" s="68"/>
      <c r="H80" s="69"/>
      <c r="I80" s="69"/>
      <c r="J80" s="69"/>
      <c r="K80" s="69"/>
      <c r="L80" s="69"/>
      <c r="M80" s="69"/>
      <c r="N80" s="69"/>
      <c r="O80" s="69"/>
      <c r="P80" s="68"/>
      <c r="Q80" s="68"/>
      <c r="AE80" s="7"/>
      <c r="AF80" s="7"/>
      <c r="AG80" s="7"/>
    </row>
    <row r="81" spans="1:33" ht="26.4">
      <c r="A81" s="86"/>
      <c r="B81" s="76"/>
      <c r="C81" s="76"/>
      <c r="D81" s="90"/>
      <c r="E81" s="68"/>
      <c r="F81" s="68"/>
      <c r="G81" s="3" t="s">
        <v>8</v>
      </c>
      <c r="H81" s="15">
        <f>SUM(I81:O81)</f>
        <v>110221405.78060001</v>
      </c>
      <c r="I81" s="15">
        <v>2997738.82</v>
      </c>
      <c r="J81" s="15">
        <v>11139735</v>
      </c>
      <c r="K81" s="15">
        <f>11738306+4000000</f>
        <v>15738306</v>
      </c>
      <c r="L81" s="15">
        <f>K81*1.1</f>
        <v>17312136.600000001</v>
      </c>
      <c r="M81" s="15">
        <f>L81*1.1</f>
        <v>19043350.260000002</v>
      </c>
      <c r="N81" s="15">
        <f>M81*1.1</f>
        <v>20947685.286000002</v>
      </c>
      <c r="O81" s="15">
        <f>N81*1.1</f>
        <v>23042453.814600006</v>
      </c>
      <c r="P81" s="68"/>
      <c r="Q81" s="68"/>
      <c r="AE81" s="7"/>
      <c r="AF81" s="7"/>
      <c r="AG81" s="7"/>
    </row>
    <row r="82" spans="1:33" ht="26.4">
      <c r="A82" s="86"/>
      <c r="B82" s="76"/>
      <c r="C82" s="76"/>
      <c r="D82" s="90"/>
      <c r="E82" s="68"/>
      <c r="F82" s="68"/>
      <c r="G82" s="3" t="s">
        <v>9</v>
      </c>
      <c r="H82" s="15">
        <f>SUM(I82:O82)</f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68"/>
      <c r="Q82" s="68"/>
      <c r="AE82" s="7"/>
      <c r="AF82" s="7"/>
      <c r="AG82" s="7"/>
    </row>
    <row r="83" spans="1:33">
      <c r="A83" s="86">
        <v>10</v>
      </c>
      <c r="B83" s="77" t="s">
        <v>80</v>
      </c>
      <c r="C83" s="76"/>
      <c r="D83" s="90" t="s">
        <v>18</v>
      </c>
      <c r="E83" s="68" t="s">
        <v>43</v>
      </c>
      <c r="F83" s="68" t="s">
        <v>1</v>
      </c>
      <c r="G83" s="3" t="s">
        <v>3</v>
      </c>
      <c r="H83" s="25">
        <f t="shared" ref="H83:O83" si="9">SUM(H85+H86+H88+H89)</f>
        <v>2615532.1100000003</v>
      </c>
      <c r="I83" s="25">
        <f t="shared" si="9"/>
        <v>127100</v>
      </c>
      <c r="J83" s="25">
        <f t="shared" si="9"/>
        <v>1246341.1100000001</v>
      </c>
      <c r="K83" s="25">
        <f t="shared" si="9"/>
        <v>42091</v>
      </c>
      <c r="L83" s="25">
        <f t="shared" si="9"/>
        <v>300000</v>
      </c>
      <c r="M83" s="25">
        <f t="shared" si="9"/>
        <v>300000</v>
      </c>
      <c r="N83" s="25">
        <f t="shared" si="9"/>
        <v>300000</v>
      </c>
      <c r="O83" s="25">
        <f t="shared" si="9"/>
        <v>300000</v>
      </c>
      <c r="P83" s="68" t="s">
        <v>83</v>
      </c>
      <c r="Q83" s="68"/>
      <c r="AE83" s="7"/>
      <c r="AF83" s="7"/>
      <c r="AG83" s="7"/>
    </row>
    <row r="84" spans="1:33">
      <c r="A84" s="86"/>
      <c r="B84" s="76"/>
      <c r="C84" s="76"/>
      <c r="D84" s="90"/>
      <c r="E84" s="68"/>
      <c r="F84" s="68"/>
      <c r="G84" s="3" t="s">
        <v>4</v>
      </c>
      <c r="H84" s="15"/>
      <c r="I84" s="15"/>
      <c r="J84" s="15"/>
      <c r="K84" s="15"/>
      <c r="L84" s="15"/>
      <c r="M84" s="15"/>
      <c r="N84" s="15"/>
      <c r="O84" s="15"/>
      <c r="P84" s="68"/>
      <c r="Q84" s="68"/>
      <c r="AE84" s="7"/>
      <c r="AF84" s="7"/>
      <c r="AG84" s="7"/>
    </row>
    <row r="85" spans="1:33" s="8" customFormat="1" ht="26.4">
      <c r="A85" s="86"/>
      <c r="B85" s="76"/>
      <c r="C85" s="76"/>
      <c r="D85" s="90"/>
      <c r="E85" s="68"/>
      <c r="F85" s="68"/>
      <c r="G85" s="3" t="s">
        <v>5</v>
      </c>
      <c r="H85" s="15">
        <f>SUM(I85:O85)</f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68"/>
      <c r="Q85" s="68"/>
      <c r="AE85" s="7"/>
      <c r="AF85" s="7"/>
      <c r="AG85" s="7"/>
    </row>
    <row r="86" spans="1:33" s="8" customFormat="1" ht="12.75" customHeight="1">
      <c r="A86" s="86"/>
      <c r="B86" s="76"/>
      <c r="C86" s="76"/>
      <c r="D86" s="90"/>
      <c r="E86" s="68"/>
      <c r="F86" s="68"/>
      <c r="G86" s="68" t="s">
        <v>7</v>
      </c>
      <c r="H86" s="69">
        <f>I86+J86+K86+L86+M86+N86+O86</f>
        <v>212300</v>
      </c>
      <c r="I86" s="69">
        <v>124000</v>
      </c>
      <c r="J86" s="69">
        <v>88300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8"/>
      <c r="Q86" s="68"/>
      <c r="AE86" s="7"/>
      <c r="AF86" s="7"/>
      <c r="AG86" s="7"/>
    </row>
    <row r="87" spans="1:33" s="9" customFormat="1">
      <c r="A87" s="86"/>
      <c r="B87" s="76"/>
      <c r="C87" s="76"/>
      <c r="D87" s="90"/>
      <c r="E87" s="68"/>
      <c r="F87" s="68"/>
      <c r="G87" s="68"/>
      <c r="H87" s="69"/>
      <c r="I87" s="69"/>
      <c r="J87" s="69"/>
      <c r="K87" s="69"/>
      <c r="L87" s="69"/>
      <c r="M87" s="69"/>
      <c r="N87" s="69"/>
      <c r="O87" s="69"/>
      <c r="P87" s="68"/>
      <c r="Q87" s="68"/>
      <c r="AE87" s="7"/>
      <c r="AF87" s="7"/>
      <c r="AG87" s="7"/>
    </row>
    <row r="88" spans="1:33" ht="26.4">
      <c r="A88" s="86"/>
      <c r="B88" s="76"/>
      <c r="C88" s="76"/>
      <c r="D88" s="90"/>
      <c r="E88" s="68"/>
      <c r="F88" s="68"/>
      <c r="G88" s="3" t="s">
        <v>8</v>
      </c>
      <c r="H88" s="15">
        <f>SUM(I88:O88)</f>
        <v>2403232.1100000003</v>
      </c>
      <c r="I88" s="15">
        <v>3100</v>
      </c>
      <c r="J88" s="15">
        <f>32091+351737.68+774212.43</f>
        <v>1158041.1100000001</v>
      </c>
      <c r="K88" s="15">
        <f>42091</f>
        <v>42091</v>
      </c>
      <c r="L88" s="15">
        <v>300000</v>
      </c>
      <c r="M88" s="15">
        <v>300000</v>
      </c>
      <c r="N88" s="15">
        <v>300000</v>
      </c>
      <c r="O88" s="15">
        <v>300000</v>
      </c>
      <c r="P88" s="68"/>
      <c r="Q88" s="68"/>
      <c r="AE88" s="7"/>
      <c r="AF88" s="7"/>
      <c r="AG88" s="7"/>
    </row>
    <row r="89" spans="1:33" ht="26.4">
      <c r="A89" s="86"/>
      <c r="B89" s="76"/>
      <c r="C89" s="76"/>
      <c r="D89" s="90"/>
      <c r="E89" s="68"/>
      <c r="F89" s="68"/>
      <c r="G89" s="3" t="s">
        <v>9</v>
      </c>
      <c r="H89" s="15">
        <f>SUM(I89:O89)</f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68"/>
      <c r="Q89" s="68"/>
      <c r="AE89" s="7"/>
      <c r="AF89" s="7"/>
      <c r="AG89" s="7"/>
    </row>
    <row r="90" spans="1:33">
      <c r="A90" s="86">
        <v>11</v>
      </c>
      <c r="B90" s="77" t="s">
        <v>72</v>
      </c>
      <c r="C90" s="76"/>
      <c r="D90" s="90" t="s">
        <v>18</v>
      </c>
      <c r="E90" s="68" t="s">
        <v>43</v>
      </c>
      <c r="F90" s="68" t="s">
        <v>1</v>
      </c>
      <c r="G90" s="3" t="s">
        <v>3</v>
      </c>
      <c r="H90" s="25">
        <f t="shared" ref="H90:O90" si="10">SUM(H92+H93+H95+H96)</f>
        <v>1020000</v>
      </c>
      <c r="I90" s="25">
        <f t="shared" si="10"/>
        <v>0</v>
      </c>
      <c r="J90" s="25">
        <f t="shared" si="10"/>
        <v>120000</v>
      </c>
      <c r="K90" s="25">
        <f t="shared" si="10"/>
        <v>140000</v>
      </c>
      <c r="L90" s="25">
        <f t="shared" si="10"/>
        <v>160000</v>
      </c>
      <c r="M90" s="25">
        <f t="shared" si="10"/>
        <v>180000</v>
      </c>
      <c r="N90" s="25">
        <f t="shared" si="10"/>
        <v>200000</v>
      </c>
      <c r="O90" s="25">
        <f t="shared" si="10"/>
        <v>220000</v>
      </c>
      <c r="P90" s="68" t="s">
        <v>76</v>
      </c>
      <c r="Q90" s="68"/>
      <c r="AE90" s="7"/>
      <c r="AF90" s="7"/>
      <c r="AG90" s="7"/>
    </row>
    <row r="91" spans="1:33">
      <c r="A91" s="86"/>
      <c r="B91" s="76"/>
      <c r="C91" s="76"/>
      <c r="D91" s="90"/>
      <c r="E91" s="68"/>
      <c r="F91" s="68"/>
      <c r="G91" s="3" t="s">
        <v>4</v>
      </c>
      <c r="H91" s="15"/>
      <c r="I91" s="15"/>
      <c r="J91" s="15"/>
      <c r="K91" s="15"/>
      <c r="L91" s="15"/>
      <c r="M91" s="15"/>
      <c r="N91" s="15"/>
      <c r="O91" s="15"/>
      <c r="P91" s="68"/>
      <c r="Q91" s="68"/>
      <c r="AE91" s="7"/>
      <c r="AF91" s="7"/>
      <c r="AG91" s="7"/>
    </row>
    <row r="92" spans="1:33" s="8" customFormat="1" ht="26.4">
      <c r="A92" s="86"/>
      <c r="B92" s="76"/>
      <c r="C92" s="76"/>
      <c r="D92" s="90"/>
      <c r="E92" s="68"/>
      <c r="F92" s="68"/>
      <c r="G92" s="3" t="s">
        <v>5</v>
      </c>
      <c r="H92" s="15">
        <f>SUM(I92:O92)</f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68"/>
      <c r="Q92" s="68"/>
      <c r="AE92" s="7"/>
      <c r="AF92" s="7"/>
      <c r="AG92" s="7"/>
    </row>
    <row r="93" spans="1:33" s="8" customFormat="1" ht="12.75" customHeight="1">
      <c r="A93" s="86"/>
      <c r="B93" s="76"/>
      <c r="C93" s="76"/>
      <c r="D93" s="90"/>
      <c r="E93" s="68"/>
      <c r="F93" s="68"/>
      <c r="G93" s="68" t="s">
        <v>7</v>
      </c>
      <c r="H93" s="69">
        <f>I93+J93+K93+L93+M93+N93+O93</f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8"/>
      <c r="Q93" s="68"/>
      <c r="AE93" s="7"/>
      <c r="AF93" s="7"/>
      <c r="AG93" s="7"/>
    </row>
    <row r="94" spans="1:33" s="9" customFormat="1">
      <c r="A94" s="86"/>
      <c r="B94" s="76"/>
      <c r="C94" s="76"/>
      <c r="D94" s="90"/>
      <c r="E94" s="68"/>
      <c r="F94" s="68"/>
      <c r="G94" s="68"/>
      <c r="H94" s="69"/>
      <c r="I94" s="69"/>
      <c r="J94" s="69"/>
      <c r="K94" s="69"/>
      <c r="L94" s="69"/>
      <c r="M94" s="69"/>
      <c r="N94" s="69"/>
      <c r="O94" s="69"/>
      <c r="P94" s="68"/>
      <c r="Q94" s="68"/>
      <c r="AE94" s="7"/>
      <c r="AF94" s="7"/>
      <c r="AG94" s="7"/>
    </row>
    <row r="95" spans="1:33" ht="26.4">
      <c r="A95" s="86"/>
      <c r="B95" s="76"/>
      <c r="C95" s="76"/>
      <c r="D95" s="90"/>
      <c r="E95" s="68"/>
      <c r="F95" s="68"/>
      <c r="G95" s="3" t="s">
        <v>8</v>
      </c>
      <c r="H95" s="15">
        <f>SUM(I95:O95)</f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68"/>
      <c r="Q95" s="68"/>
      <c r="AE95" s="7"/>
      <c r="AF95" s="7"/>
      <c r="AG95" s="7"/>
    </row>
    <row r="96" spans="1:33" ht="26.4">
      <c r="A96" s="86"/>
      <c r="B96" s="76"/>
      <c r="C96" s="76"/>
      <c r="D96" s="90"/>
      <c r="E96" s="68"/>
      <c r="F96" s="68"/>
      <c r="G96" s="3" t="s">
        <v>9</v>
      </c>
      <c r="H96" s="15">
        <f>SUM(I96:O96)</f>
        <v>1020000</v>
      </c>
      <c r="I96" s="15">
        <v>0</v>
      </c>
      <c r="J96" s="15">
        <v>120000</v>
      </c>
      <c r="K96" s="15">
        <v>140000</v>
      </c>
      <c r="L96" s="15">
        <v>160000</v>
      </c>
      <c r="M96" s="15">
        <v>180000</v>
      </c>
      <c r="N96" s="15">
        <v>200000</v>
      </c>
      <c r="O96" s="15">
        <v>220000</v>
      </c>
      <c r="P96" s="68"/>
      <c r="Q96" s="68"/>
      <c r="AE96" s="7"/>
      <c r="AF96" s="7"/>
      <c r="AG96" s="7"/>
    </row>
    <row r="97" spans="1:33" s="22" customFormat="1">
      <c r="A97" s="108"/>
      <c r="B97" s="109" t="s">
        <v>0</v>
      </c>
      <c r="C97" s="109"/>
      <c r="D97" s="109"/>
      <c r="E97" s="109"/>
      <c r="F97" s="109"/>
      <c r="G97" s="21" t="s">
        <v>10</v>
      </c>
      <c r="H97" s="25">
        <f>+H68+H61+H53+H38+H23+H16+H9+H76+H30+H83+H90</f>
        <v>142102400.21060002</v>
      </c>
      <c r="I97" s="25">
        <f t="shared" ref="I97:O97" si="11">+I68+I61+I53+I38+I23+I16+I9+I76+I30+I83+I90</f>
        <v>4017338.82</v>
      </c>
      <c r="J97" s="25">
        <f t="shared" si="11"/>
        <v>13354338.43</v>
      </c>
      <c r="K97" s="25">
        <f t="shared" si="11"/>
        <v>17268297</v>
      </c>
      <c r="L97" s="25">
        <f t="shared" si="11"/>
        <v>23223636.600000001</v>
      </c>
      <c r="M97" s="25">
        <f t="shared" si="11"/>
        <v>25498750.260000002</v>
      </c>
      <c r="N97" s="25">
        <f t="shared" si="11"/>
        <v>27997685.286000002</v>
      </c>
      <c r="O97" s="25">
        <f t="shared" si="11"/>
        <v>30742353.814600006</v>
      </c>
      <c r="P97" s="109"/>
      <c r="AE97" s="23"/>
      <c r="AF97" s="23"/>
      <c r="AG97" s="23"/>
    </row>
    <row r="98" spans="1:33" s="22" customFormat="1">
      <c r="A98" s="108"/>
      <c r="B98" s="109"/>
      <c r="C98" s="109"/>
      <c r="D98" s="109"/>
      <c r="E98" s="109"/>
      <c r="F98" s="109"/>
      <c r="G98" s="21" t="s">
        <v>4</v>
      </c>
      <c r="H98" s="25"/>
      <c r="I98" s="25"/>
      <c r="J98" s="25"/>
      <c r="K98" s="25"/>
      <c r="L98" s="25"/>
      <c r="M98" s="25"/>
      <c r="N98" s="25"/>
      <c r="O98" s="25"/>
      <c r="P98" s="109"/>
      <c r="AE98" s="23"/>
      <c r="AF98" s="23"/>
      <c r="AG98" s="23"/>
    </row>
    <row r="99" spans="1:33" s="22" customFormat="1" ht="26.4">
      <c r="A99" s="108"/>
      <c r="B99" s="109"/>
      <c r="C99" s="109"/>
      <c r="D99" s="109"/>
      <c r="E99" s="109"/>
      <c r="F99" s="109"/>
      <c r="G99" s="21" t="s">
        <v>5</v>
      </c>
      <c r="H99" s="25">
        <f>+H70+H63+H55+H49+H25+H18+H11+H78+H32+H92+H85</f>
        <v>0</v>
      </c>
      <c r="I99" s="25">
        <f t="shared" ref="I99:O99" si="12">+I70+I63+I55+I49+I25+I18+I11+I78+I32+I92+I85</f>
        <v>0</v>
      </c>
      <c r="J99" s="25">
        <f t="shared" si="12"/>
        <v>0</v>
      </c>
      <c r="K99" s="25">
        <f t="shared" si="12"/>
        <v>0</v>
      </c>
      <c r="L99" s="25">
        <f t="shared" si="12"/>
        <v>0</v>
      </c>
      <c r="M99" s="25">
        <f t="shared" si="12"/>
        <v>0</v>
      </c>
      <c r="N99" s="25">
        <f t="shared" si="12"/>
        <v>0</v>
      </c>
      <c r="O99" s="25">
        <f t="shared" si="12"/>
        <v>0</v>
      </c>
      <c r="P99" s="109"/>
      <c r="AE99" s="23"/>
      <c r="AF99" s="23"/>
      <c r="AG99" s="23"/>
    </row>
    <row r="100" spans="1:33" s="22" customFormat="1" ht="26.4">
      <c r="A100" s="108"/>
      <c r="B100" s="109"/>
      <c r="C100" s="109"/>
      <c r="D100" s="109"/>
      <c r="E100" s="109"/>
      <c r="F100" s="109"/>
      <c r="G100" s="21" t="s">
        <v>7</v>
      </c>
      <c r="H100" s="25">
        <f>H12+H19+H50+H56+H64+H71+H26+H79+H33+H86+H93</f>
        <v>2518200</v>
      </c>
      <c r="I100" s="25">
        <f>I12+I19+I50+I56+I64+I71+I26+I79+I33+I86+I93</f>
        <v>124000</v>
      </c>
      <c r="J100" s="25">
        <f t="shared" ref="J100:O100" si="13">J12+J19+J50+J56+J64+J71+J26+J79+J33+J86+J93</f>
        <v>88300</v>
      </c>
      <c r="K100" s="25">
        <f t="shared" si="13"/>
        <v>0</v>
      </c>
      <c r="L100" s="25">
        <f t="shared" si="13"/>
        <v>510700</v>
      </c>
      <c r="M100" s="25">
        <f t="shared" si="13"/>
        <v>551800</v>
      </c>
      <c r="N100" s="25">
        <f t="shared" si="13"/>
        <v>596900</v>
      </c>
      <c r="O100" s="25">
        <f t="shared" si="13"/>
        <v>646500</v>
      </c>
      <c r="P100" s="109"/>
      <c r="AE100" s="23"/>
      <c r="AF100" s="23"/>
      <c r="AG100" s="23"/>
    </row>
    <row r="101" spans="1:33" s="22" customFormat="1" ht="26.4">
      <c r="A101" s="108"/>
      <c r="B101" s="109"/>
      <c r="C101" s="109"/>
      <c r="D101" s="109"/>
      <c r="E101" s="109"/>
      <c r="F101" s="109"/>
      <c r="G101" s="21" t="s">
        <v>8</v>
      </c>
      <c r="H101" s="25">
        <f>H14+H21+H51+H58+H66+H73+H28+H81+H35+H88+H95</f>
        <v>132507500.2106</v>
      </c>
      <c r="I101" s="25">
        <f t="shared" ref="I101:O101" si="14">I14+I21+I51+I58+I66+I73+I28+I81+I35+I88+I95</f>
        <v>3463338.82</v>
      </c>
      <c r="J101" s="25">
        <f t="shared" si="14"/>
        <v>12696038.43</v>
      </c>
      <c r="K101" s="25">
        <f t="shared" si="14"/>
        <v>16280397</v>
      </c>
      <c r="L101" s="25">
        <f t="shared" si="14"/>
        <v>21620236.600000001</v>
      </c>
      <c r="M101" s="25">
        <f t="shared" si="14"/>
        <v>23740950.260000002</v>
      </c>
      <c r="N101" s="25">
        <f t="shared" si="14"/>
        <v>26072185.286000002</v>
      </c>
      <c r="O101" s="25">
        <f t="shared" si="14"/>
        <v>28634353.814600006</v>
      </c>
      <c r="P101" s="109"/>
      <c r="AE101" s="23"/>
      <c r="AF101" s="23"/>
      <c r="AG101" s="23"/>
    </row>
    <row r="102" spans="1:33" s="22" customFormat="1" ht="26.4">
      <c r="A102" s="108"/>
      <c r="B102" s="109"/>
      <c r="C102" s="109"/>
      <c r="D102" s="109"/>
      <c r="E102" s="109"/>
      <c r="F102" s="109"/>
      <c r="G102" s="21" t="s">
        <v>9</v>
      </c>
      <c r="H102" s="25">
        <f>H15+H22+H52+H59+H67+H74+H29+H82+H36+H89+H96</f>
        <v>7076700</v>
      </c>
      <c r="I102" s="25">
        <f t="shared" ref="I102:O102" si="15">I15+I22+I52+I59+I67+I74+I29+I82+I36+I89+I96</f>
        <v>430000</v>
      </c>
      <c r="J102" s="25">
        <f t="shared" si="15"/>
        <v>570000</v>
      </c>
      <c r="K102" s="25">
        <f t="shared" si="15"/>
        <v>987900</v>
      </c>
      <c r="L102" s="25">
        <f t="shared" si="15"/>
        <v>1092700</v>
      </c>
      <c r="M102" s="25">
        <f t="shared" si="15"/>
        <v>1206000</v>
      </c>
      <c r="N102" s="25">
        <f t="shared" si="15"/>
        <v>1328600</v>
      </c>
      <c r="O102" s="25">
        <f t="shared" si="15"/>
        <v>1461500</v>
      </c>
      <c r="P102" s="109"/>
      <c r="AE102" s="23"/>
      <c r="AF102" s="23"/>
      <c r="AG102" s="23"/>
    </row>
    <row r="103" spans="1:33">
      <c r="B103" s="5"/>
      <c r="C103" s="5"/>
      <c r="D103" s="5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AE103" s="7"/>
      <c r="AF103" s="7"/>
      <c r="AG103" s="7"/>
    </row>
    <row r="104" spans="1:33">
      <c r="B104" s="5"/>
      <c r="C104" s="5"/>
      <c r="D104" s="5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46">
        <f>SUM(I100:O102)</f>
        <v>142102400.21060002</v>
      </c>
      <c r="P104" s="5"/>
      <c r="Q104" s="6"/>
      <c r="R104" s="6"/>
      <c r="S104" s="6"/>
      <c r="T104" s="6"/>
      <c r="U104" s="6"/>
      <c r="V104" s="6"/>
      <c r="W104" s="6"/>
      <c r="X104" s="6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>
      <c r="O105" s="4" t="b">
        <f>O104=H97</f>
        <v>1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5:33"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5:33"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5:33"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5:33"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5:33"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5:33"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5:33"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5:33">
      <c r="E120" s="4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5:33">
      <c r="E121" s="4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5:33">
      <c r="E122" s="4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5:33">
      <c r="E123" s="4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5:33">
      <c r="E124" s="4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5:33">
      <c r="E125" s="4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5:33">
      <c r="E126" s="4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5:33">
      <c r="E127" s="4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5:33">
      <c r="E128" s="4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5:33">
      <c r="E129" s="4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5:33">
      <c r="E130" s="4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5:33">
      <c r="E131" s="4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5:33">
      <c r="E132" s="4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5:33">
      <c r="E133" s="4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5:33">
      <c r="E134" s="4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5:33">
      <c r="E135" s="4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5:33">
      <c r="E136" s="4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5:33">
      <c r="E137" s="4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5:33">
      <c r="E138" s="4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5:33">
      <c r="E139" s="4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5:33">
      <c r="E140" s="4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5:33">
      <c r="E141" s="4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5:33">
      <c r="E142" s="4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5:33">
      <c r="E143" s="4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5:33">
      <c r="E144" s="4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5:33">
      <c r="E145" s="4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5:33">
      <c r="E146" s="4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5:33">
      <c r="E147" s="4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5:33">
      <c r="E148" s="4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5:33">
      <c r="E149" s="4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5:33">
      <c r="E150" s="4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5:33">
      <c r="E151" s="4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5:33">
      <c r="E152" s="4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5:33">
      <c r="E153" s="4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5:33">
      <c r="E154" s="4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5:33">
      <c r="E155" s="4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</row>
    <row r="156" spans="5:33">
      <c r="E156" s="4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</row>
    <row r="157" spans="5:33">
      <c r="E157" s="4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</row>
    <row r="158" spans="5:33">
      <c r="E158" s="4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5:33">
      <c r="E159" s="4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</row>
    <row r="160" spans="5:33">
      <c r="E160" s="4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5:33">
      <c r="E161" s="4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5:33">
      <c r="E162" s="4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5:33">
      <c r="E163" s="4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5:33">
      <c r="E164" s="4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5:33">
      <c r="E165" s="4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5:33">
      <c r="E166" s="4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5:33">
      <c r="E167" s="4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5:33">
      <c r="E168" s="4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5:33">
      <c r="E169" s="4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5:33">
      <c r="E170" s="4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5:33">
      <c r="E171" s="4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5:33">
      <c r="E172" s="4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5:33">
      <c r="E173" s="4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5:33">
      <c r="E174" s="4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5:33">
      <c r="E175" s="4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5:33">
      <c r="E176" s="4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5:33">
      <c r="E177" s="4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5:33">
      <c r="E178" s="4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5:33">
      <c r="E179" s="4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5:33">
      <c r="E180" s="4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5:33">
      <c r="E181" s="4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5:33">
      <c r="E182" s="4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5:33">
      <c r="E183" s="4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5:33">
      <c r="E184" s="4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5:33">
      <c r="E185" s="4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5:33">
      <c r="E186" s="4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5:33">
      <c r="E187" s="4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5:33">
      <c r="E188" s="4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5:33">
      <c r="E189" s="4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5:33">
      <c r="E190" s="4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5:33">
      <c r="E191" s="4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5:33">
      <c r="E192" s="4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5:33">
      <c r="E193" s="4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5:33">
      <c r="E194" s="4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5:33">
      <c r="E195" s="4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5:33">
      <c r="E196" s="4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5:33">
      <c r="E197" s="4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5:33">
      <c r="E198" s="4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5:33">
      <c r="E199" s="4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5:33">
      <c r="E200" s="4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5:33">
      <c r="E201" s="4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5:33">
      <c r="E202" s="4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5:33">
      <c r="E203" s="4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5:33">
      <c r="E204" s="4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5:33">
      <c r="E205" s="4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5:33">
      <c r="E206" s="4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5:33">
      <c r="E207" s="4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5:33">
      <c r="E208" s="4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  <row r="209" spans="5:33">
      <c r="E209" s="4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</row>
    <row r="210" spans="5:33">
      <c r="E210" s="4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</row>
    <row r="211" spans="5:33">
      <c r="E211" s="4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</row>
    <row r="212" spans="5:33">
      <c r="E212" s="4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</row>
    <row r="213" spans="5:33">
      <c r="E213" s="4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</row>
    <row r="214" spans="5:33">
      <c r="E214" s="4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</row>
    <row r="215" spans="5:33">
      <c r="E215" s="4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5:33">
      <c r="E216" s="4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5:33">
      <c r="E217" s="4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5:33">
      <c r="E218" s="4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5:33">
      <c r="E219" s="4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</row>
    <row r="220" spans="5:33">
      <c r="E220" s="4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5:33">
      <c r="E221" s="4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5:33">
      <c r="E222" s="4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5:33">
      <c r="E223" s="4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5:33">
      <c r="E224" s="4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</row>
    <row r="225" spans="5:33">
      <c r="E225" s="4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</row>
    <row r="226" spans="5:33">
      <c r="E226" s="4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5:33">
      <c r="E227" s="4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</row>
    <row r="228" spans="5:33">
      <c r="E228" s="4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</row>
    <row r="229" spans="5:33">
      <c r="E229" s="4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</row>
    <row r="230" spans="5:33">
      <c r="E230" s="4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5:33">
      <c r="E231" s="4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5:33">
      <c r="E232" s="4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5:33">
      <c r="E233" s="4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</row>
    <row r="234" spans="5:33">
      <c r="E234" s="4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5:33">
      <c r="E235" s="4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5:33">
      <c r="E236" s="4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5:33">
      <c r="E237" s="4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5:33">
      <c r="E238" s="4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5:33">
      <c r="E239" s="4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5:33">
      <c r="E240" s="4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5:33">
      <c r="E241" s="4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5:33">
      <c r="E242" s="4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5:33">
      <c r="E243" s="4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5:33">
      <c r="E244" s="4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5:33">
      <c r="E245" s="4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5:33">
      <c r="E246" s="4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5:33">
      <c r="E247" s="4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5:33">
      <c r="E248" s="4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5:33">
      <c r="E249" s="4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</row>
    <row r="250" spans="5:33">
      <c r="E250" s="4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5:33">
      <c r="E251" s="4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5:33">
      <c r="E252" s="4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5:33">
      <c r="E253" s="4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5:33">
      <c r="E254" s="4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</row>
    <row r="255" spans="5:33">
      <c r="E255" s="4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</row>
    <row r="256" spans="5:33">
      <c r="E256" s="4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</row>
    <row r="257" spans="5:33">
      <c r="E257" s="4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</row>
    <row r="258" spans="5:33">
      <c r="E258" s="4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</row>
    <row r="259" spans="5:33">
      <c r="E259" s="4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</row>
    <row r="260" spans="5:33">
      <c r="E260" s="4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</row>
    <row r="261" spans="5:33">
      <c r="E261" s="4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</row>
    <row r="262" spans="5:33">
      <c r="E262" s="4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</row>
    <row r="263" spans="5:33">
      <c r="E263" s="4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</row>
    <row r="264" spans="5:33">
      <c r="E264" s="4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</row>
    <row r="265" spans="5:33">
      <c r="E265" s="4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</row>
    <row r="266" spans="5:33">
      <c r="E266" s="4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</row>
    <row r="267" spans="5:33">
      <c r="E267" s="4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</row>
    <row r="268" spans="5:33">
      <c r="E268" s="4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</row>
    <row r="269" spans="5:33">
      <c r="E269" s="4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</row>
    <row r="270" spans="5:33">
      <c r="E270" s="4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</row>
    <row r="271" spans="5:33">
      <c r="E271" s="4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</row>
    <row r="272" spans="5:33">
      <c r="E272" s="4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</row>
    <row r="273" spans="5:33">
      <c r="E273" s="4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</row>
    <row r="274" spans="5:33">
      <c r="E274" s="4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</row>
    <row r="275" spans="5:33">
      <c r="E275" s="4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</row>
    <row r="276" spans="5:33">
      <c r="E276" s="4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</row>
    <row r="277" spans="5:33">
      <c r="E277" s="4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</row>
    <row r="278" spans="5:33">
      <c r="E278" s="4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</row>
    <row r="279" spans="5:33">
      <c r="E279" s="4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</row>
    <row r="280" spans="5:33">
      <c r="E280" s="4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</row>
    <row r="281" spans="5:33">
      <c r="E281" s="4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</row>
    <row r="282" spans="5:33">
      <c r="E282" s="4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</row>
    <row r="283" spans="5:33">
      <c r="E283" s="4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</row>
    <row r="284" spans="5:33">
      <c r="E284" s="4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</row>
    <row r="285" spans="5:33">
      <c r="E285" s="4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</row>
    <row r="286" spans="5:33">
      <c r="E286" s="4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</row>
    <row r="287" spans="5:33">
      <c r="E287" s="4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</row>
    <row r="288" spans="5:33">
      <c r="E288" s="4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</row>
    <row r="289" spans="5:33">
      <c r="E289" s="4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</row>
    <row r="290" spans="5:33">
      <c r="E290" s="4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</row>
    <row r="291" spans="5:33">
      <c r="E291" s="4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</row>
    <row r="292" spans="5:33">
      <c r="E292" s="4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</row>
    <row r="293" spans="5:33">
      <c r="E293" s="4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</row>
    <row r="294" spans="5:33">
      <c r="E294" s="4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</row>
    <row r="295" spans="5:33">
      <c r="E295" s="4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</row>
    <row r="296" spans="5:33">
      <c r="E296" s="4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</row>
    <row r="297" spans="5:33">
      <c r="E297" s="4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</row>
    <row r="298" spans="5:33">
      <c r="E298" s="4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</row>
    <row r="299" spans="5:33">
      <c r="E299" s="4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</row>
    <row r="300" spans="5:33">
      <c r="E300" s="4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</row>
    <row r="301" spans="5:33">
      <c r="E301" s="4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</row>
    <row r="302" spans="5:33">
      <c r="E302" s="4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</row>
    <row r="303" spans="5:33">
      <c r="E303" s="4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</row>
    <row r="304" spans="5:33">
      <c r="E304" s="4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</row>
    <row r="305" spans="5:33">
      <c r="E305" s="4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</row>
    <row r="306" spans="5:33">
      <c r="E306" s="4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</row>
    <row r="307" spans="5:33">
      <c r="E307" s="4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</row>
    <row r="308" spans="5:33">
      <c r="E308" s="4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</row>
    <row r="309" spans="5:33">
      <c r="E309" s="4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</row>
    <row r="310" spans="5:33">
      <c r="E310" s="4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</row>
    <row r="311" spans="5:33">
      <c r="E311" s="4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</row>
    <row r="312" spans="5:33">
      <c r="E312" s="4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</row>
    <row r="313" spans="5:33">
      <c r="E313" s="4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</row>
    <row r="314" spans="5:33">
      <c r="E314" s="4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</row>
    <row r="315" spans="5:33">
      <c r="E315" s="4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</row>
    <row r="316" spans="5:33">
      <c r="E316" s="4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</row>
    <row r="317" spans="5:33">
      <c r="E317" s="4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</row>
    <row r="318" spans="5:33">
      <c r="E318" s="4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</row>
    <row r="319" spans="5:33">
      <c r="E319" s="4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5:33">
      <c r="E320" s="4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5:33">
      <c r="E321" s="4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5:33">
      <c r="E322" s="4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5:33">
      <c r="E323" s="4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5:33">
      <c r="E324" s="4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5:33">
      <c r="E325" s="4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5:33">
      <c r="E326" s="4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5:33">
      <c r="E327" s="4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5:33">
      <c r="E328" s="4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5:33">
      <c r="E329" s="4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5:33">
      <c r="E330" s="4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5:33">
      <c r="E331" s="4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5:33">
      <c r="E332" s="4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5:33">
      <c r="E333" s="4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5:33">
      <c r="E334" s="4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5:33">
      <c r="E335" s="4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5:33">
      <c r="E336" s="4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5:33">
      <c r="E337" s="4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5:33">
      <c r="E338" s="4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5:33">
      <c r="E339" s="4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5:33">
      <c r="E340" s="4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5:33">
      <c r="E341" s="4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5:33">
      <c r="E342" s="4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5:33">
      <c r="E343" s="4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5:33">
      <c r="E344" s="4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5:33">
      <c r="E345" s="4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5:33">
      <c r="E346" s="4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5:33">
      <c r="E347" s="4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5:33">
      <c r="E348" s="4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5:33">
      <c r="E349" s="4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5:33">
      <c r="E350" s="4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5:33">
      <c r="E351" s="4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5:33">
      <c r="E352" s="4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5:33">
      <c r="E353" s="4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5:33">
      <c r="E354" s="4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5:33">
      <c r="E355" s="4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5:33">
      <c r="E356" s="4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5:33">
      <c r="E357" s="4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5:33">
      <c r="E358" s="4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5:33">
      <c r="E359" s="4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5:33">
      <c r="E360" s="4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5:33">
      <c r="E361" s="4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5:33">
      <c r="E362" s="4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5:33">
      <c r="E363" s="4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5:33">
      <c r="E364" s="4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5:33">
      <c r="E365" s="4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5:33">
      <c r="E366" s="4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5:33">
      <c r="E367" s="4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5:33">
      <c r="E368" s="4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5:33">
      <c r="E369" s="4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5:33">
      <c r="E370" s="4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5:33">
      <c r="E371" s="4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5:33">
      <c r="E372" s="4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5:33">
      <c r="E373" s="4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5:33">
      <c r="E374" s="4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5:33">
      <c r="E375" s="4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5:33">
      <c r="E376" s="4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5:33">
      <c r="E377" s="4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5:33">
      <c r="E378" s="4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5:33">
      <c r="E379" s="4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  <row r="380" spans="5:33">
      <c r="E380" s="4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5:33">
      <c r="E381" s="4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</row>
    <row r="382" spans="5:33">
      <c r="E382" s="4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</row>
    <row r="383" spans="5:33">
      <c r="E383" s="4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</row>
    <row r="384" spans="5:33">
      <c r="E384" s="4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</row>
    <row r="385" spans="5:33">
      <c r="E385" s="4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</row>
    <row r="386" spans="5:33">
      <c r="E386" s="4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</row>
    <row r="387" spans="5:33">
      <c r="E387" s="4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</row>
    <row r="388" spans="5:33">
      <c r="E388" s="4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</row>
    <row r="389" spans="5:33">
      <c r="E389" s="4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</row>
  </sheetData>
  <mergeCells count="187">
    <mergeCell ref="F68:F74"/>
    <mergeCell ref="D83:D89"/>
    <mergeCell ref="E83:E89"/>
    <mergeCell ref="I86:I87"/>
    <mergeCell ref="H86:H87"/>
    <mergeCell ref="H71:H72"/>
    <mergeCell ref="D61:D67"/>
    <mergeCell ref="F83:F89"/>
    <mergeCell ref="N86:N87"/>
    <mergeCell ref="G86:G87"/>
    <mergeCell ref="B76:C82"/>
    <mergeCell ref="D76:D82"/>
    <mergeCell ref="I79:I80"/>
    <mergeCell ref="E76:E82"/>
    <mergeCell ref="F76:F82"/>
    <mergeCell ref="B90:C96"/>
    <mergeCell ref="D90:D96"/>
    <mergeCell ref="E90:E96"/>
    <mergeCell ref="F90:F96"/>
    <mergeCell ref="N79:N80"/>
    <mergeCell ref="G79:G80"/>
    <mergeCell ref="B83:C89"/>
    <mergeCell ref="J79:J80"/>
    <mergeCell ref="J86:J87"/>
    <mergeCell ref="K93:K94"/>
    <mergeCell ref="A97:A102"/>
    <mergeCell ref="A61:A67"/>
    <mergeCell ref="A68:A74"/>
    <mergeCell ref="A76:A82"/>
    <mergeCell ref="A90:A96"/>
    <mergeCell ref="A83:A89"/>
    <mergeCell ref="A38:A52"/>
    <mergeCell ref="A60:P60"/>
    <mergeCell ref="G56:G57"/>
    <mergeCell ref="A53:A59"/>
    <mergeCell ref="L64:L65"/>
    <mergeCell ref="L71:L72"/>
    <mergeCell ref="G64:G65"/>
    <mergeCell ref="D68:D74"/>
    <mergeCell ref="J64:J65"/>
    <mergeCell ref="H64:H65"/>
    <mergeCell ref="B68:C74"/>
    <mergeCell ref="P97:P102"/>
    <mergeCell ref="B97:F102"/>
    <mergeCell ref="O93:O94"/>
    <mergeCell ref="K79:K80"/>
    <mergeCell ref="L79:L80"/>
    <mergeCell ref="H79:H80"/>
    <mergeCell ref="M79:M80"/>
    <mergeCell ref="L26:L27"/>
    <mergeCell ref="K26:K27"/>
    <mergeCell ref="M26:M27"/>
    <mergeCell ref="I33:I34"/>
    <mergeCell ref="H33:H34"/>
    <mergeCell ref="H56:H57"/>
    <mergeCell ref="I56:I57"/>
    <mergeCell ref="G38:G47"/>
    <mergeCell ref="G71:G72"/>
    <mergeCell ref="I71:I72"/>
    <mergeCell ref="I64:I65"/>
    <mergeCell ref="E16:E22"/>
    <mergeCell ref="F16:F22"/>
    <mergeCell ref="E23:E29"/>
    <mergeCell ref="F30:F36"/>
    <mergeCell ref="B23:C29"/>
    <mergeCell ref="D23:D29"/>
    <mergeCell ref="E30:E36"/>
    <mergeCell ref="E38:E52"/>
    <mergeCell ref="B4:P4"/>
    <mergeCell ref="O12:O13"/>
    <mergeCell ref="B7:C7"/>
    <mergeCell ref="B6:C6"/>
    <mergeCell ref="P9:P15"/>
    <mergeCell ref="N12:N13"/>
    <mergeCell ref="I12:I13"/>
    <mergeCell ref="K12:K13"/>
    <mergeCell ref="E9:E15"/>
    <mergeCell ref="M12:M13"/>
    <mergeCell ref="F38:F52"/>
    <mergeCell ref="K38:K39"/>
    <mergeCell ref="I38:I39"/>
    <mergeCell ref="B30:C36"/>
    <mergeCell ref="D30:D36"/>
    <mergeCell ref="B38:C52"/>
    <mergeCell ref="B1:P3"/>
    <mergeCell ref="P23:P29"/>
    <mergeCell ref="H19:H20"/>
    <mergeCell ref="H12:H13"/>
    <mergeCell ref="G26:G27"/>
    <mergeCell ref="A8:P8"/>
    <mergeCell ref="A23:A29"/>
    <mergeCell ref="K19:K20"/>
    <mergeCell ref="I19:I20"/>
    <mergeCell ref="A16:A22"/>
    <mergeCell ref="A9:A15"/>
    <mergeCell ref="J19:J20"/>
    <mergeCell ref="D16:D22"/>
    <mergeCell ref="J12:J13"/>
    <mergeCell ref="D9:D15"/>
    <mergeCell ref="B9:C15"/>
    <mergeCell ref="O26:O27"/>
    <mergeCell ref="G19:G20"/>
    <mergeCell ref="I26:I27"/>
    <mergeCell ref="J26:J27"/>
    <mergeCell ref="G12:G13"/>
    <mergeCell ref="F9:F15"/>
    <mergeCell ref="H26:H27"/>
    <mergeCell ref="B16:C22"/>
    <mergeCell ref="Q90:Q96"/>
    <mergeCell ref="P90:P96"/>
    <mergeCell ref="Q68:Q74"/>
    <mergeCell ref="Q83:Q89"/>
    <mergeCell ref="P68:P74"/>
    <mergeCell ref="Q76:Q82"/>
    <mergeCell ref="Q9:Q15"/>
    <mergeCell ref="Q16:Q22"/>
    <mergeCell ref="L12:L13"/>
    <mergeCell ref="Q23:Q29"/>
    <mergeCell ref="N26:N27"/>
    <mergeCell ref="P16:P22"/>
    <mergeCell ref="O19:O20"/>
    <mergeCell ref="N19:N20"/>
    <mergeCell ref="L19:L20"/>
    <mergeCell ref="M19:M20"/>
    <mergeCell ref="A37:P37"/>
    <mergeCell ref="N33:N34"/>
    <mergeCell ref="O33:O34"/>
    <mergeCell ref="J38:J39"/>
    <mergeCell ref="H38:H47"/>
    <mergeCell ref="M56:M57"/>
    <mergeCell ref="G33:G34"/>
    <mergeCell ref="F23:F29"/>
    <mergeCell ref="L38:L39"/>
    <mergeCell ref="O38:O39"/>
    <mergeCell ref="M38:M39"/>
    <mergeCell ref="Q30:Q36"/>
    <mergeCell ref="Q38:Q52"/>
    <mergeCell ref="Q53:Q59"/>
    <mergeCell ref="P53:P59"/>
    <mergeCell ref="P83:P89"/>
    <mergeCell ref="A75:P75"/>
    <mergeCell ref="J33:J34"/>
    <mergeCell ref="N38:N39"/>
    <mergeCell ref="L33:L34"/>
    <mergeCell ref="K33:K34"/>
    <mergeCell ref="E53:E59"/>
    <mergeCell ref="B61:C67"/>
    <mergeCell ref="E68:E74"/>
    <mergeCell ref="K64:K65"/>
    <mergeCell ref="B53:C59"/>
    <mergeCell ref="F53:F59"/>
    <mergeCell ref="E61:E67"/>
    <mergeCell ref="D53:D59"/>
    <mergeCell ref="A30:A36"/>
    <mergeCell ref="D38:D52"/>
    <mergeCell ref="F61:F67"/>
    <mergeCell ref="Q61:Q67"/>
    <mergeCell ref="M71:M72"/>
    <mergeCell ref="O86:O87"/>
    <mergeCell ref="O71:O72"/>
    <mergeCell ref="N64:N65"/>
    <mergeCell ref="P61:P67"/>
    <mergeCell ref="N71:N72"/>
    <mergeCell ref="P30:P36"/>
    <mergeCell ref="P38:P52"/>
    <mergeCell ref="M33:M34"/>
    <mergeCell ref="M86:M87"/>
    <mergeCell ref="P76:P82"/>
    <mergeCell ref="O79:O80"/>
    <mergeCell ref="G93:G94"/>
    <mergeCell ref="H93:H94"/>
    <mergeCell ref="I93:I94"/>
    <mergeCell ref="J93:J94"/>
    <mergeCell ref="K71:K72"/>
    <mergeCell ref="L56:L57"/>
    <mergeCell ref="J56:J57"/>
    <mergeCell ref="O64:O65"/>
    <mergeCell ref="K56:K57"/>
    <mergeCell ref="J71:J72"/>
    <mergeCell ref="M64:M65"/>
    <mergeCell ref="N56:N57"/>
    <mergeCell ref="O56:O57"/>
    <mergeCell ref="L93:L94"/>
    <mergeCell ref="M93:M94"/>
    <mergeCell ref="N93:N94"/>
    <mergeCell ref="K86:K87"/>
    <mergeCell ref="L86:L87"/>
  </mergeCells>
  <phoneticPr fontId="1" type="noConversion"/>
  <pageMargins left="0.75" right="0.75" top="0.55000000000000004" bottom="0.25" header="0.5" footer="0.24"/>
  <pageSetup paperSize="9" scale="60" orientation="landscape" verticalDpi="0" r:id="rId1"/>
  <headerFooter alignWithMargins="0"/>
  <rowBreaks count="2" manualBreakCount="2">
    <brk id="36" max="15" man="1"/>
    <brk id="74" max="15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E4" sqref="E4"/>
    </sheetView>
  </sheetViews>
  <sheetFormatPr defaultRowHeight="13.2"/>
  <cols>
    <col min="1" max="1" width="14.88671875" customWidth="1"/>
    <col min="2" max="2" width="15.33203125" customWidth="1"/>
    <col min="3" max="9" width="12.33203125" customWidth="1"/>
  </cols>
  <sheetData>
    <row r="1" spans="1:9" ht="69.75" customHeight="1">
      <c r="A1" s="111" t="s">
        <v>23</v>
      </c>
      <c r="B1" s="111"/>
      <c r="C1" s="111"/>
      <c r="D1" s="111"/>
      <c r="E1" s="111"/>
      <c r="F1" s="111"/>
      <c r="G1" s="111"/>
      <c r="H1" s="111"/>
      <c r="I1" s="111"/>
    </row>
    <row r="2" spans="1:9">
      <c r="A2" s="110" t="s">
        <v>13</v>
      </c>
      <c r="B2" s="110" t="s">
        <v>12</v>
      </c>
      <c r="C2" s="110" t="s">
        <v>14</v>
      </c>
      <c r="D2" s="110"/>
      <c r="E2" s="110"/>
      <c r="F2" s="110"/>
      <c r="G2" s="110"/>
      <c r="H2" s="110"/>
      <c r="I2" s="110"/>
    </row>
    <row r="3" spans="1:9">
      <c r="A3" s="110"/>
      <c r="B3" s="110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</row>
    <row r="4" spans="1:9" ht="26.4">
      <c r="A4" s="2" t="s">
        <v>11</v>
      </c>
      <c r="B4" s="3">
        <f>SUM(C4:I4)</f>
        <v>142102400.21060002</v>
      </c>
      <c r="C4" s="3">
        <f t="shared" ref="C4:I4" si="0">SUM(C7:C9)</f>
        <v>4017338.82</v>
      </c>
      <c r="D4" s="3">
        <f t="shared" si="0"/>
        <v>13354338.43</v>
      </c>
      <c r="E4" s="3">
        <f t="shared" si="0"/>
        <v>17268297</v>
      </c>
      <c r="F4" s="3">
        <f t="shared" si="0"/>
        <v>23223636.600000001</v>
      </c>
      <c r="G4" s="3">
        <f t="shared" si="0"/>
        <v>25498750.260000002</v>
      </c>
      <c r="H4" s="3">
        <f t="shared" si="0"/>
        <v>27997685.286000002</v>
      </c>
      <c r="I4" s="3">
        <f t="shared" si="0"/>
        <v>30742353.814600006</v>
      </c>
    </row>
    <row r="5" spans="1:9">
      <c r="A5" s="2" t="s">
        <v>4</v>
      </c>
      <c r="B5" s="2"/>
      <c r="C5" s="3"/>
      <c r="D5" s="3"/>
      <c r="E5" s="3"/>
      <c r="F5" s="3"/>
      <c r="G5" s="3"/>
      <c r="H5" s="3"/>
      <c r="I5" s="3"/>
    </row>
    <row r="6" spans="1:9" ht="26.4">
      <c r="A6" s="2" t="s">
        <v>5</v>
      </c>
      <c r="B6" s="2" t="s">
        <v>6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</row>
    <row r="7" spans="1:9" ht="26.4">
      <c r="A7" s="2" t="s">
        <v>7</v>
      </c>
      <c r="B7" s="3">
        <f>SUM(C7:I7)</f>
        <v>2518200</v>
      </c>
      <c r="C7" s="3">
        <f>'приложение мероприятий'!I100</f>
        <v>124000</v>
      </c>
      <c r="D7" s="3">
        <f>'приложение мероприятий'!J100</f>
        <v>88300</v>
      </c>
      <c r="E7" s="3">
        <f>'приложение мероприятий'!K100</f>
        <v>0</v>
      </c>
      <c r="F7" s="3">
        <f>'приложение мероприятий'!L100</f>
        <v>510700</v>
      </c>
      <c r="G7" s="3">
        <f>'приложение мероприятий'!M100</f>
        <v>551800</v>
      </c>
      <c r="H7" s="3">
        <f>'приложение мероприятий'!N100</f>
        <v>596900</v>
      </c>
      <c r="I7" s="3">
        <f>'приложение мероприятий'!O100</f>
        <v>646500</v>
      </c>
    </row>
    <row r="8" spans="1:9" ht="26.4">
      <c r="A8" s="2" t="s">
        <v>8</v>
      </c>
      <c r="B8" s="3">
        <f>SUM(C8:I8)</f>
        <v>132507500.2106</v>
      </c>
      <c r="C8" s="3">
        <f>'приложение мероприятий'!I101</f>
        <v>3463338.82</v>
      </c>
      <c r="D8" s="3">
        <f>'приложение мероприятий'!J101</f>
        <v>12696038.43</v>
      </c>
      <c r="E8" s="3">
        <f>'приложение мероприятий'!K101</f>
        <v>16280397</v>
      </c>
      <c r="F8" s="3">
        <f>'приложение мероприятий'!L101</f>
        <v>21620236.600000001</v>
      </c>
      <c r="G8" s="3">
        <f>'приложение мероприятий'!M101</f>
        <v>23740950.260000002</v>
      </c>
      <c r="H8" s="3">
        <f>'приложение мероприятий'!N101</f>
        <v>26072185.286000002</v>
      </c>
      <c r="I8" s="3">
        <f>'приложение мероприятий'!O101</f>
        <v>28634353.814600006</v>
      </c>
    </row>
    <row r="9" spans="1:9" ht="26.4">
      <c r="A9" s="2" t="s">
        <v>9</v>
      </c>
      <c r="B9" s="3">
        <f>SUM(C9:I9)</f>
        <v>7076700</v>
      </c>
      <c r="C9" s="3">
        <f>'приложение мероприятий'!I102</f>
        <v>430000</v>
      </c>
      <c r="D9" s="3">
        <f>'приложение мероприятий'!J102</f>
        <v>570000</v>
      </c>
      <c r="E9" s="3">
        <f>'приложение мероприятий'!K102</f>
        <v>987900</v>
      </c>
      <c r="F9" s="3">
        <f>'приложение мероприятий'!L102</f>
        <v>1092700</v>
      </c>
      <c r="G9" s="3">
        <f>'приложение мероприятий'!M102</f>
        <v>1206000</v>
      </c>
      <c r="H9" s="3">
        <f>'приложение мероприятий'!N102</f>
        <v>1328600</v>
      </c>
      <c r="I9" s="3">
        <f>'приложение мероприятий'!O102</f>
        <v>1461500</v>
      </c>
    </row>
    <row r="11" spans="1:9">
      <c r="B11" s="49">
        <f>SUM(B7:B10)</f>
        <v>142102400.21060002</v>
      </c>
    </row>
  </sheetData>
  <mergeCells count="4">
    <mergeCell ref="C2:I2"/>
    <mergeCell ref="A2:A3"/>
    <mergeCell ref="B2:B3"/>
    <mergeCell ref="A1:I1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389"/>
  <sheetViews>
    <sheetView tabSelected="1" view="pageBreakPreview" zoomScale="75" zoomScaleNormal="80" zoomScaleSheetLayoutView="75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P97" sqref="P97:P102"/>
    </sheetView>
  </sheetViews>
  <sheetFormatPr defaultColWidth="9.109375" defaultRowHeight="13.2"/>
  <cols>
    <col min="1" max="1" width="7.109375" style="4" customWidth="1"/>
    <col min="2" max="2" width="9.109375" style="4"/>
    <col min="3" max="3" width="16.5546875" style="4" customWidth="1"/>
    <col min="4" max="4" width="13.33203125" style="4" customWidth="1"/>
    <col min="5" max="5" width="11.6640625" style="7" customWidth="1"/>
    <col min="6" max="6" width="5.6640625" style="4" customWidth="1"/>
    <col min="7" max="7" width="12.33203125" style="4" customWidth="1"/>
    <col min="8" max="8" width="14.5546875" style="4" customWidth="1"/>
    <col min="9" max="9" width="13.44140625" style="4" customWidth="1"/>
    <col min="10" max="10" width="14.109375" style="4" customWidth="1"/>
    <col min="11" max="12" width="13.5546875" style="4" customWidth="1"/>
    <col min="13" max="13" width="13.109375" style="4" customWidth="1"/>
    <col min="14" max="14" width="13.88671875" style="4" customWidth="1"/>
    <col min="15" max="15" width="14.44140625" style="4" customWidth="1"/>
    <col min="16" max="16" width="35.33203125" style="4" customWidth="1"/>
    <col min="17" max="17" width="0.33203125" style="4" customWidth="1"/>
    <col min="18" max="16384" width="9.109375" style="4"/>
  </cols>
  <sheetData>
    <row r="1" spans="1:40" customFormat="1" ht="19.5" customHeight="1">
      <c r="B1" s="112" t="s">
        <v>108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40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40" customFormat="1" ht="52.2" customHeight="1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40" customFormat="1" ht="34.5" customHeight="1">
      <c r="B4" s="97" t="s">
        <v>41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40" customFormat="1" ht="14.25" customHeight="1">
      <c r="B5" s="47"/>
      <c r="C5" s="5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51" t="s">
        <v>102</v>
      </c>
    </row>
    <row r="6" spans="1:40" s="16" customFormat="1" ht="39.6">
      <c r="A6" s="16" t="s">
        <v>19</v>
      </c>
      <c r="B6" s="100" t="s">
        <v>20</v>
      </c>
      <c r="C6" s="100"/>
      <c r="D6" s="17" t="s">
        <v>21</v>
      </c>
      <c r="E6" s="27" t="s">
        <v>22</v>
      </c>
      <c r="F6" s="17" t="s">
        <v>15</v>
      </c>
      <c r="G6" s="17" t="s">
        <v>16</v>
      </c>
      <c r="H6" s="17" t="s">
        <v>103</v>
      </c>
      <c r="I6" s="17">
        <v>2014</v>
      </c>
      <c r="J6" s="17">
        <v>2015</v>
      </c>
      <c r="K6" s="17">
        <v>2016</v>
      </c>
      <c r="L6" s="17">
        <v>2017</v>
      </c>
      <c r="M6" s="17">
        <v>2018</v>
      </c>
      <c r="N6" s="17">
        <v>2019</v>
      </c>
      <c r="O6" s="17">
        <v>2020</v>
      </c>
      <c r="P6" s="18" t="s">
        <v>17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20"/>
    </row>
    <row r="7" spans="1:40" s="13" customFormat="1">
      <c r="A7" s="13">
        <v>1</v>
      </c>
      <c r="B7" s="99">
        <v>2</v>
      </c>
      <c r="C7" s="99"/>
      <c r="D7" s="11">
        <v>3</v>
      </c>
      <c r="E7" s="26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2">
        <v>15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4"/>
    </row>
    <row r="8" spans="1:40" ht="25.5" customHeight="1">
      <c r="A8" s="85" t="s">
        <v>44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6"/>
      <c r="R8" s="6"/>
      <c r="S8" s="6"/>
      <c r="T8" s="6"/>
      <c r="U8" s="6"/>
      <c r="V8" s="6"/>
      <c r="W8" s="6"/>
      <c r="X8" s="6"/>
      <c r="Y8" s="7"/>
      <c r="Z8" s="7"/>
      <c r="AA8" s="7"/>
      <c r="AB8" s="7"/>
      <c r="AC8" s="7"/>
      <c r="AD8" s="7"/>
      <c r="AE8" s="7"/>
      <c r="AF8" s="7"/>
      <c r="AG8" s="7"/>
    </row>
    <row r="9" spans="1:40" ht="12.75" customHeight="1">
      <c r="A9" s="87">
        <v>1</v>
      </c>
      <c r="B9" s="91" t="s">
        <v>74</v>
      </c>
      <c r="C9" s="92"/>
      <c r="D9" s="70" t="s">
        <v>42</v>
      </c>
      <c r="E9" s="70" t="s">
        <v>47</v>
      </c>
      <c r="F9" s="70" t="s">
        <v>1</v>
      </c>
      <c r="G9" s="3" t="s">
        <v>3</v>
      </c>
      <c r="H9" s="15">
        <f t="shared" ref="H9:O9" si="0">SUM(H11+H12+H14+H15)</f>
        <v>6394362.3200000003</v>
      </c>
      <c r="I9" s="15">
        <f t="shared" si="0"/>
        <v>782500</v>
      </c>
      <c r="J9" s="15">
        <f t="shared" si="0"/>
        <v>626262.32000000007</v>
      </c>
      <c r="K9" s="15">
        <f t="shared" si="0"/>
        <v>1124900</v>
      </c>
      <c r="L9" s="15">
        <f t="shared" si="0"/>
        <v>450000</v>
      </c>
      <c r="M9" s="15">
        <f t="shared" si="0"/>
        <v>1005400</v>
      </c>
      <c r="N9" s="15">
        <f t="shared" si="0"/>
        <v>1135900</v>
      </c>
      <c r="O9" s="15">
        <f t="shared" si="0"/>
        <v>1269400</v>
      </c>
      <c r="P9" s="101" t="s">
        <v>89</v>
      </c>
      <c r="Q9" s="70"/>
      <c r="R9" s="6"/>
      <c r="S9" s="6"/>
      <c r="T9" s="6"/>
      <c r="U9" s="6"/>
      <c r="V9" s="6"/>
      <c r="W9" s="6"/>
      <c r="X9" s="6"/>
      <c r="Y9" s="7"/>
      <c r="Z9" s="7"/>
      <c r="AA9" s="7"/>
      <c r="AB9" s="7"/>
      <c r="AC9" s="7"/>
      <c r="AD9" s="7"/>
      <c r="AE9" s="7"/>
      <c r="AF9" s="7"/>
      <c r="AG9" s="7"/>
    </row>
    <row r="10" spans="1:40">
      <c r="A10" s="88"/>
      <c r="B10" s="93"/>
      <c r="C10" s="94"/>
      <c r="D10" s="71"/>
      <c r="E10" s="71"/>
      <c r="F10" s="71"/>
      <c r="G10" s="3" t="s">
        <v>4</v>
      </c>
      <c r="H10" s="15"/>
      <c r="I10" s="15"/>
      <c r="J10" s="15"/>
      <c r="K10" s="15"/>
      <c r="L10" s="15"/>
      <c r="M10" s="15"/>
      <c r="N10" s="15"/>
      <c r="O10" s="15"/>
      <c r="P10" s="102"/>
      <c r="Q10" s="71"/>
      <c r="R10" s="6"/>
      <c r="S10" s="6"/>
      <c r="T10" s="6"/>
      <c r="U10" s="6"/>
      <c r="V10" s="6"/>
      <c r="W10" s="6"/>
      <c r="X10" s="6"/>
      <c r="Y10" s="7"/>
      <c r="Z10" s="7"/>
      <c r="AA10" s="7"/>
      <c r="AB10" s="7"/>
      <c r="AC10" s="7"/>
      <c r="AD10" s="7"/>
      <c r="AE10" s="7"/>
      <c r="AF10" s="7"/>
      <c r="AG10" s="7"/>
    </row>
    <row r="11" spans="1:40" ht="26.4">
      <c r="A11" s="88"/>
      <c r="B11" s="93"/>
      <c r="C11" s="94"/>
      <c r="D11" s="71"/>
      <c r="E11" s="71"/>
      <c r="F11" s="71"/>
      <c r="G11" s="3" t="s">
        <v>5</v>
      </c>
      <c r="H11" s="15">
        <f>SUM(I11:O11)</f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02"/>
      <c r="Q11" s="71"/>
      <c r="R11" s="6"/>
      <c r="S11" s="6"/>
      <c r="T11" s="6"/>
      <c r="U11" s="6"/>
      <c r="V11" s="6"/>
      <c r="W11" s="6"/>
      <c r="X11" s="6"/>
      <c r="Y11" s="7"/>
      <c r="Z11" s="7"/>
      <c r="AA11" s="7"/>
      <c r="AB11" s="7"/>
      <c r="AC11" s="7"/>
      <c r="AD11" s="7"/>
      <c r="AE11" s="7"/>
      <c r="AF11" s="7"/>
      <c r="AG11" s="7"/>
    </row>
    <row r="12" spans="1:40" ht="12.75" customHeight="1">
      <c r="A12" s="88"/>
      <c r="B12" s="93"/>
      <c r="C12" s="94"/>
      <c r="D12" s="71"/>
      <c r="E12" s="71"/>
      <c r="F12" s="71"/>
      <c r="G12" s="70" t="s">
        <v>7</v>
      </c>
      <c r="H12" s="81">
        <f>I12+J12+K12+L12+M12+N12+O12</f>
        <v>1010700</v>
      </c>
      <c r="I12" s="81">
        <v>0</v>
      </c>
      <c r="J12" s="81">
        <v>0</v>
      </c>
      <c r="K12" s="81">
        <v>0</v>
      </c>
      <c r="L12" s="81">
        <v>0</v>
      </c>
      <c r="M12" s="81">
        <v>305400</v>
      </c>
      <c r="N12" s="81">
        <v>335900</v>
      </c>
      <c r="O12" s="81">
        <v>369400</v>
      </c>
      <c r="P12" s="102"/>
      <c r="Q12" s="71"/>
      <c r="R12" s="6"/>
      <c r="S12" s="6"/>
      <c r="T12" s="6"/>
      <c r="U12" s="6"/>
      <c r="V12" s="6"/>
      <c r="W12" s="6"/>
      <c r="X12" s="6"/>
      <c r="Y12" s="7"/>
      <c r="Z12" s="7"/>
      <c r="AA12" s="7"/>
      <c r="AB12" s="7"/>
      <c r="AC12" s="7"/>
      <c r="AD12" s="7"/>
      <c r="AE12" s="7"/>
      <c r="AF12" s="7"/>
      <c r="AG12" s="7"/>
    </row>
    <row r="13" spans="1:40" s="8" customFormat="1">
      <c r="A13" s="88"/>
      <c r="B13" s="93"/>
      <c r="C13" s="94"/>
      <c r="D13" s="71"/>
      <c r="E13" s="71"/>
      <c r="F13" s="71"/>
      <c r="G13" s="72"/>
      <c r="H13" s="82"/>
      <c r="I13" s="82"/>
      <c r="J13" s="82"/>
      <c r="K13" s="82"/>
      <c r="L13" s="82"/>
      <c r="M13" s="82"/>
      <c r="N13" s="82"/>
      <c r="O13" s="82"/>
      <c r="P13" s="102"/>
      <c r="Q13" s="71"/>
      <c r="R13" s="6"/>
      <c r="S13" s="6"/>
      <c r="T13" s="6"/>
      <c r="U13" s="6"/>
      <c r="V13" s="6"/>
      <c r="W13" s="6"/>
      <c r="X13" s="6"/>
      <c r="Y13" s="7"/>
      <c r="Z13" s="7"/>
      <c r="AA13" s="7"/>
      <c r="AB13" s="7"/>
      <c r="AC13" s="7"/>
      <c r="AD13" s="7"/>
      <c r="AE13" s="7"/>
      <c r="AF13" s="7"/>
      <c r="AG13" s="7"/>
    </row>
    <row r="14" spans="1:40" s="9" customFormat="1" ht="26.4">
      <c r="A14" s="88"/>
      <c r="B14" s="93"/>
      <c r="C14" s="94"/>
      <c r="D14" s="71"/>
      <c r="E14" s="71"/>
      <c r="F14" s="71"/>
      <c r="G14" s="3" t="s">
        <v>8</v>
      </c>
      <c r="H14" s="15">
        <f>SUM(I14:O14)</f>
        <v>3435762.3200000003</v>
      </c>
      <c r="I14" s="15">
        <v>432500</v>
      </c>
      <c r="J14" s="15">
        <f>286000-9737.68</f>
        <v>276262.32</v>
      </c>
      <c r="K14" s="15">
        <f>366000-89000</f>
        <v>277000</v>
      </c>
      <c r="L14" s="15">
        <v>350000</v>
      </c>
      <c r="M14" s="15">
        <v>600000</v>
      </c>
      <c r="N14" s="15">
        <v>700000</v>
      </c>
      <c r="O14" s="15">
        <v>800000</v>
      </c>
      <c r="P14" s="102"/>
      <c r="Q14" s="71"/>
      <c r="R14" s="6"/>
      <c r="S14" s="6"/>
      <c r="T14" s="6"/>
      <c r="U14" s="6"/>
      <c r="V14" s="6"/>
      <c r="W14" s="6"/>
      <c r="X14" s="6"/>
      <c r="Y14" s="7"/>
      <c r="Z14" s="7"/>
      <c r="AA14" s="7"/>
      <c r="AB14" s="7"/>
      <c r="AC14" s="7"/>
      <c r="AD14" s="7"/>
      <c r="AE14" s="7"/>
      <c r="AF14" s="7"/>
      <c r="AG14" s="7"/>
    </row>
    <row r="15" spans="1:40" ht="28.95" customHeight="1">
      <c r="A15" s="89"/>
      <c r="B15" s="95"/>
      <c r="C15" s="96"/>
      <c r="D15" s="72"/>
      <c r="E15" s="72"/>
      <c r="F15" s="72"/>
      <c r="G15" s="3" t="s">
        <v>9</v>
      </c>
      <c r="H15" s="15">
        <f>SUM(I15:O15)</f>
        <v>1947900</v>
      </c>
      <c r="I15" s="15">
        <v>350000</v>
      </c>
      <c r="J15" s="15">
        <v>350000</v>
      </c>
      <c r="K15" s="15">
        <v>847900</v>
      </c>
      <c r="L15" s="15">
        <v>100000</v>
      </c>
      <c r="M15" s="15">
        <v>100000</v>
      </c>
      <c r="N15" s="15">
        <v>100000</v>
      </c>
      <c r="O15" s="15">
        <v>100000</v>
      </c>
      <c r="P15" s="103"/>
      <c r="Q15" s="72"/>
      <c r="R15" s="6"/>
      <c r="S15" s="6"/>
      <c r="T15" s="6"/>
      <c r="U15" s="6"/>
      <c r="V15" s="6"/>
      <c r="W15" s="6"/>
      <c r="X15" s="6"/>
      <c r="Y15" s="7"/>
      <c r="Z15" s="7"/>
      <c r="AA15" s="7"/>
      <c r="AB15" s="7"/>
      <c r="AC15" s="7"/>
      <c r="AD15" s="7"/>
      <c r="AE15" s="7"/>
      <c r="AF15" s="7"/>
      <c r="AG15" s="7"/>
    </row>
    <row r="16" spans="1:40">
      <c r="A16" s="86">
        <v>2</v>
      </c>
      <c r="B16" s="68" t="s">
        <v>84</v>
      </c>
      <c r="C16" s="68"/>
      <c r="D16" s="90" t="s">
        <v>18</v>
      </c>
      <c r="E16" s="68" t="s">
        <v>43</v>
      </c>
      <c r="F16" s="68" t="s">
        <v>1</v>
      </c>
      <c r="G16" s="3" t="s">
        <v>3</v>
      </c>
      <c r="H16" s="15">
        <f t="shared" ref="H16:O16" si="1">SUM(H18+H19+H21+H22)</f>
        <v>2500000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15">
        <f t="shared" si="1"/>
        <v>700000</v>
      </c>
      <c r="N16" s="15">
        <f t="shared" si="1"/>
        <v>900000</v>
      </c>
      <c r="O16" s="15">
        <f t="shared" si="1"/>
        <v>900000</v>
      </c>
      <c r="P16" s="68" t="s">
        <v>107</v>
      </c>
      <c r="Q16" s="68"/>
      <c r="R16" s="6"/>
      <c r="S16" s="6"/>
      <c r="T16" s="6"/>
      <c r="U16" s="6"/>
      <c r="V16" s="6"/>
      <c r="W16" s="6"/>
      <c r="X16" s="6"/>
      <c r="Y16" s="7"/>
      <c r="Z16" s="7"/>
      <c r="AA16" s="7"/>
      <c r="AB16" s="7"/>
      <c r="AC16" s="7"/>
      <c r="AD16" s="7"/>
      <c r="AE16" s="7"/>
      <c r="AF16" s="7"/>
      <c r="AG16" s="7"/>
    </row>
    <row r="17" spans="1:33">
      <c r="A17" s="86"/>
      <c r="B17" s="68"/>
      <c r="C17" s="68"/>
      <c r="D17" s="90"/>
      <c r="E17" s="68"/>
      <c r="F17" s="68"/>
      <c r="G17" s="3" t="s">
        <v>4</v>
      </c>
      <c r="H17" s="15"/>
      <c r="I17" s="15"/>
      <c r="J17" s="15"/>
      <c r="K17" s="15"/>
      <c r="L17" s="15"/>
      <c r="M17" s="15"/>
      <c r="N17" s="15"/>
      <c r="O17" s="15"/>
      <c r="P17" s="68"/>
      <c r="Q17" s="68"/>
      <c r="R17" s="6"/>
      <c r="S17" s="6"/>
      <c r="T17" s="6"/>
      <c r="U17" s="6"/>
      <c r="V17" s="6"/>
      <c r="W17" s="6"/>
      <c r="X17" s="6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26.4">
      <c r="A18" s="86"/>
      <c r="B18" s="68"/>
      <c r="C18" s="68"/>
      <c r="D18" s="90"/>
      <c r="E18" s="68"/>
      <c r="F18" s="68"/>
      <c r="G18" s="3" t="s">
        <v>5</v>
      </c>
      <c r="H18" s="15">
        <f>SUM(I18:O18)</f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68"/>
      <c r="Q18" s="68"/>
      <c r="R18" s="6"/>
      <c r="S18" s="6"/>
      <c r="T18" s="6"/>
      <c r="U18" s="6"/>
      <c r="V18" s="6"/>
      <c r="W18" s="6"/>
      <c r="X18" s="6"/>
      <c r="Y18" s="7"/>
      <c r="Z18" s="7"/>
      <c r="AA18" s="7"/>
      <c r="AB18" s="7"/>
      <c r="AC18" s="7"/>
      <c r="AD18" s="7"/>
      <c r="AE18" s="7"/>
      <c r="AF18" s="7"/>
      <c r="AG18" s="7"/>
    </row>
    <row r="19" spans="1:33" s="8" customFormat="1">
      <c r="A19" s="86"/>
      <c r="B19" s="68"/>
      <c r="C19" s="68"/>
      <c r="D19" s="90"/>
      <c r="E19" s="68"/>
      <c r="F19" s="68"/>
      <c r="G19" s="68" t="s">
        <v>7</v>
      </c>
      <c r="H19" s="69">
        <f>I19+J19+K19+L19+M19+N19+O19</f>
        <v>2500000</v>
      </c>
      <c r="I19" s="69">
        <v>0</v>
      </c>
      <c r="J19" s="69">
        <v>0</v>
      </c>
      <c r="K19" s="69">
        <v>0</v>
      </c>
      <c r="L19" s="69">
        <v>0</v>
      </c>
      <c r="M19" s="69">
        <v>700000</v>
      </c>
      <c r="N19" s="69">
        <v>900000</v>
      </c>
      <c r="O19" s="69">
        <v>900000</v>
      </c>
      <c r="P19" s="68"/>
      <c r="Q19" s="68"/>
      <c r="R19" s="6"/>
      <c r="S19" s="6"/>
      <c r="T19" s="6"/>
      <c r="U19" s="6"/>
      <c r="V19" s="6"/>
      <c r="W19" s="6"/>
      <c r="X19" s="6"/>
      <c r="Y19" s="7"/>
      <c r="Z19" s="7"/>
      <c r="AA19" s="7"/>
      <c r="AB19" s="7"/>
      <c r="AC19" s="7"/>
      <c r="AD19" s="7"/>
      <c r="AE19" s="7"/>
      <c r="AF19" s="7"/>
      <c r="AG19" s="7"/>
    </row>
    <row r="20" spans="1:33" s="9" customFormat="1">
      <c r="A20" s="86"/>
      <c r="B20" s="68"/>
      <c r="C20" s="68"/>
      <c r="D20" s="90"/>
      <c r="E20" s="68"/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8"/>
      <c r="Q20" s="68"/>
      <c r="R20" s="6"/>
      <c r="S20" s="6"/>
      <c r="T20" s="6"/>
      <c r="U20" s="6"/>
      <c r="V20" s="6"/>
      <c r="W20" s="6"/>
      <c r="X20" s="6"/>
      <c r="Y20" s="7"/>
      <c r="Z20" s="7"/>
      <c r="AA20" s="7"/>
      <c r="AB20" s="7"/>
      <c r="AC20" s="7"/>
      <c r="AD20" s="7"/>
      <c r="AE20" s="7"/>
      <c r="AF20" s="7"/>
      <c r="AG20" s="7"/>
    </row>
    <row r="21" spans="1:33" s="9" customFormat="1" ht="26.4">
      <c r="A21" s="86"/>
      <c r="B21" s="68"/>
      <c r="C21" s="68"/>
      <c r="D21" s="90"/>
      <c r="E21" s="68"/>
      <c r="F21" s="68"/>
      <c r="G21" s="3" t="s">
        <v>8</v>
      </c>
      <c r="H21" s="15">
        <f>SUM(I21:O21)</f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68"/>
      <c r="Q21" s="68"/>
      <c r="R21" s="6"/>
      <c r="S21" s="6"/>
      <c r="T21" s="6"/>
      <c r="U21" s="6"/>
      <c r="V21" s="6"/>
      <c r="W21" s="6"/>
      <c r="X21" s="6"/>
      <c r="Y21" s="7"/>
      <c r="Z21" s="7"/>
      <c r="AA21" s="7"/>
      <c r="AB21" s="7"/>
      <c r="AC21" s="7"/>
      <c r="AD21" s="7"/>
      <c r="AE21" s="7"/>
      <c r="AF21" s="7"/>
      <c r="AG21" s="7"/>
    </row>
    <row r="22" spans="1:33" ht="26.4">
      <c r="A22" s="86"/>
      <c r="B22" s="68"/>
      <c r="C22" s="68"/>
      <c r="D22" s="90"/>
      <c r="E22" s="68"/>
      <c r="F22" s="68"/>
      <c r="G22" s="3" t="s">
        <v>9</v>
      </c>
      <c r="H22" s="15">
        <f>SUM(I22:O22)</f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68"/>
      <c r="Q22" s="68"/>
      <c r="R22" s="6"/>
      <c r="S22" s="6"/>
      <c r="T22" s="6"/>
      <c r="U22" s="6"/>
      <c r="V22" s="6"/>
      <c r="W22" s="6"/>
      <c r="X22" s="6"/>
      <c r="Y22" s="7"/>
      <c r="Z22" s="7"/>
      <c r="AA22" s="7"/>
      <c r="AB22" s="7"/>
      <c r="AC22" s="7"/>
      <c r="AD22" s="7"/>
      <c r="AE22" s="7"/>
      <c r="AF22" s="7"/>
      <c r="AG22" s="7"/>
    </row>
    <row r="23" spans="1:33" ht="12.75" customHeight="1">
      <c r="A23" s="86">
        <v>3</v>
      </c>
      <c r="B23" s="68" t="s">
        <v>45</v>
      </c>
      <c r="C23" s="68"/>
      <c r="D23" s="90" t="s">
        <v>18</v>
      </c>
      <c r="E23" s="68" t="s">
        <v>47</v>
      </c>
      <c r="F23" s="68" t="s">
        <v>1</v>
      </c>
      <c r="G23" s="3" t="s">
        <v>3</v>
      </c>
      <c r="H23" s="15">
        <f t="shared" ref="H23:O23" si="2">SUM(H25+H26+H28+H29)</f>
        <v>438000</v>
      </c>
      <c r="I23" s="15">
        <f t="shared" si="2"/>
        <v>0</v>
      </c>
      <c r="J23" s="15">
        <f t="shared" si="2"/>
        <v>64000</v>
      </c>
      <c r="K23" s="15">
        <f t="shared" si="2"/>
        <v>64000</v>
      </c>
      <c r="L23" s="15">
        <f t="shared" si="2"/>
        <v>25000</v>
      </c>
      <c r="M23" s="15">
        <f t="shared" si="2"/>
        <v>70000</v>
      </c>
      <c r="N23" s="15">
        <f t="shared" si="2"/>
        <v>100000</v>
      </c>
      <c r="O23" s="15">
        <f t="shared" si="2"/>
        <v>115000</v>
      </c>
      <c r="P23" s="68" t="s">
        <v>91</v>
      </c>
      <c r="Q23" s="68"/>
      <c r="R23" s="6"/>
      <c r="S23" s="6"/>
      <c r="T23" s="6"/>
      <c r="U23" s="6"/>
      <c r="V23" s="6"/>
      <c r="W23" s="6"/>
      <c r="X23" s="6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19.5" customHeight="1">
      <c r="A24" s="86"/>
      <c r="B24" s="68"/>
      <c r="C24" s="68"/>
      <c r="D24" s="90"/>
      <c r="E24" s="68"/>
      <c r="F24" s="68"/>
      <c r="G24" s="3" t="s">
        <v>4</v>
      </c>
      <c r="H24" s="15"/>
      <c r="I24" s="15"/>
      <c r="J24" s="15"/>
      <c r="K24" s="15"/>
      <c r="L24" s="15"/>
      <c r="M24" s="15"/>
      <c r="N24" s="15"/>
      <c r="O24" s="15"/>
      <c r="P24" s="68"/>
      <c r="Q24" s="68"/>
      <c r="R24" s="6"/>
      <c r="S24" s="6"/>
      <c r="T24" s="6"/>
      <c r="U24" s="6"/>
      <c r="V24" s="6"/>
      <c r="W24" s="6"/>
      <c r="X24" s="6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29.25" customHeight="1">
      <c r="A25" s="86"/>
      <c r="B25" s="68"/>
      <c r="C25" s="68"/>
      <c r="D25" s="90"/>
      <c r="E25" s="68"/>
      <c r="F25" s="68"/>
      <c r="G25" s="3" t="s">
        <v>5</v>
      </c>
      <c r="H25" s="15">
        <f>SUM(I25:O25)</f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68"/>
      <c r="Q25" s="68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  <c r="AC25" s="7"/>
      <c r="AD25" s="7"/>
      <c r="AE25" s="7"/>
      <c r="AF25" s="7"/>
      <c r="AG25" s="7"/>
    </row>
    <row r="26" spans="1:33" s="8" customFormat="1">
      <c r="A26" s="86"/>
      <c r="B26" s="68"/>
      <c r="C26" s="68"/>
      <c r="D26" s="90"/>
      <c r="E26" s="68"/>
      <c r="F26" s="68"/>
      <c r="G26" s="68" t="s">
        <v>7</v>
      </c>
      <c r="H26" s="69">
        <f>I26+J26+K26+L26+M26+N26+O26</f>
        <v>170000</v>
      </c>
      <c r="I26" s="69">
        <v>0</v>
      </c>
      <c r="J26" s="69">
        <v>0</v>
      </c>
      <c r="K26" s="69">
        <v>0</v>
      </c>
      <c r="L26" s="69">
        <v>0</v>
      </c>
      <c r="M26" s="69">
        <v>40000</v>
      </c>
      <c r="N26" s="69">
        <v>60000</v>
      </c>
      <c r="O26" s="69">
        <v>70000</v>
      </c>
      <c r="P26" s="68"/>
      <c r="Q26" s="68"/>
      <c r="R26" s="6"/>
      <c r="S26" s="6"/>
      <c r="T26" s="6"/>
      <c r="U26" s="6"/>
      <c r="V26" s="6"/>
      <c r="W26" s="6"/>
      <c r="X26" s="6"/>
      <c r="Y26" s="7"/>
      <c r="Z26" s="7"/>
      <c r="AA26" s="7"/>
      <c r="AB26" s="7"/>
      <c r="AC26" s="7"/>
      <c r="AD26" s="7"/>
      <c r="AE26" s="7"/>
      <c r="AF26" s="7"/>
      <c r="AG26" s="7"/>
    </row>
    <row r="27" spans="1:33" s="9" customFormat="1">
      <c r="A27" s="86"/>
      <c r="B27" s="68"/>
      <c r="C27" s="68"/>
      <c r="D27" s="90"/>
      <c r="E27" s="68"/>
      <c r="F27" s="68"/>
      <c r="G27" s="68"/>
      <c r="H27" s="69"/>
      <c r="I27" s="69"/>
      <c r="J27" s="69"/>
      <c r="K27" s="69"/>
      <c r="L27" s="69"/>
      <c r="M27" s="69"/>
      <c r="N27" s="69"/>
      <c r="O27" s="69"/>
      <c r="P27" s="68"/>
      <c r="Q27" s="68"/>
      <c r="R27" s="6"/>
      <c r="S27" s="6"/>
      <c r="T27" s="6"/>
      <c r="U27" s="6"/>
      <c r="V27" s="6"/>
      <c r="W27" s="6"/>
      <c r="X27" s="6"/>
      <c r="Y27" s="7"/>
      <c r="Z27" s="7"/>
      <c r="AA27" s="7"/>
      <c r="AB27" s="7"/>
      <c r="AC27" s="7"/>
      <c r="AD27" s="7"/>
      <c r="AE27" s="7"/>
      <c r="AF27" s="7"/>
      <c r="AG27" s="7"/>
    </row>
    <row r="28" spans="1:33" s="9" customFormat="1" ht="26.4">
      <c r="A28" s="86"/>
      <c r="B28" s="68"/>
      <c r="C28" s="68"/>
      <c r="D28" s="90"/>
      <c r="E28" s="68"/>
      <c r="F28" s="68"/>
      <c r="G28" s="3" t="s">
        <v>8</v>
      </c>
      <c r="H28" s="15">
        <f>SUM(I28:O28)</f>
        <v>268000</v>
      </c>
      <c r="I28" s="15">
        <v>0</v>
      </c>
      <c r="J28" s="15">
        <v>64000</v>
      </c>
      <c r="K28" s="15">
        <v>64000</v>
      </c>
      <c r="L28" s="15">
        <v>25000</v>
      </c>
      <c r="M28" s="15">
        <v>30000</v>
      </c>
      <c r="N28" s="15">
        <v>40000</v>
      </c>
      <c r="O28" s="15">
        <v>45000</v>
      </c>
      <c r="P28" s="68"/>
      <c r="Q28" s="68"/>
      <c r="R28" s="6"/>
      <c r="S28" s="6"/>
      <c r="T28" s="6"/>
      <c r="U28" s="6"/>
      <c r="V28" s="6"/>
      <c r="W28" s="6"/>
      <c r="X28" s="6"/>
      <c r="Y28" s="7"/>
      <c r="Z28" s="7"/>
      <c r="AA28" s="7"/>
      <c r="AB28" s="7"/>
      <c r="AC28" s="7"/>
      <c r="AD28" s="7"/>
      <c r="AE28" s="7"/>
      <c r="AF28" s="7"/>
      <c r="AG28" s="7"/>
    </row>
    <row r="29" spans="1:33" ht="26.4">
      <c r="A29" s="86"/>
      <c r="B29" s="68"/>
      <c r="C29" s="68"/>
      <c r="D29" s="90"/>
      <c r="E29" s="68"/>
      <c r="F29" s="68"/>
      <c r="G29" s="3" t="s">
        <v>9</v>
      </c>
      <c r="H29" s="15">
        <f>SUM(I29:O29)</f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68"/>
      <c r="Q29" s="68"/>
      <c r="R29" s="6"/>
      <c r="S29" s="6"/>
      <c r="T29" s="6"/>
      <c r="U29" s="6"/>
      <c r="V29" s="6"/>
      <c r="W29" s="6"/>
      <c r="X29" s="6"/>
      <c r="Y29" s="7"/>
      <c r="Z29" s="7"/>
      <c r="AA29" s="7"/>
      <c r="AB29" s="7"/>
      <c r="AC29" s="7"/>
      <c r="AD29" s="7"/>
      <c r="AE29" s="7"/>
      <c r="AF29" s="7"/>
      <c r="AG29" s="7"/>
    </row>
    <row r="30" spans="1:33" ht="12.75" customHeight="1">
      <c r="A30" s="86">
        <v>4</v>
      </c>
      <c r="B30" s="68" t="s">
        <v>60</v>
      </c>
      <c r="C30" s="68"/>
      <c r="D30" s="90" t="s">
        <v>18</v>
      </c>
      <c r="E30" s="68"/>
      <c r="F30" s="68" t="s">
        <v>1</v>
      </c>
      <c r="G30" s="3" t="s">
        <v>3</v>
      </c>
      <c r="H30" s="25">
        <f t="shared" ref="H30:O30" si="3">SUM(H32+H33+H35+H36)</f>
        <v>125000</v>
      </c>
      <c r="I30" s="25">
        <f t="shared" si="3"/>
        <v>0</v>
      </c>
      <c r="J30" s="25">
        <f t="shared" si="3"/>
        <v>0</v>
      </c>
      <c r="K30" s="25">
        <f t="shared" si="3"/>
        <v>20000</v>
      </c>
      <c r="L30" s="25">
        <f t="shared" si="3"/>
        <v>0</v>
      </c>
      <c r="M30" s="25">
        <f t="shared" si="3"/>
        <v>30000</v>
      </c>
      <c r="N30" s="25">
        <f t="shared" si="3"/>
        <v>35000</v>
      </c>
      <c r="O30" s="25">
        <f t="shared" si="3"/>
        <v>40000</v>
      </c>
      <c r="P30" s="68" t="s">
        <v>88</v>
      </c>
      <c r="Q30" s="68"/>
      <c r="R30" s="6"/>
      <c r="S30" s="6"/>
      <c r="T30" s="6"/>
      <c r="U30" s="6"/>
      <c r="V30" s="6"/>
      <c r="W30" s="6"/>
      <c r="X30" s="6"/>
      <c r="Y30" s="7"/>
      <c r="Z30" s="7"/>
      <c r="AA30" s="7"/>
      <c r="AB30" s="7"/>
      <c r="AC30" s="7"/>
      <c r="AD30" s="7"/>
      <c r="AE30" s="7"/>
      <c r="AF30" s="7"/>
      <c r="AG30" s="7"/>
    </row>
    <row r="31" spans="1:33" ht="19.5" customHeight="1">
      <c r="A31" s="86"/>
      <c r="B31" s="68"/>
      <c r="C31" s="68"/>
      <c r="D31" s="90"/>
      <c r="E31" s="68"/>
      <c r="F31" s="68"/>
      <c r="G31" s="3" t="s">
        <v>4</v>
      </c>
      <c r="H31" s="15"/>
      <c r="I31" s="15"/>
      <c r="J31" s="15"/>
      <c r="K31" s="15"/>
      <c r="L31" s="15"/>
      <c r="M31" s="15"/>
      <c r="N31" s="15"/>
      <c r="O31" s="15"/>
      <c r="P31" s="68"/>
      <c r="Q31" s="68"/>
      <c r="R31" s="6"/>
      <c r="S31" s="6"/>
      <c r="T31" s="6"/>
      <c r="U31" s="6"/>
      <c r="V31" s="6"/>
      <c r="W31" s="6"/>
      <c r="X31" s="6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29.25" customHeight="1">
      <c r="A32" s="86"/>
      <c r="B32" s="68"/>
      <c r="C32" s="68"/>
      <c r="D32" s="90"/>
      <c r="E32" s="68"/>
      <c r="F32" s="68"/>
      <c r="G32" s="3" t="s">
        <v>5</v>
      </c>
      <c r="H32" s="15">
        <f>SUM(I32:O32)</f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68"/>
      <c r="Q32" s="68"/>
      <c r="R32" s="6"/>
      <c r="S32" s="6"/>
      <c r="T32" s="6"/>
      <c r="U32" s="6"/>
      <c r="V32" s="6"/>
      <c r="W32" s="6"/>
      <c r="X32" s="6"/>
      <c r="Y32" s="7"/>
      <c r="Z32" s="7"/>
      <c r="AA32" s="7"/>
      <c r="AB32" s="7"/>
      <c r="AC32" s="7"/>
      <c r="AD32" s="7"/>
      <c r="AE32" s="7"/>
      <c r="AF32" s="7"/>
      <c r="AG32" s="7"/>
    </row>
    <row r="33" spans="1:33" s="8" customFormat="1">
      <c r="A33" s="86"/>
      <c r="B33" s="68"/>
      <c r="C33" s="68"/>
      <c r="D33" s="90"/>
      <c r="E33" s="68"/>
      <c r="F33" s="68"/>
      <c r="G33" s="68" t="s">
        <v>7</v>
      </c>
      <c r="H33" s="69">
        <f>I33+J33+K33+L33+M33+N33+O33</f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8"/>
      <c r="Q33" s="68"/>
      <c r="R33" s="6"/>
      <c r="S33" s="6"/>
      <c r="T33" s="6"/>
      <c r="U33" s="6"/>
      <c r="V33" s="6"/>
      <c r="W33" s="6"/>
      <c r="X33" s="6"/>
      <c r="Y33" s="7"/>
      <c r="Z33" s="7"/>
      <c r="AA33" s="7"/>
      <c r="AB33" s="7"/>
      <c r="AC33" s="7"/>
      <c r="AD33" s="7"/>
      <c r="AE33" s="7"/>
      <c r="AF33" s="7"/>
      <c r="AG33" s="7"/>
    </row>
    <row r="34" spans="1:33" s="9" customFormat="1">
      <c r="A34" s="86"/>
      <c r="B34" s="68"/>
      <c r="C34" s="68"/>
      <c r="D34" s="90"/>
      <c r="E34" s="68"/>
      <c r="F34" s="68"/>
      <c r="G34" s="68"/>
      <c r="H34" s="69"/>
      <c r="I34" s="69"/>
      <c r="J34" s="69"/>
      <c r="K34" s="69"/>
      <c r="L34" s="69"/>
      <c r="M34" s="69"/>
      <c r="N34" s="69"/>
      <c r="O34" s="69"/>
      <c r="P34" s="68"/>
      <c r="Q34" s="68"/>
      <c r="R34" s="6"/>
      <c r="S34" s="6"/>
      <c r="T34" s="6"/>
      <c r="U34" s="6"/>
      <c r="V34" s="6"/>
      <c r="W34" s="6"/>
      <c r="X34" s="6"/>
      <c r="Y34" s="7"/>
      <c r="Z34" s="7"/>
      <c r="AA34" s="7"/>
      <c r="AB34" s="7"/>
      <c r="AC34" s="7"/>
      <c r="AD34" s="7"/>
      <c r="AE34" s="7"/>
      <c r="AF34" s="7"/>
      <c r="AG34" s="7"/>
    </row>
    <row r="35" spans="1:33" s="9" customFormat="1" ht="26.4">
      <c r="A35" s="86"/>
      <c r="B35" s="68"/>
      <c r="C35" s="68"/>
      <c r="D35" s="90"/>
      <c r="E35" s="68"/>
      <c r="F35" s="68"/>
      <c r="G35" s="3" t="s">
        <v>8</v>
      </c>
      <c r="H35" s="15">
        <f>SUM(I35:O35)</f>
        <v>125000</v>
      </c>
      <c r="I35" s="15">
        <v>0</v>
      </c>
      <c r="J35" s="15">
        <v>0</v>
      </c>
      <c r="K35" s="15">
        <v>20000</v>
      </c>
      <c r="L35" s="15">
        <v>0</v>
      </c>
      <c r="M35" s="15">
        <v>30000</v>
      </c>
      <c r="N35" s="15">
        <v>35000</v>
      </c>
      <c r="O35" s="15">
        <v>40000</v>
      </c>
      <c r="P35" s="68"/>
      <c r="Q35" s="68"/>
      <c r="R35" s="6"/>
      <c r="S35" s="6"/>
      <c r="T35" s="6"/>
      <c r="U35" s="6"/>
      <c r="V35" s="6"/>
      <c r="W35" s="6"/>
      <c r="X35" s="6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26.4">
      <c r="A36" s="86"/>
      <c r="B36" s="68"/>
      <c r="C36" s="68"/>
      <c r="D36" s="90"/>
      <c r="E36" s="68"/>
      <c r="F36" s="68"/>
      <c r="G36" s="3" t="s">
        <v>9</v>
      </c>
      <c r="H36" s="15">
        <f>SUM(I36:O36)</f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68"/>
      <c r="Q36" s="68"/>
      <c r="R36" s="6"/>
      <c r="S36" s="6"/>
      <c r="T36" s="6"/>
      <c r="U36" s="6"/>
      <c r="V36" s="6"/>
      <c r="W36" s="6"/>
      <c r="X36" s="6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30" customHeight="1">
      <c r="A37" s="104" t="s">
        <v>46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"/>
      <c r="R37" s="6"/>
      <c r="S37" s="6"/>
      <c r="T37" s="6"/>
      <c r="U37" s="6"/>
      <c r="V37" s="6"/>
      <c r="W37" s="6"/>
      <c r="X37" s="6"/>
      <c r="Y37" s="7"/>
      <c r="Z37" s="7"/>
      <c r="AA37" s="7"/>
      <c r="AB37" s="7"/>
      <c r="AC37" s="7"/>
      <c r="AD37" s="7"/>
      <c r="AE37" s="7"/>
      <c r="AF37" s="7"/>
      <c r="AG37" s="7"/>
    </row>
    <row r="38" spans="1:33">
      <c r="A38" s="86">
        <v>5</v>
      </c>
      <c r="B38" s="68" t="s">
        <v>92</v>
      </c>
      <c r="C38" s="68"/>
      <c r="D38" s="90" t="s">
        <v>18</v>
      </c>
      <c r="E38" s="68" t="s">
        <v>43</v>
      </c>
      <c r="F38" s="68" t="s">
        <v>2</v>
      </c>
      <c r="G38" s="68" t="s">
        <v>3</v>
      </c>
      <c r="H38" s="73">
        <f>H49+H50+H51+H52</f>
        <v>2171000</v>
      </c>
      <c r="I38" s="73">
        <f t="shared" ref="I38:O38" si="4">SUM(I49+I50+I51+I52)</f>
        <v>110000</v>
      </c>
      <c r="J38" s="73">
        <f t="shared" si="4"/>
        <v>158000</v>
      </c>
      <c r="K38" s="73">
        <f t="shared" si="4"/>
        <v>30000</v>
      </c>
      <c r="L38" s="73">
        <f t="shared" si="4"/>
        <v>100000</v>
      </c>
      <c r="M38" s="73">
        <f t="shared" si="4"/>
        <v>545000</v>
      </c>
      <c r="N38" s="73">
        <f t="shared" si="4"/>
        <v>589500</v>
      </c>
      <c r="O38" s="73">
        <f t="shared" si="4"/>
        <v>638500</v>
      </c>
      <c r="P38" s="68" t="s">
        <v>94</v>
      </c>
      <c r="Q38" s="68"/>
      <c r="R38" s="6"/>
      <c r="S38" s="6"/>
      <c r="T38" s="6"/>
      <c r="U38" s="6"/>
      <c r="V38" s="6"/>
      <c r="W38" s="6"/>
      <c r="X38" s="6"/>
      <c r="Y38" s="7"/>
      <c r="Z38" s="7"/>
      <c r="AA38" s="7"/>
      <c r="AB38" s="7"/>
      <c r="AC38" s="7"/>
      <c r="AD38" s="7"/>
      <c r="AE38" s="7"/>
      <c r="AF38" s="7"/>
      <c r="AG38" s="7"/>
    </row>
    <row r="39" spans="1:33" hidden="1">
      <c r="A39" s="86"/>
      <c r="B39" s="68"/>
      <c r="C39" s="68"/>
      <c r="D39" s="90"/>
      <c r="E39" s="68"/>
      <c r="F39" s="68"/>
      <c r="G39" s="106"/>
      <c r="H39" s="105"/>
      <c r="I39" s="74"/>
      <c r="J39" s="74"/>
      <c r="K39" s="74"/>
      <c r="L39" s="74"/>
      <c r="M39" s="74"/>
      <c r="N39" s="74"/>
      <c r="O39" s="74"/>
      <c r="P39" s="68"/>
      <c r="Q39" s="68"/>
      <c r="R39" s="6"/>
      <c r="S39" s="6"/>
      <c r="T39" s="6"/>
      <c r="U39" s="6"/>
      <c r="V39" s="6"/>
      <c r="W39" s="6"/>
      <c r="X39" s="6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2.75" hidden="1" customHeight="1">
      <c r="A40" s="86"/>
      <c r="B40" s="68"/>
      <c r="C40" s="68"/>
      <c r="D40" s="90"/>
      <c r="E40" s="68"/>
      <c r="F40" s="68"/>
      <c r="G40" s="106"/>
      <c r="H40" s="105"/>
      <c r="I40" s="44"/>
      <c r="J40" s="44"/>
      <c r="K40" s="44"/>
      <c r="L40" s="44"/>
      <c r="M40" s="44"/>
      <c r="N40" s="44"/>
      <c r="O40" s="44"/>
      <c r="P40" s="68"/>
      <c r="Q40" s="68"/>
      <c r="R40" s="6"/>
      <c r="S40" s="6"/>
      <c r="T40" s="6"/>
      <c r="U40" s="6"/>
      <c r="V40" s="6"/>
      <c r="W40" s="6"/>
      <c r="X40" s="6"/>
      <c r="Y40" s="7"/>
      <c r="Z40" s="7"/>
      <c r="AA40" s="7"/>
      <c r="AB40" s="7"/>
      <c r="AC40" s="7"/>
      <c r="AD40" s="7"/>
      <c r="AE40" s="7"/>
      <c r="AF40" s="7"/>
      <c r="AG40" s="7"/>
    </row>
    <row r="41" spans="1:33" ht="12.75" hidden="1" customHeight="1">
      <c r="A41" s="86"/>
      <c r="B41" s="68"/>
      <c r="C41" s="68"/>
      <c r="D41" s="90"/>
      <c r="E41" s="68"/>
      <c r="F41" s="68"/>
      <c r="G41" s="106"/>
      <c r="H41" s="105"/>
      <c r="I41" s="44"/>
      <c r="J41" s="44"/>
      <c r="K41" s="44"/>
      <c r="L41" s="44"/>
      <c r="M41" s="44"/>
      <c r="N41" s="44"/>
      <c r="O41" s="44"/>
      <c r="P41" s="68"/>
      <c r="Q41" s="68"/>
      <c r="R41" s="6"/>
      <c r="S41" s="6"/>
      <c r="T41" s="6"/>
      <c r="U41" s="6"/>
      <c r="V41" s="6"/>
      <c r="W41" s="6"/>
      <c r="X41" s="6"/>
      <c r="Y41" s="7"/>
      <c r="Z41" s="7"/>
      <c r="AA41" s="7"/>
      <c r="AB41" s="7"/>
      <c r="AC41" s="7"/>
      <c r="AD41" s="7"/>
      <c r="AE41" s="7"/>
      <c r="AF41" s="7"/>
      <c r="AG41" s="7"/>
    </row>
    <row r="42" spans="1:33" ht="12.75" hidden="1" customHeight="1">
      <c r="A42" s="86"/>
      <c r="B42" s="68"/>
      <c r="C42" s="68"/>
      <c r="D42" s="90"/>
      <c r="E42" s="68"/>
      <c r="F42" s="68"/>
      <c r="G42" s="106"/>
      <c r="H42" s="105"/>
      <c r="I42" s="44"/>
      <c r="J42" s="44"/>
      <c r="K42" s="44"/>
      <c r="L42" s="44"/>
      <c r="M42" s="44"/>
      <c r="N42" s="44"/>
      <c r="O42" s="44"/>
      <c r="P42" s="68"/>
      <c r="Q42" s="68"/>
      <c r="R42" s="6"/>
      <c r="S42" s="6"/>
      <c r="T42" s="6"/>
      <c r="U42" s="6"/>
      <c r="V42" s="6"/>
      <c r="W42" s="6"/>
      <c r="X42" s="6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28.5" hidden="1" customHeight="1">
      <c r="A43" s="86"/>
      <c r="B43" s="68"/>
      <c r="C43" s="68"/>
      <c r="D43" s="90"/>
      <c r="E43" s="68"/>
      <c r="F43" s="68"/>
      <c r="G43" s="106"/>
      <c r="H43" s="105"/>
      <c r="I43" s="44"/>
      <c r="J43" s="44"/>
      <c r="K43" s="44"/>
      <c r="L43" s="44"/>
      <c r="M43" s="44"/>
      <c r="N43" s="44"/>
      <c r="O43" s="44"/>
      <c r="P43" s="68"/>
      <c r="Q43" s="68"/>
      <c r="R43" s="6"/>
      <c r="S43" s="6"/>
      <c r="T43" s="6"/>
      <c r="U43" s="6"/>
      <c r="V43" s="6"/>
      <c r="W43" s="6"/>
      <c r="X43" s="6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12.75" hidden="1" customHeight="1">
      <c r="A44" s="86"/>
      <c r="B44" s="68"/>
      <c r="C44" s="68"/>
      <c r="D44" s="90"/>
      <c r="E44" s="68"/>
      <c r="F44" s="68"/>
      <c r="G44" s="106"/>
      <c r="H44" s="105"/>
      <c r="I44" s="44"/>
      <c r="J44" s="44"/>
      <c r="K44" s="44"/>
      <c r="L44" s="44"/>
      <c r="M44" s="44"/>
      <c r="N44" s="44"/>
      <c r="O44" s="44"/>
      <c r="P44" s="68"/>
      <c r="Q44" s="68"/>
      <c r="R44" s="6"/>
      <c r="S44" s="6"/>
      <c r="T44" s="6"/>
      <c r="U44" s="6"/>
      <c r="V44" s="6"/>
      <c r="W44" s="6"/>
      <c r="X44" s="6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0.75" hidden="1" customHeight="1">
      <c r="A45" s="86"/>
      <c r="B45" s="68"/>
      <c r="C45" s="68"/>
      <c r="D45" s="90"/>
      <c r="E45" s="68"/>
      <c r="F45" s="68"/>
      <c r="G45" s="106"/>
      <c r="H45" s="105"/>
      <c r="I45" s="44"/>
      <c r="J45" s="44"/>
      <c r="K45" s="44"/>
      <c r="L45" s="44"/>
      <c r="M45" s="44"/>
      <c r="N45" s="44"/>
      <c r="O45" s="44"/>
      <c r="P45" s="68"/>
      <c r="Q45" s="68"/>
      <c r="R45" s="6"/>
      <c r="S45" s="6"/>
      <c r="T45" s="6"/>
      <c r="U45" s="6"/>
      <c r="V45" s="6"/>
      <c r="W45" s="6"/>
      <c r="X45" s="6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12.75" hidden="1" customHeight="1">
      <c r="A46" s="86"/>
      <c r="B46" s="68"/>
      <c r="C46" s="68"/>
      <c r="D46" s="90"/>
      <c r="E46" s="68"/>
      <c r="F46" s="68"/>
      <c r="G46" s="106"/>
      <c r="H46" s="105"/>
      <c r="I46" s="44"/>
      <c r="J46" s="44"/>
      <c r="K46" s="44"/>
      <c r="L46" s="44"/>
      <c r="M46" s="44"/>
      <c r="N46" s="44"/>
      <c r="O46" s="44"/>
      <c r="P46" s="68"/>
      <c r="Q46" s="68"/>
      <c r="R46" s="6"/>
      <c r="S46" s="6"/>
      <c r="T46" s="6"/>
      <c r="U46" s="6"/>
      <c r="V46" s="6"/>
      <c r="W46" s="6"/>
      <c r="X46" s="6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6.5" hidden="1" customHeight="1">
      <c r="A47" s="86"/>
      <c r="B47" s="68"/>
      <c r="C47" s="68"/>
      <c r="D47" s="90"/>
      <c r="E47" s="68"/>
      <c r="F47" s="68"/>
      <c r="G47" s="107"/>
      <c r="H47" s="74"/>
      <c r="I47" s="44"/>
      <c r="J47" s="44"/>
      <c r="K47" s="44"/>
      <c r="L47" s="44"/>
      <c r="M47" s="44"/>
      <c r="N47" s="44"/>
      <c r="O47" s="44"/>
      <c r="P47" s="68"/>
      <c r="Q47" s="68"/>
      <c r="R47" s="6"/>
      <c r="S47" s="6"/>
      <c r="T47" s="6"/>
      <c r="U47" s="6"/>
      <c r="V47" s="6"/>
      <c r="W47" s="6"/>
      <c r="X47" s="6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6.5" customHeight="1">
      <c r="A48" s="86"/>
      <c r="B48" s="68"/>
      <c r="C48" s="68"/>
      <c r="D48" s="90"/>
      <c r="E48" s="68"/>
      <c r="F48" s="68"/>
      <c r="G48" s="3" t="s">
        <v>4</v>
      </c>
      <c r="H48" s="24"/>
      <c r="I48" s="24"/>
      <c r="J48" s="24"/>
      <c r="K48" s="24"/>
      <c r="L48" s="24"/>
      <c r="M48" s="24"/>
      <c r="N48" s="24"/>
      <c r="O48" s="24"/>
      <c r="P48" s="68"/>
      <c r="Q48" s="68"/>
      <c r="R48" s="6"/>
      <c r="S48" s="6"/>
      <c r="T48" s="6"/>
      <c r="U48" s="6"/>
      <c r="V48" s="6"/>
      <c r="W48" s="6"/>
      <c r="X48" s="6"/>
      <c r="Y48" s="7"/>
      <c r="Z48" s="7"/>
      <c r="AA48" s="7"/>
      <c r="AB48" s="7"/>
      <c r="AC48" s="7"/>
      <c r="AD48" s="7"/>
      <c r="AE48" s="7"/>
      <c r="AF48" s="7"/>
      <c r="AG48" s="7"/>
    </row>
    <row r="49" spans="1:33" ht="24" customHeight="1">
      <c r="A49" s="86"/>
      <c r="B49" s="68"/>
      <c r="C49" s="68"/>
      <c r="D49" s="90"/>
      <c r="E49" s="68"/>
      <c r="F49" s="68"/>
      <c r="G49" s="3" t="s">
        <v>5</v>
      </c>
      <c r="H49" s="24">
        <f>I49+J49+K49+L49+M49+N49+O49</f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68"/>
      <c r="Q49" s="68"/>
      <c r="R49" s="6"/>
      <c r="S49" s="6"/>
      <c r="T49" s="6"/>
      <c r="U49" s="6"/>
      <c r="V49" s="6"/>
      <c r="W49" s="6"/>
      <c r="X49" s="6"/>
      <c r="Y49" s="7"/>
      <c r="Z49" s="7"/>
      <c r="AA49" s="7"/>
      <c r="AB49" s="7"/>
      <c r="AC49" s="7"/>
      <c r="AD49" s="7"/>
      <c r="AE49" s="7"/>
      <c r="AF49" s="7"/>
      <c r="AG49" s="7"/>
    </row>
    <row r="50" spans="1:33" ht="24" customHeight="1">
      <c r="A50" s="86"/>
      <c r="B50" s="68"/>
      <c r="C50" s="68"/>
      <c r="D50" s="90"/>
      <c r="E50" s="68"/>
      <c r="F50" s="68"/>
      <c r="G50" s="3" t="s">
        <v>7</v>
      </c>
      <c r="H50" s="24">
        <f>I50+J50+K50+L50+M50+N50+O50</f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68"/>
      <c r="Q50" s="68"/>
      <c r="R50" s="6"/>
      <c r="S50" s="6"/>
      <c r="T50" s="6"/>
      <c r="U50" s="6"/>
      <c r="V50" s="6"/>
      <c r="W50" s="6"/>
      <c r="X50" s="6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25.5" customHeight="1">
      <c r="A51" s="86"/>
      <c r="B51" s="68"/>
      <c r="C51" s="68"/>
      <c r="D51" s="90"/>
      <c r="E51" s="68"/>
      <c r="F51" s="68"/>
      <c r="G51" s="3" t="s">
        <v>8</v>
      </c>
      <c r="H51" s="24">
        <f>SUM(I51:O51)</f>
        <v>1591000</v>
      </c>
      <c r="I51" s="24">
        <v>30000</v>
      </c>
      <c r="J51" s="24">
        <v>58000</v>
      </c>
      <c r="K51" s="24">
        <v>30000</v>
      </c>
      <c r="L51" s="24">
        <v>0</v>
      </c>
      <c r="M51" s="24">
        <v>445000</v>
      </c>
      <c r="N51" s="24">
        <v>489500</v>
      </c>
      <c r="O51" s="24">
        <v>538500</v>
      </c>
      <c r="P51" s="68"/>
      <c r="Q51" s="68"/>
      <c r="R51" s="6"/>
      <c r="S51" s="6"/>
      <c r="T51" s="6"/>
      <c r="U51" s="6"/>
      <c r="V51" s="6"/>
      <c r="W51" s="6"/>
      <c r="X51" s="6"/>
      <c r="Y51" s="7"/>
      <c r="Z51" s="7"/>
      <c r="AA51" s="7"/>
      <c r="AB51" s="7"/>
      <c r="AC51" s="7"/>
      <c r="AD51" s="7"/>
      <c r="AE51" s="7"/>
      <c r="AF51" s="7"/>
      <c r="AG51" s="7"/>
    </row>
    <row r="52" spans="1:33" ht="27" customHeight="1">
      <c r="A52" s="86"/>
      <c r="B52" s="68"/>
      <c r="C52" s="68"/>
      <c r="D52" s="90"/>
      <c r="E52" s="68"/>
      <c r="F52" s="68"/>
      <c r="G52" s="3" t="s">
        <v>9</v>
      </c>
      <c r="H52" s="24">
        <f>SUM(I52:O52)</f>
        <v>580000</v>
      </c>
      <c r="I52" s="24">
        <v>80000</v>
      </c>
      <c r="J52" s="24">
        <v>100000</v>
      </c>
      <c r="K52" s="24">
        <f>'[1]к бюджету 27.06.14'!I41</f>
        <v>0</v>
      </c>
      <c r="L52" s="24">
        <v>100000</v>
      </c>
      <c r="M52" s="24">
        <v>100000</v>
      </c>
      <c r="N52" s="24">
        <v>100000</v>
      </c>
      <c r="O52" s="24">
        <v>100000</v>
      </c>
      <c r="P52" s="68"/>
      <c r="Q52" s="68"/>
      <c r="R52" s="6"/>
      <c r="S52" s="6"/>
      <c r="T52" s="6"/>
      <c r="U52" s="6"/>
      <c r="V52" s="6"/>
      <c r="W52" s="6"/>
      <c r="X52" s="6"/>
      <c r="Y52" s="7"/>
      <c r="Z52" s="7"/>
      <c r="AA52" s="7"/>
      <c r="AB52" s="7"/>
      <c r="AC52" s="7"/>
      <c r="AD52" s="7"/>
      <c r="AE52" s="7"/>
      <c r="AF52" s="7"/>
      <c r="AG52" s="7"/>
    </row>
    <row r="53" spans="1:33" ht="15" customHeight="1">
      <c r="A53" s="86">
        <v>6</v>
      </c>
      <c r="B53" s="68" t="s">
        <v>106</v>
      </c>
      <c r="C53" s="68"/>
      <c r="D53" s="90" t="s">
        <v>18</v>
      </c>
      <c r="E53" s="68" t="s">
        <v>43</v>
      </c>
      <c r="F53" s="68" t="s">
        <v>2</v>
      </c>
      <c r="G53" s="3" t="s">
        <v>3</v>
      </c>
      <c r="H53" s="25">
        <f t="shared" ref="H53:O53" si="5">SUM(H55+H56+H58+H59)</f>
        <v>65000</v>
      </c>
      <c r="I53" s="25">
        <f t="shared" si="5"/>
        <v>0</v>
      </c>
      <c r="J53" s="25">
        <f t="shared" si="5"/>
        <v>0</v>
      </c>
      <c r="K53" s="25">
        <f t="shared" si="5"/>
        <v>20000</v>
      </c>
      <c r="L53" s="25">
        <f t="shared" si="5"/>
        <v>5000</v>
      </c>
      <c r="M53" s="25">
        <f t="shared" si="5"/>
        <v>10000</v>
      </c>
      <c r="N53" s="25">
        <f t="shared" si="5"/>
        <v>15000</v>
      </c>
      <c r="O53" s="25">
        <f t="shared" si="5"/>
        <v>15000</v>
      </c>
      <c r="P53" s="77" t="s">
        <v>90</v>
      </c>
      <c r="Q53" s="75"/>
      <c r="R53" s="6"/>
      <c r="S53" s="6"/>
      <c r="T53" s="6"/>
      <c r="U53" s="6"/>
      <c r="V53" s="6"/>
      <c r="W53" s="6"/>
      <c r="X53" s="6"/>
      <c r="Y53" s="7"/>
      <c r="Z53" s="7"/>
      <c r="AA53" s="7"/>
      <c r="AB53" s="7"/>
      <c r="AC53" s="7"/>
      <c r="AD53" s="7"/>
      <c r="AE53" s="7"/>
      <c r="AF53" s="7"/>
      <c r="AG53" s="7"/>
    </row>
    <row r="54" spans="1:33" ht="27" customHeight="1">
      <c r="A54" s="86"/>
      <c r="B54" s="68"/>
      <c r="C54" s="68"/>
      <c r="D54" s="90"/>
      <c r="E54" s="68"/>
      <c r="F54" s="68"/>
      <c r="G54" s="3" t="s">
        <v>4</v>
      </c>
      <c r="H54" s="15"/>
      <c r="I54" s="15"/>
      <c r="J54" s="15"/>
      <c r="K54" s="15"/>
      <c r="L54" s="15"/>
      <c r="M54" s="15"/>
      <c r="N54" s="15"/>
      <c r="O54" s="15"/>
      <c r="P54" s="76"/>
      <c r="Q54" s="76"/>
      <c r="R54" s="6"/>
      <c r="S54" s="6"/>
      <c r="T54" s="6"/>
      <c r="U54" s="6"/>
      <c r="V54" s="6"/>
      <c r="W54" s="6"/>
      <c r="X54" s="6"/>
      <c r="Y54" s="7"/>
      <c r="Z54" s="7"/>
      <c r="AA54" s="7"/>
      <c r="AB54" s="7"/>
      <c r="AC54" s="7"/>
      <c r="AD54" s="7"/>
      <c r="AE54" s="7"/>
      <c r="AF54" s="7"/>
      <c r="AG54" s="7"/>
    </row>
    <row r="55" spans="1:33" ht="26.4">
      <c r="A55" s="86"/>
      <c r="B55" s="68"/>
      <c r="C55" s="68"/>
      <c r="D55" s="90"/>
      <c r="E55" s="68"/>
      <c r="F55" s="68"/>
      <c r="G55" s="3" t="s">
        <v>5</v>
      </c>
      <c r="H55" s="15">
        <f>SUM(I55:O55)</f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76"/>
      <c r="Q55" s="76"/>
      <c r="R55" s="6"/>
      <c r="S55" s="6"/>
      <c r="T55" s="6"/>
      <c r="U55" s="6"/>
      <c r="V55" s="6"/>
      <c r="W55" s="6"/>
      <c r="X55" s="6"/>
      <c r="Y55" s="7"/>
      <c r="Z55" s="7"/>
      <c r="AA55" s="7"/>
      <c r="AB55" s="7"/>
      <c r="AC55" s="7"/>
      <c r="AD55" s="7"/>
      <c r="AE55" s="7"/>
      <c r="AF55" s="7"/>
      <c r="AG55" s="7"/>
    </row>
    <row r="56" spans="1:33" s="8" customFormat="1">
      <c r="A56" s="86"/>
      <c r="B56" s="68"/>
      <c r="C56" s="68"/>
      <c r="D56" s="90"/>
      <c r="E56" s="68"/>
      <c r="F56" s="68"/>
      <c r="G56" s="68" t="s">
        <v>7</v>
      </c>
      <c r="H56" s="69">
        <f>I56+J56+K56+L56+M56+N56+O56</f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76"/>
      <c r="Q56" s="76"/>
      <c r="R56" s="6"/>
      <c r="S56" s="6"/>
      <c r="T56" s="6"/>
      <c r="U56" s="6"/>
      <c r="V56" s="6"/>
      <c r="W56" s="6"/>
      <c r="X56" s="6"/>
      <c r="Y56" s="7"/>
      <c r="Z56" s="7"/>
      <c r="AA56" s="7"/>
      <c r="AB56" s="7"/>
      <c r="AC56" s="7"/>
      <c r="AD56" s="7"/>
      <c r="AE56" s="7"/>
      <c r="AF56" s="7"/>
      <c r="AG56" s="7"/>
    </row>
    <row r="57" spans="1:33" s="9" customFormat="1">
      <c r="A57" s="86"/>
      <c r="B57" s="68"/>
      <c r="C57" s="68"/>
      <c r="D57" s="90"/>
      <c r="E57" s="68"/>
      <c r="F57" s="68"/>
      <c r="G57" s="68"/>
      <c r="H57" s="69"/>
      <c r="I57" s="69"/>
      <c r="J57" s="69"/>
      <c r="K57" s="69"/>
      <c r="L57" s="69"/>
      <c r="M57" s="69"/>
      <c r="N57" s="69"/>
      <c r="O57" s="69"/>
      <c r="P57" s="76"/>
      <c r="Q57" s="76"/>
      <c r="R57" s="6"/>
      <c r="S57" s="6"/>
      <c r="T57" s="6"/>
      <c r="U57" s="6"/>
      <c r="V57" s="6"/>
      <c r="W57" s="6"/>
      <c r="X57" s="6"/>
      <c r="Y57" s="7"/>
      <c r="Z57" s="7"/>
      <c r="AA57" s="7"/>
      <c r="AB57" s="7"/>
      <c r="AC57" s="7"/>
      <c r="AD57" s="7"/>
      <c r="AE57" s="7"/>
      <c r="AF57" s="7"/>
      <c r="AG57" s="7"/>
    </row>
    <row r="58" spans="1:33" s="9" customFormat="1" ht="26.4">
      <c r="A58" s="86"/>
      <c r="B58" s="68"/>
      <c r="C58" s="68"/>
      <c r="D58" s="90"/>
      <c r="E58" s="68"/>
      <c r="F58" s="68"/>
      <c r="G58" s="3" t="s">
        <v>8</v>
      </c>
      <c r="H58" s="15">
        <f>SUM(I58:O58)</f>
        <v>65000</v>
      </c>
      <c r="I58" s="15">
        <v>0</v>
      </c>
      <c r="J58" s="15">
        <v>0</v>
      </c>
      <c r="K58" s="15">
        <v>20000</v>
      </c>
      <c r="L58" s="15">
        <v>5000</v>
      </c>
      <c r="M58" s="15">
        <v>10000</v>
      </c>
      <c r="N58" s="15">
        <v>15000</v>
      </c>
      <c r="O58" s="15">
        <v>15000</v>
      </c>
      <c r="P58" s="76"/>
      <c r="Q58" s="76"/>
      <c r="R58" s="6"/>
      <c r="S58" s="6"/>
      <c r="T58" s="6"/>
      <c r="U58" s="6"/>
      <c r="V58" s="6"/>
      <c r="W58" s="6"/>
      <c r="X58" s="6"/>
      <c r="Y58" s="7"/>
      <c r="Z58" s="7"/>
      <c r="AA58" s="7"/>
      <c r="AB58" s="7"/>
      <c r="AC58" s="7"/>
      <c r="AD58" s="7"/>
      <c r="AE58" s="7"/>
      <c r="AF58" s="7"/>
      <c r="AG58" s="7"/>
    </row>
    <row r="59" spans="1:33" ht="26.4">
      <c r="A59" s="86"/>
      <c r="B59" s="68"/>
      <c r="C59" s="68"/>
      <c r="D59" s="90"/>
      <c r="E59" s="68"/>
      <c r="F59" s="68"/>
      <c r="G59" s="3" t="s">
        <v>9</v>
      </c>
      <c r="H59" s="15">
        <f>SUM(I59:O59)</f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76"/>
      <c r="Q59" s="76"/>
      <c r="R59" s="6"/>
      <c r="S59" s="6"/>
      <c r="T59" s="6"/>
      <c r="U59" s="6"/>
      <c r="V59" s="6"/>
      <c r="W59" s="6"/>
      <c r="X59" s="6"/>
      <c r="Y59" s="7"/>
      <c r="Z59" s="7"/>
      <c r="AA59" s="7"/>
      <c r="AB59" s="7"/>
      <c r="AC59" s="7"/>
      <c r="AD59" s="7"/>
      <c r="AE59" s="7"/>
      <c r="AF59" s="7"/>
      <c r="AG59" s="7"/>
    </row>
    <row r="60" spans="1:33" ht="28.5" customHeight="1">
      <c r="A60" s="78" t="s">
        <v>65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80"/>
      <c r="Q60" s="6"/>
      <c r="R60" s="6"/>
      <c r="S60" s="6"/>
      <c r="T60" s="6"/>
      <c r="U60" s="6"/>
      <c r="V60" s="6"/>
      <c r="W60" s="6"/>
      <c r="X60" s="6"/>
      <c r="Y60" s="7"/>
      <c r="Z60" s="7"/>
      <c r="AA60" s="7"/>
      <c r="AB60" s="7"/>
      <c r="AC60" s="7"/>
      <c r="AD60" s="7"/>
      <c r="AE60" s="7"/>
      <c r="AF60" s="7"/>
      <c r="AG60" s="7"/>
    </row>
    <row r="61" spans="1:33" ht="12.75" customHeight="1">
      <c r="A61" s="86">
        <v>7</v>
      </c>
      <c r="B61" s="68" t="s">
        <v>95</v>
      </c>
      <c r="C61" s="68"/>
      <c r="D61" s="90" t="s">
        <v>18</v>
      </c>
      <c r="E61" s="68" t="s">
        <v>43</v>
      </c>
      <c r="F61" s="68" t="s">
        <v>1</v>
      </c>
      <c r="G61" s="3" t="s">
        <v>3</v>
      </c>
      <c r="H61" s="25">
        <f t="shared" ref="H61:O61" si="6">SUM(H63+H64+H66+H67)</f>
        <v>4239000</v>
      </c>
      <c r="I61" s="25">
        <f t="shared" si="6"/>
        <v>0</v>
      </c>
      <c r="J61" s="25">
        <f t="shared" si="6"/>
        <v>0</v>
      </c>
      <c r="K61" s="25">
        <f t="shared" si="6"/>
        <v>89000</v>
      </c>
      <c r="L61" s="25">
        <f t="shared" si="6"/>
        <v>200000</v>
      </c>
      <c r="M61" s="25">
        <f t="shared" si="6"/>
        <v>1200000</v>
      </c>
      <c r="N61" s="25">
        <f t="shared" si="6"/>
        <v>1350000</v>
      </c>
      <c r="O61" s="25">
        <f t="shared" si="6"/>
        <v>1400000</v>
      </c>
      <c r="P61" s="70" t="s">
        <v>97</v>
      </c>
      <c r="Q61" s="70"/>
      <c r="AE61" s="7"/>
      <c r="AF61" s="7"/>
      <c r="AG61" s="7"/>
    </row>
    <row r="62" spans="1:33">
      <c r="A62" s="86"/>
      <c r="B62" s="68"/>
      <c r="C62" s="68"/>
      <c r="D62" s="90"/>
      <c r="E62" s="68"/>
      <c r="F62" s="68"/>
      <c r="G62" s="3" t="s">
        <v>4</v>
      </c>
      <c r="H62" s="15"/>
      <c r="I62" s="15"/>
      <c r="J62" s="15"/>
      <c r="K62" s="15"/>
      <c r="L62" s="15"/>
      <c r="M62" s="15"/>
      <c r="N62" s="15"/>
      <c r="O62" s="15"/>
      <c r="P62" s="71"/>
      <c r="Q62" s="71"/>
      <c r="AE62" s="7"/>
      <c r="AF62" s="7"/>
      <c r="AG62" s="7"/>
    </row>
    <row r="63" spans="1:33" s="8" customFormat="1" ht="26.4">
      <c r="A63" s="86"/>
      <c r="B63" s="68"/>
      <c r="C63" s="68"/>
      <c r="D63" s="90"/>
      <c r="E63" s="68"/>
      <c r="F63" s="68"/>
      <c r="G63" s="3" t="s">
        <v>5</v>
      </c>
      <c r="H63" s="15">
        <f>SUM(I63:O63)</f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71"/>
      <c r="Q63" s="71"/>
      <c r="AE63" s="7"/>
      <c r="AF63" s="7"/>
      <c r="AG63" s="7"/>
    </row>
    <row r="64" spans="1:33" s="9" customFormat="1">
      <c r="A64" s="86"/>
      <c r="B64" s="68"/>
      <c r="C64" s="68"/>
      <c r="D64" s="90"/>
      <c r="E64" s="68"/>
      <c r="F64" s="68"/>
      <c r="G64" s="68" t="s">
        <v>7</v>
      </c>
      <c r="H64" s="69">
        <f>I64+J64+K64+L64+M64+N64+O64</f>
        <v>2550000</v>
      </c>
      <c r="I64" s="69">
        <v>0</v>
      </c>
      <c r="J64" s="69">
        <v>0</v>
      </c>
      <c r="K64" s="69">
        <v>0</v>
      </c>
      <c r="L64" s="69">
        <v>0</v>
      </c>
      <c r="M64" s="69">
        <v>800000</v>
      </c>
      <c r="N64" s="69">
        <v>850000</v>
      </c>
      <c r="O64" s="69">
        <v>900000</v>
      </c>
      <c r="P64" s="71"/>
      <c r="Q64" s="71"/>
      <c r="AE64" s="7"/>
      <c r="AF64" s="7"/>
      <c r="AG64" s="7"/>
    </row>
    <row r="65" spans="1:33" s="9" customFormat="1">
      <c r="A65" s="86"/>
      <c r="B65" s="68"/>
      <c r="C65" s="68"/>
      <c r="D65" s="90"/>
      <c r="E65" s="68"/>
      <c r="F65" s="68"/>
      <c r="G65" s="68"/>
      <c r="H65" s="69"/>
      <c r="I65" s="69"/>
      <c r="J65" s="69"/>
      <c r="K65" s="69"/>
      <c r="L65" s="69"/>
      <c r="M65" s="69"/>
      <c r="N65" s="69"/>
      <c r="O65" s="69"/>
      <c r="P65" s="71"/>
      <c r="Q65" s="71"/>
      <c r="AE65" s="7"/>
      <c r="AF65" s="7"/>
      <c r="AG65" s="7"/>
    </row>
    <row r="66" spans="1:33" ht="26.4">
      <c r="A66" s="86"/>
      <c r="B66" s="68"/>
      <c r="C66" s="68"/>
      <c r="D66" s="90"/>
      <c r="E66" s="68"/>
      <c r="F66" s="68"/>
      <c r="G66" s="3" t="s">
        <v>8</v>
      </c>
      <c r="H66" s="15">
        <f>SUM(I66:O66)</f>
        <v>689000</v>
      </c>
      <c r="I66" s="15">
        <v>0</v>
      </c>
      <c r="J66" s="15">
        <v>0</v>
      </c>
      <c r="K66" s="15">
        <v>89000</v>
      </c>
      <c r="L66" s="15">
        <v>0</v>
      </c>
      <c r="M66" s="15">
        <v>200000</v>
      </c>
      <c r="N66" s="15">
        <v>200000</v>
      </c>
      <c r="O66" s="15">
        <v>200000</v>
      </c>
      <c r="P66" s="71"/>
      <c r="Q66" s="71"/>
      <c r="AE66" s="7"/>
      <c r="AF66" s="7"/>
      <c r="AG66" s="7"/>
    </row>
    <row r="67" spans="1:33" ht="26.4">
      <c r="A67" s="86"/>
      <c r="B67" s="68"/>
      <c r="C67" s="68"/>
      <c r="D67" s="90"/>
      <c r="E67" s="68"/>
      <c r="F67" s="68"/>
      <c r="G67" s="3" t="s">
        <v>9</v>
      </c>
      <c r="H67" s="15">
        <f>SUM(I67:O67)</f>
        <v>1000000</v>
      </c>
      <c r="I67" s="15">
        <v>0</v>
      </c>
      <c r="J67" s="15">
        <v>0</v>
      </c>
      <c r="K67" s="15">
        <v>0</v>
      </c>
      <c r="L67" s="15">
        <v>200000</v>
      </c>
      <c r="M67" s="15">
        <v>200000</v>
      </c>
      <c r="N67" s="15">
        <v>300000</v>
      </c>
      <c r="O67" s="15">
        <v>300000</v>
      </c>
      <c r="P67" s="72"/>
      <c r="Q67" s="72"/>
      <c r="AE67" s="7"/>
      <c r="AF67" s="7"/>
      <c r="AG67" s="7"/>
    </row>
    <row r="68" spans="1:33">
      <c r="A68" s="86">
        <v>8</v>
      </c>
      <c r="B68" s="77" t="s">
        <v>96</v>
      </c>
      <c r="C68" s="76"/>
      <c r="D68" s="90" t="s">
        <v>18</v>
      </c>
      <c r="E68" s="68" t="s">
        <v>48</v>
      </c>
      <c r="F68" s="68" t="s">
        <v>1</v>
      </c>
      <c r="G68" s="3" t="s">
        <v>3</v>
      </c>
      <c r="H68" s="25">
        <f t="shared" ref="H68:O68" si="7">SUM(H70+H71+H73+H74)</f>
        <v>350000</v>
      </c>
      <c r="I68" s="25">
        <f t="shared" si="7"/>
        <v>0</v>
      </c>
      <c r="J68" s="25">
        <f t="shared" si="7"/>
        <v>0</v>
      </c>
      <c r="K68" s="25">
        <f t="shared" si="7"/>
        <v>20000</v>
      </c>
      <c r="L68" s="25">
        <f t="shared" si="7"/>
        <v>0</v>
      </c>
      <c r="M68" s="25">
        <f t="shared" si="7"/>
        <v>110000</v>
      </c>
      <c r="N68" s="25">
        <f t="shared" si="7"/>
        <v>110000</v>
      </c>
      <c r="O68" s="25">
        <f t="shared" si="7"/>
        <v>110000</v>
      </c>
      <c r="P68" s="68" t="s">
        <v>81</v>
      </c>
      <c r="Q68" s="68"/>
      <c r="AE68" s="7"/>
      <c r="AF68" s="7"/>
      <c r="AG68" s="7"/>
    </row>
    <row r="69" spans="1:33">
      <c r="A69" s="86"/>
      <c r="B69" s="76"/>
      <c r="C69" s="76"/>
      <c r="D69" s="90"/>
      <c r="E69" s="68"/>
      <c r="F69" s="68"/>
      <c r="G69" s="3" t="s">
        <v>4</v>
      </c>
      <c r="H69" s="15"/>
      <c r="I69" s="15"/>
      <c r="J69" s="15"/>
      <c r="K69" s="15"/>
      <c r="L69" s="15"/>
      <c r="M69" s="15"/>
      <c r="N69" s="15"/>
      <c r="O69" s="15"/>
      <c r="P69" s="68"/>
      <c r="Q69" s="68"/>
      <c r="AE69" s="7"/>
      <c r="AF69" s="7"/>
      <c r="AG69" s="7"/>
    </row>
    <row r="70" spans="1:33" s="8" customFormat="1" ht="26.4">
      <c r="A70" s="86"/>
      <c r="B70" s="76"/>
      <c r="C70" s="76"/>
      <c r="D70" s="90"/>
      <c r="E70" s="68"/>
      <c r="F70" s="68"/>
      <c r="G70" s="3" t="s">
        <v>5</v>
      </c>
      <c r="H70" s="15">
        <f>SUM(I70:O70)</f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68"/>
      <c r="Q70" s="68"/>
      <c r="AE70" s="7"/>
      <c r="AF70" s="7"/>
      <c r="AG70" s="7"/>
    </row>
    <row r="71" spans="1:33" s="8" customFormat="1" ht="12.75" customHeight="1">
      <c r="A71" s="86"/>
      <c r="B71" s="76"/>
      <c r="C71" s="76"/>
      <c r="D71" s="90"/>
      <c r="E71" s="68"/>
      <c r="F71" s="68"/>
      <c r="G71" s="68" t="s">
        <v>7</v>
      </c>
      <c r="H71" s="69">
        <f>I71+J71+K71+L71+M71+N71+O71</f>
        <v>320000</v>
      </c>
      <c r="I71" s="69">
        <v>0</v>
      </c>
      <c r="J71" s="69">
        <v>0</v>
      </c>
      <c r="K71" s="69">
        <v>20000</v>
      </c>
      <c r="L71" s="69">
        <v>0</v>
      </c>
      <c r="M71" s="69">
        <v>100000</v>
      </c>
      <c r="N71" s="69">
        <v>100000</v>
      </c>
      <c r="O71" s="69">
        <v>100000</v>
      </c>
      <c r="P71" s="68"/>
      <c r="Q71" s="68"/>
      <c r="AE71" s="7"/>
      <c r="AF71" s="7"/>
      <c r="AG71" s="7"/>
    </row>
    <row r="72" spans="1:33" s="9" customFormat="1">
      <c r="A72" s="86"/>
      <c r="B72" s="76"/>
      <c r="C72" s="76"/>
      <c r="D72" s="90"/>
      <c r="E72" s="68"/>
      <c r="F72" s="68"/>
      <c r="G72" s="68"/>
      <c r="H72" s="69"/>
      <c r="I72" s="69"/>
      <c r="J72" s="69"/>
      <c r="K72" s="69"/>
      <c r="L72" s="69"/>
      <c r="M72" s="69"/>
      <c r="N72" s="69"/>
      <c r="O72" s="69"/>
      <c r="P72" s="68"/>
      <c r="Q72" s="68"/>
      <c r="AE72" s="7"/>
      <c r="AF72" s="7"/>
      <c r="AG72" s="7"/>
    </row>
    <row r="73" spans="1:33" ht="26.4">
      <c r="A73" s="86"/>
      <c r="B73" s="76"/>
      <c r="C73" s="76"/>
      <c r="D73" s="90"/>
      <c r="E73" s="68"/>
      <c r="F73" s="68"/>
      <c r="G73" s="3" t="s">
        <v>8</v>
      </c>
      <c r="H73" s="15">
        <f>SUM(I73:O73)</f>
        <v>30000</v>
      </c>
      <c r="I73" s="15">
        <v>0</v>
      </c>
      <c r="J73" s="15">
        <v>0</v>
      </c>
      <c r="K73" s="15">
        <v>0</v>
      </c>
      <c r="L73" s="15">
        <v>0</v>
      </c>
      <c r="M73" s="15">
        <v>10000</v>
      </c>
      <c r="N73" s="15">
        <v>10000</v>
      </c>
      <c r="O73" s="15">
        <v>10000</v>
      </c>
      <c r="P73" s="68"/>
      <c r="Q73" s="68"/>
      <c r="AE73" s="7"/>
      <c r="AF73" s="7"/>
      <c r="AG73" s="7"/>
    </row>
    <row r="74" spans="1:33" ht="26.4">
      <c r="A74" s="86"/>
      <c r="B74" s="76"/>
      <c r="C74" s="76"/>
      <c r="D74" s="90"/>
      <c r="E74" s="68"/>
      <c r="F74" s="68"/>
      <c r="G74" s="3" t="s">
        <v>9</v>
      </c>
      <c r="H74" s="15">
        <f>SUM(I74:O74)</f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68"/>
      <c r="Q74" s="68"/>
      <c r="AE74" s="7"/>
      <c r="AF74" s="7"/>
      <c r="AG74" s="7"/>
    </row>
    <row r="75" spans="1:33" ht="28.5" customHeight="1">
      <c r="A75" s="78" t="s">
        <v>73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6"/>
      <c r="R75" s="6"/>
      <c r="S75" s="6"/>
      <c r="T75" s="6"/>
      <c r="U75" s="6"/>
      <c r="V75" s="6"/>
      <c r="W75" s="6"/>
      <c r="X75" s="6"/>
      <c r="Y75" s="7"/>
      <c r="Z75" s="7"/>
      <c r="AA75" s="7"/>
      <c r="AB75" s="7"/>
      <c r="AC75" s="7"/>
      <c r="AD75" s="7"/>
      <c r="AE75" s="7"/>
      <c r="AF75" s="7"/>
      <c r="AG75" s="7"/>
    </row>
    <row r="76" spans="1:33">
      <c r="A76" s="86">
        <v>9</v>
      </c>
      <c r="B76" s="77" t="s">
        <v>71</v>
      </c>
      <c r="C76" s="76"/>
      <c r="D76" s="90" t="s">
        <v>18</v>
      </c>
      <c r="E76" s="68" t="s">
        <v>43</v>
      </c>
      <c r="F76" s="68" t="s">
        <v>1</v>
      </c>
      <c r="G76" s="3" t="s">
        <v>3</v>
      </c>
      <c r="H76" s="25">
        <f t="shared" ref="H76:O76" si="8">SUM(H78+H79+H81+H82)</f>
        <v>96074374.778000012</v>
      </c>
      <c r="I76" s="25">
        <f t="shared" si="8"/>
        <v>2997738.82</v>
      </c>
      <c r="J76" s="25">
        <f t="shared" si="8"/>
        <v>11139735</v>
      </c>
      <c r="K76" s="25">
        <f t="shared" si="8"/>
        <v>15688306</v>
      </c>
      <c r="L76" s="25">
        <f t="shared" si="8"/>
        <v>14274638</v>
      </c>
      <c r="M76" s="25">
        <f t="shared" si="8"/>
        <v>15702101.800000001</v>
      </c>
      <c r="N76" s="25">
        <f t="shared" si="8"/>
        <v>17272311.98</v>
      </c>
      <c r="O76" s="25">
        <f t="shared" si="8"/>
        <v>18999543.178000003</v>
      </c>
      <c r="P76" s="68" t="s">
        <v>82</v>
      </c>
      <c r="Q76" s="68"/>
      <c r="AE76" s="7"/>
      <c r="AF76" s="7"/>
      <c r="AG76" s="7"/>
    </row>
    <row r="77" spans="1:33">
      <c r="A77" s="86"/>
      <c r="B77" s="76"/>
      <c r="C77" s="76"/>
      <c r="D77" s="90"/>
      <c r="E77" s="68"/>
      <c r="F77" s="68"/>
      <c r="G77" s="3" t="s">
        <v>4</v>
      </c>
      <c r="H77" s="15"/>
      <c r="I77" s="15"/>
      <c r="J77" s="15"/>
      <c r="K77" s="15"/>
      <c r="L77" s="15"/>
      <c r="M77" s="15"/>
      <c r="N77" s="15"/>
      <c r="O77" s="15"/>
      <c r="P77" s="68"/>
      <c r="Q77" s="68"/>
      <c r="AE77" s="7"/>
      <c r="AF77" s="7"/>
      <c r="AG77" s="7"/>
    </row>
    <row r="78" spans="1:33" s="8" customFormat="1" ht="26.4">
      <c r="A78" s="86"/>
      <c r="B78" s="76"/>
      <c r="C78" s="76"/>
      <c r="D78" s="90"/>
      <c r="E78" s="68"/>
      <c r="F78" s="68"/>
      <c r="G78" s="3" t="s">
        <v>5</v>
      </c>
      <c r="H78" s="15">
        <f>SUM(I78:O78)</f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68"/>
      <c r="Q78" s="68"/>
      <c r="AE78" s="7"/>
      <c r="AF78" s="7"/>
      <c r="AG78" s="7"/>
    </row>
    <row r="79" spans="1:33" s="8" customFormat="1" ht="12.75" customHeight="1">
      <c r="A79" s="86"/>
      <c r="B79" s="76"/>
      <c r="C79" s="76"/>
      <c r="D79" s="90"/>
      <c r="E79" s="68"/>
      <c r="F79" s="68"/>
      <c r="G79" s="68" t="s">
        <v>7</v>
      </c>
      <c r="H79" s="69">
        <f>I79+J79+K79+L79+M79+N79+O79</f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8"/>
      <c r="Q79" s="68"/>
      <c r="AE79" s="7"/>
      <c r="AF79" s="7"/>
      <c r="AG79" s="7"/>
    </row>
    <row r="80" spans="1:33" s="9" customFormat="1">
      <c r="A80" s="86"/>
      <c r="B80" s="76"/>
      <c r="C80" s="76"/>
      <c r="D80" s="90"/>
      <c r="E80" s="68"/>
      <c r="F80" s="68"/>
      <c r="G80" s="68"/>
      <c r="H80" s="69"/>
      <c r="I80" s="69"/>
      <c r="J80" s="69"/>
      <c r="K80" s="69"/>
      <c r="L80" s="69"/>
      <c r="M80" s="69"/>
      <c r="N80" s="69"/>
      <c r="O80" s="69"/>
      <c r="P80" s="68"/>
      <c r="Q80" s="68"/>
      <c r="AE80" s="7"/>
      <c r="AF80" s="7"/>
      <c r="AG80" s="7"/>
    </row>
    <row r="81" spans="1:33" ht="26.4">
      <c r="A81" s="86"/>
      <c r="B81" s="76"/>
      <c r="C81" s="76"/>
      <c r="D81" s="90"/>
      <c r="E81" s="68"/>
      <c r="F81" s="68"/>
      <c r="G81" s="3" t="s">
        <v>8</v>
      </c>
      <c r="H81" s="15">
        <f>SUM(I81:O81)</f>
        <v>96074374.778000012</v>
      </c>
      <c r="I81" s="15">
        <v>2997738.82</v>
      </c>
      <c r="J81" s="15">
        <v>11139735</v>
      </c>
      <c r="K81" s="15">
        <f>11738306+4000000-50000</f>
        <v>15688306</v>
      </c>
      <c r="L81" s="15">
        <v>14274638</v>
      </c>
      <c r="M81" s="15">
        <f>L81*1.1</f>
        <v>15702101.800000001</v>
      </c>
      <c r="N81" s="15">
        <f>M81*1.1</f>
        <v>17272311.98</v>
      </c>
      <c r="O81" s="15">
        <f>N81*1.1</f>
        <v>18999543.178000003</v>
      </c>
      <c r="P81" s="68"/>
      <c r="Q81" s="68"/>
      <c r="AE81" s="7"/>
      <c r="AF81" s="7"/>
      <c r="AG81" s="7"/>
    </row>
    <row r="82" spans="1:33" ht="26.4">
      <c r="A82" s="86"/>
      <c r="B82" s="76"/>
      <c r="C82" s="76"/>
      <c r="D82" s="90"/>
      <c r="E82" s="68"/>
      <c r="F82" s="68"/>
      <c r="G82" s="3" t="s">
        <v>9</v>
      </c>
      <c r="H82" s="15">
        <f>SUM(I82:O82)</f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68"/>
      <c r="Q82" s="68"/>
      <c r="AE82" s="7"/>
      <c r="AF82" s="7"/>
      <c r="AG82" s="7"/>
    </row>
    <row r="83" spans="1:33">
      <c r="A83" s="86">
        <v>10</v>
      </c>
      <c r="B83" s="77" t="s">
        <v>80</v>
      </c>
      <c r="C83" s="76"/>
      <c r="D83" s="90" t="s">
        <v>18</v>
      </c>
      <c r="E83" s="68" t="s">
        <v>43</v>
      </c>
      <c r="F83" s="68" t="s">
        <v>1</v>
      </c>
      <c r="G83" s="3" t="s">
        <v>3</v>
      </c>
      <c r="H83" s="25">
        <f t="shared" ref="H83:O83" si="9">SUM(H85+H86+H88+H89)</f>
        <v>3673899.62</v>
      </c>
      <c r="I83" s="25">
        <f t="shared" si="9"/>
        <v>127100</v>
      </c>
      <c r="J83" s="25">
        <f t="shared" si="9"/>
        <v>1246341.1100000001</v>
      </c>
      <c r="K83" s="25">
        <f t="shared" si="9"/>
        <v>1233082.51</v>
      </c>
      <c r="L83" s="25">
        <f t="shared" si="9"/>
        <v>182376</v>
      </c>
      <c r="M83" s="25">
        <f t="shared" si="9"/>
        <v>280000</v>
      </c>
      <c r="N83" s="25">
        <f t="shared" si="9"/>
        <v>295000</v>
      </c>
      <c r="O83" s="25">
        <f t="shared" si="9"/>
        <v>310000</v>
      </c>
      <c r="P83" s="68" t="s">
        <v>105</v>
      </c>
      <c r="Q83" s="68"/>
      <c r="AE83" s="7"/>
      <c r="AF83" s="7"/>
      <c r="AG83" s="7"/>
    </row>
    <row r="84" spans="1:33">
      <c r="A84" s="86"/>
      <c r="B84" s="76"/>
      <c r="C84" s="76"/>
      <c r="D84" s="90"/>
      <c r="E84" s="68"/>
      <c r="F84" s="68"/>
      <c r="G84" s="3" t="s">
        <v>4</v>
      </c>
      <c r="H84" s="15"/>
      <c r="I84" s="15"/>
      <c r="J84" s="15"/>
      <c r="K84" s="15"/>
      <c r="L84" s="15"/>
      <c r="M84" s="15"/>
      <c r="N84" s="15"/>
      <c r="O84" s="15"/>
      <c r="P84" s="68"/>
      <c r="Q84" s="68"/>
      <c r="AE84" s="7"/>
      <c r="AF84" s="7"/>
      <c r="AG84" s="7"/>
    </row>
    <row r="85" spans="1:33" s="8" customFormat="1" ht="26.4">
      <c r="A85" s="86"/>
      <c r="B85" s="76"/>
      <c r="C85" s="76"/>
      <c r="D85" s="90"/>
      <c r="E85" s="68"/>
      <c r="F85" s="68"/>
      <c r="G85" s="3" t="s">
        <v>5</v>
      </c>
      <c r="H85" s="15">
        <f>SUM(I85:O85)</f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68"/>
      <c r="Q85" s="68"/>
      <c r="AE85" s="7"/>
      <c r="AF85" s="7"/>
      <c r="AG85" s="7"/>
    </row>
    <row r="86" spans="1:33" s="8" customFormat="1" ht="12.75" customHeight="1">
      <c r="A86" s="86"/>
      <c r="B86" s="76"/>
      <c r="C86" s="76"/>
      <c r="D86" s="90"/>
      <c r="E86" s="68"/>
      <c r="F86" s="68"/>
      <c r="G86" s="68" t="s">
        <v>7</v>
      </c>
      <c r="H86" s="69">
        <f>I86+J86+K86+L86+M86+N86+O86</f>
        <v>1299900</v>
      </c>
      <c r="I86" s="69">
        <v>124000</v>
      </c>
      <c r="J86" s="69">
        <v>88300</v>
      </c>
      <c r="K86" s="69">
        <f>472500+615100</f>
        <v>1087600</v>
      </c>
      <c r="L86" s="69">
        <v>0</v>
      </c>
      <c r="M86" s="69">
        <v>0</v>
      </c>
      <c r="N86" s="69">
        <v>0</v>
      </c>
      <c r="O86" s="69">
        <v>0</v>
      </c>
      <c r="P86" s="68"/>
      <c r="Q86" s="68"/>
      <c r="AE86" s="7"/>
      <c r="AF86" s="7"/>
      <c r="AG86" s="7"/>
    </row>
    <row r="87" spans="1:33" s="9" customFormat="1">
      <c r="A87" s="86"/>
      <c r="B87" s="76"/>
      <c r="C87" s="76"/>
      <c r="D87" s="90"/>
      <c r="E87" s="68"/>
      <c r="F87" s="68"/>
      <c r="G87" s="68"/>
      <c r="H87" s="69"/>
      <c r="I87" s="69"/>
      <c r="J87" s="69"/>
      <c r="K87" s="69"/>
      <c r="L87" s="69"/>
      <c r="M87" s="69"/>
      <c r="N87" s="69"/>
      <c r="O87" s="69"/>
      <c r="P87" s="68"/>
      <c r="Q87" s="68"/>
      <c r="AE87" s="7"/>
      <c r="AF87" s="7"/>
      <c r="AG87" s="7"/>
    </row>
    <row r="88" spans="1:33" ht="26.4">
      <c r="A88" s="86"/>
      <c r="B88" s="76"/>
      <c r="C88" s="76"/>
      <c r="D88" s="90"/>
      <c r="E88" s="68"/>
      <c r="F88" s="68"/>
      <c r="G88" s="3" t="s">
        <v>8</v>
      </c>
      <c r="H88" s="15">
        <f>SUM(I88:O88)</f>
        <v>1713999.62</v>
      </c>
      <c r="I88" s="15">
        <v>3100</v>
      </c>
      <c r="J88" s="15">
        <f>32091+351737.68+774212.43</f>
        <v>1158041.1100000001</v>
      </c>
      <c r="K88" s="15">
        <f>42091+8411.51+94980</f>
        <v>145482.51</v>
      </c>
      <c r="L88" s="15">
        <v>32376</v>
      </c>
      <c r="M88" s="15">
        <v>120000</v>
      </c>
      <c r="N88" s="15">
        <v>125000</v>
      </c>
      <c r="O88" s="15">
        <v>130000</v>
      </c>
      <c r="P88" s="68"/>
      <c r="Q88" s="68"/>
      <c r="AE88" s="7"/>
      <c r="AF88" s="7"/>
      <c r="AG88" s="7"/>
    </row>
    <row r="89" spans="1:33" ht="26.4">
      <c r="A89" s="86"/>
      <c r="B89" s="76"/>
      <c r="C89" s="76"/>
      <c r="D89" s="90"/>
      <c r="E89" s="68"/>
      <c r="F89" s="68"/>
      <c r="G89" s="3" t="s">
        <v>9</v>
      </c>
      <c r="H89" s="15">
        <f>SUM(I89:O89)</f>
        <v>660000</v>
      </c>
      <c r="I89" s="15">
        <v>0</v>
      </c>
      <c r="J89" s="15">
        <v>0</v>
      </c>
      <c r="K89" s="15">
        <v>0</v>
      </c>
      <c r="L89" s="15">
        <v>150000</v>
      </c>
      <c r="M89" s="15">
        <v>160000</v>
      </c>
      <c r="N89" s="15">
        <v>170000</v>
      </c>
      <c r="O89" s="15">
        <v>180000</v>
      </c>
      <c r="P89" s="68"/>
      <c r="Q89" s="68"/>
      <c r="AE89" s="7"/>
      <c r="AF89" s="7"/>
      <c r="AG89" s="7"/>
    </row>
    <row r="90" spans="1:33">
      <c r="A90" s="86">
        <v>11</v>
      </c>
      <c r="B90" s="77" t="s">
        <v>72</v>
      </c>
      <c r="C90" s="76"/>
      <c r="D90" s="90" t="s">
        <v>18</v>
      </c>
      <c r="E90" s="68" t="s">
        <v>43</v>
      </c>
      <c r="F90" s="68" t="s">
        <v>1</v>
      </c>
      <c r="G90" s="3" t="s">
        <v>3</v>
      </c>
      <c r="H90" s="25">
        <f t="shared" ref="H90:O90" si="10">SUM(H92+H93+H95+H96)</f>
        <v>10520000</v>
      </c>
      <c r="I90" s="25">
        <f t="shared" si="10"/>
        <v>0</v>
      </c>
      <c r="J90" s="25">
        <f t="shared" si="10"/>
        <v>120000</v>
      </c>
      <c r="K90" s="25">
        <f t="shared" si="10"/>
        <v>9640000</v>
      </c>
      <c r="L90" s="25">
        <f t="shared" si="10"/>
        <v>160000</v>
      </c>
      <c r="M90" s="25">
        <f t="shared" si="10"/>
        <v>180000</v>
      </c>
      <c r="N90" s="25">
        <f t="shared" si="10"/>
        <v>200000</v>
      </c>
      <c r="O90" s="25">
        <f t="shared" si="10"/>
        <v>220000</v>
      </c>
      <c r="P90" s="68" t="s">
        <v>76</v>
      </c>
      <c r="Q90" s="68"/>
      <c r="AE90" s="7"/>
      <c r="AF90" s="7"/>
      <c r="AG90" s="7"/>
    </row>
    <row r="91" spans="1:33">
      <c r="A91" s="86"/>
      <c r="B91" s="76"/>
      <c r="C91" s="76"/>
      <c r="D91" s="90"/>
      <c r="E91" s="68"/>
      <c r="F91" s="68"/>
      <c r="G91" s="3" t="s">
        <v>4</v>
      </c>
      <c r="H91" s="15"/>
      <c r="I91" s="15"/>
      <c r="J91" s="15"/>
      <c r="K91" s="15"/>
      <c r="L91" s="15"/>
      <c r="M91" s="15"/>
      <c r="N91" s="15"/>
      <c r="O91" s="15"/>
      <c r="P91" s="68"/>
      <c r="Q91" s="68"/>
      <c r="AE91" s="7"/>
      <c r="AF91" s="7"/>
      <c r="AG91" s="7"/>
    </row>
    <row r="92" spans="1:33" s="8" customFormat="1" ht="26.4">
      <c r="A92" s="86"/>
      <c r="B92" s="76"/>
      <c r="C92" s="76"/>
      <c r="D92" s="90"/>
      <c r="E92" s="68"/>
      <c r="F92" s="68"/>
      <c r="G92" s="3" t="s">
        <v>5</v>
      </c>
      <c r="H92" s="15">
        <f>SUM(I92:O92)</f>
        <v>9000000</v>
      </c>
      <c r="I92" s="15">
        <v>0</v>
      </c>
      <c r="J92" s="15">
        <v>0</v>
      </c>
      <c r="K92" s="15">
        <v>9000000</v>
      </c>
      <c r="L92" s="15">
        <v>0</v>
      </c>
      <c r="M92" s="15">
        <v>0</v>
      </c>
      <c r="N92" s="15">
        <v>0</v>
      </c>
      <c r="O92" s="15">
        <v>0</v>
      </c>
      <c r="P92" s="68"/>
      <c r="Q92" s="68"/>
      <c r="AE92" s="7"/>
      <c r="AF92" s="7"/>
      <c r="AG92" s="7"/>
    </row>
    <row r="93" spans="1:33" s="8" customFormat="1" ht="12.75" customHeight="1">
      <c r="A93" s="86"/>
      <c r="B93" s="76"/>
      <c r="C93" s="76"/>
      <c r="D93" s="90"/>
      <c r="E93" s="68"/>
      <c r="F93" s="68"/>
      <c r="G93" s="68" t="s">
        <v>7</v>
      </c>
      <c r="H93" s="69">
        <f>I93+J93+K93+L93+M93+N93+O93</f>
        <v>450000</v>
      </c>
      <c r="I93" s="69">
        <v>0</v>
      </c>
      <c r="J93" s="69">
        <v>0</v>
      </c>
      <c r="K93" s="69">
        <v>450000</v>
      </c>
      <c r="L93" s="69">
        <v>0</v>
      </c>
      <c r="M93" s="69">
        <v>0</v>
      </c>
      <c r="N93" s="69">
        <v>0</v>
      </c>
      <c r="O93" s="69">
        <v>0</v>
      </c>
      <c r="P93" s="68"/>
      <c r="Q93" s="68"/>
      <c r="AE93" s="7"/>
      <c r="AF93" s="7"/>
      <c r="AG93" s="7"/>
    </row>
    <row r="94" spans="1:33" s="9" customFormat="1">
      <c r="A94" s="86"/>
      <c r="B94" s="76"/>
      <c r="C94" s="76"/>
      <c r="D94" s="90"/>
      <c r="E94" s="68"/>
      <c r="F94" s="68"/>
      <c r="G94" s="68"/>
      <c r="H94" s="69"/>
      <c r="I94" s="69"/>
      <c r="J94" s="69"/>
      <c r="K94" s="69"/>
      <c r="L94" s="69"/>
      <c r="M94" s="69"/>
      <c r="N94" s="69"/>
      <c r="O94" s="69"/>
      <c r="P94" s="68"/>
      <c r="Q94" s="68"/>
      <c r="AE94" s="7"/>
      <c r="AF94" s="7"/>
      <c r="AG94" s="7"/>
    </row>
    <row r="95" spans="1:33" ht="26.4">
      <c r="A95" s="86"/>
      <c r="B95" s="76"/>
      <c r="C95" s="76"/>
      <c r="D95" s="90"/>
      <c r="E95" s="68"/>
      <c r="F95" s="68"/>
      <c r="G95" s="3" t="s">
        <v>8</v>
      </c>
      <c r="H95" s="15">
        <f>SUM(I95:O95)</f>
        <v>50000</v>
      </c>
      <c r="I95" s="15">
        <v>0</v>
      </c>
      <c r="J95" s="15">
        <v>0</v>
      </c>
      <c r="K95" s="15">
        <v>50000</v>
      </c>
      <c r="L95" s="15">
        <v>0</v>
      </c>
      <c r="M95" s="15">
        <v>0</v>
      </c>
      <c r="N95" s="15">
        <v>0</v>
      </c>
      <c r="O95" s="15">
        <v>0</v>
      </c>
      <c r="P95" s="68"/>
      <c r="Q95" s="68"/>
      <c r="AE95" s="7"/>
      <c r="AF95" s="7"/>
      <c r="AG95" s="7"/>
    </row>
    <row r="96" spans="1:33" ht="26.4">
      <c r="A96" s="86"/>
      <c r="B96" s="76"/>
      <c r="C96" s="76"/>
      <c r="D96" s="90"/>
      <c r="E96" s="68"/>
      <c r="F96" s="68"/>
      <c r="G96" s="3" t="s">
        <v>9</v>
      </c>
      <c r="H96" s="15">
        <f>SUM(I96:O96)</f>
        <v>1020000</v>
      </c>
      <c r="I96" s="15">
        <v>0</v>
      </c>
      <c r="J96" s="15">
        <v>120000</v>
      </c>
      <c r="K96" s="15">
        <v>140000</v>
      </c>
      <c r="L96" s="15">
        <v>160000</v>
      </c>
      <c r="M96" s="15">
        <v>180000</v>
      </c>
      <c r="N96" s="15">
        <v>200000</v>
      </c>
      <c r="O96" s="15">
        <v>220000</v>
      </c>
      <c r="P96" s="68"/>
      <c r="Q96" s="68"/>
      <c r="AE96" s="7"/>
      <c r="AF96" s="7"/>
      <c r="AG96" s="7"/>
    </row>
    <row r="97" spans="1:33" s="22" customFormat="1">
      <c r="A97" s="108"/>
      <c r="B97" s="109" t="s">
        <v>0</v>
      </c>
      <c r="C97" s="109"/>
      <c r="D97" s="109"/>
      <c r="E97" s="109"/>
      <c r="F97" s="109"/>
      <c r="G97" s="21" t="s">
        <v>10</v>
      </c>
      <c r="H97" s="25">
        <f>+H68+H61+H53+H38+H23+H16+H9+H76+H30+H83+H90</f>
        <v>126550636.71800002</v>
      </c>
      <c r="I97" s="25">
        <f t="shared" ref="I97:O97" si="11">+I68+I61+I53+I38+I23+I16+I9+I76+I30+I83+I90</f>
        <v>4017338.82</v>
      </c>
      <c r="J97" s="25">
        <f t="shared" si="11"/>
        <v>13354338.43</v>
      </c>
      <c r="K97" s="25">
        <f t="shared" si="11"/>
        <v>27929288.510000002</v>
      </c>
      <c r="L97" s="25">
        <f t="shared" si="11"/>
        <v>15397014</v>
      </c>
      <c r="M97" s="25">
        <f t="shared" si="11"/>
        <v>19832501.800000001</v>
      </c>
      <c r="N97" s="25">
        <f t="shared" si="11"/>
        <v>22002711.98</v>
      </c>
      <c r="O97" s="25">
        <f t="shared" si="11"/>
        <v>24017443.178000003</v>
      </c>
      <c r="P97" s="109"/>
      <c r="AE97" s="23"/>
      <c r="AF97" s="23"/>
      <c r="AG97" s="23"/>
    </row>
    <row r="98" spans="1:33" s="22" customFormat="1">
      <c r="A98" s="108"/>
      <c r="B98" s="109"/>
      <c r="C98" s="109"/>
      <c r="D98" s="109"/>
      <c r="E98" s="109"/>
      <c r="F98" s="109"/>
      <c r="G98" s="21" t="s">
        <v>4</v>
      </c>
      <c r="H98" s="25"/>
      <c r="I98" s="25"/>
      <c r="J98" s="25"/>
      <c r="K98" s="25"/>
      <c r="L98" s="25"/>
      <c r="M98" s="25"/>
      <c r="N98" s="25"/>
      <c r="O98" s="25"/>
      <c r="P98" s="109"/>
      <c r="AE98" s="23"/>
      <c r="AF98" s="23"/>
      <c r="AG98" s="23"/>
    </row>
    <row r="99" spans="1:33" s="22" customFormat="1" ht="26.4">
      <c r="A99" s="108"/>
      <c r="B99" s="109"/>
      <c r="C99" s="109"/>
      <c r="D99" s="109"/>
      <c r="E99" s="109"/>
      <c r="F99" s="109"/>
      <c r="G99" s="21" t="s">
        <v>5</v>
      </c>
      <c r="H99" s="25">
        <f>+H70+H63+H55+H49+H25+H18+H11+H78+H32+H92+H85</f>
        <v>9000000</v>
      </c>
      <c r="I99" s="25">
        <f t="shared" ref="I99:O99" si="12">+I70+I63+I55+I49+I25+I18+I11+I78+I32+I92+I85</f>
        <v>0</v>
      </c>
      <c r="J99" s="25">
        <f t="shared" si="12"/>
        <v>0</v>
      </c>
      <c r="K99" s="25">
        <f t="shared" si="12"/>
        <v>9000000</v>
      </c>
      <c r="L99" s="25">
        <f t="shared" si="12"/>
        <v>0</v>
      </c>
      <c r="M99" s="25">
        <f t="shared" si="12"/>
        <v>0</v>
      </c>
      <c r="N99" s="25">
        <f t="shared" si="12"/>
        <v>0</v>
      </c>
      <c r="O99" s="25">
        <f t="shared" si="12"/>
        <v>0</v>
      </c>
      <c r="P99" s="109"/>
      <c r="AE99" s="23"/>
      <c r="AF99" s="23"/>
      <c r="AG99" s="23"/>
    </row>
    <row r="100" spans="1:33" s="22" customFormat="1" ht="26.4">
      <c r="A100" s="108"/>
      <c r="B100" s="109"/>
      <c r="C100" s="109"/>
      <c r="D100" s="109"/>
      <c r="E100" s="109"/>
      <c r="F100" s="109"/>
      <c r="G100" s="21" t="s">
        <v>7</v>
      </c>
      <c r="H100" s="25">
        <f>H12+H19+H50+H56+H64+H71+H26+H79+H33+H86+H93</f>
        <v>8300600</v>
      </c>
      <c r="I100" s="25">
        <f>I12+I19+I50+I56+I64+I71+I26+I79+I33+I86+I93</f>
        <v>124000</v>
      </c>
      <c r="J100" s="25">
        <f t="shared" ref="J100:O100" si="13">J12+J19+J50+J56+J64+J71+J26+J79+J33+J86+J93</f>
        <v>88300</v>
      </c>
      <c r="K100" s="25">
        <f t="shared" si="13"/>
        <v>1557600</v>
      </c>
      <c r="L100" s="25">
        <f t="shared" si="13"/>
        <v>0</v>
      </c>
      <c r="M100" s="25">
        <f t="shared" si="13"/>
        <v>1945400</v>
      </c>
      <c r="N100" s="25">
        <f t="shared" si="13"/>
        <v>2245900</v>
      </c>
      <c r="O100" s="25">
        <f t="shared" si="13"/>
        <v>2339400</v>
      </c>
      <c r="P100" s="109"/>
      <c r="AE100" s="23"/>
      <c r="AF100" s="23"/>
      <c r="AG100" s="23"/>
    </row>
    <row r="101" spans="1:33" s="22" customFormat="1" ht="26.4">
      <c r="A101" s="108"/>
      <c r="B101" s="109"/>
      <c r="C101" s="109"/>
      <c r="D101" s="109"/>
      <c r="E101" s="109"/>
      <c r="F101" s="109"/>
      <c r="G101" s="21" t="s">
        <v>8</v>
      </c>
      <c r="H101" s="25">
        <f>H14+H21+H51+H58+H66+H73+H28+H81+H35+H88+H95</f>
        <v>104042136.71800002</v>
      </c>
      <c r="I101" s="25">
        <f t="shared" ref="I101:O102" si="14">I14+I21+I51+I58+I66+I73+I28+I81+I35+I88+I95</f>
        <v>3463338.82</v>
      </c>
      <c r="J101" s="25">
        <f t="shared" si="14"/>
        <v>12696038.43</v>
      </c>
      <c r="K101" s="25">
        <f t="shared" si="14"/>
        <v>16383788.51</v>
      </c>
      <c r="L101" s="25">
        <f t="shared" si="14"/>
        <v>14687014</v>
      </c>
      <c r="M101" s="25">
        <f t="shared" si="14"/>
        <v>17147101.800000001</v>
      </c>
      <c r="N101" s="25">
        <f t="shared" si="14"/>
        <v>18886811.98</v>
      </c>
      <c r="O101" s="25">
        <f t="shared" si="14"/>
        <v>20778043.178000003</v>
      </c>
      <c r="P101" s="109"/>
      <c r="AE101" s="23"/>
      <c r="AF101" s="23"/>
      <c r="AG101" s="23"/>
    </row>
    <row r="102" spans="1:33" s="22" customFormat="1" ht="26.4">
      <c r="A102" s="108"/>
      <c r="B102" s="109"/>
      <c r="C102" s="109"/>
      <c r="D102" s="109"/>
      <c r="E102" s="109"/>
      <c r="F102" s="109"/>
      <c r="G102" s="21" t="s">
        <v>9</v>
      </c>
      <c r="H102" s="25">
        <f>H15+H22+H52+H59+H67+H74+H29+H82+H36+H89+H96</f>
        <v>5207900</v>
      </c>
      <c r="I102" s="25">
        <f t="shared" si="14"/>
        <v>430000</v>
      </c>
      <c r="J102" s="25">
        <f t="shared" si="14"/>
        <v>570000</v>
      </c>
      <c r="K102" s="25">
        <f t="shared" si="14"/>
        <v>987900</v>
      </c>
      <c r="L102" s="25">
        <f>L15+L22+L52+L59+L67+L74+L29+L82+L36+L89+L96</f>
        <v>710000</v>
      </c>
      <c r="M102" s="25">
        <f>M15+M22+M52+M59+M67+M74+M29+M82+M36+M89+M96</f>
        <v>740000</v>
      </c>
      <c r="N102" s="25">
        <f t="shared" si="14"/>
        <v>870000</v>
      </c>
      <c r="O102" s="25">
        <f t="shared" si="14"/>
        <v>900000</v>
      </c>
      <c r="P102" s="109"/>
      <c r="AE102" s="23"/>
      <c r="AF102" s="23"/>
      <c r="AG102" s="23"/>
    </row>
    <row r="103" spans="1:33">
      <c r="B103" s="5"/>
      <c r="C103" s="5"/>
      <c r="D103" s="5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AE103" s="7"/>
      <c r="AF103" s="7"/>
      <c r="AG103" s="7"/>
    </row>
    <row r="104" spans="1:33">
      <c r="B104" s="5"/>
      <c r="C104" s="5"/>
      <c r="D104" s="5"/>
      <c r="E104" s="6"/>
      <c r="F104" s="5"/>
      <c r="G104" s="5"/>
      <c r="H104" s="46"/>
      <c r="I104" s="5"/>
      <c r="J104" s="5"/>
      <c r="K104" s="46"/>
      <c r="L104" s="5"/>
      <c r="M104" s="5"/>
      <c r="N104" s="5"/>
      <c r="O104" s="46"/>
      <c r="P104" s="5"/>
      <c r="Q104" s="6"/>
      <c r="R104" s="6"/>
      <c r="S104" s="6"/>
      <c r="T104" s="6"/>
      <c r="U104" s="6"/>
      <c r="V104" s="6"/>
      <c r="W104" s="6"/>
      <c r="X104" s="6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>
      <c r="K105" s="52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>
      <c r="K106" s="52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5:33"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5:33"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5:33"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5:33"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5:33"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5:33"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5:33"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5:33">
      <c r="E120" s="4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5:33">
      <c r="E121" s="4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5:33">
      <c r="E122" s="4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5:33">
      <c r="E123" s="4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5:33">
      <c r="E124" s="4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5:33">
      <c r="E125" s="4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5:33">
      <c r="E126" s="4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5:33">
      <c r="E127" s="4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5:33">
      <c r="E128" s="4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5:33">
      <c r="E129" s="4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5:33">
      <c r="E130" s="4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5:33">
      <c r="E131" s="4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5:33">
      <c r="E132" s="4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5:33">
      <c r="E133" s="4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5:33">
      <c r="E134" s="4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5:33">
      <c r="E135" s="4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5:33">
      <c r="E136" s="4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5:33">
      <c r="E137" s="4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5:33">
      <c r="E138" s="4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5:33">
      <c r="E139" s="4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5:33">
      <c r="E140" s="4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5:33">
      <c r="E141" s="4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5:33">
      <c r="E142" s="4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5:33">
      <c r="E143" s="4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5:33">
      <c r="E144" s="4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5:33">
      <c r="E145" s="4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5:33">
      <c r="E146" s="4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5:33">
      <c r="E147" s="4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5:33">
      <c r="E148" s="4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5:33">
      <c r="E149" s="4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5:33">
      <c r="E150" s="4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5:33">
      <c r="E151" s="4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5:33">
      <c r="E152" s="4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5:33">
      <c r="E153" s="4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5:33">
      <c r="E154" s="4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5:33">
      <c r="E155" s="4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</row>
    <row r="156" spans="5:33">
      <c r="E156" s="4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</row>
    <row r="157" spans="5:33">
      <c r="E157" s="4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</row>
    <row r="158" spans="5:33">
      <c r="E158" s="4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5:33">
      <c r="E159" s="4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</row>
    <row r="160" spans="5:33">
      <c r="E160" s="4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5:33">
      <c r="E161" s="4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5:33">
      <c r="E162" s="4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5:33">
      <c r="E163" s="4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5:33">
      <c r="E164" s="4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5:33">
      <c r="E165" s="4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5:33">
      <c r="E166" s="4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5:33">
      <c r="E167" s="4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5:33">
      <c r="E168" s="4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5:33">
      <c r="E169" s="4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5:33">
      <c r="E170" s="4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5:33">
      <c r="E171" s="4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5:33">
      <c r="E172" s="4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5:33">
      <c r="E173" s="4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5:33">
      <c r="E174" s="4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5:33">
      <c r="E175" s="4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5:33">
      <c r="E176" s="4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5:33">
      <c r="E177" s="4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5:33">
      <c r="E178" s="4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5:33">
      <c r="E179" s="4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5:33">
      <c r="E180" s="4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5:33">
      <c r="E181" s="4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5:33">
      <c r="E182" s="4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5:33">
      <c r="E183" s="4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5:33">
      <c r="E184" s="4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5:33">
      <c r="E185" s="4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5:33">
      <c r="E186" s="4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5:33">
      <c r="E187" s="4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5:33">
      <c r="E188" s="4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5:33">
      <c r="E189" s="4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5:33">
      <c r="E190" s="4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5:33">
      <c r="E191" s="4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5:33">
      <c r="E192" s="4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5:33">
      <c r="E193" s="4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5:33">
      <c r="E194" s="4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5:33">
      <c r="E195" s="4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5:33">
      <c r="E196" s="4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5:33">
      <c r="E197" s="4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5:33">
      <c r="E198" s="4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5:33">
      <c r="E199" s="4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5:33">
      <c r="E200" s="4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5:33">
      <c r="E201" s="4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5:33">
      <c r="E202" s="4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5:33">
      <c r="E203" s="4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5:33">
      <c r="E204" s="4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5:33">
      <c r="E205" s="4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5:33">
      <c r="E206" s="4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5:33">
      <c r="E207" s="4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5:33">
      <c r="E208" s="4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  <row r="209" spans="5:33">
      <c r="E209" s="4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</row>
    <row r="210" spans="5:33">
      <c r="E210" s="4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</row>
    <row r="211" spans="5:33">
      <c r="E211" s="4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</row>
    <row r="212" spans="5:33">
      <c r="E212" s="4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</row>
    <row r="213" spans="5:33">
      <c r="E213" s="4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</row>
    <row r="214" spans="5:33">
      <c r="E214" s="4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</row>
    <row r="215" spans="5:33">
      <c r="E215" s="4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5:33">
      <c r="E216" s="4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5:33">
      <c r="E217" s="4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5:33">
      <c r="E218" s="4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5:33">
      <c r="E219" s="4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</row>
    <row r="220" spans="5:33">
      <c r="E220" s="4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5:33">
      <c r="E221" s="4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5:33">
      <c r="E222" s="4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5:33">
      <c r="E223" s="4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5:33">
      <c r="E224" s="4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</row>
    <row r="225" spans="5:33">
      <c r="E225" s="4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</row>
    <row r="226" spans="5:33">
      <c r="E226" s="4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5:33">
      <c r="E227" s="4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</row>
    <row r="228" spans="5:33">
      <c r="E228" s="4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</row>
    <row r="229" spans="5:33">
      <c r="E229" s="4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</row>
    <row r="230" spans="5:33">
      <c r="E230" s="4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5:33">
      <c r="E231" s="4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5:33">
      <c r="E232" s="4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5:33">
      <c r="E233" s="4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</row>
    <row r="234" spans="5:33">
      <c r="E234" s="4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5:33">
      <c r="E235" s="4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5:33">
      <c r="E236" s="4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5:33">
      <c r="E237" s="4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5:33">
      <c r="E238" s="4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5:33">
      <c r="E239" s="4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5:33">
      <c r="E240" s="4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5:33">
      <c r="E241" s="4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5:33">
      <c r="E242" s="4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5:33">
      <c r="E243" s="4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5:33">
      <c r="E244" s="4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5:33">
      <c r="E245" s="4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5:33">
      <c r="E246" s="4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5:33">
      <c r="E247" s="4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5:33">
      <c r="E248" s="4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5:33">
      <c r="E249" s="4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</row>
    <row r="250" spans="5:33">
      <c r="E250" s="4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5:33">
      <c r="E251" s="4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5:33">
      <c r="E252" s="4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5:33">
      <c r="E253" s="4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5:33">
      <c r="E254" s="4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</row>
    <row r="255" spans="5:33">
      <c r="E255" s="4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</row>
    <row r="256" spans="5:33">
      <c r="E256" s="4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</row>
    <row r="257" spans="5:33">
      <c r="E257" s="4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</row>
    <row r="258" spans="5:33">
      <c r="E258" s="4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</row>
    <row r="259" spans="5:33">
      <c r="E259" s="4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</row>
    <row r="260" spans="5:33">
      <c r="E260" s="4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</row>
    <row r="261" spans="5:33">
      <c r="E261" s="4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</row>
    <row r="262" spans="5:33">
      <c r="E262" s="4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</row>
    <row r="263" spans="5:33">
      <c r="E263" s="4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</row>
    <row r="264" spans="5:33">
      <c r="E264" s="4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</row>
    <row r="265" spans="5:33">
      <c r="E265" s="4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</row>
    <row r="266" spans="5:33">
      <c r="E266" s="4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</row>
    <row r="267" spans="5:33">
      <c r="E267" s="4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</row>
    <row r="268" spans="5:33">
      <c r="E268" s="4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</row>
    <row r="269" spans="5:33">
      <c r="E269" s="4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</row>
    <row r="270" spans="5:33">
      <c r="E270" s="4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</row>
    <row r="271" spans="5:33">
      <c r="E271" s="4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</row>
    <row r="272" spans="5:33">
      <c r="E272" s="4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</row>
    <row r="273" spans="5:33">
      <c r="E273" s="4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</row>
    <row r="274" spans="5:33">
      <c r="E274" s="4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</row>
    <row r="275" spans="5:33">
      <c r="E275" s="4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</row>
    <row r="276" spans="5:33">
      <c r="E276" s="4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</row>
    <row r="277" spans="5:33">
      <c r="E277" s="4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</row>
    <row r="278" spans="5:33">
      <c r="E278" s="4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</row>
    <row r="279" spans="5:33">
      <c r="E279" s="4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</row>
    <row r="280" spans="5:33">
      <c r="E280" s="4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</row>
    <row r="281" spans="5:33">
      <c r="E281" s="4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</row>
    <row r="282" spans="5:33">
      <c r="E282" s="4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</row>
    <row r="283" spans="5:33">
      <c r="E283" s="4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</row>
    <row r="284" spans="5:33">
      <c r="E284" s="4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</row>
    <row r="285" spans="5:33">
      <c r="E285" s="4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</row>
    <row r="286" spans="5:33">
      <c r="E286" s="4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</row>
    <row r="287" spans="5:33">
      <c r="E287" s="4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</row>
    <row r="288" spans="5:33">
      <c r="E288" s="4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</row>
    <row r="289" spans="5:33">
      <c r="E289" s="4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</row>
    <row r="290" spans="5:33">
      <c r="E290" s="4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</row>
    <row r="291" spans="5:33">
      <c r="E291" s="4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</row>
    <row r="292" spans="5:33">
      <c r="E292" s="4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</row>
    <row r="293" spans="5:33">
      <c r="E293" s="4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</row>
    <row r="294" spans="5:33">
      <c r="E294" s="4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</row>
    <row r="295" spans="5:33">
      <c r="E295" s="4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</row>
    <row r="296" spans="5:33">
      <c r="E296" s="4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</row>
    <row r="297" spans="5:33">
      <c r="E297" s="4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</row>
    <row r="298" spans="5:33">
      <c r="E298" s="4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</row>
    <row r="299" spans="5:33">
      <c r="E299" s="4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</row>
    <row r="300" spans="5:33">
      <c r="E300" s="4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</row>
    <row r="301" spans="5:33">
      <c r="E301" s="4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</row>
    <row r="302" spans="5:33">
      <c r="E302" s="4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</row>
    <row r="303" spans="5:33">
      <c r="E303" s="4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</row>
    <row r="304" spans="5:33">
      <c r="E304" s="4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</row>
    <row r="305" spans="5:33">
      <c r="E305" s="4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</row>
    <row r="306" spans="5:33">
      <c r="E306" s="4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</row>
    <row r="307" spans="5:33">
      <c r="E307" s="4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</row>
    <row r="308" spans="5:33">
      <c r="E308" s="4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</row>
    <row r="309" spans="5:33">
      <c r="E309" s="4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</row>
    <row r="310" spans="5:33">
      <c r="E310" s="4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</row>
    <row r="311" spans="5:33">
      <c r="E311" s="4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</row>
    <row r="312" spans="5:33">
      <c r="E312" s="4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</row>
    <row r="313" spans="5:33">
      <c r="E313" s="4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</row>
    <row r="314" spans="5:33">
      <c r="E314" s="4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</row>
    <row r="315" spans="5:33">
      <c r="E315" s="4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</row>
    <row r="316" spans="5:33">
      <c r="E316" s="4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</row>
    <row r="317" spans="5:33">
      <c r="E317" s="4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</row>
    <row r="318" spans="5:33">
      <c r="E318" s="4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</row>
    <row r="319" spans="5:33">
      <c r="E319" s="4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5:33">
      <c r="E320" s="4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5:33">
      <c r="E321" s="4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5:33">
      <c r="E322" s="4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5:33">
      <c r="E323" s="4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5:33">
      <c r="E324" s="4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5:33">
      <c r="E325" s="4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5:33">
      <c r="E326" s="4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5:33">
      <c r="E327" s="4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5:33">
      <c r="E328" s="4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5:33">
      <c r="E329" s="4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5:33">
      <c r="E330" s="4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5:33">
      <c r="E331" s="4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5:33">
      <c r="E332" s="4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5:33">
      <c r="E333" s="4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5:33">
      <c r="E334" s="4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5:33">
      <c r="E335" s="4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5:33">
      <c r="E336" s="4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5:33">
      <c r="E337" s="4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5:33">
      <c r="E338" s="4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5:33">
      <c r="E339" s="4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5:33">
      <c r="E340" s="4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5:33">
      <c r="E341" s="4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5:33">
      <c r="E342" s="4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5:33">
      <c r="E343" s="4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5:33">
      <c r="E344" s="4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5:33">
      <c r="E345" s="4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5:33">
      <c r="E346" s="4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5:33">
      <c r="E347" s="4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5:33">
      <c r="E348" s="4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5:33">
      <c r="E349" s="4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5:33">
      <c r="E350" s="4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5:33">
      <c r="E351" s="4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5:33">
      <c r="E352" s="4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5:33">
      <c r="E353" s="4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5:33">
      <c r="E354" s="4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5:33">
      <c r="E355" s="4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5:33">
      <c r="E356" s="4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5:33">
      <c r="E357" s="4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5:33">
      <c r="E358" s="4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5:33">
      <c r="E359" s="4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5:33">
      <c r="E360" s="4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5:33">
      <c r="E361" s="4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5:33">
      <c r="E362" s="4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5:33">
      <c r="E363" s="4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5:33">
      <c r="E364" s="4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5:33">
      <c r="E365" s="4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5:33">
      <c r="E366" s="4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5:33">
      <c r="E367" s="4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5:33">
      <c r="E368" s="4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5:33">
      <c r="E369" s="4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5:33">
      <c r="E370" s="4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5:33">
      <c r="E371" s="4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5:33">
      <c r="E372" s="4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5:33">
      <c r="E373" s="4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5:33">
      <c r="E374" s="4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5:33">
      <c r="E375" s="4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5:33">
      <c r="E376" s="4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5:33">
      <c r="E377" s="4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5:33">
      <c r="E378" s="4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5:33">
      <c r="E379" s="4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  <row r="380" spans="5:33">
      <c r="E380" s="4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5:33">
      <c r="E381" s="4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</row>
    <row r="382" spans="5:33">
      <c r="E382" s="4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</row>
    <row r="383" spans="5:33">
      <c r="E383" s="4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</row>
    <row r="384" spans="5:33">
      <c r="E384" s="4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</row>
    <row r="385" spans="5:33">
      <c r="E385" s="4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</row>
    <row r="386" spans="5:33">
      <c r="E386" s="4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</row>
    <row r="387" spans="5:33">
      <c r="E387" s="4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</row>
    <row r="388" spans="5:33">
      <c r="E388" s="4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</row>
    <row r="389" spans="5:33">
      <c r="E389" s="4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</row>
  </sheetData>
  <mergeCells count="187">
    <mergeCell ref="E9:E15"/>
    <mergeCell ref="Q16:Q22"/>
    <mergeCell ref="G19:G20"/>
    <mergeCell ref="H19:H20"/>
    <mergeCell ref="I19:I20"/>
    <mergeCell ref="J19:J20"/>
    <mergeCell ref="K19:K20"/>
    <mergeCell ref="Q9:Q15"/>
    <mergeCell ref="G12:G13"/>
    <mergeCell ref="H12:H13"/>
    <mergeCell ref="I12:I13"/>
    <mergeCell ref="J12:J13"/>
    <mergeCell ref="P16:P22"/>
    <mergeCell ref="O26:O27"/>
    <mergeCell ref="K12:K13"/>
    <mergeCell ref="L12:L13"/>
    <mergeCell ref="M12:M13"/>
    <mergeCell ref="N26:N27"/>
    <mergeCell ref="L26:L27"/>
    <mergeCell ref="B1:P3"/>
    <mergeCell ref="B4:P4"/>
    <mergeCell ref="B6:C6"/>
    <mergeCell ref="B7:C7"/>
    <mergeCell ref="B16:C22"/>
    <mergeCell ref="D16:D22"/>
    <mergeCell ref="E16:E22"/>
    <mergeCell ref="F16:F22"/>
    <mergeCell ref="O19:O20"/>
    <mergeCell ref="F9:F15"/>
    <mergeCell ref="O12:O13"/>
    <mergeCell ref="N12:N13"/>
    <mergeCell ref="P9:P15"/>
    <mergeCell ref="A8:P8"/>
    <mergeCell ref="A9:A15"/>
    <mergeCell ref="B9:C15"/>
    <mergeCell ref="D9:D15"/>
    <mergeCell ref="A23:A29"/>
    <mergeCell ref="L19:L20"/>
    <mergeCell ref="M19:M20"/>
    <mergeCell ref="N19:N20"/>
    <mergeCell ref="B23:C29"/>
    <mergeCell ref="D23:D29"/>
    <mergeCell ref="E23:E29"/>
    <mergeCell ref="F23:F29"/>
    <mergeCell ref="M26:M27"/>
    <mergeCell ref="K26:K27"/>
    <mergeCell ref="A16:A22"/>
    <mergeCell ref="K33:K34"/>
    <mergeCell ref="L33:L34"/>
    <mergeCell ref="M33:M34"/>
    <mergeCell ref="I33:I34"/>
    <mergeCell ref="Q30:Q36"/>
    <mergeCell ref="B30:C36"/>
    <mergeCell ref="D30:D36"/>
    <mergeCell ref="H33:H34"/>
    <mergeCell ref="Q23:Q29"/>
    <mergeCell ref="G26:G27"/>
    <mergeCell ref="H26:H27"/>
    <mergeCell ref="I26:I27"/>
    <mergeCell ref="J26:J27"/>
    <mergeCell ref="P23:P29"/>
    <mergeCell ref="Q53:Q59"/>
    <mergeCell ref="N33:N34"/>
    <mergeCell ref="O33:O34"/>
    <mergeCell ref="O56:O57"/>
    <mergeCell ref="A37:P37"/>
    <mergeCell ref="A38:A52"/>
    <mergeCell ref="B38:C52"/>
    <mergeCell ref="D38:D52"/>
    <mergeCell ref="A30:A36"/>
    <mergeCell ref="J33:J34"/>
    <mergeCell ref="E30:E36"/>
    <mergeCell ref="F30:F36"/>
    <mergeCell ref="Q38:Q52"/>
    <mergeCell ref="A53:A59"/>
    <mergeCell ref="B53:C59"/>
    <mergeCell ref="D53:D59"/>
    <mergeCell ref="E53:E59"/>
    <mergeCell ref="F53:F59"/>
    <mergeCell ref="M56:M57"/>
    <mergeCell ref="G33:G34"/>
    <mergeCell ref="P53:P59"/>
    <mergeCell ref="J56:J57"/>
    <mergeCell ref="P30:P36"/>
    <mergeCell ref="I38:I39"/>
    <mergeCell ref="I56:I57"/>
    <mergeCell ref="E38:E52"/>
    <mergeCell ref="F38:F52"/>
    <mergeCell ref="G38:G47"/>
    <mergeCell ref="H38:H47"/>
    <mergeCell ref="A68:A74"/>
    <mergeCell ref="B68:C74"/>
    <mergeCell ref="D68:D74"/>
    <mergeCell ref="E68:E74"/>
    <mergeCell ref="A60:P60"/>
    <mergeCell ref="N38:N39"/>
    <mergeCell ref="P38:P52"/>
    <mergeCell ref="G56:G57"/>
    <mergeCell ref="H56:H57"/>
    <mergeCell ref="K38:K39"/>
    <mergeCell ref="L38:L39"/>
    <mergeCell ref="J38:J39"/>
    <mergeCell ref="O38:O39"/>
    <mergeCell ref="K56:K57"/>
    <mergeCell ref="L56:L57"/>
    <mergeCell ref="N56:N57"/>
    <mergeCell ref="M38:M39"/>
    <mergeCell ref="P68:P74"/>
    <mergeCell ref="K71:K72"/>
    <mergeCell ref="L71:L72"/>
    <mergeCell ref="M71:M72"/>
    <mergeCell ref="N71:N72"/>
    <mergeCell ref="P61:P67"/>
    <mergeCell ref="N64:N65"/>
    <mergeCell ref="O64:O65"/>
    <mergeCell ref="B76:C82"/>
    <mergeCell ref="D76:D82"/>
    <mergeCell ref="E76:E82"/>
    <mergeCell ref="F68:F74"/>
    <mergeCell ref="F76:F82"/>
    <mergeCell ref="O71:O72"/>
    <mergeCell ref="A75:P75"/>
    <mergeCell ref="A61:A67"/>
    <mergeCell ref="B61:C67"/>
    <mergeCell ref="D61:D67"/>
    <mergeCell ref="E61:E67"/>
    <mergeCell ref="F61:F67"/>
    <mergeCell ref="M64:M65"/>
    <mergeCell ref="O79:O80"/>
    <mergeCell ref="A76:A82"/>
    <mergeCell ref="Q61:Q67"/>
    <mergeCell ref="G64:G65"/>
    <mergeCell ref="H64:H65"/>
    <mergeCell ref="I64:I65"/>
    <mergeCell ref="J64:J65"/>
    <mergeCell ref="K64:K65"/>
    <mergeCell ref="L64:L65"/>
    <mergeCell ref="Q76:Q82"/>
    <mergeCell ref="G79:G80"/>
    <mergeCell ref="H79:H80"/>
    <mergeCell ref="I79:I80"/>
    <mergeCell ref="J79:J80"/>
    <mergeCell ref="K79:K80"/>
    <mergeCell ref="L79:L80"/>
    <mergeCell ref="M79:M80"/>
    <mergeCell ref="N79:N80"/>
    <mergeCell ref="P76:P82"/>
    <mergeCell ref="Q68:Q74"/>
    <mergeCell ref="G71:G72"/>
    <mergeCell ref="H71:H72"/>
    <mergeCell ref="I71:I72"/>
    <mergeCell ref="J71:J72"/>
    <mergeCell ref="Q83:Q89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A83:A89"/>
    <mergeCell ref="B83:C89"/>
    <mergeCell ref="D83:D89"/>
    <mergeCell ref="E83:E89"/>
    <mergeCell ref="F83:F89"/>
    <mergeCell ref="P83:P89"/>
    <mergeCell ref="A97:A102"/>
    <mergeCell ref="B97:F102"/>
    <mergeCell ref="A90:A96"/>
    <mergeCell ref="B90:C96"/>
    <mergeCell ref="D90:D96"/>
    <mergeCell ref="F90:F96"/>
    <mergeCell ref="E90:E96"/>
    <mergeCell ref="P97:P102"/>
    <mergeCell ref="Q90:Q96"/>
    <mergeCell ref="G93:G94"/>
    <mergeCell ref="H93:H94"/>
    <mergeCell ref="I93:I94"/>
    <mergeCell ref="J93:J94"/>
    <mergeCell ref="K93:K94"/>
    <mergeCell ref="L93:L94"/>
    <mergeCell ref="M93:M94"/>
    <mergeCell ref="N93:N94"/>
    <mergeCell ref="P90:P96"/>
    <mergeCell ref="O93:O94"/>
  </mergeCells>
  <phoneticPr fontId="1" type="noConversion"/>
  <pageMargins left="0.75" right="0.75" top="0.55000000000000004" bottom="0.25" header="0.5" footer="0.24"/>
  <pageSetup paperSize="9" scale="59" orientation="landscape" verticalDpi="0" r:id="rId1"/>
  <headerFooter alignWithMargins="0"/>
  <rowBreaks count="2" manualBreakCount="2">
    <brk id="36" max="15" man="1"/>
    <brk id="7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индикаторы</vt:lpstr>
      <vt:lpstr>приложение мероприятий</vt:lpstr>
      <vt:lpstr>Распределение (справочно)</vt:lpstr>
      <vt:lpstr>приложение мероприятий (Снежан)</vt:lpstr>
      <vt:lpstr>индикаторы!Область_печати</vt:lpstr>
      <vt:lpstr>'приложение мероприятий'!Область_печати</vt:lpstr>
      <vt:lpstr>'приложение мероприятий (Снежан)'!Область_печати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2016-12-05T13:44:01Z</cp:lastPrinted>
  <dcterms:created xsi:type="dcterms:W3CDTF">2012-09-11T11:25:31Z</dcterms:created>
  <dcterms:modified xsi:type="dcterms:W3CDTF">2016-12-05T13:45:58Z</dcterms:modified>
</cp:coreProperties>
</file>