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приложение №1" sheetId="10" r:id="rId1"/>
  </sheets>
  <definedNames>
    <definedName name="_xlnm.Print_Area" localSheetId="0">'приложение №1'!$A$1:$K$195</definedName>
  </definedNames>
  <calcPr calcId="145621"/>
</workbook>
</file>

<file path=xl/calcChain.xml><?xml version="1.0" encoding="utf-8"?>
<calcChain xmlns="http://schemas.openxmlformats.org/spreadsheetml/2006/main">
  <c r="I157" i="10"/>
  <c r="J157"/>
  <c r="H157"/>
  <c r="E160"/>
  <c r="F160"/>
  <c r="E161"/>
  <c r="E159"/>
  <c r="E158"/>
  <c r="E157"/>
  <c r="E155"/>
  <c r="G154"/>
  <c r="H154"/>
  <c r="I154"/>
  <c r="J154"/>
  <c r="J151" s="1"/>
  <c r="F154"/>
  <c r="G151"/>
  <c r="H151"/>
  <c r="I151"/>
  <c r="F151"/>
  <c r="E153"/>
  <c r="E152"/>
  <c r="E133"/>
  <c r="I136"/>
  <c r="I133" s="1"/>
  <c r="J136"/>
  <c r="J133" s="1"/>
  <c r="H136"/>
  <c r="H133"/>
  <c r="E138"/>
  <c r="E137"/>
  <c r="E135"/>
  <c r="E134"/>
  <c r="E103"/>
  <c r="J19"/>
  <c r="G20"/>
  <c r="H20"/>
  <c r="I20"/>
  <c r="J20"/>
  <c r="G21"/>
  <c r="H21"/>
  <c r="I21"/>
  <c r="J21"/>
  <c r="G22"/>
  <c r="H22"/>
  <c r="I22"/>
  <c r="J22"/>
  <c r="F22"/>
  <c r="F21"/>
  <c r="F20"/>
  <c r="F19"/>
  <c r="F23"/>
  <c r="F18" l="1"/>
  <c r="J18"/>
  <c r="E154"/>
  <c r="E151"/>
  <c r="E136"/>
  <c r="G23"/>
  <c r="H23"/>
  <c r="I23"/>
  <c r="J23"/>
  <c r="E27"/>
  <c r="E25"/>
  <c r="E24"/>
  <c r="E22"/>
  <c r="E26"/>
  <c r="E32"/>
  <c r="E23" l="1"/>
  <c r="E31"/>
  <c r="F28"/>
  <c r="J28"/>
  <c r="H110"/>
  <c r="H111" s="1"/>
  <c r="E111" s="1"/>
  <c r="H105"/>
  <c r="H106" s="1"/>
  <c r="H100"/>
  <c r="H101" s="1"/>
  <c r="H94"/>
  <c r="H95" s="1"/>
  <c r="E44"/>
  <c r="E45"/>
  <c r="E50"/>
  <c r="E51"/>
  <c r="E53"/>
  <c r="E54"/>
  <c r="E56"/>
  <c r="E57"/>
  <c r="E59"/>
  <c r="E60"/>
  <c r="E62"/>
  <c r="E63"/>
  <c r="E64"/>
  <c r="E65"/>
  <c r="E66"/>
  <c r="E68"/>
  <c r="E69"/>
  <c r="E70"/>
  <c r="E72"/>
  <c r="E74"/>
  <c r="E75"/>
  <c r="E76"/>
  <c r="E77"/>
  <c r="E78"/>
  <c r="E80"/>
  <c r="E81"/>
  <c r="E82"/>
  <c r="E83"/>
  <c r="E84"/>
  <c r="E86"/>
  <c r="E87"/>
  <c r="E88"/>
  <c r="E92"/>
  <c r="E93"/>
  <c r="E96"/>
  <c r="E98"/>
  <c r="E99"/>
  <c r="E104"/>
  <c r="E105"/>
  <c r="E114"/>
  <c r="E116"/>
  <c r="E117"/>
  <c r="E118"/>
  <c r="E122"/>
  <c r="E123"/>
  <c r="E124"/>
  <c r="E127"/>
  <c r="E128"/>
  <c r="E129"/>
  <c r="E130"/>
  <c r="E131"/>
  <c r="E132"/>
  <c r="E164"/>
  <c r="E171"/>
  <c r="E172"/>
  <c r="E173"/>
  <c r="E174"/>
  <c r="E178"/>
  <c r="E179"/>
  <c r="E180"/>
  <c r="E181"/>
  <c r="E185"/>
  <c r="E186"/>
  <c r="E187"/>
  <c r="E188"/>
  <c r="E189"/>
  <c r="E192"/>
  <c r="E30"/>
  <c r="F195"/>
  <c r="F184"/>
  <c r="F177"/>
  <c r="F182" s="1"/>
  <c r="F183" s="1"/>
  <c r="F170"/>
  <c r="E170" s="1"/>
  <c r="F166"/>
  <c r="F165"/>
  <c r="F115"/>
  <c r="F112"/>
  <c r="F109" s="1"/>
  <c r="E109" s="1"/>
  <c r="F106"/>
  <c r="F107" s="1"/>
  <c r="F102"/>
  <c r="E102" s="1"/>
  <c r="F85"/>
  <c r="F79"/>
  <c r="F73"/>
  <c r="F71"/>
  <c r="E71" s="1"/>
  <c r="F67"/>
  <c r="F61"/>
  <c r="F55"/>
  <c r="F52"/>
  <c r="F46" s="1"/>
  <c r="F43" s="1"/>
  <c r="E43" s="1"/>
  <c r="F49"/>
  <c r="F48"/>
  <c r="F39"/>
  <c r="J67"/>
  <c r="I67"/>
  <c r="H67"/>
  <c r="G67"/>
  <c r="G95"/>
  <c r="G112"/>
  <c r="G168"/>
  <c r="I190"/>
  <c r="H190"/>
  <c r="G190"/>
  <c r="G58"/>
  <c r="G55" s="1"/>
  <c r="G49"/>
  <c r="F40" l="1"/>
  <c r="F163"/>
  <c r="E110"/>
  <c r="H112"/>
  <c r="H113" s="1"/>
  <c r="E95"/>
  <c r="E94"/>
  <c r="E55"/>
  <c r="E190"/>
  <c r="F100"/>
  <c r="F101" s="1"/>
  <c r="E101" s="1"/>
  <c r="E91"/>
  <c r="E67"/>
  <c r="E182"/>
  <c r="F47"/>
  <c r="F175"/>
  <c r="E112"/>
  <c r="E52"/>
  <c r="E58"/>
  <c r="F193"/>
  <c r="E177"/>
  <c r="E49"/>
  <c r="F113"/>
  <c r="E113" s="1"/>
  <c r="E100" l="1"/>
  <c r="F97"/>
  <c r="E97" s="1"/>
  <c r="F41"/>
  <c r="F176"/>
  <c r="E175"/>
  <c r="E46"/>
  <c r="G47"/>
  <c r="F194" l="1"/>
  <c r="F191" s="1"/>
  <c r="F38"/>
  <c r="F169"/>
  <c r="E47"/>
  <c r="J79"/>
  <c r="I79"/>
  <c r="H79"/>
  <c r="G79"/>
  <c r="H89"/>
  <c r="H90" s="1"/>
  <c r="G89"/>
  <c r="J85"/>
  <c r="I85"/>
  <c r="H85"/>
  <c r="G85"/>
  <c r="E79" l="1"/>
  <c r="E85"/>
  <c r="E89"/>
  <c r="E90"/>
  <c r="G184"/>
  <c r="I184"/>
  <c r="J184"/>
  <c r="E48" l="1"/>
  <c r="I167"/>
  <c r="J167"/>
  <c r="I193"/>
  <c r="I39"/>
  <c r="I194" l="1"/>
  <c r="J194"/>
  <c r="J193" l="1"/>
  <c r="E20"/>
  <c r="E21"/>
  <c r="I42" l="1"/>
  <c r="J42"/>
  <c r="J195" s="1"/>
  <c r="J191" s="1"/>
  <c r="G39"/>
  <c r="H39"/>
  <c r="J39"/>
  <c r="E39" l="1"/>
  <c r="I195"/>
  <c r="I191" s="1"/>
  <c r="I199" s="1"/>
  <c r="H184"/>
  <c r="E184" s="1"/>
  <c r="G167"/>
  <c r="H167"/>
  <c r="H42" s="1"/>
  <c r="H195" s="1"/>
  <c r="G166"/>
  <c r="G165"/>
  <c r="H193"/>
  <c r="J183"/>
  <c r="I183" s="1"/>
  <c r="H183" s="1"/>
  <c r="G183" s="1"/>
  <c r="E183" s="1"/>
  <c r="J176"/>
  <c r="I176" s="1"/>
  <c r="H125"/>
  <c r="H126" s="1"/>
  <c r="G125"/>
  <c r="J121"/>
  <c r="I121"/>
  <c r="H121"/>
  <c r="H119"/>
  <c r="G120"/>
  <c r="J115"/>
  <c r="I115"/>
  <c r="H115"/>
  <c r="G115"/>
  <c r="J73"/>
  <c r="I73"/>
  <c r="H73"/>
  <c r="G73"/>
  <c r="J61"/>
  <c r="I61"/>
  <c r="H61"/>
  <c r="G61"/>
  <c r="E61" l="1"/>
  <c r="E73"/>
  <c r="E115"/>
  <c r="H120"/>
  <c r="E120" s="1"/>
  <c r="E119"/>
  <c r="E166"/>
  <c r="E121"/>
  <c r="G126"/>
  <c r="E126" s="1"/>
  <c r="E125"/>
  <c r="E165"/>
  <c r="G42"/>
  <c r="E167"/>
  <c r="H194"/>
  <c r="H191" s="1"/>
  <c r="H199" s="1"/>
  <c r="H176"/>
  <c r="G176" s="1"/>
  <c r="E40"/>
  <c r="J169"/>
  <c r="J168" s="1"/>
  <c r="E168" s="1"/>
  <c r="G163"/>
  <c r="E108" l="1"/>
  <c r="E106"/>
  <c r="G107"/>
  <c r="E107" s="1"/>
  <c r="G195"/>
  <c r="E195" s="1"/>
  <c r="E42"/>
  <c r="E163"/>
  <c r="G169"/>
  <c r="E176"/>
  <c r="G193"/>
  <c r="E193" s="1"/>
  <c r="I29"/>
  <c r="H29"/>
  <c r="G29"/>
  <c r="G19" s="1"/>
  <c r="G18" l="1"/>
  <c r="H28"/>
  <c r="H19"/>
  <c r="H18" s="1"/>
  <c r="I28"/>
  <c r="I19"/>
  <c r="I18" s="1"/>
  <c r="E29"/>
  <c r="E28" s="1"/>
  <c r="G28"/>
  <c r="E169"/>
  <c r="E19" l="1"/>
  <c r="E18"/>
  <c r="E41"/>
  <c r="G194"/>
  <c r="E38"/>
  <c r="E194" l="1"/>
  <c r="G191"/>
  <c r="E191" l="1"/>
  <c r="G199"/>
</calcChain>
</file>

<file path=xl/sharedStrings.xml><?xml version="1.0" encoding="utf-8"?>
<sst xmlns="http://schemas.openxmlformats.org/spreadsheetml/2006/main" count="246" uniqueCount="86">
  <si>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</si>
  <si>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</si>
  <si>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</si>
  <si>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</si>
  <si>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</si>
  <si>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</si>
  <si>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</si>
  <si>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</si>
  <si>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</si>
  <si>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</si>
  <si>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</si>
  <si>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</si>
  <si>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</si>
  <si>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</si>
  <si>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</si>
  <si>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</si>
  <si>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</si>
  <si>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</si>
  <si>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</si>
  <si>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</si>
  <si>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</si>
  <si>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</si>
  <si>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</si>
  <si>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</si>
  <si>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</si>
  <si>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</si>
  <si>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</si>
  <si>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</si>
  <si>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</si>
  <si>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</si>
  <si>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</si>
  <si>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</si>
  <si>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</si>
  <si>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</si>
  <si>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</si>
  <si>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</si>
  <si>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</si>
  <si>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>Содержание, ремонт и обустройство автомобильных дорог общего пользования местного значения вне границ населенных пунктов общей протяженностью 376,0 км ( в том чиле резерв 4 563 626,29 руб. Илеза-Митинская)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</si>
  <si>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</si>
  <si>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</si>
  <si>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</si>
  <si>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</si>
  <si>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</si>
  <si>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</si>
  <si>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</si>
  <si>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</si>
  <si>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</si>
  <si>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</si>
  <si>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</si>
  <si>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</si>
  <si>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Гашение кредиторской задолженности за 2019 год в соответствии с отчетами на 01.01.2020г.</t>
  </si>
  <si>
    <t>Поселения</t>
  </si>
  <si>
    <t>Ремонт а/д Шурай - Митинская</t>
  </si>
  <si>
    <t>к изменениям в программу "Развитие транспортной системы Устьянского района"</t>
  </si>
  <si>
    <t>Гашение кредиторской задолженности за 2020 год в соответствии с отчетами на 01.01.2021г.</t>
  </si>
  <si>
    <r>
      <t>в соответствии с решением Собрания депутатов № 314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 19 февраля 2021г.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</si>
  <si>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</si>
  <si>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</si>
  <si>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</si>
  <si>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</si>
  <si>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</si>
  <si>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</t>
    </r>
    <r>
      <rPr>
        <sz val="12"/>
        <color rgb="FF000000"/>
        <rFont val="Times New Roman"/>
        <family val="1"/>
        <charset val="204"/>
      </rPr>
      <t>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</si>
  <si>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>населенных пунктов в границах муниципального района,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</si>
  <si>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</si>
  <si>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sz val="12"/>
        <color rgb="FF000000"/>
        <rFont val="Times New Roman"/>
        <family val="1"/>
        <charset val="204"/>
      </rPr>
      <t>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</si>
  <si>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 xml:space="preserve"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короновирусной пандемии </t>
  </si>
  <si>
    <t>0,00,</t>
  </si>
  <si>
    <t>2.4.</t>
  </si>
  <si>
    <t>На содержание и обустройство автомобильных дорог общего пользования  местного значения населенных пунктов (поселения) в границах муниципального района включая обеспечение безопасности дорожного движения на них</t>
  </si>
  <si>
    <t>На ремонт и обустройство автомобильных дорог общего пользования местного значения населенных пунктов (поселения) в границах муниципального района включая обеспечение безопасности дорожного движения на них</t>
  </si>
  <si>
    <r>
      <t>К</t>
    </r>
    <r>
      <rPr>
        <sz val="12"/>
        <color theme="1"/>
        <rFont val="Times New Roman"/>
        <family val="1"/>
        <charset val="204"/>
      </rPr>
      <t>апитальный ремонт и ремонт дворовых территорий многоквартирных домов,проездов к дворовым территориям многоквартирных домов населенных пунктов сельских поселений</t>
    </r>
  </si>
  <si>
    <r>
      <t>Содержание,капитальный ремонт,ремонт и обустройство автомобильных дорог общего пользования местного значения,включая обеспечение безопасности дорожного движения на них,в границах муниципального района за исключением автомобильных дорог в границах населенных пунктов городского поселения "Октябрьское"</t>
    </r>
    <r>
      <rPr>
        <b/>
        <u/>
        <sz val="12"/>
        <color theme="1"/>
        <rFont val="Times New Roman"/>
        <family val="1"/>
        <charset val="204"/>
      </rPr>
      <t xml:space="preserve"> в том числе:</t>
    </r>
  </si>
  <si>
    <t>0.00</t>
  </si>
  <si>
    <t>Всего, в т.ч</t>
  </si>
  <si>
    <t>Возвращение затрат;
ООО "Фаркоп",
ИП Илатовский,
ИП Симонцев</t>
  </si>
  <si>
    <t xml:space="preserve">УСиИ 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</si>
  <si>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 (Управление строительства и инфраструктуры)</t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</si>
  <si>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u/>
        <sz val="12"/>
        <color rgb="FF000000"/>
        <rFont val="Times New Roman"/>
        <family val="1"/>
        <charset val="204"/>
      </rPr>
      <t>в том числе:</t>
    </r>
  </si>
  <si>
    <t>Реконструкция автомобильной дороги общего пользования общего пользования Аверкиевская-Малиновка (в том числе разработка проекта реконструкции) за счет средств муниципального дорожного фонда.</t>
  </si>
  <si>
    <r>
      <t xml:space="preserve"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вне границ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</si>
  <si>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t xml:space="preserve"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 границах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</si>
  <si>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rPr>
        <b/>
        <sz val="12"/>
        <color rgb="FF000000"/>
        <rFont val="Times New Roman"/>
        <family val="1"/>
        <charset val="204"/>
      </rPr>
      <t>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  </r>
  </si>
  <si>
    <t>Администрация</t>
  </si>
  <si>
    <r>
      <rPr>
        <b/>
        <sz val="12"/>
        <color rgb="FF000000"/>
        <rFont val="Times New Roman"/>
        <family val="1"/>
        <charset val="204"/>
      </rPr>
      <t>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и   искусственных сооружений на них в границах муниципального района , за исключением автомобильных дорог в границах населенных пунктов городского поселения "Октябрьское"</t>
    </r>
  </si>
  <si>
    <t xml:space="preserve">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</si>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</sst>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0" fontId="11" fillId="4" borderId="0" xfId="0" applyFont="1" applyFill="1"/>
    <xf numFmtId="4" fontId="4" fillId="4" borderId="9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0" fillId="4" borderId="0" xfId="0" applyFill="1"/>
    <xf numFmtId="0" fontId="6" fillId="4" borderId="1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11" fillId="4" borderId="0" xfId="0" applyNumberFormat="1" applyFont="1" applyFill="1"/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3" borderId="2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4" fillId="4" borderId="1" xfId="0" applyFont="1" applyFill="1" applyBorder="1"/>
    <xf numFmtId="0" fontId="5" fillId="4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4" fontId="1" fillId="0" borderId="16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 wrapText="1"/>
    </xf>
    <xf numFmtId="4" fontId="14" fillId="2" borderId="7" xfId="0" applyNumberFormat="1" applyFont="1" applyFill="1" applyBorder="1" applyAlignment="1">
      <alignment horizontal="center" vertical="center"/>
    </xf>
    <xf numFmtId="4" fontId="14" fillId="2" borderId="14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4" fontId="14" fillId="2" borderId="25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0" fontId="12" fillId="2" borderId="22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" fontId="4" fillId="2" borderId="9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top" wrapText="1"/>
    </xf>
    <xf numFmtId="0" fontId="20" fillId="2" borderId="20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top" wrapText="1"/>
    </xf>
    <xf numFmtId="4" fontId="4" fillId="2" borderId="35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center"/>
    </xf>
    <xf numFmtId="4" fontId="1" fillId="2" borderId="35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19" fillId="0" borderId="28" xfId="0" applyNumberFormat="1" applyFont="1" applyFill="1" applyBorder="1" applyAlignment="1">
      <alignment horizontal="left" vertical="center" wrapText="1"/>
    </xf>
    <xf numFmtId="4" fontId="19" fillId="0" borderId="33" xfId="0" applyNumberFormat="1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19" fillId="2" borderId="26" xfId="0" applyNumberFormat="1" applyFont="1" applyFill="1" applyBorder="1" applyAlignment="1">
      <alignment horizontal="left" vertical="center" wrapText="1"/>
    </xf>
    <xf numFmtId="4" fontId="19" fillId="2" borderId="28" xfId="0" applyNumberFormat="1" applyFont="1" applyFill="1" applyBorder="1" applyAlignment="1">
      <alignment horizontal="left" vertical="center" wrapText="1"/>
    </xf>
    <xf numFmtId="4" fontId="19" fillId="2" borderId="33" xfId="0" applyNumberFormat="1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4" fontId="19" fillId="2" borderId="53" xfId="0" applyNumberFormat="1" applyFont="1" applyFill="1" applyBorder="1" applyAlignment="1">
      <alignment horizontal="left" vertical="center" wrapText="1"/>
    </xf>
    <xf numFmtId="4" fontId="19" fillId="2" borderId="54" xfId="0" applyNumberFormat="1" applyFont="1" applyFill="1" applyBorder="1" applyAlignment="1">
      <alignment horizontal="left" vertical="center" wrapText="1"/>
    </xf>
    <xf numFmtId="16" fontId="12" fillId="2" borderId="53" xfId="0" applyNumberFormat="1" applyFont="1" applyFill="1" applyBorder="1" applyAlignment="1">
      <alignment horizontal="center" vertical="center" wrapText="1"/>
    </xf>
    <xf numFmtId="16" fontId="12" fillId="2" borderId="54" xfId="0" applyNumberFormat="1" applyFont="1" applyFill="1" applyBorder="1" applyAlignment="1">
      <alignment horizontal="center" vertical="center" wrapText="1"/>
    </xf>
    <xf numFmtId="16" fontId="12" fillId="2" borderId="55" xfId="0" applyNumberFormat="1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2" fillId="2" borderId="46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12" fillId="2" borderId="64" xfId="0" applyFont="1" applyFill="1" applyBorder="1" applyAlignment="1">
      <alignment horizontal="left" vertical="center" wrapText="1"/>
    </xf>
    <xf numFmtId="0" fontId="12" fillId="2" borderId="58" xfId="0" applyFont="1" applyFill="1" applyBorder="1" applyAlignment="1">
      <alignment horizontal="left" vertical="center" wrapText="1"/>
    </xf>
    <xf numFmtId="0" fontId="12" fillId="2" borderId="59" xfId="0" applyFont="1" applyFill="1" applyBorder="1" applyAlignment="1">
      <alignment horizontal="left" vertical="center" wrapText="1"/>
    </xf>
    <xf numFmtId="0" fontId="12" fillId="2" borderId="65" xfId="0" applyFont="1" applyFill="1" applyBorder="1" applyAlignment="1">
      <alignment horizontal="left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4" fontId="19" fillId="2" borderId="63" xfId="0" applyNumberFormat="1" applyFont="1" applyFill="1" applyBorder="1" applyAlignment="1">
      <alignment horizontal="left" vertical="center" wrapText="1"/>
    </xf>
    <xf numFmtId="4" fontId="19" fillId="2" borderId="38" xfId="0" applyNumberFormat="1" applyFont="1" applyFill="1" applyBorder="1" applyAlignment="1">
      <alignment horizontal="left" vertical="center" wrapText="1"/>
    </xf>
    <xf numFmtId="4" fontId="19" fillId="2" borderId="4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1" fillId="2" borderId="32" xfId="0" applyFont="1" applyFill="1" applyBorder="1" applyAlignment="1">
      <alignment horizontal="right"/>
    </xf>
    <xf numFmtId="0" fontId="5" fillId="0" borderId="32" xfId="0" applyFont="1" applyBorder="1" applyAlignment="1"/>
    <xf numFmtId="0" fontId="6" fillId="2" borderId="2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2" borderId="43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99"/>
  <sheetViews>
    <sheetView tabSelected="1" view="pageBreakPreview" zoomScale="70" zoomScaleNormal="70" zoomScaleSheetLayoutView="70" workbookViewId="0">
      <selection activeCell="A157" sqref="A151:A162"/>
    </sheetView>
  </sheetViews>
  <sheetFormatPr defaultRowHeight="15"/>
  <cols>
    <col min="1" max="1" width="4.5703125" customWidth="1"/>
    <col min="2" max="2" width="49.5703125" style="2" customWidth="1"/>
    <col min="3" max="3" width="28.7109375" style="2" customWidth="1"/>
    <col min="4" max="5" width="20.85546875" customWidth="1"/>
    <col min="6" max="6" width="21.85546875" customWidth="1"/>
    <col min="7" max="7" width="21.42578125" style="1" customWidth="1"/>
    <col min="8" max="8" width="20.5703125" style="1" customWidth="1"/>
    <col min="9" max="9" width="20.7109375" style="1" customWidth="1"/>
    <col min="10" max="10" width="24.42578125" style="1" customWidth="1"/>
    <col min="11" max="11" width="46.7109375" style="3" customWidth="1"/>
    <col min="12" max="12" width="13.140625" bestFit="1" customWidth="1"/>
    <col min="13" max="13" width="11.140625" bestFit="1" customWidth="1"/>
  </cols>
  <sheetData>
    <row r="1" spans="1:11" ht="0.75" customHeight="1">
      <c r="D1" s="4"/>
      <c r="E1" s="4"/>
      <c r="F1" s="4"/>
      <c r="G1" s="5"/>
      <c r="H1" s="5"/>
      <c r="I1" s="5"/>
      <c r="J1" s="5"/>
      <c r="K1" s="9"/>
    </row>
    <row r="2" spans="1:11" ht="15" hidden="1" customHeight="1" thickBot="1">
      <c r="D2" s="4"/>
      <c r="E2" s="4"/>
      <c r="F2" s="4"/>
      <c r="G2" s="5"/>
      <c r="H2" s="5"/>
      <c r="I2" s="5"/>
      <c r="J2" s="5"/>
      <c r="K2" s="9"/>
    </row>
    <row r="3" spans="1:11" ht="15" hidden="1" customHeight="1" thickBot="1">
      <c r="D3" s="4"/>
      <c r="E3" s="4"/>
      <c r="F3" s="4"/>
      <c r="G3" s="5"/>
      <c r="H3" s="5"/>
      <c r="I3" s="5"/>
      <c r="J3" s="5"/>
      <c r="K3" s="9"/>
    </row>
    <row r="4" spans="1:11" ht="15" hidden="1" customHeight="1" thickBot="1">
      <c r="D4" s="4"/>
      <c r="E4" s="4"/>
      <c r="F4" s="4"/>
      <c r="G4" s="5"/>
      <c r="H4" s="5"/>
      <c r="I4" s="5"/>
      <c r="J4" s="5"/>
      <c r="K4" s="9"/>
    </row>
    <row r="5" spans="1:11" ht="15" hidden="1" customHeight="1" thickBot="1">
      <c r="D5" s="7"/>
      <c r="E5" s="7"/>
      <c r="F5" s="33"/>
      <c r="G5" s="8"/>
      <c r="H5" s="8"/>
      <c r="I5" s="8"/>
      <c r="J5" s="8"/>
      <c r="K5" s="10"/>
    </row>
    <row r="6" spans="1:11" ht="15" hidden="1" customHeight="1" thickBot="1">
      <c r="D6" s="7"/>
      <c r="E6" s="7"/>
      <c r="F6" s="33"/>
      <c r="G6" s="8"/>
      <c r="H6" s="8"/>
      <c r="I6" s="8"/>
      <c r="J6" s="8"/>
      <c r="K6" s="11"/>
    </row>
    <row r="7" spans="1:11" ht="15" customHeight="1">
      <c r="A7" s="35"/>
      <c r="B7" s="36"/>
      <c r="C7" s="36"/>
      <c r="D7" s="34"/>
      <c r="E7" s="34"/>
      <c r="F7" s="34"/>
      <c r="G7" s="226"/>
      <c r="H7" s="226"/>
      <c r="I7" s="226"/>
      <c r="J7" s="226"/>
      <c r="K7" s="226"/>
    </row>
    <row r="8" spans="1:11" ht="15" customHeight="1">
      <c r="A8" s="32"/>
      <c r="B8" s="227" t="s">
        <v>53</v>
      </c>
      <c r="C8" s="228"/>
      <c r="D8" s="228"/>
      <c r="E8" s="228"/>
      <c r="F8" s="228"/>
      <c r="G8" s="228"/>
      <c r="H8" s="228"/>
      <c r="I8" s="228"/>
      <c r="J8" s="228"/>
      <c r="K8" s="228"/>
    </row>
    <row r="9" spans="1:11" ht="15" customHeight="1" thickBot="1">
      <c r="A9" s="32"/>
      <c r="B9" s="36"/>
      <c r="C9" s="229" t="s">
        <v>55</v>
      </c>
      <c r="D9" s="230"/>
      <c r="E9" s="230"/>
      <c r="F9" s="230"/>
      <c r="G9" s="230"/>
      <c r="H9" s="230"/>
      <c r="I9" s="230"/>
      <c r="J9" s="230"/>
      <c r="K9" s="230"/>
    </row>
    <row r="10" spans="1:11" ht="15.75">
      <c r="A10" s="238" t="s">
        <v>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1" ht="15.75">
      <c r="A11" s="163" t="s">
        <v>1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5"/>
    </row>
    <row r="12" spans="1:11" ht="15.75">
      <c r="A12" s="163" t="s">
        <v>33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5"/>
    </row>
    <row r="13" spans="1:11" ht="13.5" customHeight="1">
      <c r="A13" s="166" t="s">
        <v>2</v>
      </c>
      <c r="B13" s="136" t="s">
        <v>27</v>
      </c>
      <c r="C13" s="135" t="s">
        <v>3</v>
      </c>
      <c r="D13" s="168" t="s">
        <v>4</v>
      </c>
      <c r="E13" s="168" t="s">
        <v>5</v>
      </c>
      <c r="F13" s="168"/>
      <c r="G13" s="168"/>
      <c r="H13" s="168"/>
      <c r="I13" s="168"/>
      <c r="J13" s="168"/>
      <c r="K13" s="231" t="s">
        <v>6</v>
      </c>
    </row>
    <row r="14" spans="1:11" ht="15.75">
      <c r="A14" s="166"/>
      <c r="B14" s="121"/>
      <c r="C14" s="135"/>
      <c r="D14" s="168"/>
      <c r="E14" s="168" t="s">
        <v>8</v>
      </c>
      <c r="F14" s="37"/>
      <c r="G14" s="168"/>
      <c r="H14" s="168"/>
      <c r="I14" s="168"/>
      <c r="J14" s="168"/>
      <c r="K14" s="143"/>
    </row>
    <row r="15" spans="1:11" ht="15.75">
      <c r="A15" s="166"/>
      <c r="B15" s="167"/>
      <c r="C15" s="135"/>
      <c r="D15" s="168"/>
      <c r="E15" s="168"/>
      <c r="F15" s="37">
        <v>2020</v>
      </c>
      <c r="G15" s="37">
        <v>2021</v>
      </c>
      <c r="H15" s="37">
        <v>2022</v>
      </c>
      <c r="I15" s="37">
        <v>2023</v>
      </c>
      <c r="J15" s="37">
        <v>2024</v>
      </c>
      <c r="K15" s="232"/>
    </row>
    <row r="16" spans="1:11" ht="15.75">
      <c r="A16" s="38">
        <v>1</v>
      </c>
      <c r="B16" s="39">
        <v>2</v>
      </c>
      <c r="C16" s="39">
        <v>3</v>
      </c>
      <c r="D16" s="40">
        <v>4</v>
      </c>
      <c r="E16" s="40">
        <v>5</v>
      </c>
      <c r="F16" s="40"/>
      <c r="G16" s="40">
        <v>7</v>
      </c>
      <c r="H16" s="40"/>
      <c r="I16" s="40"/>
      <c r="J16" s="40"/>
      <c r="K16" s="41">
        <v>11</v>
      </c>
    </row>
    <row r="17" spans="1:11" s="13" customFormat="1" ht="15.75" customHeight="1" thickBot="1">
      <c r="A17" s="241" t="s">
        <v>34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3"/>
    </row>
    <row r="18" spans="1:11" s="15" customFormat="1" ht="30" customHeight="1">
      <c r="A18" s="150" t="s">
        <v>9</v>
      </c>
      <c r="B18" s="153" t="s">
        <v>10</v>
      </c>
      <c r="C18" s="140" t="s">
        <v>11</v>
      </c>
      <c r="D18" s="70" t="s">
        <v>73</v>
      </c>
      <c r="E18" s="71">
        <f>SUM(F18:J18)</f>
        <v>9970233.6799999997</v>
      </c>
      <c r="F18" s="71">
        <f>F19+F20+F21+F22</f>
        <v>2001137.84</v>
      </c>
      <c r="G18" s="71">
        <f t="shared" ref="G18:J18" si="0">G19+G20+G21+G22</f>
        <v>2180790.84</v>
      </c>
      <c r="H18" s="71">
        <f t="shared" si="0"/>
        <v>1929435</v>
      </c>
      <c r="I18" s="71">
        <f t="shared" si="0"/>
        <v>1929435</v>
      </c>
      <c r="J18" s="72">
        <f t="shared" si="0"/>
        <v>1929435</v>
      </c>
      <c r="K18" s="244" t="s">
        <v>74</v>
      </c>
    </row>
    <row r="19" spans="1:11" s="15" customFormat="1" ht="30" customHeight="1">
      <c r="A19" s="151"/>
      <c r="B19" s="154"/>
      <c r="C19" s="141"/>
      <c r="D19" s="73" t="s">
        <v>13</v>
      </c>
      <c r="E19" s="74">
        <f t="shared" ref="E19:E30" si="1">SUM(F19:J19)</f>
        <v>0</v>
      </c>
      <c r="F19" s="74">
        <f>F24+F29</f>
        <v>0</v>
      </c>
      <c r="G19" s="74">
        <f t="shared" ref="G19:J19" si="2">G24+G29</f>
        <v>0</v>
      </c>
      <c r="H19" s="74">
        <f t="shared" si="2"/>
        <v>0</v>
      </c>
      <c r="I19" s="74">
        <f t="shared" si="2"/>
        <v>0</v>
      </c>
      <c r="J19" s="75">
        <f t="shared" si="2"/>
        <v>0</v>
      </c>
      <c r="K19" s="245"/>
    </row>
    <row r="20" spans="1:11" s="15" customFormat="1" ht="30" customHeight="1">
      <c r="A20" s="151"/>
      <c r="B20" s="154"/>
      <c r="C20" s="141"/>
      <c r="D20" s="73" t="s">
        <v>14</v>
      </c>
      <c r="E20" s="74">
        <f t="shared" si="1"/>
        <v>0</v>
      </c>
      <c r="F20" s="74">
        <f>F25+F30</f>
        <v>0</v>
      </c>
      <c r="G20" s="74">
        <f t="shared" ref="G20:J20" si="3">G25+G30</f>
        <v>0</v>
      </c>
      <c r="H20" s="74">
        <f t="shared" si="3"/>
        <v>0</v>
      </c>
      <c r="I20" s="74">
        <f t="shared" si="3"/>
        <v>0</v>
      </c>
      <c r="J20" s="75">
        <f t="shared" si="3"/>
        <v>0</v>
      </c>
      <c r="K20" s="245"/>
    </row>
    <row r="21" spans="1:11" s="15" customFormat="1" ht="30" customHeight="1">
      <c r="A21" s="151"/>
      <c r="B21" s="154"/>
      <c r="C21" s="141"/>
      <c r="D21" s="73" t="s">
        <v>15</v>
      </c>
      <c r="E21" s="74">
        <f t="shared" si="1"/>
        <v>9970233.6799999997</v>
      </c>
      <c r="F21" s="74">
        <f>F26+F31</f>
        <v>2001137.84</v>
      </c>
      <c r="G21" s="74">
        <f t="shared" ref="G21:J21" si="4">G26+G31</f>
        <v>2180790.84</v>
      </c>
      <c r="H21" s="74">
        <f t="shared" si="4"/>
        <v>1929435</v>
      </c>
      <c r="I21" s="74">
        <f t="shared" si="4"/>
        <v>1929435</v>
      </c>
      <c r="J21" s="75">
        <f t="shared" si="4"/>
        <v>1929435</v>
      </c>
      <c r="K21" s="245"/>
    </row>
    <row r="22" spans="1:11" ht="30" customHeight="1" thickBot="1">
      <c r="A22" s="152"/>
      <c r="B22" s="155"/>
      <c r="C22" s="141"/>
      <c r="D22" s="76" t="s">
        <v>31</v>
      </c>
      <c r="E22" s="77">
        <f>SUM(F22:J22)</f>
        <v>0</v>
      </c>
      <c r="F22" s="77">
        <f>F27+F32</f>
        <v>0</v>
      </c>
      <c r="G22" s="77">
        <f t="shared" ref="G22:J22" si="5">G27+G32</f>
        <v>0</v>
      </c>
      <c r="H22" s="77">
        <f t="shared" si="5"/>
        <v>0</v>
      </c>
      <c r="I22" s="77">
        <f t="shared" si="5"/>
        <v>0</v>
      </c>
      <c r="J22" s="78">
        <f t="shared" si="5"/>
        <v>0</v>
      </c>
      <c r="K22" s="246"/>
    </row>
    <row r="23" spans="1:11" ht="30" customHeight="1">
      <c r="A23" s="140" t="s">
        <v>16</v>
      </c>
      <c r="B23" s="169" t="s">
        <v>40</v>
      </c>
      <c r="C23" s="141"/>
      <c r="D23" s="70" t="s">
        <v>73</v>
      </c>
      <c r="E23" s="71">
        <f>E24+E25+E26+E27</f>
        <v>9970233.6799999997</v>
      </c>
      <c r="F23" s="71">
        <f>F24+F25+F26+F27</f>
        <v>2001137.84</v>
      </c>
      <c r="G23" s="71">
        <f t="shared" ref="G23:J23" si="6">G24+G25+G26+G27</f>
        <v>2180790.84</v>
      </c>
      <c r="H23" s="71">
        <f t="shared" si="6"/>
        <v>1929435</v>
      </c>
      <c r="I23" s="71">
        <f t="shared" si="6"/>
        <v>1929435</v>
      </c>
      <c r="J23" s="72">
        <f t="shared" si="6"/>
        <v>1929435</v>
      </c>
      <c r="K23" s="244" t="s">
        <v>32</v>
      </c>
    </row>
    <row r="24" spans="1:11" ht="30" customHeight="1">
      <c r="A24" s="141"/>
      <c r="B24" s="170"/>
      <c r="C24" s="141"/>
      <c r="D24" s="73" t="s">
        <v>17</v>
      </c>
      <c r="E24" s="74">
        <f>SUM(F24:J24)</f>
        <v>0</v>
      </c>
      <c r="F24" s="74">
        <v>0</v>
      </c>
      <c r="G24" s="74">
        <v>0</v>
      </c>
      <c r="H24" s="74">
        <v>0</v>
      </c>
      <c r="I24" s="74">
        <v>0</v>
      </c>
      <c r="J24" s="75">
        <v>0</v>
      </c>
      <c r="K24" s="245"/>
    </row>
    <row r="25" spans="1:11" ht="30" customHeight="1">
      <c r="A25" s="141"/>
      <c r="B25" s="170"/>
      <c r="C25" s="141"/>
      <c r="D25" s="73" t="s">
        <v>18</v>
      </c>
      <c r="E25" s="74">
        <f>SUM(F25:J25)</f>
        <v>0</v>
      </c>
      <c r="F25" s="74">
        <v>0</v>
      </c>
      <c r="G25" s="74">
        <v>0</v>
      </c>
      <c r="H25" s="74">
        <v>0</v>
      </c>
      <c r="I25" s="74">
        <v>0</v>
      </c>
      <c r="J25" s="75">
        <v>0</v>
      </c>
      <c r="K25" s="245"/>
    </row>
    <row r="26" spans="1:11" ht="30" customHeight="1">
      <c r="A26" s="141"/>
      <c r="B26" s="170"/>
      <c r="C26" s="141"/>
      <c r="D26" s="73" t="s">
        <v>19</v>
      </c>
      <c r="E26" s="74">
        <f t="shared" ref="E26" si="7">SUM(F26:J26)</f>
        <v>9970233.6799999997</v>
      </c>
      <c r="F26" s="74">
        <v>2001137.84</v>
      </c>
      <c r="G26" s="74">
        <v>2180790.84</v>
      </c>
      <c r="H26" s="74">
        <v>1929435</v>
      </c>
      <c r="I26" s="74">
        <v>1929435</v>
      </c>
      <c r="J26" s="75">
        <v>1929435</v>
      </c>
      <c r="K26" s="245"/>
    </row>
    <row r="27" spans="1:11" ht="30" customHeight="1" thickBot="1">
      <c r="A27" s="190"/>
      <c r="B27" s="171"/>
      <c r="C27" s="141"/>
      <c r="D27" s="76" t="s">
        <v>31</v>
      </c>
      <c r="E27" s="77">
        <f>SUM(F27:J27)</f>
        <v>0</v>
      </c>
      <c r="F27" s="77">
        <v>0</v>
      </c>
      <c r="G27" s="77">
        <v>0</v>
      </c>
      <c r="H27" s="77">
        <v>0</v>
      </c>
      <c r="I27" s="77">
        <v>0</v>
      </c>
      <c r="J27" s="78">
        <v>0</v>
      </c>
      <c r="K27" s="245"/>
    </row>
    <row r="28" spans="1:11" ht="30" customHeight="1">
      <c r="A28" s="147" t="s">
        <v>20</v>
      </c>
      <c r="B28" s="131" t="s">
        <v>65</v>
      </c>
      <c r="C28" s="141"/>
      <c r="D28" s="79" t="s">
        <v>12</v>
      </c>
      <c r="E28" s="80">
        <f t="shared" ref="E28:J28" si="8">E29+E30+E31+E32</f>
        <v>0</v>
      </c>
      <c r="F28" s="80">
        <f t="shared" si="8"/>
        <v>0</v>
      </c>
      <c r="G28" s="80">
        <f t="shared" si="8"/>
        <v>0</v>
      </c>
      <c r="H28" s="80">
        <f t="shared" si="8"/>
        <v>0</v>
      </c>
      <c r="I28" s="80">
        <f t="shared" si="8"/>
        <v>0</v>
      </c>
      <c r="J28" s="81">
        <f t="shared" si="8"/>
        <v>0</v>
      </c>
      <c r="K28" s="179"/>
    </row>
    <row r="29" spans="1:11" ht="30" customHeight="1">
      <c r="A29" s="148"/>
      <c r="B29" s="132"/>
      <c r="C29" s="141"/>
      <c r="D29" s="73" t="s">
        <v>17</v>
      </c>
      <c r="E29" s="74">
        <f>SUM(F29:J29)</f>
        <v>0</v>
      </c>
      <c r="F29" s="74">
        <v>0</v>
      </c>
      <c r="G29" s="74">
        <f t="shared" ref="G29:I29" si="9">G35+G39</f>
        <v>0</v>
      </c>
      <c r="H29" s="74">
        <f t="shared" si="9"/>
        <v>0</v>
      </c>
      <c r="I29" s="74">
        <f t="shared" si="9"/>
        <v>0</v>
      </c>
      <c r="J29" s="75">
        <v>0</v>
      </c>
      <c r="K29" s="180"/>
    </row>
    <row r="30" spans="1:11" ht="30" customHeight="1">
      <c r="A30" s="148"/>
      <c r="B30" s="132"/>
      <c r="C30" s="141"/>
      <c r="D30" s="73" t="s">
        <v>18</v>
      </c>
      <c r="E30" s="74">
        <f t="shared" si="1"/>
        <v>0</v>
      </c>
      <c r="F30" s="74">
        <v>0</v>
      </c>
      <c r="G30" s="74">
        <v>0</v>
      </c>
      <c r="H30" s="74">
        <v>0</v>
      </c>
      <c r="I30" s="74">
        <v>0</v>
      </c>
      <c r="J30" s="75">
        <v>0</v>
      </c>
      <c r="K30" s="180"/>
    </row>
    <row r="31" spans="1:11" ht="30" customHeight="1">
      <c r="A31" s="148"/>
      <c r="B31" s="132"/>
      <c r="C31" s="141"/>
      <c r="D31" s="73" t="s">
        <v>19</v>
      </c>
      <c r="E31" s="74">
        <f>SUM(F31:J31)</f>
        <v>0</v>
      </c>
      <c r="F31" s="74">
        <v>0</v>
      </c>
      <c r="G31" s="74">
        <v>0</v>
      </c>
      <c r="H31" s="74">
        <v>0</v>
      </c>
      <c r="I31" s="74">
        <v>0</v>
      </c>
      <c r="J31" s="75">
        <v>0</v>
      </c>
      <c r="K31" s="180"/>
    </row>
    <row r="32" spans="1:11" ht="30" customHeight="1" thickBot="1">
      <c r="A32" s="149"/>
      <c r="B32" s="133"/>
      <c r="C32" s="190"/>
      <c r="D32" s="76" t="s">
        <v>31</v>
      </c>
      <c r="E32" s="77">
        <f>SUM(F32:J32)</f>
        <v>0</v>
      </c>
      <c r="F32" s="77">
        <v>0</v>
      </c>
      <c r="G32" s="77">
        <v>0</v>
      </c>
      <c r="H32" s="77">
        <v>0</v>
      </c>
      <c r="I32" s="77">
        <v>0</v>
      </c>
      <c r="J32" s="78">
        <v>0</v>
      </c>
      <c r="K32" s="181"/>
    </row>
    <row r="33" spans="1:12" ht="23.25" customHeight="1" thickBot="1">
      <c r="A33" s="182" t="s">
        <v>56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2" ht="13.5" customHeight="1">
      <c r="A34" s="185" t="s">
        <v>2</v>
      </c>
      <c r="B34" s="187" t="s">
        <v>28</v>
      </c>
      <c r="C34" s="188" t="s">
        <v>3</v>
      </c>
      <c r="D34" s="178" t="s">
        <v>4</v>
      </c>
      <c r="E34" s="178" t="s">
        <v>5</v>
      </c>
      <c r="F34" s="178"/>
      <c r="G34" s="178"/>
      <c r="H34" s="178"/>
      <c r="I34" s="178"/>
      <c r="J34" s="178"/>
      <c r="K34" s="174" t="s">
        <v>6</v>
      </c>
    </row>
    <row r="35" spans="1:12" ht="15.75" customHeight="1">
      <c r="A35" s="186"/>
      <c r="B35" s="187" t="s">
        <v>7</v>
      </c>
      <c r="C35" s="189"/>
      <c r="D35" s="177"/>
      <c r="E35" s="177" t="s">
        <v>8</v>
      </c>
      <c r="F35" s="42"/>
      <c r="G35" s="177"/>
      <c r="H35" s="177"/>
      <c r="I35" s="177"/>
      <c r="J35" s="177"/>
      <c r="K35" s="175"/>
    </row>
    <row r="36" spans="1:12" ht="20.25" customHeight="1">
      <c r="A36" s="186"/>
      <c r="B36" s="188"/>
      <c r="C36" s="189"/>
      <c r="D36" s="177"/>
      <c r="E36" s="177"/>
      <c r="F36" s="37">
        <v>2020</v>
      </c>
      <c r="G36" s="37">
        <v>2021</v>
      </c>
      <c r="H36" s="37">
        <v>2022</v>
      </c>
      <c r="I36" s="37">
        <v>2023</v>
      </c>
      <c r="J36" s="37">
        <v>2024</v>
      </c>
      <c r="K36" s="176"/>
    </row>
    <row r="37" spans="1:12" s="6" customFormat="1" ht="17.25" customHeight="1" thickBot="1">
      <c r="A37" s="43">
        <v>1</v>
      </c>
      <c r="B37" s="44">
        <v>2</v>
      </c>
      <c r="C37" s="44">
        <v>3</v>
      </c>
      <c r="D37" s="45">
        <v>4</v>
      </c>
      <c r="E37" s="45">
        <v>5</v>
      </c>
      <c r="F37" s="45">
        <v>6</v>
      </c>
      <c r="G37" s="46">
        <v>7</v>
      </c>
      <c r="H37" s="46">
        <v>8</v>
      </c>
      <c r="I37" s="46">
        <v>9</v>
      </c>
      <c r="J37" s="46">
        <v>10</v>
      </c>
      <c r="K37" s="47">
        <v>11</v>
      </c>
    </row>
    <row r="38" spans="1:12" s="15" customFormat="1" ht="23.25" customHeight="1">
      <c r="A38" s="157">
        <v>2</v>
      </c>
      <c r="B38" s="160" t="s">
        <v>29</v>
      </c>
      <c r="C38" s="233"/>
      <c r="D38" s="52" t="s">
        <v>22</v>
      </c>
      <c r="E38" s="53">
        <f>SUM(F38:J38)</f>
        <v>211212140.62</v>
      </c>
      <c r="F38" s="53">
        <f>F39+F40+F41+F42</f>
        <v>68975175.669999987</v>
      </c>
      <c r="G38" s="53">
        <v>37938481.950000003</v>
      </c>
      <c r="H38" s="53">
        <v>33307934</v>
      </c>
      <c r="I38" s="53">
        <v>34786551</v>
      </c>
      <c r="J38" s="54">
        <v>36203998</v>
      </c>
      <c r="K38" s="236"/>
    </row>
    <row r="39" spans="1:12" s="15" customFormat="1" ht="23.25" customHeight="1">
      <c r="A39" s="158"/>
      <c r="B39" s="161"/>
      <c r="C39" s="234"/>
      <c r="D39" s="55" t="s">
        <v>17</v>
      </c>
      <c r="E39" s="56">
        <f t="shared" ref="E39:E102" si="10">SUM(F39:J39)</f>
        <v>0</v>
      </c>
      <c r="F39" s="56">
        <f>F44+F98+F164</f>
        <v>0</v>
      </c>
      <c r="G39" s="56">
        <f>G44+G104+G164</f>
        <v>0</v>
      </c>
      <c r="H39" s="56">
        <f>H44+H104+H164</f>
        <v>0</v>
      </c>
      <c r="I39" s="56">
        <f>I44+I104+I164</f>
        <v>0</v>
      </c>
      <c r="J39" s="57">
        <f>J44+J104+J164</f>
        <v>0</v>
      </c>
      <c r="K39" s="237"/>
    </row>
    <row r="40" spans="1:12" s="15" customFormat="1" ht="23.25" customHeight="1">
      <c r="A40" s="158"/>
      <c r="B40" s="161"/>
      <c r="C40" s="234"/>
      <c r="D40" s="55" t="s">
        <v>18</v>
      </c>
      <c r="E40" s="56">
        <f t="shared" si="10"/>
        <v>49730616</v>
      </c>
      <c r="F40" s="56">
        <f>F45+F99+F165</f>
        <v>25935866</v>
      </c>
      <c r="G40" s="56">
        <v>5785750</v>
      </c>
      <c r="H40" s="56">
        <v>5870000</v>
      </c>
      <c r="I40" s="56">
        <v>6002250</v>
      </c>
      <c r="J40" s="57">
        <v>6136750</v>
      </c>
      <c r="K40" s="237"/>
    </row>
    <row r="41" spans="1:12" s="15" customFormat="1" ht="24" customHeight="1">
      <c r="A41" s="158"/>
      <c r="B41" s="161"/>
      <c r="C41" s="234"/>
      <c r="D41" s="55" t="s">
        <v>19</v>
      </c>
      <c r="E41" s="56">
        <f t="shared" si="10"/>
        <v>157291524.62</v>
      </c>
      <c r="F41" s="56">
        <f>F46+F100+F166</f>
        <v>38849309.669999994</v>
      </c>
      <c r="G41" s="56">
        <v>32152731.949999999</v>
      </c>
      <c r="H41" s="56">
        <v>27437934</v>
      </c>
      <c r="I41" s="56">
        <v>28784301</v>
      </c>
      <c r="J41" s="57">
        <v>30067248</v>
      </c>
      <c r="K41" s="237"/>
      <c r="L41" s="30"/>
    </row>
    <row r="42" spans="1:12" s="15" customFormat="1" ht="22.5" customHeight="1" thickBot="1">
      <c r="A42" s="159"/>
      <c r="B42" s="162"/>
      <c r="C42" s="235"/>
      <c r="D42" s="58" t="s">
        <v>41</v>
      </c>
      <c r="E42" s="59">
        <f t="shared" si="10"/>
        <v>4190000</v>
      </c>
      <c r="F42" s="59">
        <v>4190000</v>
      </c>
      <c r="G42" s="59">
        <f t="shared" ref="G42:J42" si="11">G167</f>
        <v>0</v>
      </c>
      <c r="H42" s="59">
        <f t="shared" si="11"/>
        <v>0</v>
      </c>
      <c r="I42" s="59">
        <f t="shared" si="11"/>
        <v>0</v>
      </c>
      <c r="J42" s="60">
        <f t="shared" si="11"/>
        <v>0</v>
      </c>
      <c r="K42" s="69" t="s">
        <v>39</v>
      </c>
    </row>
    <row r="43" spans="1:12" s="14" customFormat="1" ht="23.25" customHeight="1">
      <c r="A43" s="172" t="s">
        <v>23</v>
      </c>
      <c r="B43" s="131" t="s">
        <v>77</v>
      </c>
      <c r="C43" s="134"/>
      <c r="D43" s="70" t="s">
        <v>22</v>
      </c>
      <c r="E43" s="71">
        <f>SUM(F43:J43)</f>
        <v>26925001.25</v>
      </c>
      <c r="F43" s="71">
        <f>F44+F45+F46</f>
        <v>18089296.449999999</v>
      </c>
      <c r="G43" s="71">
        <v>8835704.8000000007</v>
      </c>
      <c r="H43" s="71">
        <v>0</v>
      </c>
      <c r="I43" s="71">
        <v>0</v>
      </c>
      <c r="J43" s="72">
        <v>0</v>
      </c>
      <c r="K43" s="137" t="s">
        <v>37</v>
      </c>
    </row>
    <row r="44" spans="1:12" s="14" customFormat="1" ht="23.25" customHeight="1">
      <c r="A44" s="173"/>
      <c r="B44" s="132"/>
      <c r="C44" s="135"/>
      <c r="D44" s="73" t="s">
        <v>17</v>
      </c>
      <c r="E44" s="74">
        <f t="shared" si="10"/>
        <v>0</v>
      </c>
      <c r="F44" s="74">
        <v>0</v>
      </c>
      <c r="G44" s="74">
        <v>0</v>
      </c>
      <c r="H44" s="74">
        <v>0</v>
      </c>
      <c r="I44" s="74">
        <v>0</v>
      </c>
      <c r="J44" s="75">
        <v>0</v>
      </c>
      <c r="K44" s="138"/>
    </row>
    <row r="45" spans="1:12" s="14" customFormat="1" ht="23.25" customHeight="1">
      <c r="A45" s="173"/>
      <c r="B45" s="132"/>
      <c r="C45" s="135"/>
      <c r="D45" s="73" t="s">
        <v>18</v>
      </c>
      <c r="E45" s="74">
        <f t="shared" si="10"/>
        <v>0</v>
      </c>
      <c r="F45" s="74">
        <v>0</v>
      </c>
      <c r="G45" s="74">
        <v>0</v>
      </c>
      <c r="H45" s="74">
        <v>0</v>
      </c>
      <c r="I45" s="74">
        <v>0</v>
      </c>
      <c r="J45" s="75">
        <v>0</v>
      </c>
      <c r="K45" s="138"/>
    </row>
    <row r="46" spans="1:12" s="14" customFormat="1" ht="23.25" customHeight="1" thickBot="1">
      <c r="A46" s="173"/>
      <c r="B46" s="132"/>
      <c r="C46" s="136"/>
      <c r="D46" s="82" t="s">
        <v>19</v>
      </c>
      <c r="E46" s="83">
        <f t="shared" si="10"/>
        <v>26925001.25</v>
      </c>
      <c r="F46" s="83">
        <f>F52+F58+F64+F70+F76+F82+F88</f>
        <v>18089296.449999999</v>
      </c>
      <c r="G46" s="83">
        <v>8835704.8000000007</v>
      </c>
      <c r="H46" s="83">
        <v>0</v>
      </c>
      <c r="I46" s="83">
        <v>0</v>
      </c>
      <c r="J46" s="84">
        <v>0</v>
      </c>
      <c r="K46" s="138"/>
    </row>
    <row r="47" spans="1:12" s="14" customFormat="1" ht="23.25" customHeight="1">
      <c r="A47" s="173"/>
      <c r="B47" s="132"/>
      <c r="C47" s="85" t="s">
        <v>75</v>
      </c>
      <c r="D47" s="86"/>
      <c r="E47" s="86">
        <f t="shared" si="10"/>
        <v>26925001.25</v>
      </c>
      <c r="F47" s="86">
        <f>F46</f>
        <v>18089296.449999999</v>
      </c>
      <c r="G47" s="86">
        <f t="shared" ref="G47" si="12">G46</f>
        <v>8835704.8000000007</v>
      </c>
      <c r="H47" s="87">
        <v>0</v>
      </c>
      <c r="I47" s="87">
        <v>0</v>
      </c>
      <c r="J47" s="88">
        <v>0</v>
      </c>
      <c r="K47" s="138"/>
    </row>
    <row r="48" spans="1:12" s="14" customFormat="1" ht="22.5" customHeight="1" thickBot="1">
      <c r="A48" s="173"/>
      <c r="B48" s="133"/>
      <c r="C48" s="89" t="s">
        <v>24</v>
      </c>
      <c r="D48" s="77"/>
      <c r="E48" s="77">
        <f t="shared" si="10"/>
        <v>12305715.01</v>
      </c>
      <c r="F48" s="77">
        <f>F54+F60+F66+F72+F78+F84+F90</f>
        <v>7263638.9299999997</v>
      </c>
      <c r="G48" s="77">
        <v>5042076.08</v>
      </c>
      <c r="H48" s="90">
        <v>0</v>
      </c>
      <c r="I48" s="90">
        <v>0</v>
      </c>
      <c r="J48" s="91">
        <v>0</v>
      </c>
      <c r="K48" s="139"/>
    </row>
    <row r="49" spans="1:13" s="1" customFormat="1" ht="23.25" customHeight="1">
      <c r="A49" s="156"/>
      <c r="B49" s="169" t="s">
        <v>43</v>
      </c>
      <c r="C49" s="134"/>
      <c r="D49" s="70" t="s">
        <v>22</v>
      </c>
      <c r="E49" s="71">
        <f t="shared" si="10"/>
        <v>9097408.2300000004</v>
      </c>
      <c r="F49" s="71">
        <f>F53+F54</f>
        <v>5591540.2300000004</v>
      </c>
      <c r="G49" s="71">
        <f>G53+G54</f>
        <v>3505868</v>
      </c>
      <c r="H49" s="71">
        <v>0</v>
      </c>
      <c r="I49" s="71">
        <v>0</v>
      </c>
      <c r="J49" s="72">
        <v>0</v>
      </c>
      <c r="K49" s="137" t="s">
        <v>76</v>
      </c>
    </row>
    <row r="50" spans="1:13" s="1" customFormat="1" ht="23.25" customHeight="1">
      <c r="A50" s="156"/>
      <c r="B50" s="191"/>
      <c r="C50" s="135"/>
      <c r="D50" s="73" t="s">
        <v>17</v>
      </c>
      <c r="E50" s="74">
        <f t="shared" si="10"/>
        <v>0</v>
      </c>
      <c r="F50" s="74">
        <v>0</v>
      </c>
      <c r="G50" s="74">
        <v>0</v>
      </c>
      <c r="H50" s="74">
        <v>0</v>
      </c>
      <c r="I50" s="74">
        <v>0</v>
      </c>
      <c r="J50" s="75">
        <v>0</v>
      </c>
      <c r="K50" s="138"/>
    </row>
    <row r="51" spans="1:13" s="1" customFormat="1" ht="23.25" customHeight="1">
      <c r="A51" s="156"/>
      <c r="B51" s="191"/>
      <c r="C51" s="135"/>
      <c r="D51" s="73" t="s">
        <v>18</v>
      </c>
      <c r="E51" s="74">
        <f t="shared" si="10"/>
        <v>0</v>
      </c>
      <c r="F51" s="74">
        <v>0</v>
      </c>
      <c r="G51" s="74">
        <v>0</v>
      </c>
      <c r="H51" s="74">
        <v>0</v>
      </c>
      <c r="I51" s="74">
        <v>0</v>
      </c>
      <c r="J51" s="75">
        <v>0</v>
      </c>
      <c r="K51" s="138"/>
      <c r="M51" s="31"/>
    </row>
    <row r="52" spans="1:13" s="1" customFormat="1" ht="23.25" customHeight="1" thickBot="1">
      <c r="A52" s="156"/>
      <c r="B52" s="191"/>
      <c r="C52" s="136"/>
      <c r="D52" s="82" t="s">
        <v>19</v>
      </c>
      <c r="E52" s="83">
        <f t="shared" si="10"/>
        <v>5591540.2300000004</v>
      </c>
      <c r="F52" s="83">
        <f>F53</f>
        <v>5591540.2300000004</v>
      </c>
      <c r="G52" s="83"/>
      <c r="H52" s="83">
        <v>0</v>
      </c>
      <c r="I52" s="83">
        <v>0</v>
      </c>
      <c r="J52" s="84">
        <v>0</v>
      </c>
      <c r="K52" s="138"/>
    </row>
    <row r="53" spans="1:13" s="13" customFormat="1" ht="23.25" customHeight="1">
      <c r="A53" s="156"/>
      <c r="B53" s="191"/>
      <c r="C53" s="85" t="s">
        <v>75</v>
      </c>
      <c r="D53" s="86"/>
      <c r="E53" s="86">
        <f t="shared" si="10"/>
        <v>9097408.2300000004</v>
      </c>
      <c r="F53" s="86">
        <v>5591540.2300000004</v>
      </c>
      <c r="G53" s="86">
        <v>3505868</v>
      </c>
      <c r="H53" s="87">
        <v>0</v>
      </c>
      <c r="I53" s="87">
        <v>0</v>
      </c>
      <c r="J53" s="88">
        <v>0</v>
      </c>
      <c r="K53" s="138"/>
    </row>
    <row r="54" spans="1:13" s="13" customFormat="1" ht="23.25" customHeight="1" thickBot="1">
      <c r="A54" s="156"/>
      <c r="B54" s="192"/>
      <c r="C54" s="89" t="s">
        <v>24</v>
      </c>
      <c r="D54" s="77"/>
      <c r="E54" s="77">
        <f t="shared" si="10"/>
        <v>0</v>
      </c>
      <c r="F54" s="77">
        <v>0</v>
      </c>
      <c r="G54" s="77">
        <v>0</v>
      </c>
      <c r="H54" s="90">
        <v>0</v>
      </c>
      <c r="I54" s="90">
        <v>0</v>
      </c>
      <c r="J54" s="91">
        <v>0</v>
      </c>
      <c r="K54" s="139"/>
    </row>
    <row r="55" spans="1:13" s="13" customFormat="1" ht="23.25" customHeight="1">
      <c r="A55" s="156"/>
      <c r="B55" s="169" t="s">
        <v>42</v>
      </c>
      <c r="C55" s="134"/>
      <c r="D55" s="70" t="s">
        <v>22</v>
      </c>
      <c r="E55" s="71">
        <f t="shared" si="10"/>
        <v>12871367</v>
      </c>
      <c r="F55" s="71">
        <f>F56+F57+F58</f>
        <v>6855853</v>
      </c>
      <c r="G55" s="71">
        <f>G58</f>
        <v>6015514</v>
      </c>
      <c r="H55" s="71">
        <v>0</v>
      </c>
      <c r="I55" s="71">
        <v>0</v>
      </c>
      <c r="J55" s="72">
        <v>0</v>
      </c>
      <c r="K55" s="137" t="s">
        <v>51</v>
      </c>
    </row>
    <row r="56" spans="1:13" s="13" customFormat="1" ht="23.25" customHeight="1">
      <c r="A56" s="156"/>
      <c r="B56" s="191"/>
      <c r="C56" s="135"/>
      <c r="D56" s="73" t="s">
        <v>17</v>
      </c>
      <c r="E56" s="74">
        <f t="shared" si="10"/>
        <v>0</v>
      </c>
      <c r="F56" s="74">
        <v>0</v>
      </c>
      <c r="G56" s="74">
        <v>0</v>
      </c>
      <c r="H56" s="74">
        <v>0</v>
      </c>
      <c r="I56" s="74">
        <v>0</v>
      </c>
      <c r="J56" s="75">
        <v>0</v>
      </c>
      <c r="K56" s="138"/>
    </row>
    <row r="57" spans="1:13" s="13" customFormat="1" ht="23.25" customHeight="1">
      <c r="A57" s="156"/>
      <c r="B57" s="191"/>
      <c r="C57" s="135"/>
      <c r="D57" s="73" t="s">
        <v>18</v>
      </c>
      <c r="E57" s="74">
        <f t="shared" si="10"/>
        <v>0</v>
      </c>
      <c r="F57" s="74">
        <v>0</v>
      </c>
      <c r="G57" s="74">
        <v>0</v>
      </c>
      <c r="H57" s="74">
        <v>0</v>
      </c>
      <c r="I57" s="74">
        <v>0</v>
      </c>
      <c r="J57" s="75">
        <v>0</v>
      </c>
      <c r="K57" s="138"/>
    </row>
    <row r="58" spans="1:13" s="13" customFormat="1" ht="23.25" customHeight="1" thickBot="1">
      <c r="A58" s="156"/>
      <c r="B58" s="191"/>
      <c r="C58" s="136"/>
      <c r="D58" s="82" t="s">
        <v>19</v>
      </c>
      <c r="E58" s="83">
        <f t="shared" si="10"/>
        <v>12871367</v>
      </c>
      <c r="F58" s="83">
        <v>6855853</v>
      </c>
      <c r="G58" s="83">
        <f>G59</f>
        <v>6015514</v>
      </c>
      <c r="H58" s="83">
        <v>0</v>
      </c>
      <c r="I58" s="83">
        <v>0</v>
      </c>
      <c r="J58" s="84">
        <v>0</v>
      </c>
      <c r="K58" s="138"/>
    </row>
    <row r="59" spans="1:13" s="13" customFormat="1" ht="23.25" customHeight="1">
      <c r="A59" s="156"/>
      <c r="B59" s="191"/>
      <c r="C59" s="85" t="s">
        <v>75</v>
      </c>
      <c r="D59" s="86"/>
      <c r="E59" s="86">
        <f t="shared" si="10"/>
        <v>12871367</v>
      </c>
      <c r="F59" s="86">
        <v>6855853</v>
      </c>
      <c r="G59" s="86">
        <v>6015514</v>
      </c>
      <c r="H59" s="87">
        <v>0</v>
      </c>
      <c r="I59" s="87">
        <v>0</v>
      </c>
      <c r="J59" s="88">
        <v>0</v>
      </c>
      <c r="K59" s="138"/>
    </row>
    <row r="60" spans="1:13" s="13" customFormat="1" ht="23.25" customHeight="1" thickBot="1">
      <c r="A60" s="156"/>
      <c r="B60" s="192"/>
      <c r="C60" s="89" t="s">
        <v>24</v>
      </c>
      <c r="D60" s="77"/>
      <c r="E60" s="77">
        <f t="shared" si="10"/>
        <v>12871367</v>
      </c>
      <c r="F60" s="77">
        <v>6855853</v>
      </c>
      <c r="G60" s="77">
        <v>6015514</v>
      </c>
      <c r="H60" s="90">
        <v>0</v>
      </c>
      <c r="I60" s="90">
        <v>0</v>
      </c>
      <c r="J60" s="91">
        <v>0</v>
      </c>
      <c r="K60" s="139"/>
    </row>
    <row r="61" spans="1:13" s="13" customFormat="1" ht="23.25" customHeight="1">
      <c r="A61" s="156"/>
      <c r="B61" s="131" t="s">
        <v>61</v>
      </c>
      <c r="C61" s="134"/>
      <c r="D61" s="70" t="s">
        <v>22</v>
      </c>
      <c r="E61" s="71">
        <f t="shared" si="10"/>
        <v>4986717.29</v>
      </c>
      <c r="F61" s="71">
        <f>F62+F63+F64</f>
        <v>423091</v>
      </c>
      <c r="G61" s="71">
        <f t="shared" ref="G61" si="13">G62+G63+G64</f>
        <v>4563626.29</v>
      </c>
      <c r="H61" s="71">
        <f t="shared" ref="H61" si="14">H62+H63+H64</f>
        <v>0</v>
      </c>
      <c r="I61" s="71">
        <f>I62+I63+I64</f>
        <v>0</v>
      </c>
      <c r="J61" s="72">
        <f>J62+J63+J64</f>
        <v>0</v>
      </c>
      <c r="K61" s="137" t="s">
        <v>52</v>
      </c>
    </row>
    <row r="62" spans="1:13" s="13" customFormat="1" ht="23.25" customHeight="1">
      <c r="A62" s="156"/>
      <c r="B62" s="132"/>
      <c r="C62" s="135"/>
      <c r="D62" s="73" t="s">
        <v>17</v>
      </c>
      <c r="E62" s="74">
        <f t="shared" si="10"/>
        <v>0</v>
      </c>
      <c r="F62" s="74">
        <v>0</v>
      </c>
      <c r="G62" s="74">
        <v>0</v>
      </c>
      <c r="H62" s="74">
        <v>0</v>
      </c>
      <c r="I62" s="74">
        <v>0</v>
      </c>
      <c r="J62" s="75">
        <v>0</v>
      </c>
      <c r="K62" s="138"/>
    </row>
    <row r="63" spans="1:13" s="13" customFormat="1" ht="23.25" customHeight="1">
      <c r="A63" s="156"/>
      <c r="B63" s="132"/>
      <c r="C63" s="135"/>
      <c r="D63" s="73" t="s">
        <v>18</v>
      </c>
      <c r="E63" s="74">
        <f t="shared" si="10"/>
        <v>0</v>
      </c>
      <c r="F63" s="74">
        <v>0</v>
      </c>
      <c r="G63" s="74">
        <v>0</v>
      </c>
      <c r="H63" s="74">
        <v>0</v>
      </c>
      <c r="I63" s="74">
        <v>0</v>
      </c>
      <c r="J63" s="75">
        <v>0</v>
      </c>
      <c r="K63" s="138"/>
    </row>
    <row r="64" spans="1:13" s="13" customFormat="1" ht="23.25" customHeight="1" thickBot="1">
      <c r="A64" s="156"/>
      <c r="B64" s="132"/>
      <c r="C64" s="136"/>
      <c r="D64" s="82" t="s">
        <v>19</v>
      </c>
      <c r="E64" s="83">
        <f t="shared" si="10"/>
        <v>4986717.29</v>
      </c>
      <c r="F64" s="83">
        <v>423091</v>
      </c>
      <c r="G64" s="83">
        <v>4563626.29</v>
      </c>
      <c r="H64" s="83">
        <v>0</v>
      </c>
      <c r="I64" s="83">
        <v>0</v>
      </c>
      <c r="J64" s="84">
        <v>0</v>
      </c>
      <c r="K64" s="138"/>
    </row>
    <row r="65" spans="1:11" s="13" customFormat="1" ht="23.25" customHeight="1">
      <c r="A65" s="156"/>
      <c r="B65" s="132"/>
      <c r="C65" s="85" t="s">
        <v>75</v>
      </c>
      <c r="D65" s="86"/>
      <c r="E65" s="86">
        <f t="shared" si="10"/>
        <v>4986717.29</v>
      </c>
      <c r="F65" s="86">
        <v>423091</v>
      </c>
      <c r="G65" s="86">
        <v>4563626.29</v>
      </c>
      <c r="H65" s="87">
        <v>0</v>
      </c>
      <c r="I65" s="87">
        <v>0</v>
      </c>
      <c r="J65" s="88">
        <v>0</v>
      </c>
      <c r="K65" s="138"/>
    </row>
    <row r="66" spans="1:11" s="13" customFormat="1" ht="23.25" customHeight="1" thickBot="1">
      <c r="A66" s="156"/>
      <c r="B66" s="133"/>
      <c r="C66" s="89" t="s">
        <v>24</v>
      </c>
      <c r="D66" s="77"/>
      <c r="E66" s="77">
        <f t="shared" si="10"/>
        <v>0</v>
      </c>
      <c r="F66" s="77">
        <v>0</v>
      </c>
      <c r="G66" s="77">
        <v>0</v>
      </c>
      <c r="H66" s="90">
        <v>0</v>
      </c>
      <c r="I66" s="90">
        <v>0</v>
      </c>
      <c r="J66" s="91">
        <v>0</v>
      </c>
      <c r="K66" s="139"/>
    </row>
    <row r="67" spans="1:11" s="13" customFormat="1" ht="23.25" customHeight="1">
      <c r="A67" s="156"/>
      <c r="B67" s="131" t="s">
        <v>57</v>
      </c>
      <c r="C67" s="134"/>
      <c r="D67" s="70" t="s">
        <v>22</v>
      </c>
      <c r="E67" s="71">
        <f t="shared" si="10"/>
        <v>4786389.76</v>
      </c>
      <c r="F67" s="71">
        <f>F68+F69+F70</f>
        <v>4563626.29</v>
      </c>
      <c r="G67" s="71">
        <f t="shared" ref="G67:H67" si="15">G68+G69+G70</f>
        <v>222763.47</v>
      </c>
      <c r="H67" s="71">
        <f t="shared" si="15"/>
        <v>0</v>
      </c>
      <c r="I67" s="71">
        <f>I68+I69+I70</f>
        <v>0</v>
      </c>
      <c r="J67" s="72">
        <f>J68+J69+J70</f>
        <v>0</v>
      </c>
      <c r="K67" s="137" t="s">
        <v>54</v>
      </c>
    </row>
    <row r="68" spans="1:11" s="13" customFormat="1" ht="23.25" customHeight="1">
      <c r="A68" s="156"/>
      <c r="B68" s="132"/>
      <c r="C68" s="135"/>
      <c r="D68" s="73" t="s">
        <v>17</v>
      </c>
      <c r="E68" s="74">
        <f t="shared" si="10"/>
        <v>0</v>
      </c>
      <c r="F68" s="74">
        <v>0</v>
      </c>
      <c r="G68" s="74">
        <v>0</v>
      </c>
      <c r="H68" s="74">
        <v>0</v>
      </c>
      <c r="I68" s="74">
        <v>0</v>
      </c>
      <c r="J68" s="75">
        <v>0</v>
      </c>
      <c r="K68" s="138"/>
    </row>
    <row r="69" spans="1:11" s="13" customFormat="1" ht="23.25" customHeight="1">
      <c r="A69" s="156"/>
      <c r="B69" s="132"/>
      <c r="C69" s="135"/>
      <c r="D69" s="73" t="s">
        <v>18</v>
      </c>
      <c r="E69" s="74">
        <f t="shared" si="10"/>
        <v>0</v>
      </c>
      <c r="F69" s="74">
        <v>0</v>
      </c>
      <c r="G69" s="74">
        <v>0</v>
      </c>
      <c r="H69" s="74">
        <v>0</v>
      </c>
      <c r="I69" s="74">
        <v>0</v>
      </c>
      <c r="J69" s="75">
        <v>0</v>
      </c>
      <c r="K69" s="138"/>
    </row>
    <row r="70" spans="1:11" s="13" customFormat="1" ht="23.25" customHeight="1" thickBot="1">
      <c r="A70" s="156"/>
      <c r="B70" s="132"/>
      <c r="C70" s="136"/>
      <c r="D70" s="82" t="s">
        <v>19</v>
      </c>
      <c r="E70" s="83">
        <f t="shared" si="10"/>
        <v>4786389.76</v>
      </c>
      <c r="F70" s="83">
        <v>4563626.29</v>
      </c>
      <c r="G70" s="83">
        <v>222763.47</v>
      </c>
      <c r="H70" s="83">
        <v>0</v>
      </c>
      <c r="I70" s="83">
        <v>0</v>
      </c>
      <c r="J70" s="84">
        <v>0</v>
      </c>
      <c r="K70" s="138"/>
    </row>
    <row r="71" spans="1:11" s="13" customFormat="1" ht="23.25" customHeight="1">
      <c r="A71" s="156"/>
      <c r="B71" s="132"/>
      <c r="C71" s="85" t="s">
        <v>75</v>
      </c>
      <c r="D71" s="86"/>
      <c r="E71" s="86">
        <f t="shared" si="10"/>
        <v>4786389.76</v>
      </c>
      <c r="F71" s="86">
        <f>F70</f>
        <v>4563626.29</v>
      </c>
      <c r="G71" s="86">
        <v>222763.47</v>
      </c>
      <c r="H71" s="87">
        <v>0</v>
      </c>
      <c r="I71" s="87">
        <v>0</v>
      </c>
      <c r="J71" s="88">
        <v>0</v>
      </c>
      <c r="K71" s="138"/>
    </row>
    <row r="72" spans="1:11" s="13" customFormat="1" ht="24" customHeight="1" thickBot="1">
      <c r="A72" s="156"/>
      <c r="B72" s="133"/>
      <c r="C72" s="89" t="s">
        <v>24</v>
      </c>
      <c r="D72" s="77"/>
      <c r="E72" s="77">
        <f t="shared" si="10"/>
        <v>85219.86</v>
      </c>
      <c r="F72" s="77">
        <v>0</v>
      </c>
      <c r="G72" s="77">
        <v>85219.86</v>
      </c>
      <c r="H72" s="90">
        <v>0</v>
      </c>
      <c r="I72" s="90">
        <v>0</v>
      </c>
      <c r="J72" s="91">
        <v>0</v>
      </c>
      <c r="K72" s="139"/>
    </row>
    <row r="73" spans="1:11" s="13" customFormat="1" ht="23.25" customHeight="1">
      <c r="A73" s="156"/>
      <c r="B73" s="131" t="s">
        <v>58</v>
      </c>
      <c r="C73" s="134"/>
      <c r="D73" s="70" t="s">
        <v>22</v>
      </c>
      <c r="E73" s="71">
        <f t="shared" si="10"/>
        <v>835027.6</v>
      </c>
      <c r="F73" s="71">
        <f>F74+F75+F76</f>
        <v>471143.16</v>
      </c>
      <c r="G73" s="71">
        <f t="shared" ref="G73" si="16">G74+G75+G76</f>
        <v>363884.44</v>
      </c>
      <c r="H73" s="71">
        <f t="shared" ref="H73" si="17">H74+H75+H76</f>
        <v>0</v>
      </c>
      <c r="I73" s="71">
        <f>I74+I75+I76</f>
        <v>0</v>
      </c>
      <c r="J73" s="72">
        <f>J74+J75+J76</f>
        <v>0</v>
      </c>
      <c r="K73" s="137" t="s">
        <v>54</v>
      </c>
    </row>
    <row r="74" spans="1:11" s="13" customFormat="1" ht="23.25" customHeight="1">
      <c r="A74" s="156"/>
      <c r="B74" s="132"/>
      <c r="C74" s="135"/>
      <c r="D74" s="73" t="s">
        <v>17</v>
      </c>
      <c r="E74" s="74">
        <f t="shared" si="10"/>
        <v>0</v>
      </c>
      <c r="F74" s="74">
        <v>0</v>
      </c>
      <c r="G74" s="74">
        <v>0</v>
      </c>
      <c r="H74" s="74">
        <v>0</v>
      </c>
      <c r="I74" s="74">
        <v>0</v>
      </c>
      <c r="J74" s="75">
        <v>0</v>
      </c>
      <c r="K74" s="138"/>
    </row>
    <row r="75" spans="1:11" s="13" customFormat="1" ht="23.25" customHeight="1">
      <c r="A75" s="156"/>
      <c r="B75" s="132"/>
      <c r="C75" s="135"/>
      <c r="D75" s="73" t="s">
        <v>18</v>
      </c>
      <c r="E75" s="74">
        <f t="shared" si="10"/>
        <v>0</v>
      </c>
      <c r="F75" s="74">
        <v>0</v>
      </c>
      <c r="G75" s="74">
        <v>0</v>
      </c>
      <c r="H75" s="74">
        <v>0</v>
      </c>
      <c r="I75" s="74">
        <v>0</v>
      </c>
      <c r="J75" s="75">
        <v>0</v>
      </c>
      <c r="K75" s="138"/>
    </row>
    <row r="76" spans="1:11" s="13" customFormat="1" ht="23.25" customHeight="1" thickBot="1">
      <c r="A76" s="156"/>
      <c r="B76" s="132"/>
      <c r="C76" s="136"/>
      <c r="D76" s="82" t="s">
        <v>19</v>
      </c>
      <c r="E76" s="83">
        <f t="shared" si="10"/>
        <v>835027.6</v>
      </c>
      <c r="F76" s="83">
        <v>471143.16</v>
      </c>
      <c r="G76" s="83">
        <v>363884.44</v>
      </c>
      <c r="H76" s="83">
        <v>0</v>
      </c>
      <c r="I76" s="83">
        <v>0</v>
      </c>
      <c r="J76" s="84">
        <v>0</v>
      </c>
      <c r="K76" s="138"/>
    </row>
    <row r="77" spans="1:11" s="13" customFormat="1" ht="23.25" customHeight="1">
      <c r="A77" s="156"/>
      <c r="B77" s="132"/>
      <c r="C77" s="85" t="s">
        <v>75</v>
      </c>
      <c r="D77" s="86"/>
      <c r="E77" s="86">
        <f t="shared" si="10"/>
        <v>835027.6</v>
      </c>
      <c r="F77" s="86">
        <v>471143.16</v>
      </c>
      <c r="G77" s="86">
        <v>363884.44</v>
      </c>
      <c r="H77" s="87">
        <v>0</v>
      </c>
      <c r="I77" s="87">
        <v>0</v>
      </c>
      <c r="J77" s="88">
        <v>0</v>
      </c>
      <c r="K77" s="138"/>
    </row>
    <row r="78" spans="1:11" s="13" customFormat="1" ht="23.25" customHeight="1" thickBot="1">
      <c r="A78" s="156"/>
      <c r="B78" s="133"/>
      <c r="C78" s="89" t="s">
        <v>24</v>
      </c>
      <c r="D78" s="77"/>
      <c r="E78" s="77">
        <f t="shared" si="10"/>
        <v>472879.6</v>
      </c>
      <c r="F78" s="77">
        <v>273743.15999999997</v>
      </c>
      <c r="G78" s="77">
        <v>199136.44</v>
      </c>
      <c r="H78" s="90">
        <v>0</v>
      </c>
      <c r="I78" s="90">
        <v>0</v>
      </c>
      <c r="J78" s="91">
        <v>0</v>
      </c>
      <c r="K78" s="139"/>
    </row>
    <row r="79" spans="1:11" s="13" customFormat="1" ht="23.25" customHeight="1">
      <c r="A79" s="156"/>
      <c r="B79" s="131" t="s">
        <v>63</v>
      </c>
      <c r="C79" s="134"/>
      <c r="D79" s="70" t="s">
        <v>22</v>
      </c>
      <c r="E79" s="71">
        <f t="shared" si="10"/>
        <v>134042.76999999999</v>
      </c>
      <c r="F79" s="71">
        <f>F80+F81+F82</f>
        <v>134042.76999999999</v>
      </c>
      <c r="G79" s="71">
        <f t="shared" ref="G79:H79" si="18">G80+G81+G82</f>
        <v>0</v>
      </c>
      <c r="H79" s="71">
        <f t="shared" si="18"/>
        <v>0</v>
      </c>
      <c r="I79" s="71">
        <f>I80+I81+I82</f>
        <v>0</v>
      </c>
      <c r="J79" s="72">
        <f>J80+J81+J82</f>
        <v>0</v>
      </c>
      <c r="K79" s="137" t="s">
        <v>50</v>
      </c>
    </row>
    <row r="80" spans="1:11" s="13" customFormat="1" ht="23.25" customHeight="1">
      <c r="A80" s="156"/>
      <c r="B80" s="132"/>
      <c r="C80" s="135"/>
      <c r="D80" s="73" t="s">
        <v>17</v>
      </c>
      <c r="E80" s="74">
        <f t="shared" si="10"/>
        <v>0</v>
      </c>
      <c r="F80" s="74">
        <v>0</v>
      </c>
      <c r="G80" s="74">
        <v>0</v>
      </c>
      <c r="H80" s="74">
        <v>0</v>
      </c>
      <c r="I80" s="74">
        <v>0</v>
      </c>
      <c r="J80" s="75">
        <v>0</v>
      </c>
      <c r="K80" s="138"/>
    </row>
    <row r="81" spans="1:11" s="13" customFormat="1" ht="23.25" customHeight="1">
      <c r="A81" s="156"/>
      <c r="B81" s="132"/>
      <c r="C81" s="135"/>
      <c r="D81" s="73" t="s">
        <v>18</v>
      </c>
      <c r="E81" s="74">
        <f t="shared" si="10"/>
        <v>0</v>
      </c>
      <c r="F81" s="74">
        <v>0</v>
      </c>
      <c r="G81" s="74">
        <v>0</v>
      </c>
      <c r="H81" s="74">
        <v>0</v>
      </c>
      <c r="I81" s="74">
        <v>0</v>
      </c>
      <c r="J81" s="75">
        <v>0</v>
      </c>
      <c r="K81" s="138"/>
    </row>
    <row r="82" spans="1:11" s="13" customFormat="1" ht="23.25" customHeight="1" thickBot="1">
      <c r="A82" s="156"/>
      <c r="B82" s="132"/>
      <c r="C82" s="136"/>
      <c r="D82" s="82" t="s">
        <v>19</v>
      </c>
      <c r="E82" s="83">
        <f t="shared" si="10"/>
        <v>134042.76999999999</v>
      </c>
      <c r="F82" s="83">
        <v>134042.76999999999</v>
      </c>
      <c r="G82" s="83">
        <v>0</v>
      </c>
      <c r="H82" s="83">
        <v>0</v>
      </c>
      <c r="I82" s="83">
        <v>0</v>
      </c>
      <c r="J82" s="84">
        <v>0</v>
      </c>
      <c r="K82" s="138"/>
    </row>
    <row r="83" spans="1:11" s="13" customFormat="1" ht="23.25" customHeight="1">
      <c r="A83" s="156"/>
      <c r="B83" s="132"/>
      <c r="C83" s="85" t="s">
        <v>75</v>
      </c>
      <c r="D83" s="86"/>
      <c r="E83" s="86">
        <f t="shared" si="10"/>
        <v>134042.76999999999</v>
      </c>
      <c r="F83" s="86">
        <v>134042.76999999999</v>
      </c>
      <c r="G83" s="86">
        <v>0</v>
      </c>
      <c r="H83" s="87">
        <v>0</v>
      </c>
      <c r="I83" s="87">
        <v>0</v>
      </c>
      <c r="J83" s="88">
        <v>0</v>
      </c>
      <c r="K83" s="138"/>
    </row>
    <row r="84" spans="1:11" s="13" customFormat="1" ht="21" customHeight="1" thickBot="1">
      <c r="A84" s="156"/>
      <c r="B84" s="133"/>
      <c r="C84" s="89" t="s">
        <v>24</v>
      </c>
      <c r="D84" s="77"/>
      <c r="E84" s="77">
        <f t="shared" si="10"/>
        <v>134042.76999999999</v>
      </c>
      <c r="F84" s="77">
        <v>134042.76999999999</v>
      </c>
      <c r="G84" s="77">
        <v>0</v>
      </c>
      <c r="H84" s="90">
        <v>0</v>
      </c>
      <c r="I84" s="90">
        <v>0</v>
      </c>
      <c r="J84" s="91">
        <v>0</v>
      </c>
      <c r="K84" s="139"/>
    </row>
    <row r="85" spans="1:11" s="13" customFormat="1" ht="25.5" customHeight="1">
      <c r="A85" s="156"/>
      <c r="B85" s="169" t="s">
        <v>81</v>
      </c>
      <c r="C85" s="134"/>
      <c r="D85" s="70" t="s">
        <v>22</v>
      </c>
      <c r="E85" s="71">
        <f t="shared" si="10"/>
        <v>4613626.29</v>
      </c>
      <c r="F85" s="71">
        <f>F86+F87+F88</f>
        <v>50000</v>
      </c>
      <c r="G85" s="71">
        <f>G86+G87+G88</f>
        <v>4563626.29</v>
      </c>
      <c r="H85" s="71">
        <f>H86+H87+H88</f>
        <v>0</v>
      </c>
      <c r="I85" s="71">
        <f>I86+I87+I88</f>
        <v>0</v>
      </c>
      <c r="J85" s="72">
        <f>J86+J87+J88</f>
        <v>0</v>
      </c>
      <c r="K85" s="137" t="s">
        <v>78</v>
      </c>
    </row>
    <row r="86" spans="1:11" s="13" customFormat="1" ht="23.25" customHeight="1">
      <c r="A86" s="156"/>
      <c r="B86" s="191"/>
      <c r="C86" s="135"/>
      <c r="D86" s="73" t="s">
        <v>17</v>
      </c>
      <c r="E86" s="74">
        <f t="shared" si="10"/>
        <v>0</v>
      </c>
      <c r="F86" s="74">
        <v>0</v>
      </c>
      <c r="G86" s="74">
        <v>0</v>
      </c>
      <c r="H86" s="74">
        <v>0</v>
      </c>
      <c r="I86" s="74">
        <v>0</v>
      </c>
      <c r="J86" s="75">
        <v>0</v>
      </c>
      <c r="K86" s="138"/>
    </row>
    <row r="87" spans="1:11" s="13" customFormat="1" ht="23.25" customHeight="1">
      <c r="A87" s="156"/>
      <c r="B87" s="191"/>
      <c r="C87" s="135"/>
      <c r="D87" s="73" t="s">
        <v>18</v>
      </c>
      <c r="E87" s="74">
        <f t="shared" si="10"/>
        <v>0</v>
      </c>
      <c r="F87" s="74">
        <v>0</v>
      </c>
      <c r="G87" s="74">
        <v>0</v>
      </c>
      <c r="H87" s="74">
        <v>0</v>
      </c>
      <c r="I87" s="74">
        <v>0</v>
      </c>
      <c r="J87" s="75">
        <v>0</v>
      </c>
      <c r="K87" s="138"/>
    </row>
    <row r="88" spans="1:11" s="13" customFormat="1" ht="23.25" customHeight="1" thickBot="1">
      <c r="A88" s="156"/>
      <c r="B88" s="191"/>
      <c r="C88" s="136"/>
      <c r="D88" s="82" t="s">
        <v>19</v>
      </c>
      <c r="E88" s="83">
        <f t="shared" si="10"/>
        <v>4613626.29</v>
      </c>
      <c r="F88" s="83">
        <v>50000</v>
      </c>
      <c r="G88" s="83">
        <v>4563626.29</v>
      </c>
      <c r="H88" s="83">
        <v>0</v>
      </c>
      <c r="I88" s="83">
        <v>0</v>
      </c>
      <c r="J88" s="84">
        <v>0</v>
      </c>
      <c r="K88" s="138"/>
    </row>
    <row r="89" spans="1:11" s="13" customFormat="1" ht="23.25" customHeight="1">
      <c r="A89" s="156"/>
      <c r="B89" s="191"/>
      <c r="C89" s="85" t="s">
        <v>75</v>
      </c>
      <c r="D89" s="86"/>
      <c r="E89" s="86">
        <f t="shared" si="10"/>
        <v>4613626.29</v>
      </c>
      <c r="F89" s="86">
        <v>50000</v>
      </c>
      <c r="G89" s="86">
        <f>G88</f>
        <v>4563626.29</v>
      </c>
      <c r="H89" s="87">
        <f>H88</f>
        <v>0</v>
      </c>
      <c r="I89" s="87">
        <v>0</v>
      </c>
      <c r="J89" s="88">
        <v>0</v>
      </c>
      <c r="K89" s="138"/>
    </row>
    <row r="90" spans="1:11" s="13" customFormat="1" ht="23.25" customHeight="1" thickBot="1">
      <c r="A90" s="156"/>
      <c r="B90" s="192"/>
      <c r="C90" s="89" t="s">
        <v>24</v>
      </c>
      <c r="D90" s="77"/>
      <c r="E90" s="77">
        <f t="shared" si="10"/>
        <v>0</v>
      </c>
      <c r="F90" s="77">
        <v>0</v>
      </c>
      <c r="G90" s="77">
        <v>0</v>
      </c>
      <c r="H90" s="90">
        <f>H89</f>
        <v>0</v>
      </c>
      <c r="I90" s="90">
        <v>0</v>
      </c>
      <c r="J90" s="91">
        <v>0</v>
      </c>
      <c r="K90" s="139"/>
    </row>
    <row r="91" spans="1:11" s="13" customFormat="1" ht="23.25" customHeight="1">
      <c r="A91" s="156"/>
      <c r="B91" s="169" t="s">
        <v>79</v>
      </c>
      <c r="C91" s="134"/>
      <c r="D91" s="70" t="s">
        <v>22</v>
      </c>
      <c r="E91" s="71">
        <f t="shared" si="10"/>
        <v>0</v>
      </c>
      <c r="F91" s="71">
        <v>0</v>
      </c>
      <c r="G91" s="71" t="s">
        <v>66</v>
      </c>
      <c r="H91" s="71">
        <v>0</v>
      </c>
      <c r="I91" s="71">
        <v>0</v>
      </c>
      <c r="J91" s="72">
        <v>0</v>
      </c>
      <c r="K91" s="137" t="s">
        <v>35</v>
      </c>
    </row>
    <row r="92" spans="1:11" s="13" customFormat="1" ht="23.25" customHeight="1">
      <c r="A92" s="156"/>
      <c r="B92" s="191"/>
      <c r="C92" s="135"/>
      <c r="D92" s="73" t="s">
        <v>17</v>
      </c>
      <c r="E92" s="74">
        <f t="shared" si="10"/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  <c r="K92" s="138"/>
    </row>
    <row r="93" spans="1:11" s="13" customFormat="1" ht="23.25" customHeight="1">
      <c r="A93" s="156"/>
      <c r="B93" s="191"/>
      <c r="C93" s="135"/>
      <c r="D93" s="73" t="s">
        <v>18</v>
      </c>
      <c r="E93" s="74">
        <f t="shared" si="10"/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  <c r="K93" s="138"/>
    </row>
    <row r="94" spans="1:11" s="13" customFormat="1" ht="23.25" customHeight="1" thickBot="1">
      <c r="A94" s="156"/>
      <c r="B94" s="191"/>
      <c r="C94" s="136"/>
      <c r="D94" s="82" t="s">
        <v>19</v>
      </c>
      <c r="E94" s="83">
        <f t="shared" si="10"/>
        <v>0</v>
      </c>
      <c r="F94" s="83">
        <v>0</v>
      </c>
      <c r="G94" s="83">
        <v>0</v>
      </c>
      <c r="H94" s="83">
        <f>H93</f>
        <v>0</v>
      </c>
      <c r="I94" s="83">
        <v>0</v>
      </c>
      <c r="J94" s="84">
        <v>0</v>
      </c>
      <c r="K94" s="138"/>
    </row>
    <row r="95" spans="1:11" s="13" customFormat="1" ht="23.25" customHeight="1">
      <c r="A95" s="156"/>
      <c r="B95" s="191"/>
      <c r="C95" s="85" t="s">
        <v>75</v>
      </c>
      <c r="D95" s="86"/>
      <c r="E95" s="86">
        <f t="shared" si="10"/>
        <v>0</v>
      </c>
      <c r="F95" s="86">
        <v>0</v>
      </c>
      <c r="G95" s="86">
        <f>G94</f>
        <v>0</v>
      </c>
      <c r="H95" s="87">
        <f>H94</f>
        <v>0</v>
      </c>
      <c r="I95" s="87">
        <v>0</v>
      </c>
      <c r="J95" s="88">
        <v>0</v>
      </c>
      <c r="K95" s="138"/>
    </row>
    <row r="96" spans="1:11" s="13" customFormat="1" ht="23.25" customHeight="1" thickBot="1">
      <c r="A96" s="156"/>
      <c r="B96" s="192"/>
      <c r="C96" s="89" t="s">
        <v>24</v>
      </c>
      <c r="D96" s="77"/>
      <c r="E96" s="77">
        <f t="shared" si="10"/>
        <v>0</v>
      </c>
      <c r="F96" s="77">
        <v>0</v>
      </c>
      <c r="G96" s="77">
        <v>0</v>
      </c>
      <c r="H96" s="90">
        <v>0</v>
      </c>
      <c r="I96" s="90">
        <v>0</v>
      </c>
      <c r="J96" s="91">
        <v>0</v>
      </c>
      <c r="K96" s="139"/>
    </row>
    <row r="97" spans="1:11" s="13" customFormat="1" ht="26.25" customHeight="1">
      <c r="A97" s="156"/>
      <c r="B97" s="131" t="s">
        <v>80</v>
      </c>
      <c r="C97" s="134"/>
      <c r="D97" s="70" t="s">
        <v>22</v>
      </c>
      <c r="E97" s="71">
        <f t="shared" si="10"/>
        <v>20838414.32</v>
      </c>
      <c r="F97" s="71">
        <f>F98+F99+F100</f>
        <v>20477605.32</v>
      </c>
      <c r="G97" s="71">
        <v>360809</v>
      </c>
      <c r="H97" s="71">
        <v>0</v>
      </c>
      <c r="I97" s="71">
        <v>0</v>
      </c>
      <c r="J97" s="72">
        <v>0</v>
      </c>
      <c r="K97" s="137" t="s">
        <v>35</v>
      </c>
    </row>
    <row r="98" spans="1:11" s="13" customFormat="1" ht="23.25" customHeight="1">
      <c r="A98" s="156"/>
      <c r="B98" s="132"/>
      <c r="C98" s="135"/>
      <c r="D98" s="73" t="s">
        <v>17</v>
      </c>
      <c r="E98" s="74">
        <f t="shared" si="10"/>
        <v>0</v>
      </c>
      <c r="F98" s="74">
        <v>0</v>
      </c>
      <c r="G98" s="74">
        <v>0</v>
      </c>
      <c r="H98" s="74">
        <v>0</v>
      </c>
      <c r="I98" s="74">
        <v>0</v>
      </c>
      <c r="J98" s="75">
        <v>0</v>
      </c>
      <c r="K98" s="138"/>
    </row>
    <row r="99" spans="1:11" s="13" customFormat="1" ht="23.25" customHeight="1">
      <c r="A99" s="156"/>
      <c r="B99" s="132"/>
      <c r="C99" s="135"/>
      <c r="D99" s="73" t="s">
        <v>18</v>
      </c>
      <c r="E99" s="74">
        <f t="shared" si="10"/>
        <v>0</v>
      </c>
      <c r="F99" s="74">
        <v>0</v>
      </c>
      <c r="G99" s="74">
        <v>0</v>
      </c>
      <c r="H99" s="74">
        <v>0</v>
      </c>
      <c r="I99" s="74">
        <v>0</v>
      </c>
      <c r="J99" s="75">
        <v>0</v>
      </c>
      <c r="K99" s="138"/>
    </row>
    <row r="100" spans="1:11" s="13" customFormat="1" ht="23.25" customHeight="1" thickBot="1">
      <c r="A100" s="156"/>
      <c r="B100" s="132"/>
      <c r="C100" s="136"/>
      <c r="D100" s="82" t="s">
        <v>19</v>
      </c>
      <c r="E100" s="83">
        <f t="shared" si="10"/>
        <v>20838414.32</v>
      </c>
      <c r="F100" s="83">
        <f>F106+F112+F118+F130</f>
        <v>20477605.32</v>
      </c>
      <c r="G100" s="83">
        <v>360809</v>
      </c>
      <c r="H100" s="83">
        <f>H99</f>
        <v>0</v>
      </c>
      <c r="I100" s="83">
        <v>0</v>
      </c>
      <c r="J100" s="84">
        <v>0</v>
      </c>
      <c r="K100" s="138"/>
    </row>
    <row r="101" spans="1:11" s="13" customFormat="1" ht="23.25" customHeight="1">
      <c r="A101" s="156"/>
      <c r="B101" s="132"/>
      <c r="C101" s="85" t="s">
        <v>75</v>
      </c>
      <c r="D101" s="86"/>
      <c r="E101" s="86">
        <f t="shared" si="10"/>
        <v>20838414.32</v>
      </c>
      <c r="F101" s="86">
        <f>F100</f>
        <v>20477605.32</v>
      </c>
      <c r="G101" s="86">
        <v>360809</v>
      </c>
      <c r="H101" s="87">
        <f>H100</f>
        <v>0</v>
      </c>
      <c r="I101" s="87">
        <v>0</v>
      </c>
      <c r="J101" s="88">
        <v>0</v>
      </c>
      <c r="K101" s="138"/>
    </row>
    <row r="102" spans="1:11" s="13" customFormat="1" ht="23.25" customHeight="1" thickBot="1">
      <c r="A102" s="156"/>
      <c r="B102" s="133"/>
      <c r="C102" s="89" t="s">
        <v>24</v>
      </c>
      <c r="D102" s="77"/>
      <c r="E102" s="77">
        <f t="shared" si="10"/>
        <v>14751174.850000001</v>
      </c>
      <c r="F102" s="77">
        <f>F108+F114+F120+F126</f>
        <v>14751174.850000001</v>
      </c>
      <c r="G102" s="77">
        <v>0</v>
      </c>
      <c r="H102" s="90">
        <v>0</v>
      </c>
      <c r="I102" s="90">
        <v>0</v>
      </c>
      <c r="J102" s="91">
        <v>0</v>
      </c>
      <c r="K102" s="139"/>
    </row>
    <row r="103" spans="1:11" s="14" customFormat="1" ht="23.25" customHeight="1">
      <c r="A103" s="129"/>
      <c r="B103" s="131" t="s">
        <v>59</v>
      </c>
      <c r="C103" s="134"/>
      <c r="D103" s="70" t="s">
        <v>22</v>
      </c>
      <c r="E103" s="71">
        <f>SUM(F103:J103)</f>
        <v>34818954.799999997</v>
      </c>
      <c r="F103" s="71">
        <v>18586518.600000001</v>
      </c>
      <c r="G103" s="71">
        <v>16232436.199999999</v>
      </c>
      <c r="H103" s="71">
        <v>0</v>
      </c>
      <c r="I103" s="71">
        <v>0</v>
      </c>
      <c r="J103" s="72">
        <v>0</v>
      </c>
      <c r="K103" s="137" t="s">
        <v>38</v>
      </c>
    </row>
    <row r="104" spans="1:11" s="14" customFormat="1" ht="23.25" customHeight="1">
      <c r="A104" s="129"/>
      <c r="B104" s="132"/>
      <c r="C104" s="135"/>
      <c r="D104" s="73" t="s">
        <v>17</v>
      </c>
      <c r="E104" s="74">
        <f t="shared" ref="E104:E195" si="19">SUM(F104:J104)</f>
        <v>0</v>
      </c>
      <c r="F104" s="74">
        <v>0</v>
      </c>
      <c r="G104" s="74">
        <v>0</v>
      </c>
      <c r="H104" s="74">
        <v>0</v>
      </c>
      <c r="I104" s="74">
        <v>0</v>
      </c>
      <c r="J104" s="75">
        <v>0</v>
      </c>
      <c r="K104" s="138"/>
    </row>
    <row r="105" spans="1:11" s="14" customFormat="1" ht="23.25" customHeight="1">
      <c r="A105" s="129"/>
      <c r="B105" s="132"/>
      <c r="C105" s="135"/>
      <c r="D105" s="73" t="s">
        <v>18</v>
      </c>
      <c r="E105" s="74">
        <f t="shared" si="19"/>
        <v>0</v>
      </c>
      <c r="F105" s="74">
        <v>0</v>
      </c>
      <c r="G105" s="74">
        <v>0</v>
      </c>
      <c r="H105" s="74">
        <f>H104</f>
        <v>0</v>
      </c>
      <c r="I105" s="74">
        <v>0</v>
      </c>
      <c r="J105" s="75">
        <v>0</v>
      </c>
      <c r="K105" s="138"/>
    </row>
    <row r="106" spans="1:11" s="14" customFormat="1" ht="23.25" customHeight="1" thickBot="1">
      <c r="A106" s="129"/>
      <c r="B106" s="132"/>
      <c r="C106" s="136"/>
      <c r="D106" s="82" t="s">
        <v>19</v>
      </c>
      <c r="E106" s="83">
        <f t="shared" si="19"/>
        <v>32504494.799999997</v>
      </c>
      <c r="F106" s="83">
        <f>16272058.6</f>
        <v>16272058.6</v>
      </c>
      <c r="G106" s="83">
        <v>16232436.199999999</v>
      </c>
      <c r="H106" s="83">
        <f>H105</f>
        <v>0</v>
      </c>
      <c r="I106" s="83">
        <v>0</v>
      </c>
      <c r="J106" s="84">
        <v>0</v>
      </c>
      <c r="K106" s="138"/>
    </row>
    <row r="107" spans="1:11" s="14" customFormat="1" ht="23.25" customHeight="1">
      <c r="A107" s="129"/>
      <c r="B107" s="132"/>
      <c r="C107" s="85" t="s">
        <v>75</v>
      </c>
      <c r="D107" s="86"/>
      <c r="E107" s="86">
        <f t="shared" si="19"/>
        <v>32504494.799999997</v>
      </c>
      <c r="F107" s="86">
        <f>F106</f>
        <v>16272058.6</v>
      </c>
      <c r="G107" s="86">
        <f t="shared" ref="G107" si="20">G106</f>
        <v>16232436.199999999</v>
      </c>
      <c r="H107" s="87">
        <v>0</v>
      </c>
      <c r="I107" s="87">
        <v>0</v>
      </c>
      <c r="J107" s="88">
        <v>0</v>
      </c>
      <c r="K107" s="138"/>
    </row>
    <row r="108" spans="1:11" s="14" customFormat="1" ht="31.5" customHeight="1" thickBot="1">
      <c r="A108" s="129"/>
      <c r="B108" s="133"/>
      <c r="C108" s="89" t="s">
        <v>24</v>
      </c>
      <c r="D108" s="77"/>
      <c r="E108" s="77">
        <f t="shared" si="19"/>
        <v>24555913.66</v>
      </c>
      <c r="F108" s="77">
        <v>13763932</v>
      </c>
      <c r="G108" s="77">
        <v>10791981.66</v>
      </c>
      <c r="H108" s="90">
        <v>0</v>
      </c>
      <c r="I108" s="90">
        <v>0</v>
      </c>
      <c r="J108" s="91">
        <v>0</v>
      </c>
      <c r="K108" s="139"/>
    </row>
    <row r="109" spans="1:11" s="13" customFormat="1" ht="23.25" customHeight="1">
      <c r="A109" s="129"/>
      <c r="B109" s="131" t="s">
        <v>44</v>
      </c>
      <c r="C109" s="134"/>
      <c r="D109" s="70" t="s">
        <v>22</v>
      </c>
      <c r="E109" s="71">
        <f t="shared" si="19"/>
        <v>14497065.58</v>
      </c>
      <c r="F109" s="71">
        <f>F110+F111+F112</f>
        <v>858330.58</v>
      </c>
      <c r="G109" s="71">
        <v>13638735</v>
      </c>
      <c r="H109" s="71">
        <v>0</v>
      </c>
      <c r="I109" s="71">
        <v>0</v>
      </c>
      <c r="J109" s="72">
        <v>0</v>
      </c>
      <c r="K109" s="137"/>
    </row>
    <row r="110" spans="1:11" s="13" customFormat="1" ht="23.25" customHeight="1">
      <c r="A110" s="129"/>
      <c r="B110" s="132"/>
      <c r="C110" s="135"/>
      <c r="D110" s="73" t="s">
        <v>17</v>
      </c>
      <c r="E110" s="74">
        <f t="shared" si="19"/>
        <v>0</v>
      </c>
      <c r="F110" s="74">
        <v>0</v>
      </c>
      <c r="G110" s="74">
        <v>0</v>
      </c>
      <c r="H110" s="74">
        <f>H109</f>
        <v>0</v>
      </c>
      <c r="I110" s="74">
        <v>0</v>
      </c>
      <c r="J110" s="75">
        <v>0</v>
      </c>
      <c r="K110" s="138"/>
    </row>
    <row r="111" spans="1:11" s="13" customFormat="1" ht="23.25" customHeight="1">
      <c r="A111" s="129"/>
      <c r="B111" s="132"/>
      <c r="C111" s="135"/>
      <c r="D111" s="73" t="s">
        <v>18</v>
      </c>
      <c r="E111" s="74">
        <f t="shared" si="19"/>
        <v>0</v>
      </c>
      <c r="F111" s="74">
        <v>0</v>
      </c>
      <c r="G111" s="74">
        <v>0</v>
      </c>
      <c r="H111" s="74">
        <f>H110</f>
        <v>0</v>
      </c>
      <c r="I111" s="74">
        <v>0</v>
      </c>
      <c r="J111" s="75">
        <v>0</v>
      </c>
      <c r="K111" s="138"/>
    </row>
    <row r="112" spans="1:11" s="13" customFormat="1" ht="20.25" customHeight="1" thickBot="1">
      <c r="A112" s="129"/>
      <c r="B112" s="132"/>
      <c r="C112" s="136"/>
      <c r="D112" s="82" t="s">
        <v>19</v>
      </c>
      <c r="E112" s="83">
        <f t="shared" si="19"/>
        <v>14497065.58</v>
      </c>
      <c r="F112" s="83">
        <f>858330.58</f>
        <v>858330.58</v>
      </c>
      <c r="G112" s="83">
        <f>G113</f>
        <v>13638735</v>
      </c>
      <c r="H112" s="83">
        <f>H111</f>
        <v>0</v>
      </c>
      <c r="I112" s="83">
        <v>0</v>
      </c>
      <c r="J112" s="84">
        <v>0</v>
      </c>
      <c r="K112" s="138"/>
    </row>
    <row r="113" spans="1:11" s="13" customFormat="1" ht="23.25" customHeight="1">
      <c r="A113" s="129"/>
      <c r="B113" s="132"/>
      <c r="C113" s="85" t="s">
        <v>75</v>
      </c>
      <c r="D113" s="86"/>
      <c r="E113" s="86">
        <f t="shared" si="19"/>
        <v>14497065.58</v>
      </c>
      <c r="F113" s="86">
        <f>F112</f>
        <v>858330.58</v>
      </c>
      <c r="G113" s="86">
        <v>13638735</v>
      </c>
      <c r="H113" s="87">
        <f>H112</f>
        <v>0</v>
      </c>
      <c r="I113" s="87">
        <v>0</v>
      </c>
      <c r="J113" s="88">
        <v>0</v>
      </c>
      <c r="K113" s="138"/>
    </row>
    <row r="114" spans="1:11" s="13" customFormat="1" ht="23.25" customHeight="1" thickBot="1">
      <c r="A114" s="129"/>
      <c r="B114" s="133"/>
      <c r="C114" s="89" t="s">
        <v>24</v>
      </c>
      <c r="D114" s="77"/>
      <c r="E114" s="77">
        <f t="shared" si="19"/>
        <v>11035913.710000001</v>
      </c>
      <c r="F114" s="77">
        <v>320871.71000000002</v>
      </c>
      <c r="G114" s="77">
        <v>10715042</v>
      </c>
      <c r="H114" s="90">
        <v>0</v>
      </c>
      <c r="I114" s="90">
        <v>0</v>
      </c>
      <c r="J114" s="91"/>
      <c r="K114" s="139"/>
    </row>
    <row r="115" spans="1:11" s="13" customFormat="1" ht="23.25" customHeight="1">
      <c r="A115" s="129"/>
      <c r="B115" s="131" t="s">
        <v>62</v>
      </c>
      <c r="C115" s="134"/>
      <c r="D115" s="70" t="s">
        <v>22</v>
      </c>
      <c r="E115" s="71">
        <f t="shared" si="19"/>
        <v>1656601.79</v>
      </c>
      <c r="F115" s="71">
        <f>F116+F117+F118</f>
        <v>666371.14</v>
      </c>
      <c r="G115" s="71">
        <f t="shared" ref="G115" si="21">G116+G117+G118</f>
        <v>990230.65</v>
      </c>
      <c r="H115" s="71">
        <f t="shared" ref="H115" si="22">H116+H117+H118</f>
        <v>0</v>
      </c>
      <c r="I115" s="71">
        <f>I116+I117+I118</f>
        <v>0</v>
      </c>
      <c r="J115" s="72">
        <f>J116+J117+J118</f>
        <v>0</v>
      </c>
      <c r="K115" s="137" t="s">
        <v>54</v>
      </c>
    </row>
    <row r="116" spans="1:11" s="13" customFormat="1" ht="23.25" customHeight="1">
      <c r="A116" s="129"/>
      <c r="B116" s="132"/>
      <c r="C116" s="135"/>
      <c r="D116" s="73" t="s">
        <v>17</v>
      </c>
      <c r="E116" s="74">
        <f t="shared" si="19"/>
        <v>0</v>
      </c>
      <c r="F116" s="74">
        <v>0</v>
      </c>
      <c r="G116" s="74">
        <v>0</v>
      </c>
      <c r="H116" s="74">
        <v>0</v>
      </c>
      <c r="I116" s="74">
        <v>0</v>
      </c>
      <c r="J116" s="75">
        <v>0</v>
      </c>
      <c r="K116" s="138"/>
    </row>
    <row r="117" spans="1:11" s="13" customFormat="1" ht="23.25" customHeight="1">
      <c r="A117" s="129"/>
      <c r="B117" s="132"/>
      <c r="C117" s="135"/>
      <c r="D117" s="73" t="s">
        <v>18</v>
      </c>
      <c r="E117" s="74">
        <f t="shared" si="19"/>
        <v>0</v>
      </c>
      <c r="F117" s="74">
        <v>0</v>
      </c>
      <c r="G117" s="74">
        <v>0</v>
      </c>
      <c r="H117" s="74">
        <v>0</v>
      </c>
      <c r="I117" s="74">
        <v>0</v>
      </c>
      <c r="J117" s="75">
        <v>0</v>
      </c>
      <c r="K117" s="138"/>
    </row>
    <row r="118" spans="1:11" s="13" customFormat="1" ht="23.25" customHeight="1" thickBot="1">
      <c r="A118" s="129"/>
      <c r="B118" s="132"/>
      <c r="C118" s="136"/>
      <c r="D118" s="82" t="s">
        <v>19</v>
      </c>
      <c r="E118" s="83">
        <f t="shared" si="19"/>
        <v>1656601.79</v>
      </c>
      <c r="F118" s="83">
        <v>666371.14</v>
      </c>
      <c r="G118" s="83">
        <v>990230.65</v>
      </c>
      <c r="H118" s="83">
        <v>0</v>
      </c>
      <c r="I118" s="83">
        <v>0</v>
      </c>
      <c r="J118" s="84">
        <v>0</v>
      </c>
      <c r="K118" s="138"/>
    </row>
    <row r="119" spans="1:11" s="13" customFormat="1" ht="23.25" customHeight="1">
      <c r="A119" s="129"/>
      <c r="B119" s="132"/>
      <c r="C119" s="85" t="s">
        <v>75</v>
      </c>
      <c r="D119" s="86"/>
      <c r="E119" s="86">
        <f t="shared" si="19"/>
        <v>666371.14</v>
      </c>
      <c r="F119" s="86">
        <v>666371.14</v>
      </c>
      <c r="G119" s="86">
        <v>0</v>
      </c>
      <c r="H119" s="87">
        <f t="shared" ref="H119:H120" si="23">H118</f>
        <v>0</v>
      </c>
      <c r="I119" s="87">
        <v>0</v>
      </c>
      <c r="J119" s="88">
        <v>0</v>
      </c>
      <c r="K119" s="138"/>
    </row>
    <row r="120" spans="1:11" s="13" customFormat="1" ht="23.25" customHeight="1" thickBot="1">
      <c r="A120" s="129"/>
      <c r="B120" s="133"/>
      <c r="C120" s="89" t="s">
        <v>24</v>
      </c>
      <c r="D120" s="77"/>
      <c r="E120" s="77">
        <f t="shared" si="19"/>
        <v>666371.14</v>
      </c>
      <c r="F120" s="77">
        <v>666371.14</v>
      </c>
      <c r="G120" s="77">
        <f t="shared" ref="G120" si="24">G119</f>
        <v>0</v>
      </c>
      <c r="H120" s="90">
        <f t="shared" si="23"/>
        <v>0</v>
      </c>
      <c r="I120" s="90">
        <v>0</v>
      </c>
      <c r="J120" s="91">
        <v>0</v>
      </c>
      <c r="K120" s="139"/>
    </row>
    <row r="121" spans="1:11" s="13" customFormat="1" ht="23.25" customHeight="1">
      <c r="A121" s="129"/>
      <c r="B121" s="131" t="s">
        <v>64</v>
      </c>
      <c r="C121" s="134"/>
      <c r="D121" s="70" t="s">
        <v>22</v>
      </c>
      <c r="E121" s="71">
        <f t="shared" si="19"/>
        <v>278763.09999999998</v>
      </c>
      <c r="F121" s="71">
        <v>0</v>
      </c>
      <c r="G121" s="71">
        <v>278763.09999999998</v>
      </c>
      <c r="H121" s="71">
        <f t="shared" ref="H121" si="25">H122+H123+H124</f>
        <v>0</v>
      </c>
      <c r="I121" s="71">
        <f>I122+I123+I124</f>
        <v>0</v>
      </c>
      <c r="J121" s="72">
        <f>J122+J123+J124</f>
        <v>0</v>
      </c>
      <c r="K121" s="137" t="s">
        <v>49</v>
      </c>
    </row>
    <row r="122" spans="1:11" s="13" customFormat="1" ht="23.25" customHeight="1">
      <c r="A122" s="129"/>
      <c r="B122" s="132"/>
      <c r="C122" s="135"/>
      <c r="D122" s="73" t="s">
        <v>17</v>
      </c>
      <c r="E122" s="74">
        <f t="shared" si="19"/>
        <v>0</v>
      </c>
      <c r="F122" s="74">
        <v>0</v>
      </c>
      <c r="G122" s="74">
        <v>0</v>
      </c>
      <c r="H122" s="74">
        <v>0</v>
      </c>
      <c r="I122" s="74">
        <v>0</v>
      </c>
      <c r="J122" s="75">
        <v>0</v>
      </c>
      <c r="K122" s="138"/>
    </row>
    <row r="123" spans="1:11" s="13" customFormat="1" ht="23.25" customHeight="1">
      <c r="A123" s="129"/>
      <c r="B123" s="132"/>
      <c r="C123" s="135"/>
      <c r="D123" s="73" t="s">
        <v>18</v>
      </c>
      <c r="E123" s="74">
        <f t="shared" si="19"/>
        <v>0</v>
      </c>
      <c r="F123" s="74">
        <v>0</v>
      </c>
      <c r="G123" s="74">
        <v>0</v>
      </c>
      <c r="H123" s="74">
        <v>0</v>
      </c>
      <c r="I123" s="74">
        <v>0</v>
      </c>
      <c r="J123" s="75">
        <v>0</v>
      </c>
      <c r="K123" s="138"/>
    </row>
    <row r="124" spans="1:11" s="13" customFormat="1" ht="23.25" customHeight="1" thickBot="1">
      <c r="A124" s="129"/>
      <c r="B124" s="132"/>
      <c r="C124" s="136"/>
      <c r="D124" s="82" t="s">
        <v>19</v>
      </c>
      <c r="E124" s="83">
        <f t="shared" si="19"/>
        <v>278763.09999999998</v>
      </c>
      <c r="F124" s="83">
        <v>0</v>
      </c>
      <c r="G124" s="83">
        <v>278763.09999999998</v>
      </c>
      <c r="H124" s="83">
        <v>0</v>
      </c>
      <c r="I124" s="83">
        <v>0</v>
      </c>
      <c r="J124" s="84">
        <v>0</v>
      </c>
      <c r="K124" s="138"/>
    </row>
    <row r="125" spans="1:11" s="13" customFormat="1" ht="23.25" customHeight="1">
      <c r="A125" s="129"/>
      <c r="B125" s="132"/>
      <c r="C125" s="85" t="s">
        <v>75</v>
      </c>
      <c r="D125" s="86"/>
      <c r="E125" s="86">
        <f t="shared" si="19"/>
        <v>278763.09999999998</v>
      </c>
      <c r="F125" s="86">
        <v>0</v>
      </c>
      <c r="G125" s="86">
        <f t="shared" ref="G125" si="26">G124</f>
        <v>278763.09999999998</v>
      </c>
      <c r="H125" s="87">
        <f t="shared" ref="H125" si="27">H124</f>
        <v>0</v>
      </c>
      <c r="I125" s="87">
        <v>0</v>
      </c>
      <c r="J125" s="88">
        <v>0</v>
      </c>
      <c r="K125" s="138"/>
    </row>
    <row r="126" spans="1:11" s="13" customFormat="1" ht="23.25" customHeight="1" thickBot="1">
      <c r="A126" s="129"/>
      <c r="B126" s="133"/>
      <c r="C126" s="89" t="s">
        <v>24</v>
      </c>
      <c r="D126" s="77"/>
      <c r="E126" s="77">
        <f t="shared" si="19"/>
        <v>278763.09999999998</v>
      </c>
      <c r="F126" s="77">
        <v>0</v>
      </c>
      <c r="G126" s="77">
        <f>G125</f>
        <v>278763.09999999998</v>
      </c>
      <c r="H126" s="90">
        <f>H125</f>
        <v>0</v>
      </c>
      <c r="I126" s="90">
        <v>0</v>
      </c>
      <c r="J126" s="91">
        <v>0</v>
      </c>
      <c r="K126" s="139"/>
    </row>
    <row r="127" spans="1:11" s="13" customFormat="1" ht="39" hidden="1" customHeight="1" thickBot="1">
      <c r="A127" s="92"/>
      <c r="B127" s="203"/>
      <c r="C127" s="93"/>
      <c r="D127" s="94"/>
      <c r="E127" s="95">
        <f t="shared" si="19"/>
        <v>2680845</v>
      </c>
      <c r="F127" s="96">
        <v>2680845</v>
      </c>
      <c r="G127" s="97"/>
      <c r="H127" s="97"/>
      <c r="I127" s="97"/>
      <c r="J127" s="97"/>
      <c r="K127" s="200"/>
    </row>
    <row r="128" spans="1:11" s="13" customFormat="1" ht="23.25" hidden="1" customHeight="1">
      <c r="A128" s="92"/>
      <c r="B128" s="204"/>
      <c r="C128" s="98"/>
      <c r="D128" s="99"/>
      <c r="E128" s="95">
        <f t="shared" si="19"/>
        <v>0</v>
      </c>
      <c r="F128" s="100">
        <v>0</v>
      </c>
      <c r="G128" s="100"/>
      <c r="H128" s="100"/>
      <c r="I128" s="100"/>
      <c r="J128" s="100"/>
      <c r="K128" s="201"/>
    </row>
    <row r="129" spans="1:11" s="13" customFormat="1" ht="23.25" hidden="1" customHeight="1">
      <c r="A129" s="92"/>
      <c r="B129" s="204"/>
      <c r="C129" s="98"/>
      <c r="D129" s="101"/>
      <c r="E129" s="95">
        <f t="shared" si="19"/>
        <v>0</v>
      </c>
      <c r="F129" s="102">
        <v>0</v>
      </c>
      <c r="G129" s="102"/>
      <c r="H129" s="102"/>
      <c r="I129" s="102"/>
      <c r="J129" s="102"/>
      <c r="K129" s="202"/>
    </row>
    <row r="130" spans="1:11" s="13" customFormat="1" ht="23.25" hidden="1" customHeight="1" thickBot="1">
      <c r="A130" s="92"/>
      <c r="B130" s="204"/>
      <c r="C130" s="98"/>
      <c r="D130" s="103"/>
      <c r="E130" s="95">
        <f t="shared" si="19"/>
        <v>2680845</v>
      </c>
      <c r="F130" s="97">
        <v>2680845</v>
      </c>
      <c r="G130" s="97"/>
      <c r="H130" s="97"/>
      <c r="I130" s="97"/>
      <c r="J130" s="97"/>
      <c r="K130" s="202"/>
    </row>
    <row r="131" spans="1:11" s="13" customFormat="1" ht="23.25" hidden="1" customHeight="1">
      <c r="A131" s="92"/>
      <c r="B131" s="204"/>
      <c r="C131" s="104"/>
      <c r="D131" s="105"/>
      <c r="E131" s="95">
        <f t="shared" si="19"/>
        <v>2680845</v>
      </c>
      <c r="F131" s="97">
        <v>2680845</v>
      </c>
      <c r="G131" s="97"/>
      <c r="H131" s="97"/>
      <c r="I131" s="97"/>
      <c r="J131" s="97"/>
      <c r="K131" s="202"/>
    </row>
    <row r="132" spans="1:11" s="13" customFormat="1" ht="23.25" hidden="1" customHeight="1" thickBot="1">
      <c r="A132" s="92"/>
      <c r="B132" s="204"/>
      <c r="C132" s="106"/>
      <c r="D132" s="107"/>
      <c r="E132" s="108">
        <f t="shared" si="19"/>
        <v>0</v>
      </c>
      <c r="F132" s="109">
        <v>0</v>
      </c>
      <c r="G132" s="110"/>
      <c r="H132" s="110"/>
      <c r="I132" s="110"/>
      <c r="J132" s="110"/>
      <c r="K132" s="202"/>
    </row>
    <row r="133" spans="1:11" s="13" customFormat="1" ht="23.25" customHeight="1">
      <c r="A133" s="128" t="s">
        <v>25</v>
      </c>
      <c r="B133" s="131" t="s">
        <v>71</v>
      </c>
      <c r="C133" s="134"/>
      <c r="D133" s="70" t="s">
        <v>22</v>
      </c>
      <c r="E133" s="71">
        <f>SUM(F133:J133)</f>
        <v>69031586</v>
      </c>
      <c r="F133" s="71">
        <v>0</v>
      </c>
      <c r="G133" s="71">
        <v>0</v>
      </c>
      <c r="H133" s="71">
        <f>H134+H135+H136</f>
        <v>21950347</v>
      </c>
      <c r="I133" s="71">
        <f t="shared" ref="I133:J133" si="28">I134+I135+I136</f>
        <v>23027441</v>
      </c>
      <c r="J133" s="72">
        <f t="shared" si="28"/>
        <v>24053798</v>
      </c>
      <c r="K133" s="137"/>
    </row>
    <row r="134" spans="1:11" s="13" customFormat="1" ht="23.25" customHeight="1">
      <c r="A134" s="129"/>
      <c r="B134" s="132"/>
      <c r="C134" s="135"/>
      <c r="D134" s="73" t="s">
        <v>17</v>
      </c>
      <c r="E134" s="74">
        <f t="shared" si="19"/>
        <v>0</v>
      </c>
      <c r="F134" s="74">
        <v>0</v>
      </c>
      <c r="G134" s="74">
        <v>0</v>
      </c>
      <c r="H134" s="74">
        <v>0</v>
      </c>
      <c r="I134" s="74">
        <v>0</v>
      </c>
      <c r="J134" s="75">
        <v>0</v>
      </c>
      <c r="K134" s="138"/>
    </row>
    <row r="135" spans="1:11" s="13" customFormat="1" ht="23.25" customHeight="1">
      <c r="A135" s="129"/>
      <c r="B135" s="132"/>
      <c r="C135" s="135"/>
      <c r="D135" s="73" t="s">
        <v>18</v>
      </c>
      <c r="E135" s="74">
        <f t="shared" si="19"/>
        <v>0</v>
      </c>
      <c r="F135" s="74">
        <v>0</v>
      </c>
      <c r="G135" s="74">
        <v>0</v>
      </c>
      <c r="H135" s="74">
        <v>0</v>
      </c>
      <c r="I135" s="74">
        <v>0</v>
      </c>
      <c r="J135" s="75">
        <v>0</v>
      </c>
      <c r="K135" s="138"/>
    </row>
    <row r="136" spans="1:11" s="13" customFormat="1" ht="23.25" customHeight="1" thickBot="1">
      <c r="A136" s="129"/>
      <c r="B136" s="132"/>
      <c r="C136" s="136"/>
      <c r="D136" s="82" t="s">
        <v>19</v>
      </c>
      <c r="E136" s="83">
        <f t="shared" si="19"/>
        <v>69031586</v>
      </c>
      <c r="F136" s="83">
        <v>0</v>
      </c>
      <c r="G136" s="83">
        <v>0</v>
      </c>
      <c r="H136" s="83">
        <f>H137</f>
        <v>21950347</v>
      </c>
      <c r="I136" s="83">
        <f t="shared" ref="I136:J136" si="29">I137</f>
        <v>23027441</v>
      </c>
      <c r="J136" s="84">
        <f t="shared" si="29"/>
        <v>24053798</v>
      </c>
      <c r="K136" s="138"/>
    </row>
    <row r="137" spans="1:11" s="13" customFormat="1" ht="23.25" customHeight="1">
      <c r="A137" s="129"/>
      <c r="B137" s="132"/>
      <c r="C137" s="85" t="s">
        <v>75</v>
      </c>
      <c r="D137" s="86"/>
      <c r="E137" s="86">
        <f t="shared" si="19"/>
        <v>69031586</v>
      </c>
      <c r="F137" s="86">
        <v>0</v>
      </c>
      <c r="G137" s="86">
        <v>0</v>
      </c>
      <c r="H137" s="87">
        <v>21950347</v>
      </c>
      <c r="I137" s="87">
        <v>23027441</v>
      </c>
      <c r="J137" s="88">
        <v>24053798</v>
      </c>
      <c r="K137" s="138"/>
    </row>
    <row r="138" spans="1:11" s="13" customFormat="1" ht="23.25" customHeight="1" thickBot="1">
      <c r="A138" s="130"/>
      <c r="B138" s="133"/>
      <c r="C138" s="89" t="s">
        <v>24</v>
      </c>
      <c r="D138" s="77"/>
      <c r="E138" s="77">
        <f t="shared" si="19"/>
        <v>0</v>
      </c>
      <c r="F138" s="77">
        <v>0</v>
      </c>
      <c r="G138" s="77">
        <v>0</v>
      </c>
      <c r="H138" s="90">
        <v>0</v>
      </c>
      <c r="I138" s="90">
        <v>0</v>
      </c>
      <c r="J138" s="91">
        <v>0</v>
      </c>
      <c r="K138" s="139"/>
    </row>
    <row r="139" spans="1:11" s="13" customFormat="1" ht="23.25" customHeight="1">
      <c r="A139" s="125"/>
      <c r="B139" s="205" t="s">
        <v>68</v>
      </c>
      <c r="C139" s="208"/>
      <c r="D139" s="52" t="s">
        <v>22</v>
      </c>
      <c r="E139" s="53"/>
      <c r="F139" s="53">
        <v>0</v>
      </c>
      <c r="G139" s="53">
        <v>0</v>
      </c>
      <c r="H139" s="53"/>
      <c r="I139" s="53"/>
      <c r="J139" s="54"/>
      <c r="K139" s="122"/>
    </row>
    <row r="140" spans="1:11" s="13" customFormat="1" ht="23.25" customHeight="1">
      <c r="A140" s="126"/>
      <c r="B140" s="206"/>
      <c r="C140" s="209"/>
      <c r="D140" s="55" t="s">
        <v>17</v>
      </c>
      <c r="E140" s="56"/>
      <c r="F140" s="56">
        <v>0</v>
      </c>
      <c r="G140" s="56">
        <v>0</v>
      </c>
      <c r="H140" s="56"/>
      <c r="I140" s="56"/>
      <c r="J140" s="57"/>
      <c r="K140" s="123"/>
    </row>
    <row r="141" spans="1:11" s="13" customFormat="1" ht="23.25" customHeight="1">
      <c r="A141" s="126"/>
      <c r="B141" s="206"/>
      <c r="C141" s="209"/>
      <c r="D141" s="55" t="s">
        <v>18</v>
      </c>
      <c r="E141" s="56"/>
      <c r="F141" s="56">
        <v>0</v>
      </c>
      <c r="G141" s="56">
        <v>0</v>
      </c>
      <c r="H141" s="56"/>
      <c r="I141" s="56"/>
      <c r="J141" s="57"/>
      <c r="K141" s="123"/>
    </row>
    <row r="142" spans="1:11" s="13" customFormat="1" ht="23.25" customHeight="1" thickBot="1">
      <c r="A142" s="126"/>
      <c r="B142" s="206"/>
      <c r="C142" s="210"/>
      <c r="D142" s="61" t="s">
        <v>19</v>
      </c>
      <c r="E142" s="62"/>
      <c r="F142" s="62">
        <v>0</v>
      </c>
      <c r="G142" s="62">
        <v>0</v>
      </c>
      <c r="H142" s="62"/>
      <c r="I142" s="62"/>
      <c r="J142" s="63"/>
      <c r="K142" s="123"/>
    </row>
    <row r="143" spans="1:11" s="13" customFormat="1" ht="23.25" customHeight="1">
      <c r="A143" s="126"/>
      <c r="B143" s="206"/>
      <c r="C143" s="48" t="s">
        <v>75</v>
      </c>
      <c r="D143" s="64"/>
      <c r="E143" s="64"/>
      <c r="F143" s="64">
        <v>0</v>
      </c>
      <c r="G143" s="64">
        <v>0</v>
      </c>
      <c r="H143" s="65"/>
      <c r="I143" s="65"/>
      <c r="J143" s="66"/>
      <c r="K143" s="123"/>
    </row>
    <row r="144" spans="1:11" s="13" customFormat="1" ht="23.25" customHeight="1" thickBot="1">
      <c r="A144" s="127"/>
      <c r="B144" s="207"/>
      <c r="C144" s="49" t="s">
        <v>24</v>
      </c>
      <c r="D144" s="59"/>
      <c r="E144" s="59"/>
      <c r="F144" s="59">
        <v>0</v>
      </c>
      <c r="G144" s="59">
        <v>0</v>
      </c>
      <c r="H144" s="67"/>
      <c r="I144" s="67"/>
      <c r="J144" s="68"/>
      <c r="K144" s="124"/>
    </row>
    <row r="145" spans="1:11" s="13" customFormat="1" ht="23.25" customHeight="1">
      <c r="A145" s="125"/>
      <c r="B145" s="205" t="s">
        <v>69</v>
      </c>
      <c r="C145" s="208"/>
      <c r="D145" s="52" t="s">
        <v>22</v>
      </c>
      <c r="E145" s="53"/>
      <c r="F145" s="53">
        <v>0</v>
      </c>
      <c r="G145" s="53">
        <v>0</v>
      </c>
      <c r="H145" s="53"/>
      <c r="I145" s="53"/>
      <c r="J145" s="54"/>
      <c r="K145" s="122"/>
    </row>
    <row r="146" spans="1:11" s="13" customFormat="1" ht="23.25" customHeight="1">
      <c r="A146" s="126"/>
      <c r="B146" s="206"/>
      <c r="C146" s="209"/>
      <c r="D146" s="55" t="s">
        <v>17</v>
      </c>
      <c r="E146" s="56"/>
      <c r="F146" s="56">
        <v>0</v>
      </c>
      <c r="G146" s="56">
        <v>0</v>
      </c>
      <c r="H146" s="56"/>
      <c r="I146" s="56"/>
      <c r="J146" s="57"/>
      <c r="K146" s="123"/>
    </row>
    <row r="147" spans="1:11" s="13" customFormat="1" ht="23.25" customHeight="1">
      <c r="A147" s="126"/>
      <c r="B147" s="206"/>
      <c r="C147" s="209"/>
      <c r="D147" s="55" t="s">
        <v>18</v>
      </c>
      <c r="E147" s="56"/>
      <c r="F147" s="56">
        <v>0</v>
      </c>
      <c r="G147" s="56">
        <v>0</v>
      </c>
      <c r="H147" s="56"/>
      <c r="I147" s="56"/>
      <c r="J147" s="57"/>
      <c r="K147" s="123"/>
    </row>
    <row r="148" spans="1:11" s="13" customFormat="1" ht="23.25" customHeight="1" thickBot="1">
      <c r="A148" s="126"/>
      <c r="B148" s="206"/>
      <c r="C148" s="210"/>
      <c r="D148" s="61" t="s">
        <v>19</v>
      </c>
      <c r="E148" s="62"/>
      <c r="F148" s="62">
        <v>0</v>
      </c>
      <c r="G148" s="62">
        <v>0</v>
      </c>
      <c r="H148" s="62"/>
      <c r="I148" s="62"/>
      <c r="J148" s="63"/>
      <c r="K148" s="123"/>
    </row>
    <row r="149" spans="1:11" s="13" customFormat="1" ht="23.25" customHeight="1">
      <c r="A149" s="126"/>
      <c r="B149" s="206"/>
      <c r="C149" s="48" t="s">
        <v>75</v>
      </c>
      <c r="D149" s="64"/>
      <c r="E149" s="64"/>
      <c r="F149" s="64" t="s">
        <v>72</v>
      </c>
      <c r="G149" s="64">
        <v>0</v>
      </c>
      <c r="H149" s="65"/>
      <c r="I149" s="65"/>
      <c r="J149" s="66"/>
      <c r="K149" s="123"/>
    </row>
    <row r="150" spans="1:11" s="13" customFormat="1" ht="23.25" customHeight="1" thickBot="1">
      <c r="A150" s="127"/>
      <c r="B150" s="207"/>
      <c r="C150" s="49" t="s">
        <v>24</v>
      </c>
      <c r="D150" s="59"/>
      <c r="E150" s="59"/>
      <c r="F150" s="59">
        <v>0</v>
      </c>
      <c r="G150" s="59">
        <v>0</v>
      </c>
      <c r="H150" s="67"/>
      <c r="I150" s="67"/>
      <c r="J150" s="68"/>
      <c r="K150" s="124"/>
    </row>
    <row r="151" spans="1:11" s="13" customFormat="1" ht="23.25" customHeight="1">
      <c r="A151" s="128"/>
      <c r="B151" s="131" t="s">
        <v>83</v>
      </c>
      <c r="C151" s="134"/>
      <c r="D151" s="70" t="s">
        <v>22</v>
      </c>
      <c r="E151" s="71">
        <f>SUM(F151:J151)</f>
        <v>17257897</v>
      </c>
      <c r="F151" s="71">
        <f>F152+F153+F154</f>
        <v>0</v>
      </c>
      <c r="G151" s="71">
        <f t="shared" ref="G151:J151" si="30">G152+G153+G154</f>
        <v>0</v>
      </c>
      <c r="H151" s="71">
        <f t="shared" si="30"/>
        <v>5487587</v>
      </c>
      <c r="I151" s="71">
        <f t="shared" si="30"/>
        <v>5756860</v>
      </c>
      <c r="J151" s="72">
        <f t="shared" si="30"/>
        <v>6013450</v>
      </c>
      <c r="K151" s="137"/>
    </row>
    <row r="152" spans="1:11" s="13" customFormat="1" ht="23.25" customHeight="1">
      <c r="A152" s="129"/>
      <c r="B152" s="132"/>
      <c r="C152" s="135"/>
      <c r="D152" s="73" t="s">
        <v>17</v>
      </c>
      <c r="E152" s="74">
        <f t="shared" si="19"/>
        <v>0</v>
      </c>
      <c r="F152" s="74">
        <v>0</v>
      </c>
      <c r="G152" s="74">
        <v>0</v>
      </c>
      <c r="H152" s="74">
        <v>0</v>
      </c>
      <c r="I152" s="74">
        <v>0</v>
      </c>
      <c r="J152" s="75">
        <v>0</v>
      </c>
      <c r="K152" s="138"/>
    </row>
    <row r="153" spans="1:11" s="13" customFormat="1" ht="23.25" customHeight="1">
      <c r="A153" s="129"/>
      <c r="B153" s="132"/>
      <c r="C153" s="135"/>
      <c r="D153" s="73" t="s">
        <v>18</v>
      </c>
      <c r="E153" s="74">
        <f t="shared" si="19"/>
        <v>0</v>
      </c>
      <c r="F153" s="74">
        <v>0</v>
      </c>
      <c r="G153" s="74">
        <v>0</v>
      </c>
      <c r="H153" s="74">
        <v>0</v>
      </c>
      <c r="I153" s="74">
        <v>0</v>
      </c>
      <c r="J153" s="75">
        <v>0</v>
      </c>
      <c r="K153" s="138"/>
    </row>
    <row r="154" spans="1:11" s="13" customFormat="1" ht="23.25" customHeight="1" thickBot="1">
      <c r="A154" s="129"/>
      <c r="B154" s="132"/>
      <c r="C154" s="136"/>
      <c r="D154" s="82" t="s">
        <v>19</v>
      </c>
      <c r="E154" s="83">
        <f t="shared" si="19"/>
        <v>17257897</v>
      </c>
      <c r="F154" s="83">
        <f>F155+F156</f>
        <v>0</v>
      </c>
      <c r="G154" s="83">
        <f t="shared" ref="G154:J154" si="31">G155+G156</f>
        <v>0</v>
      </c>
      <c r="H154" s="83">
        <f t="shared" si="31"/>
        <v>5487587</v>
      </c>
      <c r="I154" s="83">
        <f t="shared" si="31"/>
        <v>5756860</v>
      </c>
      <c r="J154" s="84">
        <f t="shared" si="31"/>
        <v>6013450</v>
      </c>
      <c r="K154" s="138"/>
    </row>
    <row r="155" spans="1:11" s="13" customFormat="1" ht="23.25" customHeight="1">
      <c r="A155" s="129"/>
      <c r="B155" s="132"/>
      <c r="C155" s="85" t="s">
        <v>82</v>
      </c>
      <c r="D155" s="86"/>
      <c r="E155" s="111">
        <f>SUM(F155:J155)</f>
        <v>17257897</v>
      </c>
      <c r="F155" s="86">
        <v>0</v>
      </c>
      <c r="G155" s="86">
        <v>0</v>
      </c>
      <c r="H155" s="86">
        <v>5487587</v>
      </c>
      <c r="I155" s="86">
        <v>5756860</v>
      </c>
      <c r="J155" s="112">
        <v>6013450</v>
      </c>
      <c r="K155" s="138"/>
    </row>
    <row r="156" spans="1:11" s="13" customFormat="1" ht="23.25" customHeight="1" thickBot="1">
      <c r="A156" s="130"/>
      <c r="B156" s="133"/>
      <c r="C156" s="89" t="s">
        <v>24</v>
      </c>
      <c r="D156" s="77"/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8">
        <v>0</v>
      </c>
      <c r="K156" s="139"/>
    </row>
    <row r="157" spans="1:11" s="13" customFormat="1" ht="23.25" customHeight="1">
      <c r="A157" s="140"/>
      <c r="B157" s="131" t="s">
        <v>70</v>
      </c>
      <c r="C157" s="142"/>
      <c r="D157" s="70" t="s">
        <v>22</v>
      </c>
      <c r="E157" s="71">
        <f>SUM(F157:J157)</f>
        <v>18009000</v>
      </c>
      <c r="F157" s="71">
        <v>0</v>
      </c>
      <c r="G157" s="71">
        <v>0</v>
      </c>
      <c r="H157" s="71">
        <f>H158+H159+H160</f>
        <v>5870000</v>
      </c>
      <c r="I157" s="71">
        <f t="shared" ref="I157:J157" si="32">I158+I159+I160</f>
        <v>6002250</v>
      </c>
      <c r="J157" s="71">
        <f t="shared" si="32"/>
        <v>6136750</v>
      </c>
      <c r="K157" s="145"/>
    </row>
    <row r="158" spans="1:11" s="13" customFormat="1" ht="23.25" customHeight="1">
      <c r="A158" s="141"/>
      <c r="B158" s="132"/>
      <c r="C158" s="143"/>
      <c r="D158" s="73" t="s">
        <v>17</v>
      </c>
      <c r="E158" s="74">
        <f t="shared" si="19"/>
        <v>0</v>
      </c>
      <c r="F158" s="74">
        <v>0</v>
      </c>
      <c r="G158" s="74">
        <v>0</v>
      </c>
      <c r="H158" s="74">
        <v>0</v>
      </c>
      <c r="I158" s="74">
        <v>0</v>
      </c>
      <c r="J158" s="75">
        <v>0</v>
      </c>
      <c r="K158" s="146"/>
    </row>
    <row r="159" spans="1:11" s="13" customFormat="1" ht="23.25" customHeight="1">
      <c r="A159" s="141"/>
      <c r="B159" s="132"/>
      <c r="C159" s="143"/>
      <c r="D159" s="73" t="s">
        <v>18</v>
      </c>
      <c r="E159" s="74">
        <f t="shared" si="19"/>
        <v>18009000</v>
      </c>
      <c r="F159" s="74">
        <v>0</v>
      </c>
      <c r="G159" s="74">
        <v>0</v>
      </c>
      <c r="H159" s="74">
        <v>5870000</v>
      </c>
      <c r="I159" s="74">
        <v>6002250</v>
      </c>
      <c r="J159" s="75">
        <v>6136750</v>
      </c>
      <c r="K159" s="146"/>
    </row>
    <row r="160" spans="1:11" s="13" customFormat="1" ht="23.25" customHeight="1" thickBot="1">
      <c r="A160" s="141"/>
      <c r="B160" s="132"/>
      <c r="C160" s="144"/>
      <c r="D160" s="82" t="s">
        <v>19</v>
      </c>
      <c r="E160" s="83">
        <f t="shared" si="19"/>
        <v>0</v>
      </c>
      <c r="F160" s="83">
        <f>F161+F162</f>
        <v>0</v>
      </c>
      <c r="G160" s="83">
        <v>0</v>
      </c>
      <c r="H160" s="83">
        <v>0</v>
      </c>
      <c r="I160" s="83">
        <v>0</v>
      </c>
      <c r="J160" s="84">
        <v>0</v>
      </c>
      <c r="K160" s="146"/>
    </row>
    <row r="161" spans="1:11" s="13" customFormat="1" ht="23.25" customHeight="1">
      <c r="A161" s="141"/>
      <c r="B161" s="132"/>
      <c r="C161" s="85" t="s">
        <v>82</v>
      </c>
      <c r="D161" s="86"/>
      <c r="E161" s="111">
        <f>SUM(F161:J161)</f>
        <v>18009000</v>
      </c>
      <c r="F161" s="86">
        <v>0</v>
      </c>
      <c r="G161" s="86">
        <v>0</v>
      </c>
      <c r="H161" s="86">
        <v>5870000</v>
      </c>
      <c r="I161" s="86">
        <v>6002250</v>
      </c>
      <c r="J161" s="112">
        <v>6136750</v>
      </c>
      <c r="K161" s="146"/>
    </row>
    <row r="162" spans="1:11" s="13" customFormat="1" ht="23.25" customHeight="1" thickBot="1">
      <c r="A162" s="141"/>
      <c r="B162" s="132"/>
      <c r="C162" s="113" t="s">
        <v>24</v>
      </c>
      <c r="D162" s="83"/>
      <c r="E162" s="83">
        <v>0</v>
      </c>
      <c r="F162" s="83">
        <v>0</v>
      </c>
      <c r="G162" s="83">
        <v>0</v>
      </c>
      <c r="H162" s="83">
        <v>0</v>
      </c>
      <c r="I162" s="83">
        <v>0</v>
      </c>
      <c r="J162" s="84">
        <v>0</v>
      </c>
      <c r="K162" s="146"/>
    </row>
    <row r="163" spans="1:11" s="14" customFormat="1" ht="23.25" customHeight="1">
      <c r="A163" s="197" t="s">
        <v>67</v>
      </c>
      <c r="B163" s="193" t="s">
        <v>60</v>
      </c>
      <c r="C163" s="120"/>
      <c r="D163" s="114" t="s">
        <v>21</v>
      </c>
      <c r="E163" s="71">
        <f t="shared" si="19"/>
        <v>36498537.899999999</v>
      </c>
      <c r="F163" s="71">
        <f>F164+F165+F166+F167</f>
        <v>30408273.899999999</v>
      </c>
      <c r="G163" s="71">
        <f>G164+G165+G166+G167</f>
        <v>6090264</v>
      </c>
      <c r="H163" s="71">
        <v>0</v>
      </c>
      <c r="I163" s="71">
        <v>0</v>
      </c>
      <c r="J163" s="72">
        <v>0</v>
      </c>
      <c r="K163" s="223" t="s">
        <v>36</v>
      </c>
    </row>
    <row r="164" spans="1:11" s="14" customFormat="1" ht="23.25" customHeight="1">
      <c r="A164" s="198"/>
      <c r="B164" s="194"/>
      <c r="C164" s="121"/>
      <c r="D164" s="115" t="s">
        <v>17</v>
      </c>
      <c r="E164" s="74">
        <f t="shared" si="19"/>
        <v>0</v>
      </c>
      <c r="F164" s="74">
        <v>0</v>
      </c>
      <c r="G164" s="74">
        <v>0</v>
      </c>
      <c r="H164" s="74">
        <v>0</v>
      </c>
      <c r="I164" s="74">
        <v>0</v>
      </c>
      <c r="J164" s="75">
        <v>0</v>
      </c>
      <c r="K164" s="224"/>
    </row>
    <row r="165" spans="1:11" s="14" customFormat="1" ht="23.25" customHeight="1">
      <c r="A165" s="198"/>
      <c r="B165" s="194"/>
      <c r="C165" s="121"/>
      <c r="D165" s="115" t="s">
        <v>18</v>
      </c>
      <c r="E165" s="74">
        <f t="shared" si="19"/>
        <v>31721616</v>
      </c>
      <c r="F165" s="74">
        <f>F172+F179+F186</f>
        <v>25935866</v>
      </c>
      <c r="G165" s="74">
        <f t="shared" ref="G165" si="33">G172+G179+G186</f>
        <v>5785750</v>
      </c>
      <c r="H165" s="74">
        <v>0</v>
      </c>
      <c r="I165" s="74">
        <v>0</v>
      </c>
      <c r="J165" s="75">
        <v>0</v>
      </c>
      <c r="K165" s="224"/>
    </row>
    <row r="166" spans="1:11" s="14" customFormat="1" ht="23.25" customHeight="1">
      <c r="A166" s="198"/>
      <c r="B166" s="194"/>
      <c r="C166" s="121"/>
      <c r="D166" s="115" t="s">
        <v>19</v>
      </c>
      <c r="E166" s="74">
        <f t="shared" si="19"/>
        <v>586921.9</v>
      </c>
      <c r="F166" s="74">
        <f>F173+F180+F187</f>
        <v>282407.90000000002</v>
      </c>
      <c r="G166" s="74">
        <f t="shared" ref="G166" si="34">G173+G180+G187</f>
        <v>304514</v>
      </c>
      <c r="H166" s="74">
        <v>0</v>
      </c>
      <c r="I166" s="74">
        <v>0</v>
      </c>
      <c r="J166" s="75">
        <v>0</v>
      </c>
      <c r="K166" s="224"/>
    </row>
    <row r="167" spans="1:11" s="14" customFormat="1" ht="23.25" customHeight="1" thickBot="1">
      <c r="A167" s="198"/>
      <c r="B167" s="194"/>
      <c r="C167" s="121"/>
      <c r="D167" s="116" t="s">
        <v>41</v>
      </c>
      <c r="E167" s="83">
        <f t="shared" si="19"/>
        <v>4190000</v>
      </c>
      <c r="F167" s="83">
        <v>4190000</v>
      </c>
      <c r="G167" s="83">
        <f t="shared" ref="G167:J167" si="35">G174+G181+G188</f>
        <v>0</v>
      </c>
      <c r="H167" s="83">
        <f t="shared" si="35"/>
        <v>0</v>
      </c>
      <c r="I167" s="83">
        <f t="shared" si="35"/>
        <v>0</v>
      </c>
      <c r="J167" s="84">
        <f t="shared" si="35"/>
        <v>0</v>
      </c>
      <c r="K167" s="224"/>
    </row>
    <row r="168" spans="1:11" s="14" customFormat="1" ht="23.25" customHeight="1">
      <c r="A168" s="198"/>
      <c r="B168" s="195"/>
      <c r="C168" s="85" t="s">
        <v>75</v>
      </c>
      <c r="D168" s="86"/>
      <c r="E168" s="86">
        <f t="shared" si="19"/>
        <v>36498537.899999999</v>
      </c>
      <c r="F168" s="86">
        <v>30408273.899999999</v>
      </c>
      <c r="G168" s="86">
        <f>G175+G182+G189</f>
        <v>6090264</v>
      </c>
      <c r="H168" s="86">
        <v>0</v>
      </c>
      <c r="I168" s="86">
        <v>0</v>
      </c>
      <c r="J168" s="112">
        <f>J169</f>
        <v>0</v>
      </c>
      <c r="K168" s="224"/>
    </row>
    <row r="169" spans="1:11" s="14" customFormat="1" ht="23.25" customHeight="1" thickBot="1">
      <c r="A169" s="199"/>
      <c r="B169" s="196"/>
      <c r="C169" s="89" t="s">
        <v>24</v>
      </c>
      <c r="D169" s="117"/>
      <c r="E169" s="118">
        <f t="shared" si="19"/>
        <v>36498537.899999999</v>
      </c>
      <c r="F169" s="118">
        <f>F176+F183+F190</f>
        <v>30408273.899999999</v>
      </c>
      <c r="G169" s="118">
        <f t="shared" ref="G169:J169" si="36">G176+G183+G190</f>
        <v>6090264</v>
      </c>
      <c r="H169" s="118">
        <v>0</v>
      </c>
      <c r="I169" s="118">
        <v>0</v>
      </c>
      <c r="J169" s="119">
        <f t="shared" si="36"/>
        <v>0</v>
      </c>
      <c r="K169" s="225"/>
    </row>
    <row r="170" spans="1:11" s="14" customFormat="1" ht="23.25" customHeight="1">
      <c r="A170" s="197"/>
      <c r="B170" s="193" t="s">
        <v>45</v>
      </c>
      <c r="C170" s="120"/>
      <c r="D170" s="114" t="s">
        <v>22</v>
      </c>
      <c r="E170" s="71">
        <f t="shared" si="19"/>
        <v>2879290</v>
      </c>
      <c r="F170" s="71">
        <f>F171+F172+F173+F174</f>
        <v>2879290</v>
      </c>
      <c r="G170" s="71">
        <v>0</v>
      </c>
      <c r="H170" s="71">
        <v>0</v>
      </c>
      <c r="I170" s="71">
        <v>0</v>
      </c>
      <c r="J170" s="72">
        <v>0</v>
      </c>
      <c r="K170" s="223" t="s">
        <v>46</v>
      </c>
    </row>
    <row r="171" spans="1:11" s="13" customFormat="1" ht="23.25" customHeight="1">
      <c r="A171" s="198"/>
      <c r="B171" s="194"/>
      <c r="C171" s="121"/>
      <c r="D171" s="115" t="s">
        <v>17</v>
      </c>
      <c r="E171" s="74">
        <f t="shared" si="19"/>
        <v>0</v>
      </c>
      <c r="F171" s="74">
        <v>0</v>
      </c>
      <c r="G171" s="74">
        <v>0</v>
      </c>
      <c r="H171" s="74">
        <v>0</v>
      </c>
      <c r="I171" s="74">
        <v>0</v>
      </c>
      <c r="J171" s="75">
        <v>0</v>
      </c>
      <c r="K171" s="224"/>
    </row>
    <row r="172" spans="1:11" s="13" customFormat="1" ht="23.25" customHeight="1">
      <c r="A172" s="198"/>
      <c r="B172" s="194"/>
      <c r="C172" s="121"/>
      <c r="D172" s="115" t="s">
        <v>18</v>
      </c>
      <c r="E172" s="74">
        <f t="shared" si="19"/>
        <v>2299290</v>
      </c>
      <c r="F172" s="74">
        <v>2299290</v>
      </c>
      <c r="G172" s="74">
        <v>0</v>
      </c>
      <c r="H172" s="74">
        <v>0</v>
      </c>
      <c r="I172" s="74">
        <v>0</v>
      </c>
      <c r="J172" s="75">
        <v>0</v>
      </c>
      <c r="K172" s="224"/>
    </row>
    <row r="173" spans="1:11" s="13" customFormat="1" ht="23.25" customHeight="1">
      <c r="A173" s="198"/>
      <c r="B173" s="194"/>
      <c r="C173" s="121"/>
      <c r="D173" s="115" t="s">
        <v>19</v>
      </c>
      <c r="E173" s="74">
        <f t="shared" si="19"/>
        <v>0</v>
      </c>
      <c r="F173" s="74">
        <v>0</v>
      </c>
      <c r="G173" s="74">
        <v>0</v>
      </c>
      <c r="H173" s="74">
        <v>0</v>
      </c>
      <c r="I173" s="74">
        <v>0</v>
      </c>
      <c r="J173" s="75">
        <v>0</v>
      </c>
      <c r="K173" s="224"/>
    </row>
    <row r="174" spans="1:11" s="13" customFormat="1" ht="23.25" customHeight="1" thickBot="1">
      <c r="A174" s="198"/>
      <c r="B174" s="194"/>
      <c r="C174" s="121"/>
      <c r="D174" s="116" t="s">
        <v>41</v>
      </c>
      <c r="E174" s="83">
        <f t="shared" si="19"/>
        <v>580000</v>
      </c>
      <c r="F174" s="83">
        <v>580000</v>
      </c>
      <c r="G174" s="83">
        <v>0</v>
      </c>
      <c r="H174" s="83">
        <v>0</v>
      </c>
      <c r="I174" s="83">
        <v>0</v>
      </c>
      <c r="J174" s="84">
        <v>0</v>
      </c>
      <c r="K174" s="224"/>
    </row>
    <row r="175" spans="1:11" s="13" customFormat="1" ht="23.25" customHeight="1">
      <c r="A175" s="198"/>
      <c r="B175" s="195"/>
      <c r="C175" s="85" t="s">
        <v>75</v>
      </c>
      <c r="D175" s="86"/>
      <c r="E175" s="86">
        <f t="shared" si="19"/>
        <v>2879290</v>
      </c>
      <c r="F175" s="86">
        <f>F170</f>
        <v>2879290</v>
      </c>
      <c r="G175" s="86">
        <v>0</v>
      </c>
      <c r="H175" s="86">
        <v>0</v>
      </c>
      <c r="I175" s="86">
        <v>0</v>
      </c>
      <c r="J175" s="112">
        <v>0</v>
      </c>
      <c r="K175" s="224"/>
    </row>
    <row r="176" spans="1:11" s="13" customFormat="1" ht="23.25" customHeight="1" thickBot="1">
      <c r="A176" s="199"/>
      <c r="B176" s="196"/>
      <c r="C176" s="89" t="s">
        <v>24</v>
      </c>
      <c r="D176" s="117"/>
      <c r="E176" s="118">
        <f t="shared" si="19"/>
        <v>2879290</v>
      </c>
      <c r="F176" s="118">
        <f>F175</f>
        <v>2879290</v>
      </c>
      <c r="G176" s="118">
        <f>SUM(H176:K176)</f>
        <v>0</v>
      </c>
      <c r="H176" s="118">
        <f t="shared" ref="H176" si="37">SUM(I176:L176)</f>
        <v>0</v>
      </c>
      <c r="I176" s="118">
        <f t="shared" ref="I176" si="38">SUM(J176:M176)</f>
        <v>0</v>
      </c>
      <c r="J176" s="119">
        <f t="shared" ref="J176" si="39">SUM(K176:N176)</f>
        <v>0</v>
      </c>
      <c r="K176" s="225"/>
    </row>
    <row r="177" spans="1:11" s="13" customFormat="1" ht="23.25" customHeight="1">
      <c r="A177" s="197"/>
      <c r="B177" s="193" t="s">
        <v>84</v>
      </c>
      <c r="C177" s="120"/>
      <c r="D177" s="114" t="s">
        <v>22</v>
      </c>
      <c r="E177" s="71">
        <f t="shared" si="19"/>
        <v>21880826</v>
      </c>
      <c r="F177" s="71">
        <f>F178+F179+F180+F181</f>
        <v>21880826</v>
      </c>
      <c r="G177" s="71">
        <v>0</v>
      </c>
      <c r="H177" s="71">
        <v>0</v>
      </c>
      <c r="I177" s="71">
        <v>0</v>
      </c>
      <c r="J177" s="72">
        <v>0</v>
      </c>
      <c r="K177" s="223" t="s">
        <v>47</v>
      </c>
    </row>
    <row r="178" spans="1:11" s="13" customFormat="1" ht="23.25" customHeight="1">
      <c r="A178" s="198"/>
      <c r="B178" s="194"/>
      <c r="C178" s="121"/>
      <c r="D178" s="115" t="s">
        <v>17</v>
      </c>
      <c r="E178" s="74">
        <f t="shared" si="19"/>
        <v>0</v>
      </c>
      <c r="F178" s="74">
        <v>0</v>
      </c>
      <c r="G178" s="74">
        <v>0</v>
      </c>
      <c r="H178" s="74">
        <v>0</v>
      </c>
      <c r="I178" s="74">
        <v>0</v>
      </c>
      <c r="J178" s="75">
        <v>0</v>
      </c>
      <c r="K178" s="224"/>
    </row>
    <row r="179" spans="1:11" s="13" customFormat="1" ht="23.25" customHeight="1">
      <c r="A179" s="198"/>
      <c r="B179" s="194"/>
      <c r="C179" s="121"/>
      <c r="D179" s="115" t="s">
        <v>18</v>
      </c>
      <c r="E179" s="74">
        <f t="shared" si="19"/>
        <v>18270826</v>
      </c>
      <c r="F179" s="74">
        <v>18270826</v>
      </c>
      <c r="G179" s="74">
        <v>0</v>
      </c>
      <c r="H179" s="74">
        <v>0</v>
      </c>
      <c r="I179" s="74">
        <v>0</v>
      </c>
      <c r="J179" s="75">
        <v>0</v>
      </c>
      <c r="K179" s="224"/>
    </row>
    <row r="180" spans="1:11" s="13" customFormat="1" ht="23.25" customHeight="1">
      <c r="A180" s="198"/>
      <c r="B180" s="194"/>
      <c r="C180" s="121"/>
      <c r="D180" s="115" t="s">
        <v>19</v>
      </c>
      <c r="E180" s="74">
        <f t="shared" si="19"/>
        <v>0</v>
      </c>
      <c r="F180" s="74">
        <v>0</v>
      </c>
      <c r="G180" s="74">
        <v>0</v>
      </c>
      <c r="H180" s="74">
        <v>0</v>
      </c>
      <c r="I180" s="74">
        <v>0</v>
      </c>
      <c r="J180" s="75">
        <v>0</v>
      </c>
      <c r="K180" s="224"/>
    </row>
    <row r="181" spans="1:11" s="13" customFormat="1" ht="23.25" customHeight="1" thickBot="1">
      <c r="A181" s="198"/>
      <c r="B181" s="194"/>
      <c r="C181" s="121"/>
      <c r="D181" s="116" t="s">
        <v>41</v>
      </c>
      <c r="E181" s="83">
        <f t="shared" si="19"/>
        <v>3610000</v>
      </c>
      <c r="F181" s="83">
        <v>3610000</v>
      </c>
      <c r="G181" s="83">
        <v>0</v>
      </c>
      <c r="H181" s="83">
        <v>0</v>
      </c>
      <c r="I181" s="83">
        <v>0</v>
      </c>
      <c r="J181" s="84">
        <v>0</v>
      </c>
      <c r="K181" s="224"/>
    </row>
    <row r="182" spans="1:11" s="13" customFormat="1" ht="23.25" customHeight="1">
      <c r="A182" s="198"/>
      <c r="B182" s="195"/>
      <c r="C182" s="85" t="s">
        <v>75</v>
      </c>
      <c r="D182" s="86"/>
      <c r="E182" s="86">
        <f t="shared" si="19"/>
        <v>21880826</v>
      </c>
      <c r="F182" s="86">
        <f>F177</f>
        <v>21880826</v>
      </c>
      <c r="G182" s="86">
        <v>0</v>
      </c>
      <c r="H182" s="86">
        <v>0</v>
      </c>
      <c r="I182" s="86">
        <v>0</v>
      </c>
      <c r="J182" s="112">
        <v>0</v>
      </c>
      <c r="K182" s="224"/>
    </row>
    <row r="183" spans="1:11" s="13" customFormat="1" ht="23.25" customHeight="1" thickBot="1">
      <c r="A183" s="199"/>
      <c r="B183" s="196"/>
      <c r="C183" s="89" t="s">
        <v>24</v>
      </c>
      <c r="D183" s="117"/>
      <c r="E183" s="118">
        <f t="shared" si="19"/>
        <v>21880826</v>
      </c>
      <c r="F183" s="118">
        <f>F182</f>
        <v>21880826</v>
      </c>
      <c r="G183" s="118">
        <f>SUM(H183:K183)</f>
        <v>0</v>
      </c>
      <c r="H183" s="118">
        <f t="shared" ref="H183" si="40">SUM(I183:L183)</f>
        <v>0</v>
      </c>
      <c r="I183" s="118">
        <f t="shared" ref="I183" si="41">SUM(J183:M183)</f>
        <v>0</v>
      </c>
      <c r="J183" s="119">
        <f t="shared" ref="J183" si="42">SUM(K183:N183)</f>
        <v>0</v>
      </c>
      <c r="K183" s="225"/>
    </row>
    <row r="184" spans="1:11" s="13" customFormat="1" ht="23.25" customHeight="1">
      <c r="A184" s="197"/>
      <c r="B184" s="193" t="s">
        <v>85</v>
      </c>
      <c r="C184" s="120"/>
      <c r="D184" s="114" t="s">
        <v>22</v>
      </c>
      <c r="E184" s="71">
        <f t="shared" si="19"/>
        <v>30148158.899999999</v>
      </c>
      <c r="F184" s="71">
        <f>F185+F186+F187+F188</f>
        <v>5648157.9000000004</v>
      </c>
      <c r="G184" s="71">
        <f>SUM(G186:G188)</f>
        <v>6090264</v>
      </c>
      <c r="H184" s="71">
        <f>H185+H186+H187+H188</f>
        <v>6116579</v>
      </c>
      <c r="I184" s="71">
        <f t="shared" ref="I184:J184" si="43">I185+I186+I187+I188</f>
        <v>6146579</v>
      </c>
      <c r="J184" s="72">
        <f t="shared" si="43"/>
        <v>6146579</v>
      </c>
      <c r="K184" s="223" t="s">
        <v>48</v>
      </c>
    </row>
    <row r="185" spans="1:11" s="13" customFormat="1" ht="23.25" customHeight="1">
      <c r="A185" s="198"/>
      <c r="B185" s="194"/>
      <c r="C185" s="121"/>
      <c r="D185" s="115" t="s">
        <v>17</v>
      </c>
      <c r="E185" s="74">
        <f t="shared" si="19"/>
        <v>0</v>
      </c>
      <c r="F185" s="74">
        <v>0</v>
      </c>
      <c r="G185" s="74">
        <v>0</v>
      </c>
      <c r="H185" s="74">
        <v>0</v>
      </c>
      <c r="I185" s="74"/>
      <c r="J185" s="75"/>
      <c r="K185" s="224"/>
    </row>
    <row r="186" spans="1:11" s="13" customFormat="1" ht="23.25" customHeight="1">
      <c r="A186" s="198"/>
      <c r="B186" s="194"/>
      <c r="C186" s="121"/>
      <c r="D186" s="115" t="s">
        <v>18</v>
      </c>
      <c r="E186" s="74">
        <f t="shared" si="19"/>
        <v>28640750</v>
      </c>
      <c r="F186" s="74">
        <v>5365750</v>
      </c>
      <c r="G186" s="74">
        <v>5785750</v>
      </c>
      <c r="H186" s="74">
        <v>5810750</v>
      </c>
      <c r="I186" s="74">
        <v>5839250</v>
      </c>
      <c r="J186" s="75">
        <v>5839250</v>
      </c>
      <c r="K186" s="224"/>
    </row>
    <row r="187" spans="1:11" s="13" customFormat="1" ht="23.25" customHeight="1">
      <c r="A187" s="198"/>
      <c r="B187" s="194"/>
      <c r="C187" s="121"/>
      <c r="D187" s="115" t="s">
        <v>19</v>
      </c>
      <c r="E187" s="74">
        <f t="shared" si="19"/>
        <v>1507408.9</v>
      </c>
      <c r="F187" s="74">
        <v>282407.90000000002</v>
      </c>
      <c r="G187" s="74">
        <v>304514</v>
      </c>
      <c r="H187" s="74">
        <v>305829</v>
      </c>
      <c r="I187" s="74">
        <v>307329</v>
      </c>
      <c r="J187" s="75">
        <v>307329</v>
      </c>
      <c r="K187" s="224"/>
    </row>
    <row r="188" spans="1:11" s="13" customFormat="1" ht="23.25" customHeight="1" thickBot="1">
      <c r="A188" s="198"/>
      <c r="B188" s="194"/>
      <c r="C188" s="121"/>
      <c r="D188" s="116" t="s">
        <v>41</v>
      </c>
      <c r="E188" s="83">
        <f t="shared" si="19"/>
        <v>0</v>
      </c>
      <c r="F188" s="83">
        <v>0</v>
      </c>
      <c r="G188" s="83">
        <v>0</v>
      </c>
      <c r="H188" s="83">
        <v>0</v>
      </c>
      <c r="I188" s="83"/>
      <c r="J188" s="84"/>
      <c r="K188" s="224"/>
    </row>
    <row r="189" spans="1:11" s="13" customFormat="1" ht="23.25" customHeight="1">
      <c r="A189" s="198"/>
      <c r="B189" s="195"/>
      <c r="C189" s="85" t="s">
        <v>30</v>
      </c>
      <c r="D189" s="86"/>
      <c r="E189" s="86">
        <f t="shared" si="19"/>
        <v>30148158.899999999</v>
      </c>
      <c r="F189" s="86">
        <v>5648157.9000000004</v>
      </c>
      <c r="G189" s="86">
        <v>6090264</v>
      </c>
      <c r="H189" s="86">
        <v>6116579</v>
      </c>
      <c r="I189" s="86">
        <v>6146579</v>
      </c>
      <c r="J189" s="112">
        <v>6146579</v>
      </c>
      <c r="K189" s="224"/>
    </row>
    <row r="190" spans="1:11" s="13" customFormat="1" ht="23.25" customHeight="1" thickBot="1">
      <c r="A190" s="199"/>
      <c r="B190" s="196"/>
      <c r="C190" s="89" t="s">
        <v>24</v>
      </c>
      <c r="D190" s="117"/>
      <c r="E190" s="118">
        <f t="shared" si="19"/>
        <v>24001579.899999999</v>
      </c>
      <c r="F190" s="118">
        <v>5648157.9000000004</v>
      </c>
      <c r="G190" s="118">
        <f>G189</f>
        <v>6090264</v>
      </c>
      <c r="H190" s="118">
        <f>H189</f>
        <v>6116579</v>
      </c>
      <c r="I190" s="118">
        <f>I189</f>
        <v>6146579</v>
      </c>
      <c r="J190" s="119">
        <v>0</v>
      </c>
      <c r="K190" s="225"/>
    </row>
    <row r="191" spans="1:11" s="20" customFormat="1" ht="23.25" customHeight="1" thickBot="1">
      <c r="A191" s="211" t="s">
        <v>26</v>
      </c>
      <c r="B191" s="212"/>
      <c r="C191" s="213"/>
      <c r="D191" s="19" t="s">
        <v>21</v>
      </c>
      <c r="E191" s="16">
        <f t="shared" si="19"/>
        <v>221182374.29999998</v>
      </c>
      <c r="F191" s="17">
        <f>F192+F193+F194+F195</f>
        <v>70976313.50999999</v>
      </c>
      <c r="G191" s="17">
        <f t="shared" ref="G191:J191" si="44">G192+G193+G194+G195</f>
        <v>40119272.789999999</v>
      </c>
      <c r="H191" s="17">
        <f t="shared" si="44"/>
        <v>35237369</v>
      </c>
      <c r="I191" s="17">
        <f t="shared" si="44"/>
        <v>36715986</v>
      </c>
      <c r="J191" s="17">
        <f t="shared" si="44"/>
        <v>38133433</v>
      </c>
      <c r="K191" s="220"/>
    </row>
    <row r="192" spans="1:11" s="20" customFormat="1" ht="16.5" thickBot="1">
      <c r="A192" s="214"/>
      <c r="B192" s="215"/>
      <c r="C192" s="216"/>
      <c r="D192" s="21" t="s">
        <v>17</v>
      </c>
      <c r="E192" s="16">
        <f t="shared" si="19"/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221"/>
    </row>
    <row r="193" spans="1:11" s="20" customFormat="1" ht="16.5" thickBot="1">
      <c r="A193" s="214"/>
      <c r="B193" s="215"/>
      <c r="C193" s="216"/>
      <c r="D193" s="21" t="s">
        <v>18</v>
      </c>
      <c r="E193" s="16">
        <f t="shared" si="19"/>
        <v>49730616</v>
      </c>
      <c r="F193" s="18">
        <f t="shared" ref="F193:J194" si="45">F20+F40</f>
        <v>25935866</v>
      </c>
      <c r="G193" s="18">
        <f t="shared" si="45"/>
        <v>5785750</v>
      </c>
      <c r="H193" s="18">
        <f t="shared" si="45"/>
        <v>5870000</v>
      </c>
      <c r="I193" s="18">
        <f t="shared" si="45"/>
        <v>6002250</v>
      </c>
      <c r="J193" s="18">
        <f t="shared" si="45"/>
        <v>6136750</v>
      </c>
      <c r="K193" s="221"/>
    </row>
    <row r="194" spans="1:11" s="20" customFormat="1" ht="16.5" thickBot="1">
      <c r="A194" s="214"/>
      <c r="B194" s="215"/>
      <c r="C194" s="216"/>
      <c r="D194" s="21" t="s">
        <v>19</v>
      </c>
      <c r="E194" s="16">
        <f t="shared" si="19"/>
        <v>167261758.30000001</v>
      </c>
      <c r="F194" s="18">
        <f t="shared" si="45"/>
        <v>40850447.509999998</v>
      </c>
      <c r="G194" s="18">
        <f t="shared" si="45"/>
        <v>34333522.789999999</v>
      </c>
      <c r="H194" s="18">
        <f t="shared" si="45"/>
        <v>29367369</v>
      </c>
      <c r="I194" s="18">
        <f t="shared" si="45"/>
        <v>30713736</v>
      </c>
      <c r="J194" s="18">
        <f t="shared" si="45"/>
        <v>31996683</v>
      </c>
      <c r="K194" s="222"/>
    </row>
    <row r="195" spans="1:11" s="20" customFormat="1" ht="16.5" thickBot="1">
      <c r="A195" s="217"/>
      <c r="B195" s="218"/>
      <c r="C195" s="219"/>
      <c r="D195" s="50" t="s">
        <v>41</v>
      </c>
      <c r="E195" s="16">
        <f t="shared" si="19"/>
        <v>4190000</v>
      </c>
      <c r="F195" s="22">
        <f>F42</f>
        <v>4190000</v>
      </c>
      <c r="G195" s="22">
        <f>G42</f>
        <v>0</v>
      </c>
      <c r="H195" s="22">
        <f>H42</f>
        <v>0</v>
      </c>
      <c r="I195" s="22">
        <f>I42</f>
        <v>0</v>
      </c>
      <c r="J195" s="22">
        <f>J42</f>
        <v>0</v>
      </c>
      <c r="K195" s="51"/>
    </row>
    <row r="196" spans="1:11" ht="15.75">
      <c r="A196" s="24"/>
      <c r="B196" s="25"/>
      <c r="C196" s="26"/>
      <c r="D196" s="27"/>
      <c r="E196" s="28"/>
      <c r="F196" s="28"/>
      <c r="G196" s="29"/>
      <c r="H196" s="29"/>
      <c r="I196" s="29"/>
      <c r="J196" s="29"/>
      <c r="K196" s="23"/>
    </row>
    <row r="197" spans="1:11">
      <c r="E197" s="12"/>
      <c r="F197" s="12"/>
      <c r="G197" s="1">
        <v>39852795.210000001</v>
      </c>
      <c r="H197" s="1">
        <v>35767956</v>
      </c>
      <c r="I197" s="1">
        <v>37625280</v>
      </c>
    </row>
    <row r="199" spans="1:11">
      <c r="G199" s="12">
        <f t="shared" ref="G199:I199" si="46">G197-G191</f>
        <v>-266477.57999999821</v>
      </c>
      <c r="H199" s="12">
        <f t="shared" si="46"/>
        <v>530587</v>
      </c>
      <c r="I199" s="12">
        <f t="shared" si="46"/>
        <v>909294</v>
      </c>
    </row>
  </sheetData>
  <mergeCells count="134">
    <mergeCell ref="G7:K7"/>
    <mergeCell ref="B8:K8"/>
    <mergeCell ref="C9:K9"/>
    <mergeCell ref="B97:B102"/>
    <mergeCell ref="K97:K102"/>
    <mergeCell ref="K55:K60"/>
    <mergeCell ref="K13:K15"/>
    <mergeCell ref="E14:E15"/>
    <mergeCell ref="G14:J14"/>
    <mergeCell ref="C38:C42"/>
    <mergeCell ref="K38:K41"/>
    <mergeCell ref="A10:K10"/>
    <mergeCell ref="A17:K17"/>
    <mergeCell ref="C18:C32"/>
    <mergeCell ref="K18:K22"/>
    <mergeCell ref="K23:K27"/>
    <mergeCell ref="B79:B84"/>
    <mergeCell ref="A79:A84"/>
    <mergeCell ref="K79:K84"/>
    <mergeCell ref="C79:C82"/>
    <mergeCell ref="B85:B90"/>
    <mergeCell ref="K85:K90"/>
    <mergeCell ref="A85:A90"/>
    <mergeCell ref="A67:A72"/>
    <mergeCell ref="K103:K108"/>
    <mergeCell ref="A103:A108"/>
    <mergeCell ref="B103:B108"/>
    <mergeCell ref="B91:B96"/>
    <mergeCell ref="K91:K96"/>
    <mergeCell ref="A191:C195"/>
    <mergeCell ref="K191:K194"/>
    <mergeCell ref="A184:A190"/>
    <mergeCell ref="B184:B190"/>
    <mergeCell ref="K184:K190"/>
    <mergeCell ref="A170:A176"/>
    <mergeCell ref="B170:B176"/>
    <mergeCell ref="K170:K176"/>
    <mergeCell ref="A177:A183"/>
    <mergeCell ref="B177:B183"/>
    <mergeCell ref="K177:K183"/>
    <mergeCell ref="A121:A126"/>
    <mergeCell ref="B121:B126"/>
    <mergeCell ref="K163:K169"/>
    <mergeCell ref="A109:A114"/>
    <mergeCell ref="B109:B114"/>
    <mergeCell ref="C109:C112"/>
    <mergeCell ref="K109:K114"/>
    <mergeCell ref="A115:A120"/>
    <mergeCell ref="B115:B120"/>
    <mergeCell ref="C115:C118"/>
    <mergeCell ref="K115:K120"/>
    <mergeCell ref="B163:B169"/>
    <mergeCell ref="A163:A169"/>
    <mergeCell ref="K127:K132"/>
    <mergeCell ref="B127:B132"/>
    <mergeCell ref="C121:C124"/>
    <mergeCell ref="K121:K126"/>
    <mergeCell ref="B133:B138"/>
    <mergeCell ref="C133:C136"/>
    <mergeCell ref="A133:A138"/>
    <mergeCell ref="B139:B144"/>
    <mergeCell ref="C139:C142"/>
    <mergeCell ref="B145:B150"/>
    <mergeCell ref="C145:C148"/>
    <mergeCell ref="K133:K138"/>
    <mergeCell ref="A139:A144"/>
    <mergeCell ref="C163:C167"/>
    <mergeCell ref="K67:K72"/>
    <mergeCell ref="A73:A78"/>
    <mergeCell ref="B73:B78"/>
    <mergeCell ref="C73:C76"/>
    <mergeCell ref="K73:K78"/>
    <mergeCell ref="A49:A54"/>
    <mergeCell ref="B49:B54"/>
    <mergeCell ref="C49:C52"/>
    <mergeCell ref="K49:K54"/>
    <mergeCell ref="A55:A60"/>
    <mergeCell ref="B55:B60"/>
    <mergeCell ref="C55:C58"/>
    <mergeCell ref="A61:A66"/>
    <mergeCell ref="B61:B66"/>
    <mergeCell ref="C61:C64"/>
    <mergeCell ref="K61:K66"/>
    <mergeCell ref="A11:K11"/>
    <mergeCell ref="A12:K12"/>
    <mergeCell ref="A13:A15"/>
    <mergeCell ref="B13:B15"/>
    <mergeCell ref="C13:C15"/>
    <mergeCell ref="D13:D15"/>
    <mergeCell ref="E13:J13"/>
    <mergeCell ref="B23:B27"/>
    <mergeCell ref="A43:A48"/>
    <mergeCell ref="C43:C46"/>
    <mergeCell ref="K43:K48"/>
    <mergeCell ref="B43:B48"/>
    <mergeCell ref="K34:K36"/>
    <mergeCell ref="E35:E36"/>
    <mergeCell ref="G35:J35"/>
    <mergeCell ref="E34:J34"/>
    <mergeCell ref="B28:B32"/>
    <mergeCell ref="K28:K32"/>
    <mergeCell ref="A33:K33"/>
    <mergeCell ref="A34:A36"/>
    <mergeCell ref="B34:B36"/>
    <mergeCell ref="C34:C36"/>
    <mergeCell ref="D34:D36"/>
    <mergeCell ref="A23:A27"/>
    <mergeCell ref="A28:A32"/>
    <mergeCell ref="A18:A22"/>
    <mergeCell ref="B18:B22"/>
    <mergeCell ref="C85:C88"/>
    <mergeCell ref="A91:A96"/>
    <mergeCell ref="C91:C94"/>
    <mergeCell ref="A97:A102"/>
    <mergeCell ref="C97:C100"/>
    <mergeCell ref="C103:C106"/>
    <mergeCell ref="B67:B72"/>
    <mergeCell ref="C67:C70"/>
    <mergeCell ref="A38:A42"/>
    <mergeCell ref="B38:B42"/>
    <mergeCell ref="C170:C174"/>
    <mergeCell ref="C177:C181"/>
    <mergeCell ref="C184:C188"/>
    <mergeCell ref="K139:K144"/>
    <mergeCell ref="A145:A150"/>
    <mergeCell ref="K145:K150"/>
    <mergeCell ref="A151:A156"/>
    <mergeCell ref="B151:B156"/>
    <mergeCell ref="C151:C154"/>
    <mergeCell ref="K151:K156"/>
    <mergeCell ref="A157:A162"/>
    <mergeCell ref="B157:B162"/>
    <mergeCell ref="C157:C160"/>
    <mergeCell ref="K157:K162"/>
  </mergeCells>
  <pageMargins left="0.19685039370078741" right="0.19685039370078741" top="0.19685039370078741" bottom="0.19685039370078741" header="0.19685039370078741" footer="0.19685039370078741"/>
  <pageSetup paperSize="9" scale="45" orientation="landscape" r:id="rId1"/>
  <rowBreaks count="4" manualBreakCount="4">
    <brk id="54" max="10" man="1"/>
    <brk id="96" max="10" man="1"/>
    <brk id="150" max="10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2021-11-24T13:34:25Z</cp:lastPrinted>
  <dcterms:created xsi:type="dcterms:W3CDTF">2017-09-05T04:35:00Z</dcterms:created>
  <dcterms:modified xsi:type="dcterms:W3CDTF">2021-11-25T06:10:49Z</dcterms:modified>
</cp:coreProperties>
</file>