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95" windowWidth="18855" windowHeight="11445"/>
  </bookViews>
  <sheets>
    <sheet name="информация за 1 квартал 2017" sheetId="2" r:id="rId1"/>
  </sheets>
  <definedNames>
    <definedName name="_xlnm.Print_Titles" localSheetId="0">'информация за 1 квартал 2017'!$5:$6</definedName>
  </definedNames>
  <calcPr calcId="124519"/>
</workbook>
</file>

<file path=xl/calcChain.xml><?xml version="1.0" encoding="utf-8"?>
<calcChain xmlns="http://schemas.openxmlformats.org/spreadsheetml/2006/main">
  <c r="E47" i="2"/>
  <c r="E46"/>
  <c r="C66" l="1"/>
  <c r="D71"/>
  <c r="C71"/>
  <c r="D75"/>
  <c r="D73"/>
  <c r="D66"/>
  <c r="D63"/>
  <c r="D57"/>
  <c r="D55"/>
  <c r="D49"/>
  <c r="D44"/>
  <c r="D41"/>
  <c r="D38"/>
  <c r="D30"/>
  <c r="C75"/>
  <c r="C73"/>
  <c r="C63"/>
  <c r="C57"/>
  <c r="C55"/>
  <c r="C49"/>
  <c r="C44"/>
  <c r="C41"/>
  <c r="C38"/>
  <c r="C30"/>
  <c r="C29"/>
  <c r="C92" s="1"/>
  <c r="C20"/>
  <c r="C19"/>
  <c r="D8"/>
  <c r="C8"/>
  <c r="C7"/>
  <c r="C91" s="1"/>
  <c r="E34"/>
  <c r="E40"/>
  <c r="D29" l="1"/>
  <c r="D92" s="1"/>
  <c r="D20"/>
  <c r="D19" s="1"/>
  <c r="D7" s="1"/>
  <c r="D91" s="1"/>
  <c r="D90" l="1"/>
  <c r="D80"/>
  <c r="D89"/>
  <c r="D82" s="1"/>
  <c r="C80"/>
  <c r="C90"/>
  <c r="C89" s="1"/>
  <c r="C82" s="1"/>
  <c r="E83"/>
  <c r="E84"/>
  <c r="E85"/>
  <c r="E86"/>
  <c r="E87"/>
  <c r="E89"/>
  <c r="E90"/>
  <c r="E91"/>
  <c r="E92"/>
  <c r="E80"/>
  <c r="E30"/>
  <c r="E31"/>
  <c r="E32"/>
  <c r="E33"/>
  <c r="E35"/>
  <c r="E37"/>
  <c r="E38"/>
  <c r="E39"/>
  <c r="E44"/>
  <c r="E48"/>
  <c r="E49"/>
  <c r="E50"/>
  <c r="E51"/>
  <c r="E53"/>
  <c r="E54"/>
  <c r="E57"/>
  <c r="E58"/>
  <c r="E59"/>
  <c r="E60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29"/>
  <c r="E8"/>
  <c r="E9"/>
  <c r="E10"/>
  <c r="E11"/>
  <c r="E12"/>
  <c r="E13"/>
  <c r="E14"/>
  <c r="E16"/>
  <c r="E17"/>
  <c r="E19"/>
  <c r="E20"/>
  <c r="E21"/>
  <c r="E22"/>
  <c r="E23"/>
  <c r="E24"/>
  <c r="E25"/>
  <c r="E26"/>
  <c r="E27"/>
  <c r="E7"/>
  <c r="E82" l="1"/>
</calcChain>
</file>

<file path=xl/sharedStrings.xml><?xml version="1.0" encoding="utf-8"?>
<sst xmlns="http://schemas.openxmlformats.org/spreadsheetml/2006/main" count="186" uniqueCount="176">
  <si>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</si>
  <si>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</si>
  <si>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</si>
  <si>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</si>
  <si>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</si>
  <si>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</si>
  <si>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</si>
  <si>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</si>
  <si>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Доходы бюджета - ИТОГО</t>
  </si>
  <si>
    <t>х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</si>
  <si>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</si>
  <si>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</si>
  <si>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</si>
  <si>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</si>
  <si>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</si>
  <si>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</si>
  <si>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</si>
  <si>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</si>
  <si>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</si>
  <si>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</si>
  <si>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</si>
  <si>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</si>
  <si>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</si>
  <si>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</si>
  <si>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</si>
  <si>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</si>
  <si>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</si>
  <si>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</si>
  <si>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</si>
  <si>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</si>
  <si>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</si>
  <si>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</si>
  <si>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</si>
  <si>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</si>
  <si>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</si>
  <si>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</si>
  <si>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</si>
  <si>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</si>
  <si>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</si>
  <si>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</si>
  <si>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</si>
  <si>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</si>
  <si>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Иные межбюджетные трансферты</t>
  </si>
  <si>
    <t xml:space="preserve"> 000 2024000000 0000 151</t>
  </si>
  <si>
    <t xml:space="preserve">  ПРОЧИЕ БЕЗВОЗМЕЗДНЫЕ ПОСТУПЛЕНИЯ</t>
  </si>
  <si>
    <t xml:space="preserve"> 000 2070000000 0000 000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</si>
  <si>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</si>
  <si>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</si>
  <si>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</si>
  <si>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</si>
  <si>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</si>
  <si>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</si>
  <si>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</si>
  <si>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</si>
  <si>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</si>
  <si>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</si>
  <si>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</si>
  <si>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</si>
  <si>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</si>
  <si>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</si>
  <si>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000 0104 0000000000 500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</si>
  <si>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</si>
  <si>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</si>
  <si>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</si>
  <si>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</si>
  <si>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</si>
  <si>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</si>
  <si>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</si>
  <si>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</si>
  <si>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</si>
  <si>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</si>
  <si>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</si>
  <si>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</si>
  <si>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</si>
  <si>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</si>
  <si>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</si>
  <si>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</si>
  <si>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</si>
  <si>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</si>
  <si>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</si>
  <si>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</si>
  <si>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</si>
  <si>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</si>
  <si>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</si>
  <si>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000 0409 0000000000 500</t>
  </si>
  <si>
    <t xml:space="preserve">  Другие вопросы в области национальной экономики</t>
  </si>
  <si>
    <t xml:space="preserve"> 000 0412 0000000000 000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</si>
  <si>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</si>
  <si>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</si>
  <si>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</si>
  <si>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</si>
  <si>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</si>
  <si>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</si>
  <si>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000 0502 0000000000 500</t>
  </si>
  <si>
    <t xml:space="preserve">  Благоустройство</t>
  </si>
  <si>
    <t xml:space="preserve"> 000 0503 0000000000 000</t>
  </si>
  <si>
    <t xml:space="preserve"> 000 0503 0000000000 500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</si>
  <si>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</si>
  <si>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</si>
  <si>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</si>
  <si>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</si>
  <si>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</si>
  <si>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</si>
  <si>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</si>
  <si>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</si>
  <si>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</si>
  <si>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</si>
  <si>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000 0703 0000000000 000</t>
  </si>
  <si>
    <t xml:space="preserve">  Молодежная политика и оздоровление детей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</si>
  <si>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</si>
  <si>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</si>
  <si>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</si>
  <si>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</si>
  <si>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</si>
  <si>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</si>
  <si>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</si>
  <si>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 Другие вопросы в области культуры, кинематографии</t>
  </si>
  <si>
    <t xml:space="preserve"> 000 0804 0000000000 000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</si>
  <si>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</si>
  <si>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</si>
  <si>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</si>
  <si>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</si>
  <si>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</si>
  <si>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</si>
  <si>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</si>
  <si>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</si>
  <si>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Другие вопросы в области социальной политики</t>
  </si>
  <si>
    <t xml:space="preserve"> 000 1006 0000000000 000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</si>
  <si>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</si>
  <si>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</si>
  <si>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</si>
  <si>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</si>
  <si>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</si>
  <si>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</si>
  <si>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</si>
  <si>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</si>
  <si>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</si>
  <si>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</si>
  <si>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</si>
  <si>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</si>
  <si>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</si>
  <si>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</si>
  <si>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</si>
  <si>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</si>
  <si>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</si>
  <si>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</si>
  <si>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</si>
  <si>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</si>
  <si>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</si>
  <si>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</si>
  <si>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</si>
  <si>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</si>
  <si>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</si>
  <si>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</si>
  <si>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</si>
  <si>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</si>
  <si>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</si>
  <si>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Увеличение финансовых активов в государственной (муниципальной) 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</si>
  <si>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</si>
  <si>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</si>
  <si>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</si>
  <si>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</si>
  <si>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 xml:space="preserve">  Увеличение прочих остатков средств бюджетов</t>
  </si>
  <si>
    <t xml:space="preserve"> 000 0105020000 0000 500</t>
  </si>
  <si>
    <t xml:space="preserve">  Уменьшение прочих остатков средств бюджетов</t>
  </si>
  <si>
    <t xml:space="preserve"> 000 0105020000 0000 600</t>
  </si>
  <si>
    <t>в т.ч. межбюджетные трансферты</t>
  </si>
  <si>
    <t>Назначено на год</t>
  </si>
  <si>
    <t>исполнено с начала года</t>
  </si>
  <si>
    <t>% выполнения</t>
  </si>
  <si>
    <t>Информация</t>
  </si>
  <si>
    <t xml:space="preserve">   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фактитческих затрат на их содержание за 1 квартал 2017 года</t>
  </si>
  <si>
    <r>
      <t xml:space="preserve">Штатная численность муниципальных служащих органов местного самоуправления и работников муниципальных учреждений - 2 097,2  шт. </t>
    </r>
    <r>
      <rPr>
        <sz val="9"/>
        <color indexed="8"/>
        <rFont val="Times New Roman"/>
        <family val="1"/>
        <charset val="204"/>
      </rPr>
      <t>ед.</t>
    </r>
  </si>
  <si>
    <t>Фактические затраты (з/плата с начислениями)   - 157 568,9  тыс. руб.</t>
  </si>
  <si>
    <t xml:space="preserve">  Дополнительное образование детей</t>
  </si>
  <si>
    <t>Приложение № 1 к решению сессии Собрания депутатов                  № 470 от 26 мая  2017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</si>
</sst>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6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3" fillId="0" borderId="1"/>
    <xf numFmtId="0" fontId="4" fillId="0" borderId="1">
      <alignment horizontal="center" wrapText="1"/>
    </xf>
    <xf numFmtId="0" fontId="4" fillId="0" borderId="1">
      <alignment horizontal="center" wrapText="1"/>
    </xf>
    <xf numFmtId="0" fontId="5" fillId="0" borderId="6"/>
    <xf numFmtId="0" fontId="5" fillId="0" borderId="1"/>
    <xf numFmtId="0" fontId="6" fillId="0" borderId="1"/>
    <xf numFmtId="0" fontId="4" fillId="0" borderId="1">
      <alignment horizontal="left" wrapText="1"/>
    </xf>
    <xf numFmtId="0" fontId="7" fillId="0" borderId="1"/>
    <xf numFmtId="0" fontId="5" fillId="0" borderId="13"/>
    <xf numFmtId="0" fontId="8" fillId="0" borderId="2">
      <alignment horizontal="center"/>
    </xf>
    <xf numFmtId="0" fontId="6" fillId="0" borderId="14"/>
    <xf numFmtId="0" fontId="8" fillId="0" borderId="1">
      <alignment horizontal="left"/>
    </xf>
    <xf numFmtId="0" fontId="9" fillId="0" borderId="1">
      <alignment horizontal="center" vertical="top"/>
    </xf>
    <xf numFmtId="49" fontId="10" fillId="0" borderId="15">
      <alignment horizontal="right"/>
    </xf>
    <xf numFmtId="49" fontId="6" fillId="0" borderId="3">
      <alignment horizontal="center"/>
    </xf>
    <xf numFmtId="0" fontId="6" fillId="0" borderId="16"/>
    <xf numFmtId="49" fontId="6" fillId="0" borderId="1"/>
    <xf numFmtId="49" fontId="8" fillId="0" borderId="1">
      <alignment horizontal="right"/>
    </xf>
    <xf numFmtId="0" fontId="8" fillId="0" borderId="1"/>
    <xf numFmtId="0" fontId="8" fillId="0" borderId="1">
      <alignment horizontal="center"/>
    </xf>
    <xf numFmtId="0" fontId="8" fillId="0" borderId="15">
      <alignment horizontal="right"/>
    </xf>
    <xf numFmtId="164" fontId="8" fillId="0" borderId="4">
      <alignment horizontal="center"/>
    </xf>
    <xf numFmtId="49" fontId="8" fillId="0" borderId="1"/>
    <xf numFmtId="0" fontId="8" fillId="0" borderId="1">
      <alignment horizontal="right"/>
    </xf>
    <xf numFmtId="0" fontId="8" fillId="0" borderId="5">
      <alignment horizontal="center"/>
    </xf>
    <xf numFmtId="0" fontId="8" fillId="0" borderId="6">
      <alignment wrapText="1"/>
    </xf>
    <xf numFmtId="49" fontId="8" fillId="0" borderId="7">
      <alignment horizontal="center"/>
    </xf>
    <xf numFmtId="0" fontId="8" fillId="0" borderId="8">
      <alignment wrapText="1"/>
    </xf>
    <xf numFmtId="49" fontId="8" fillId="0" borderId="4">
      <alignment horizontal="center"/>
    </xf>
    <xf numFmtId="0" fontId="8" fillId="0" borderId="12">
      <alignment horizontal="left"/>
    </xf>
    <xf numFmtId="49" fontId="8" fillId="0" borderId="12"/>
    <xf numFmtId="0" fontId="8" fillId="0" borderId="4">
      <alignment horizontal="center"/>
    </xf>
    <xf numFmtId="49" fontId="8" fillId="0" borderId="9">
      <alignment horizontal="center"/>
    </xf>
    <xf numFmtId="0" fontId="11" fillId="0" borderId="1"/>
    <xf numFmtId="0" fontId="11" fillId="0" borderId="17"/>
    <xf numFmtId="49" fontId="8" fillId="0" borderId="10">
      <alignment horizontal="center" vertical="center" wrapText="1"/>
    </xf>
    <xf numFmtId="49" fontId="8" fillId="0" borderId="10">
      <alignment horizontal="center" vertical="center" wrapText="1"/>
    </xf>
    <xf numFmtId="49" fontId="8" fillId="0" borderId="10">
      <alignment horizontal="center" vertical="center" wrapText="1"/>
    </xf>
    <xf numFmtId="49" fontId="8" fillId="0" borderId="2">
      <alignment horizontal="center" vertical="center" wrapText="1"/>
    </xf>
    <xf numFmtId="0" fontId="8" fillId="0" borderId="18">
      <alignment horizontal="left" wrapText="1"/>
    </xf>
    <xf numFmtId="49" fontId="8" fillId="0" borderId="19">
      <alignment horizontal="center" wrapText="1"/>
    </xf>
    <xf numFmtId="49" fontId="8" fillId="0" borderId="20">
      <alignment horizontal="center"/>
    </xf>
    <xf numFmtId="4" fontId="8" fillId="0" borderId="10">
      <alignment horizontal="right"/>
    </xf>
    <xf numFmtId="4" fontId="8" fillId="0" borderId="21">
      <alignment horizontal="right"/>
    </xf>
    <xf numFmtId="0" fontId="8" fillId="0" borderId="22">
      <alignment horizontal="left" wrapText="1"/>
    </xf>
    <xf numFmtId="0" fontId="8" fillId="0" borderId="23">
      <alignment horizontal="left" wrapText="1" indent="1"/>
    </xf>
    <xf numFmtId="49" fontId="8" fillId="0" borderId="24">
      <alignment horizontal="center" wrapText="1"/>
    </xf>
    <xf numFmtId="49" fontId="8" fillId="0" borderId="25">
      <alignment horizontal="center"/>
    </xf>
    <xf numFmtId="49" fontId="8" fillId="0" borderId="26">
      <alignment horizontal="center"/>
    </xf>
    <xf numFmtId="0" fontId="8" fillId="0" borderId="27">
      <alignment horizontal="left" wrapText="1" indent="1"/>
    </xf>
    <xf numFmtId="0" fontId="8" fillId="0" borderId="21">
      <alignment horizontal="left" wrapText="1" indent="2"/>
    </xf>
    <xf numFmtId="49" fontId="8" fillId="0" borderId="28">
      <alignment horizontal="center"/>
    </xf>
    <xf numFmtId="49" fontId="8" fillId="0" borderId="10">
      <alignment horizontal="center"/>
    </xf>
    <xf numFmtId="0" fontId="8" fillId="0" borderId="4">
      <alignment horizontal="left" wrapText="1" indent="2"/>
    </xf>
    <xf numFmtId="0" fontId="8" fillId="0" borderId="17"/>
    <xf numFmtId="0" fontId="8" fillId="2" borderId="17"/>
    <xf numFmtId="0" fontId="8" fillId="2" borderId="29"/>
    <xf numFmtId="0" fontId="8" fillId="2" borderId="1"/>
    <xf numFmtId="0" fontId="8" fillId="0" borderId="1">
      <alignment horizontal="left" wrapText="1"/>
    </xf>
    <xf numFmtId="49" fontId="8" fillId="0" borderId="1">
      <alignment horizontal="center" wrapText="1"/>
    </xf>
    <xf numFmtId="49" fontId="8" fillId="0" borderId="1">
      <alignment horizontal="center"/>
    </xf>
    <xf numFmtId="49" fontId="8" fillId="0" borderId="1">
      <alignment horizontal="right"/>
    </xf>
    <xf numFmtId="0" fontId="8" fillId="0" borderId="6">
      <alignment horizontal="left"/>
    </xf>
    <xf numFmtId="49" fontId="8" fillId="0" borderId="6"/>
    <xf numFmtId="0" fontId="8" fillId="0" borderId="6"/>
    <xf numFmtId="0" fontId="6" fillId="0" borderId="6"/>
    <xf numFmtId="0" fontId="8" fillId="0" borderId="30">
      <alignment horizontal="left" wrapText="1"/>
    </xf>
    <xf numFmtId="49" fontId="8" fillId="0" borderId="20">
      <alignment horizontal="center" wrapText="1"/>
    </xf>
    <xf numFmtId="4" fontId="8" fillId="0" borderId="31">
      <alignment horizontal="right"/>
    </xf>
    <xf numFmtId="4" fontId="8" fillId="0" borderId="32">
      <alignment horizontal="right"/>
    </xf>
    <xf numFmtId="0" fontId="8" fillId="0" borderId="33">
      <alignment horizontal="left" wrapText="1"/>
    </xf>
    <xf numFmtId="49" fontId="8" fillId="0" borderId="28">
      <alignment horizontal="center" wrapText="1"/>
    </xf>
    <xf numFmtId="49" fontId="8" fillId="0" borderId="21">
      <alignment horizontal="center"/>
    </xf>
    <xf numFmtId="0" fontId="8" fillId="0" borderId="32">
      <alignment horizontal="left" wrapText="1" indent="2"/>
    </xf>
    <xf numFmtId="49" fontId="8" fillId="0" borderId="34">
      <alignment horizontal="center"/>
    </xf>
    <xf numFmtId="49" fontId="8" fillId="0" borderId="31">
      <alignment horizontal="center"/>
    </xf>
    <xf numFmtId="0" fontId="8" fillId="0" borderId="7">
      <alignment horizontal="left" wrapText="1" indent="2"/>
    </xf>
    <xf numFmtId="0" fontId="8" fillId="0" borderId="8"/>
    <xf numFmtId="0" fontId="8" fillId="0" borderId="35"/>
    <xf numFmtId="0" fontId="3" fillId="0" borderId="36">
      <alignment horizontal="left" wrapText="1"/>
    </xf>
    <xf numFmtId="0" fontId="8" fillId="0" borderId="37">
      <alignment horizontal="center" wrapText="1"/>
    </xf>
    <xf numFmtId="49" fontId="8" fillId="0" borderId="38">
      <alignment horizontal="center" wrapText="1"/>
    </xf>
    <xf numFmtId="4" fontId="8" fillId="0" borderId="20">
      <alignment horizontal="right"/>
    </xf>
    <xf numFmtId="4" fontId="8" fillId="0" borderId="39">
      <alignment horizontal="right"/>
    </xf>
    <xf numFmtId="0" fontId="3" fillId="0" borderId="4">
      <alignment horizontal="left" wrapText="1"/>
    </xf>
    <xf numFmtId="0" fontId="6" fillId="0" borderId="17"/>
    <xf numFmtId="0" fontId="6" fillId="0" borderId="12"/>
    <xf numFmtId="0" fontId="8" fillId="0" borderId="1">
      <alignment horizontal="center" wrapText="1"/>
    </xf>
    <xf numFmtId="0" fontId="3" fillId="0" borderId="1">
      <alignment horizontal="center"/>
    </xf>
    <xf numFmtId="0" fontId="3" fillId="0" borderId="6"/>
    <xf numFmtId="49" fontId="8" fillId="0" borderId="6">
      <alignment horizontal="left"/>
    </xf>
    <xf numFmtId="0" fontId="8" fillId="0" borderId="23">
      <alignment horizontal="left" wrapText="1"/>
    </xf>
    <xf numFmtId="0" fontId="8" fillId="0" borderId="27">
      <alignment horizontal="left" wrapText="1"/>
    </xf>
    <xf numFmtId="0" fontId="6" fillId="0" borderId="25"/>
    <xf numFmtId="0" fontId="6" fillId="0" borderId="26"/>
    <xf numFmtId="0" fontId="8" fillId="0" borderId="30">
      <alignment horizontal="left" wrapText="1" indent="1"/>
    </xf>
    <xf numFmtId="49" fontId="8" fillId="0" borderId="34">
      <alignment horizontal="center" wrapText="1"/>
    </xf>
    <xf numFmtId="0" fontId="8" fillId="0" borderId="33">
      <alignment horizontal="left" wrapText="1" indent="1"/>
    </xf>
    <xf numFmtId="0" fontId="8" fillId="0" borderId="23">
      <alignment horizontal="left" wrapText="1" indent="2"/>
    </xf>
    <xf numFmtId="0" fontId="8" fillId="0" borderId="27">
      <alignment horizontal="left" wrapText="1" indent="2"/>
    </xf>
    <xf numFmtId="0" fontId="8" fillId="0" borderId="40">
      <alignment horizontal="left" wrapText="1" indent="2"/>
    </xf>
    <xf numFmtId="49" fontId="8" fillId="0" borderId="34">
      <alignment horizontal="center" shrinkToFit="1"/>
    </xf>
    <xf numFmtId="49" fontId="8" fillId="0" borderId="31">
      <alignment horizontal="center" shrinkToFit="1"/>
    </xf>
    <xf numFmtId="0" fontId="8" fillId="0" borderId="33">
      <alignment horizontal="left" wrapText="1" indent="2"/>
    </xf>
    <xf numFmtId="0" fontId="3" fillId="0" borderId="11">
      <alignment horizontal="center" vertical="center" textRotation="90" wrapText="1"/>
    </xf>
    <xf numFmtId="0" fontId="8" fillId="0" borderId="10">
      <alignment horizontal="center" vertical="top" wrapText="1"/>
    </xf>
    <xf numFmtId="0" fontId="8" fillId="0" borderId="10">
      <alignment horizontal="center" vertical="top"/>
    </xf>
    <xf numFmtId="0" fontId="8" fillId="0" borderId="10">
      <alignment horizontal="center" vertical="top"/>
    </xf>
    <xf numFmtId="49" fontId="8" fillId="0" borderId="10">
      <alignment horizontal="center" vertical="top" wrapText="1"/>
    </xf>
    <xf numFmtId="0" fontId="8" fillId="0" borderId="10">
      <alignment horizontal="center" vertical="top" wrapText="1"/>
    </xf>
    <xf numFmtId="0" fontId="3" fillId="0" borderId="41"/>
    <xf numFmtId="49" fontId="3" fillId="0" borderId="19">
      <alignment horizontal="center"/>
    </xf>
    <xf numFmtId="0" fontId="11" fillId="0" borderId="16"/>
    <xf numFmtId="49" fontId="12" fillId="0" borderId="42">
      <alignment horizontal="left" vertical="center" wrapText="1"/>
    </xf>
    <xf numFmtId="49" fontId="3" fillId="0" borderId="28">
      <alignment horizontal="center" vertical="center" wrapText="1"/>
    </xf>
    <xf numFmtId="49" fontId="8" fillId="0" borderId="43">
      <alignment horizontal="left" vertical="center" wrapText="1" indent="2"/>
    </xf>
    <xf numFmtId="49" fontId="8" fillId="0" borderId="24">
      <alignment horizontal="center" vertical="center" wrapText="1"/>
    </xf>
    <xf numFmtId="0" fontId="8" fillId="0" borderId="25"/>
    <xf numFmtId="4" fontId="8" fillId="0" borderId="25">
      <alignment horizontal="right"/>
    </xf>
    <xf numFmtId="4" fontId="8" fillId="0" borderId="26">
      <alignment horizontal="right"/>
    </xf>
    <xf numFmtId="49" fontId="8" fillId="0" borderId="40">
      <alignment horizontal="left" vertical="center" wrapText="1" indent="3"/>
    </xf>
    <xf numFmtId="49" fontId="8" fillId="0" borderId="34">
      <alignment horizontal="center" vertical="center" wrapText="1"/>
    </xf>
    <xf numFmtId="49" fontId="8" fillId="0" borderId="42">
      <alignment horizontal="left" vertical="center" wrapText="1" indent="3"/>
    </xf>
    <xf numFmtId="49" fontId="8" fillId="0" borderId="28">
      <alignment horizontal="center" vertical="center" wrapText="1"/>
    </xf>
    <xf numFmtId="49" fontId="8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8" fillId="0" borderId="45">
      <alignment horizontal="center" vertical="center" wrapText="1"/>
    </xf>
    <xf numFmtId="4" fontId="8" fillId="0" borderId="2">
      <alignment horizontal="right"/>
    </xf>
    <xf numFmtId="4" fontId="8" fillId="0" borderId="46">
      <alignment horizontal="right"/>
    </xf>
    <xf numFmtId="0" fontId="3" fillId="0" borderId="12">
      <alignment horizontal="center" vertical="center" textRotation="90" wrapText="1"/>
    </xf>
    <xf numFmtId="49" fontId="8" fillId="0" borderId="12">
      <alignment horizontal="left" vertical="center" wrapText="1" indent="3"/>
    </xf>
    <xf numFmtId="49" fontId="8" fillId="0" borderId="17">
      <alignment horizontal="center" vertical="center" wrapText="1"/>
    </xf>
    <xf numFmtId="4" fontId="8" fillId="0" borderId="17">
      <alignment horizontal="right"/>
    </xf>
    <xf numFmtId="0" fontId="8" fillId="0" borderId="1">
      <alignment vertical="center"/>
    </xf>
    <xf numFmtId="49" fontId="8" fillId="0" borderId="1">
      <alignment horizontal="left" vertical="center" wrapText="1" indent="3"/>
    </xf>
    <xf numFmtId="49" fontId="8" fillId="0" borderId="1">
      <alignment horizontal="center" vertical="center" wrapText="1"/>
    </xf>
    <xf numFmtId="4" fontId="8" fillId="0" borderId="1">
      <alignment horizontal="right" shrinkToFit="1"/>
    </xf>
    <xf numFmtId="0" fontId="3" fillId="0" borderId="6">
      <alignment horizontal="center" vertical="center" textRotation="90" wrapText="1"/>
    </xf>
    <xf numFmtId="49" fontId="8" fillId="0" borderId="6">
      <alignment horizontal="left" vertical="center" wrapText="1" indent="3"/>
    </xf>
    <xf numFmtId="49" fontId="8" fillId="0" borderId="6">
      <alignment horizontal="center" vertical="center" wrapText="1"/>
    </xf>
    <xf numFmtId="4" fontId="8" fillId="0" borderId="6">
      <alignment horizontal="right"/>
    </xf>
    <xf numFmtId="49" fontId="3" fillId="0" borderId="19">
      <alignment horizontal="center" vertical="center" wrapText="1"/>
    </xf>
    <xf numFmtId="0" fontId="8" fillId="0" borderId="26"/>
    <xf numFmtId="0" fontId="3" fillId="0" borderId="12">
      <alignment horizontal="center" vertical="center" textRotation="90"/>
    </xf>
    <xf numFmtId="0" fontId="3" fillId="0" borderId="6">
      <alignment horizontal="center" vertical="center" textRotation="90"/>
    </xf>
    <xf numFmtId="0" fontId="3" fillId="0" borderId="11">
      <alignment horizontal="center" vertical="center" textRotation="90"/>
    </xf>
    <xf numFmtId="49" fontId="12" fillId="0" borderId="41">
      <alignment horizontal="left" vertical="center" wrapText="1"/>
    </xf>
    <xf numFmtId="0" fontId="3" fillId="0" borderId="10">
      <alignment horizontal="center" vertical="center" textRotation="90"/>
    </xf>
    <xf numFmtId="0" fontId="3" fillId="0" borderId="19">
      <alignment horizontal="center" vertical="center"/>
    </xf>
    <xf numFmtId="0" fontId="8" fillId="0" borderId="42">
      <alignment horizontal="left" vertical="center" wrapText="1"/>
    </xf>
    <xf numFmtId="0" fontId="8" fillId="0" borderId="24">
      <alignment horizontal="center" vertical="center"/>
    </xf>
    <xf numFmtId="0" fontId="8" fillId="0" borderId="34">
      <alignment horizontal="center" vertical="center"/>
    </xf>
    <xf numFmtId="0" fontId="8" fillId="0" borderId="28">
      <alignment horizontal="center" vertical="center"/>
    </xf>
    <xf numFmtId="0" fontId="8" fillId="0" borderId="44">
      <alignment horizontal="left" vertical="center" wrapText="1"/>
    </xf>
    <xf numFmtId="0" fontId="3" fillId="0" borderId="28">
      <alignment horizontal="center" vertical="center"/>
    </xf>
    <xf numFmtId="0" fontId="8" fillId="0" borderId="45">
      <alignment horizontal="center" vertical="center"/>
    </xf>
    <xf numFmtId="49" fontId="3" fillId="0" borderId="19">
      <alignment horizontal="center" vertical="center"/>
    </xf>
    <xf numFmtId="49" fontId="8" fillId="0" borderId="42">
      <alignment horizontal="left" vertical="center" wrapText="1"/>
    </xf>
    <xf numFmtId="49" fontId="8" fillId="0" borderId="24">
      <alignment horizontal="center" vertical="center"/>
    </xf>
    <xf numFmtId="49" fontId="8" fillId="0" borderId="34">
      <alignment horizontal="center" vertical="center"/>
    </xf>
    <xf numFmtId="49" fontId="8" fillId="0" borderId="28">
      <alignment horizontal="center" vertical="center"/>
    </xf>
    <xf numFmtId="49" fontId="8" fillId="0" borderId="44">
      <alignment horizontal="left" vertical="center" wrapText="1"/>
    </xf>
    <xf numFmtId="49" fontId="8" fillId="0" borderId="45">
      <alignment horizontal="center" vertical="center"/>
    </xf>
    <xf numFmtId="49" fontId="8" fillId="0" borderId="6">
      <alignment horizontal="center"/>
    </xf>
    <xf numFmtId="0" fontId="8" fillId="0" borderId="6">
      <alignment horizontal="center"/>
    </xf>
    <xf numFmtId="49" fontId="8" fillId="0" borderId="1">
      <alignment horizontal="left"/>
    </xf>
    <xf numFmtId="0" fontId="8" fillId="0" borderId="12">
      <alignment horizontal="center"/>
    </xf>
    <xf numFmtId="49" fontId="8" fillId="0" borderId="12">
      <alignment horizontal="center"/>
    </xf>
    <xf numFmtId="0" fontId="8" fillId="0" borderId="1">
      <alignment horizontal="center"/>
    </xf>
    <xf numFmtId="49" fontId="8" fillId="0" borderId="6"/>
    <xf numFmtId="0" fontId="13" fillId="0" borderId="6">
      <alignment wrapText="1"/>
    </xf>
    <xf numFmtId="0" fontId="13" fillId="0" borderId="10">
      <alignment wrapText="1"/>
    </xf>
    <xf numFmtId="0" fontId="13" fillId="0" borderId="12">
      <alignment wrapText="1"/>
    </xf>
    <xf numFmtId="0" fontId="8" fillId="0" borderId="12"/>
    <xf numFmtId="0" fontId="14" fillId="0" borderId="0"/>
    <xf numFmtId="0" fontId="14" fillId="0" borderId="0"/>
    <xf numFmtId="0" fontId="14" fillId="0" borderId="0"/>
    <xf numFmtId="0" fontId="6" fillId="0" borderId="1"/>
    <xf numFmtId="0" fontId="6" fillId="0" borderId="1"/>
    <xf numFmtId="0" fontId="6" fillId="3" borderId="1"/>
    <xf numFmtId="0" fontId="6" fillId="3" borderId="6"/>
    <xf numFmtId="0" fontId="6" fillId="3" borderId="8"/>
    <xf numFmtId="0" fontId="6" fillId="3" borderId="12"/>
    <xf numFmtId="0" fontId="6" fillId="3" borderId="47"/>
    <xf numFmtId="0" fontId="6" fillId="3" borderId="48"/>
    <xf numFmtId="0" fontId="6" fillId="3" borderId="49"/>
    <xf numFmtId="0" fontId="6" fillId="3" borderId="50"/>
    <xf numFmtId="0" fontId="6" fillId="3" borderId="17"/>
    <xf numFmtId="0" fontId="6" fillId="3" borderId="29"/>
  </cellStyleXfs>
  <cellXfs count="52">
    <xf numFmtId="0" fontId="0" fillId="0" borderId="0" xfId="0"/>
    <xf numFmtId="0" fontId="0" fillId="0" borderId="0" xfId="0" applyProtection="1">
      <protection locked="0"/>
    </xf>
    <xf numFmtId="0" fontId="3" fillId="0" borderId="1" xfId="1" applyNumberFormat="1" applyProtection="1"/>
    <xf numFmtId="0" fontId="6" fillId="0" borderId="1" xfId="6" applyNumberFormat="1" applyProtection="1"/>
    <xf numFmtId="0" fontId="8" fillId="0" borderId="1" xfId="12" applyNumberFormat="1" applyProtection="1">
      <alignment horizontal="left"/>
    </xf>
    <xf numFmtId="49" fontId="8" fillId="0" borderId="1" xfId="23" applyNumberFormat="1" applyProtection="1"/>
    <xf numFmtId="49" fontId="8" fillId="0" borderId="10" xfId="38" applyNumberFormat="1" applyProtection="1">
      <alignment horizontal="center" vertical="center" wrapText="1"/>
    </xf>
    <xf numFmtId="49" fontId="8" fillId="0" borderId="20" xfId="42" applyNumberFormat="1" applyProtection="1">
      <alignment horizontal="center"/>
    </xf>
    <xf numFmtId="49" fontId="8" fillId="0" borderId="10" xfId="53" applyNumberFormat="1" applyProtection="1">
      <alignment horizontal="center"/>
    </xf>
    <xf numFmtId="49" fontId="8" fillId="0" borderId="31" xfId="76" applyNumberFormat="1" applyProtection="1">
      <alignment horizontal="center"/>
    </xf>
    <xf numFmtId="49" fontId="8" fillId="0" borderId="38" xfId="82" applyNumberFormat="1" applyProtection="1">
      <alignment horizontal="center" wrapText="1"/>
    </xf>
    <xf numFmtId="49" fontId="8" fillId="0" borderId="31" xfId="103" applyNumberFormat="1" applyProtection="1">
      <alignment horizontal="center" shrinkToFit="1"/>
    </xf>
    <xf numFmtId="49" fontId="8" fillId="0" borderId="51" xfId="68" applyNumberFormat="1" applyBorder="1" applyProtection="1">
      <alignment horizontal="center" wrapText="1"/>
    </xf>
    <xf numFmtId="49" fontId="8" fillId="0" borderId="51" xfId="42" applyNumberFormat="1" applyBorder="1" applyProtection="1">
      <alignment horizontal="center"/>
    </xf>
    <xf numFmtId="165" fontId="8" fillId="0" borderId="10" xfId="43" applyNumberFormat="1" applyProtection="1">
      <alignment horizontal="right"/>
    </xf>
    <xf numFmtId="165" fontId="8" fillId="0" borderId="1" xfId="23" applyNumberFormat="1" applyProtection="1"/>
    <xf numFmtId="165" fontId="6" fillId="0" borderId="1" xfId="6" applyNumberFormat="1" applyProtection="1"/>
    <xf numFmtId="165" fontId="8" fillId="0" borderId="51" xfId="69" applyNumberFormat="1" applyBorder="1" applyProtection="1">
      <alignment horizontal="right"/>
    </xf>
    <xf numFmtId="165" fontId="8" fillId="0" borderId="31" xfId="69" applyNumberFormat="1" applyProtection="1">
      <alignment horizontal="right"/>
    </xf>
    <xf numFmtId="165" fontId="8" fillId="0" borderId="20" xfId="83" applyNumberFormat="1" applyProtection="1">
      <alignment horizontal="right"/>
    </xf>
    <xf numFmtId="165" fontId="15" fillId="0" borderId="51" xfId="16" applyNumberFormat="1" applyFont="1" applyBorder="1" applyProtection="1"/>
    <xf numFmtId="49" fontId="15" fillId="0" borderId="10" xfId="38" applyNumberFormat="1" applyFont="1" applyProtection="1">
      <alignment horizontal="center" vertical="center" wrapText="1"/>
    </xf>
    <xf numFmtId="49" fontId="15" fillId="0" borderId="2" xfId="39" applyNumberFormat="1" applyFont="1" applyProtection="1">
      <alignment horizontal="center" vertical="center" wrapText="1"/>
    </xf>
    <xf numFmtId="165" fontId="16" fillId="2" borderId="10" xfId="56" applyNumberFormat="1" applyFont="1" applyBorder="1" applyAlignment="1" applyProtection="1">
      <alignment horizontal="right"/>
      <protection locked="0"/>
    </xf>
    <xf numFmtId="165" fontId="17" fillId="2" borderId="10" xfId="56" applyNumberFormat="1" applyFont="1" applyBorder="1" applyAlignment="1" applyProtection="1">
      <alignment horizontal="right"/>
    </xf>
    <xf numFmtId="165" fontId="17" fillId="0" borderId="51" xfId="43" applyNumberFormat="1" applyFont="1" applyBorder="1" applyProtection="1">
      <alignment horizontal="right"/>
    </xf>
    <xf numFmtId="165" fontId="17" fillId="0" borderId="31" xfId="62" applyNumberFormat="1" applyFont="1" applyBorder="1" applyProtection="1">
      <alignment horizontal="right"/>
    </xf>
    <xf numFmtId="165" fontId="15" fillId="0" borderId="31" xfId="69" applyNumberFormat="1" applyFont="1" applyProtection="1">
      <alignment horizontal="right"/>
    </xf>
    <xf numFmtId="49" fontId="8" fillId="0" borderId="10" xfId="36" applyNumberFormat="1" applyBorder="1" applyProtection="1">
      <alignment horizontal="center" vertical="center" wrapText="1"/>
    </xf>
    <xf numFmtId="0" fontId="8" fillId="0" borderId="18" xfId="40" applyNumberFormat="1" applyAlignment="1" applyProtection="1">
      <alignment horizontal="left" wrapText="1"/>
    </xf>
    <xf numFmtId="0" fontId="8" fillId="0" borderId="21" xfId="51" applyNumberFormat="1" applyAlignment="1" applyProtection="1">
      <alignment horizontal="left" wrapText="1"/>
    </xf>
    <xf numFmtId="0" fontId="3" fillId="0" borderId="1" xfId="1" applyNumberFormat="1" applyAlignment="1" applyProtection="1"/>
    <xf numFmtId="0" fontId="8" fillId="0" borderId="51" xfId="67" applyNumberFormat="1" applyBorder="1" applyAlignment="1" applyProtection="1">
      <alignment horizontal="left" wrapText="1"/>
    </xf>
    <xf numFmtId="0" fontId="8" fillId="0" borderId="32" xfId="74" applyNumberFormat="1" applyAlignment="1" applyProtection="1">
      <alignment horizontal="left" wrapText="1"/>
    </xf>
    <xf numFmtId="0" fontId="3" fillId="0" borderId="36" xfId="80" applyNumberFormat="1" applyAlignment="1" applyProtection="1">
      <alignment horizontal="left" wrapText="1"/>
    </xf>
    <xf numFmtId="0" fontId="8" fillId="0" borderId="30" xfId="96" applyNumberFormat="1" applyAlignment="1" applyProtection="1">
      <alignment horizontal="left" wrapText="1"/>
    </xf>
    <xf numFmtId="0" fontId="8" fillId="0" borderId="40" xfId="101" applyNumberFormat="1" applyAlignment="1" applyProtection="1">
      <alignment horizontal="left" wrapText="1"/>
    </xf>
    <xf numFmtId="0" fontId="18" fillId="0" borderId="32" xfId="72" applyNumberFormat="1" applyFont="1" applyBorder="1" applyAlignment="1" applyProtection="1">
      <alignment horizontal="left" wrapText="1"/>
    </xf>
    <xf numFmtId="165" fontId="8" fillId="0" borderId="31" xfId="69" applyNumberFormat="1" applyFill="1" applyProtection="1">
      <alignment horizontal="right"/>
    </xf>
    <xf numFmtId="49" fontId="19" fillId="0" borderId="5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/>
    <xf numFmtId="49" fontId="2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wrapText="1"/>
    </xf>
    <xf numFmtId="0" fontId="3" fillId="0" borderId="1" xfId="89" applyNumberFormat="1" applyBorder="1" applyProtection="1">
      <alignment horizontal="center"/>
    </xf>
    <xf numFmtId="0" fontId="3" fillId="0" borderId="1" xfId="89" applyBorder="1" applyProtection="1">
      <alignment horizontal="center"/>
      <protection locked="0"/>
    </xf>
    <xf numFmtId="0" fontId="20" fillId="0" borderId="1" xfId="0" applyFont="1" applyFill="1" applyBorder="1" applyAlignment="1">
      <alignment horizontal="center" vertical="top" wrapText="1"/>
    </xf>
    <xf numFmtId="0" fontId="0" fillId="0" borderId="1" xfId="0" applyBorder="1" applyAlignment="1"/>
    <xf numFmtId="0" fontId="2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tabSelected="1" workbookViewId="0">
      <selection activeCell="A3" sqref="A3:E3"/>
    </sheetView>
  </sheetViews>
  <sheetFormatPr defaultRowHeight="15"/>
  <cols>
    <col min="1" max="1" width="61.42578125" style="1" customWidth="1"/>
    <col min="2" max="2" width="19.42578125" style="1" customWidth="1"/>
    <col min="3" max="3" width="9.7109375" style="1" customWidth="1"/>
    <col min="4" max="4" width="10.42578125" style="1" customWidth="1"/>
    <col min="5" max="5" width="9.140625" style="1" customWidth="1"/>
    <col min="6" max="16384" width="9.140625" style="1"/>
  </cols>
  <sheetData>
    <row r="1" spans="1:5" ht="50.25" customHeight="1">
      <c r="A1" s="2"/>
      <c r="B1" s="40"/>
      <c r="C1" s="51" t="s">
        <v>175</v>
      </c>
      <c r="D1" s="41"/>
      <c r="E1" s="41"/>
    </row>
    <row r="2" spans="1:5" ht="14.1" customHeight="1">
      <c r="A2" s="50" t="s">
        <v>170</v>
      </c>
      <c r="B2" s="49"/>
      <c r="C2" s="49"/>
      <c r="D2" s="49"/>
      <c r="E2" s="49"/>
    </row>
    <row r="3" spans="1:5" ht="63" customHeight="1">
      <c r="A3" s="48" t="s">
        <v>171</v>
      </c>
      <c r="B3" s="49"/>
      <c r="C3" s="49"/>
      <c r="D3" s="49"/>
      <c r="E3" s="49"/>
    </row>
    <row r="4" spans="1:5" ht="12" customHeight="1">
      <c r="A4" s="2" t="s">
        <v>0</v>
      </c>
      <c r="B4" s="4"/>
      <c r="C4" s="5"/>
      <c r="D4" s="3"/>
    </row>
    <row r="5" spans="1:5" ht="28.5" customHeight="1">
      <c r="A5" s="28" t="s">
        <v>1</v>
      </c>
      <c r="B5" s="28" t="s">
        <v>2</v>
      </c>
      <c r="C5" s="39" t="s">
        <v>167</v>
      </c>
      <c r="D5" s="39" t="s">
        <v>168</v>
      </c>
      <c r="E5" s="39" t="s">
        <v>169</v>
      </c>
    </row>
    <row r="6" spans="1:5" ht="11.45" customHeight="1" thickBot="1">
      <c r="A6" s="6" t="s">
        <v>3</v>
      </c>
      <c r="B6" s="21" t="s">
        <v>4</v>
      </c>
      <c r="C6" s="22" t="s">
        <v>5</v>
      </c>
      <c r="D6" s="22" t="s">
        <v>6</v>
      </c>
      <c r="E6" s="22" t="s">
        <v>7</v>
      </c>
    </row>
    <row r="7" spans="1:5" ht="21.75" customHeight="1">
      <c r="A7" s="29" t="s">
        <v>8</v>
      </c>
      <c r="B7" s="7" t="s">
        <v>9</v>
      </c>
      <c r="C7" s="23">
        <f>C8+C19</f>
        <v>875355</v>
      </c>
      <c r="D7" s="23">
        <f>D8+D19</f>
        <v>218360.4</v>
      </c>
      <c r="E7" s="20">
        <f t="shared" ref="E7:E14" si="0">D7/C7*100</f>
        <v>24.945353599396817</v>
      </c>
    </row>
    <row r="8" spans="1:5" ht="15" customHeight="1">
      <c r="A8" s="30" t="s">
        <v>10</v>
      </c>
      <c r="B8" s="8" t="s">
        <v>11</v>
      </c>
      <c r="C8" s="14">
        <f>C9+C10+C11+C12+C13+C14+C15+C16+C17+C18</f>
        <v>181064.4</v>
      </c>
      <c r="D8" s="14">
        <f>D9+D10+D11+D12+D13+D14+D15+D16+D17+D18</f>
        <v>43464.69999999999</v>
      </c>
      <c r="E8" s="20">
        <f t="shared" si="0"/>
        <v>24.005105365825635</v>
      </c>
    </row>
    <row r="9" spans="1:5" ht="15" customHeight="1">
      <c r="A9" s="30" t="s">
        <v>12</v>
      </c>
      <c r="B9" s="8" t="s">
        <v>13</v>
      </c>
      <c r="C9" s="14">
        <v>114927.8</v>
      </c>
      <c r="D9" s="14">
        <v>27985</v>
      </c>
      <c r="E9" s="20">
        <f t="shared" si="0"/>
        <v>24.350070217997732</v>
      </c>
    </row>
    <row r="10" spans="1:5" ht="25.5" customHeight="1">
      <c r="A10" s="30" t="s">
        <v>14</v>
      </c>
      <c r="B10" s="8" t="s">
        <v>15</v>
      </c>
      <c r="C10" s="14">
        <v>17444.2</v>
      </c>
      <c r="D10" s="14">
        <v>4381</v>
      </c>
      <c r="E10" s="20">
        <f t="shared" si="0"/>
        <v>25.114364659886952</v>
      </c>
    </row>
    <row r="11" spans="1:5" ht="15" customHeight="1">
      <c r="A11" s="30" t="s">
        <v>16</v>
      </c>
      <c r="B11" s="8" t="s">
        <v>17</v>
      </c>
      <c r="C11" s="14">
        <v>23616.6</v>
      </c>
      <c r="D11" s="14">
        <v>5774.1</v>
      </c>
      <c r="E11" s="20">
        <f t="shared" si="0"/>
        <v>24.449328015040273</v>
      </c>
    </row>
    <row r="12" spans="1:5" ht="15" customHeight="1">
      <c r="A12" s="30" t="s">
        <v>18</v>
      </c>
      <c r="B12" s="8" t="s">
        <v>19</v>
      </c>
      <c r="C12" s="14">
        <v>3624.8</v>
      </c>
      <c r="D12" s="14">
        <v>530.4</v>
      </c>
      <c r="E12" s="20">
        <f t="shared" si="0"/>
        <v>14.632531450011033</v>
      </c>
    </row>
    <row r="13" spans="1:5" ht="23.25">
      <c r="A13" s="30" t="s">
        <v>20</v>
      </c>
      <c r="B13" s="8" t="s">
        <v>21</v>
      </c>
      <c r="C13" s="14">
        <v>14391</v>
      </c>
      <c r="D13" s="14">
        <v>2917.6</v>
      </c>
      <c r="E13" s="20">
        <f t="shared" si="0"/>
        <v>20.273782225001735</v>
      </c>
    </row>
    <row r="14" spans="1:5">
      <c r="A14" s="30" t="s">
        <v>22</v>
      </c>
      <c r="B14" s="8" t="s">
        <v>23</v>
      </c>
      <c r="C14" s="14">
        <v>1254</v>
      </c>
      <c r="D14" s="14">
        <v>375</v>
      </c>
      <c r="E14" s="20">
        <f t="shared" si="0"/>
        <v>29.904306220095695</v>
      </c>
    </row>
    <row r="15" spans="1:5" ht="25.5" customHeight="1">
      <c r="A15" s="30" t="s">
        <v>24</v>
      </c>
      <c r="B15" s="8" t="s">
        <v>25</v>
      </c>
      <c r="C15" s="14"/>
      <c r="D15" s="14">
        <v>39.200000000000003</v>
      </c>
      <c r="E15" s="20"/>
    </row>
    <row r="16" spans="1:5">
      <c r="A16" s="30" t="s">
        <v>26</v>
      </c>
      <c r="B16" s="8" t="s">
        <v>27</v>
      </c>
      <c r="C16" s="14">
        <v>2795</v>
      </c>
      <c r="D16" s="14">
        <v>835.5</v>
      </c>
      <c r="E16" s="20">
        <f>D16/C16*100</f>
        <v>29.892665474060827</v>
      </c>
    </row>
    <row r="17" spans="1:5" ht="15" customHeight="1">
      <c r="A17" s="30" t="s">
        <v>28</v>
      </c>
      <c r="B17" s="8" t="s">
        <v>29</v>
      </c>
      <c r="C17" s="14">
        <v>3011</v>
      </c>
      <c r="D17" s="14">
        <v>570.70000000000005</v>
      </c>
      <c r="E17" s="20">
        <f>D17/C17*100</f>
        <v>18.953835934905349</v>
      </c>
    </row>
    <row r="18" spans="1:5" ht="15" customHeight="1">
      <c r="A18" s="30" t="s">
        <v>30</v>
      </c>
      <c r="B18" s="8" t="s">
        <v>31</v>
      </c>
      <c r="C18" s="14"/>
      <c r="D18" s="14">
        <v>56.2</v>
      </c>
      <c r="E18" s="20"/>
    </row>
    <row r="19" spans="1:5" ht="15" customHeight="1">
      <c r="A19" s="30" t="s">
        <v>32</v>
      </c>
      <c r="B19" s="8" t="s">
        <v>33</v>
      </c>
      <c r="C19" s="24">
        <f>C20+C25+C26+C27</f>
        <v>694290.6</v>
      </c>
      <c r="D19" s="24">
        <f>D20+D25+D26+D27</f>
        <v>174895.7</v>
      </c>
      <c r="E19" s="20">
        <f t="shared" ref="E19:E27" si="1">D19/C19*100</f>
        <v>25.190561416213903</v>
      </c>
    </row>
    <row r="20" spans="1:5" ht="25.5" customHeight="1">
      <c r="A20" s="30" t="s">
        <v>34</v>
      </c>
      <c r="B20" s="8" t="s">
        <v>35</v>
      </c>
      <c r="C20" s="24">
        <f>C21+C22+C23+C24</f>
        <v>692976.1</v>
      </c>
      <c r="D20" s="24">
        <f>D21+D22+D23+D24</f>
        <v>173581.2</v>
      </c>
      <c r="E20" s="20">
        <f t="shared" si="1"/>
        <v>25.048656079192344</v>
      </c>
    </row>
    <row r="21" spans="1:5">
      <c r="A21" s="30" t="s">
        <v>36</v>
      </c>
      <c r="B21" s="8" t="s">
        <v>37</v>
      </c>
      <c r="C21" s="14">
        <v>45601.2</v>
      </c>
      <c r="D21" s="14">
        <v>18937.2</v>
      </c>
      <c r="E21" s="20">
        <f t="shared" si="1"/>
        <v>41.527854530143948</v>
      </c>
    </row>
    <row r="22" spans="1:5" ht="25.5" customHeight="1">
      <c r="A22" s="30" t="s">
        <v>38</v>
      </c>
      <c r="B22" s="8" t="s">
        <v>39</v>
      </c>
      <c r="C22" s="14">
        <v>145008.20000000001</v>
      </c>
      <c r="D22" s="14">
        <v>34858.699999999997</v>
      </c>
      <c r="E22" s="20">
        <f t="shared" si="1"/>
        <v>24.039123304751037</v>
      </c>
    </row>
    <row r="23" spans="1:5">
      <c r="A23" s="30" t="s">
        <v>40</v>
      </c>
      <c r="B23" s="8" t="s">
        <v>41</v>
      </c>
      <c r="C23" s="14">
        <v>502081.5</v>
      </c>
      <c r="D23" s="14">
        <v>119785.3</v>
      </c>
      <c r="E23" s="20">
        <f t="shared" si="1"/>
        <v>23.857740227433197</v>
      </c>
    </row>
    <row r="24" spans="1:5" ht="15" customHeight="1">
      <c r="A24" s="30" t="s">
        <v>42</v>
      </c>
      <c r="B24" s="8" t="s">
        <v>43</v>
      </c>
      <c r="C24" s="14">
        <v>285.2</v>
      </c>
      <c r="D24" s="14"/>
      <c r="E24" s="20">
        <f t="shared" si="1"/>
        <v>0</v>
      </c>
    </row>
    <row r="25" spans="1:5" ht="15" customHeight="1">
      <c r="A25" s="30" t="s">
        <v>44</v>
      </c>
      <c r="B25" s="8" t="s">
        <v>45</v>
      </c>
      <c r="C25" s="14">
        <v>2273</v>
      </c>
      <c r="D25" s="14">
        <v>2273</v>
      </c>
      <c r="E25" s="20">
        <f t="shared" si="1"/>
        <v>100</v>
      </c>
    </row>
    <row r="26" spans="1:5" ht="57">
      <c r="A26" s="30" t="s">
        <v>46</v>
      </c>
      <c r="B26" s="8" t="s">
        <v>47</v>
      </c>
      <c r="C26" s="14">
        <v>2588.1999999999998</v>
      </c>
      <c r="D26" s="14">
        <v>2588.1999999999998</v>
      </c>
      <c r="E26" s="20">
        <f t="shared" si="1"/>
        <v>100</v>
      </c>
    </row>
    <row r="27" spans="1:5" ht="23.25">
      <c r="A27" s="30" t="s">
        <v>48</v>
      </c>
      <c r="B27" s="8" t="s">
        <v>49</v>
      </c>
      <c r="C27" s="14">
        <v>-3546.7</v>
      </c>
      <c r="D27" s="14">
        <v>-3546.7</v>
      </c>
      <c r="E27" s="20">
        <f t="shared" si="1"/>
        <v>100</v>
      </c>
    </row>
    <row r="28" spans="1:5" ht="24.75" customHeight="1">
      <c r="A28" s="31" t="s">
        <v>50</v>
      </c>
      <c r="B28" s="2"/>
      <c r="C28" s="15"/>
      <c r="D28" s="16"/>
    </row>
    <row r="29" spans="1:5">
      <c r="A29" s="32" t="s">
        <v>51</v>
      </c>
      <c r="B29" s="12" t="s">
        <v>9</v>
      </c>
      <c r="C29" s="17">
        <f>C30+C38+C41+C44+C49+C55+C57+C63+C66+C71+C73+C75</f>
        <v>888546.89999999991</v>
      </c>
      <c r="D29" s="17">
        <f>D30+D38+D41+D44+D49+D55+D57+D63+D66+D71+D73+D75</f>
        <v>242685.3</v>
      </c>
      <c r="E29" s="20">
        <f t="shared" ref="E29:E40" si="2">D29/C29*100</f>
        <v>27.312604433148103</v>
      </c>
    </row>
    <row r="30" spans="1:5">
      <c r="A30" s="33" t="s">
        <v>52</v>
      </c>
      <c r="B30" s="9" t="s">
        <v>53</v>
      </c>
      <c r="C30" s="38">
        <f>C31+C32+C33+C35+C36+C37</f>
        <v>51229.3</v>
      </c>
      <c r="D30" s="18">
        <f>D31+D32+D33+D35+D36+D37</f>
        <v>13515.2</v>
      </c>
      <c r="E30" s="20">
        <f t="shared" si="2"/>
        <v>26.381777615544227</v>
      </c>
    </row>
    <row r="31" spans="1:5" ht="23.25">
      <c r="A31" s="33" t="s">
        <v>54</v>
      </c>
      <c r="B31" s="9" t="s">
        <v>55</v>
      </c>
      <c r="C31" s="18">
        <v>1430.8</v>
      </c>
      <c r="D31" s="18">
        <v>342.1</v>
      </c>
      <c r="E31" s="20">
        <f t="shared" si="2"/>
        <v>23.909700866648031</v>
      </c>
    </row>
    <row r="32" spans="1:5" ht="34.5">
      <c r="A32" s="33" t="s">
        <v>56</v>
      </c>
      <c r="B32" s="9" t="s">
        <v>57</v>
      </c>
      <c r="C32" s="18">
        <v>2138.3000000000002</v>
      </c>
      <c r="D32" s="18">
        <v>381.5</v>
      </c>
      <c r="E32" s="20">
        <f t="shared" si="2"/>
        <v>17.841275779825093</v>
      </c>
    </row>
    <row r="33" spans="1:5" ht="34.5">
      <c r="A33" s="33" t="s">
        <v>58</v>
      </c>
      <c r="B33" s="9" t="s">
        <v>59</v>
      </c>
      <c r="C33" s="18">
        <v>26925.200000000001</v>
      </c>
      <c r="D33" s="18">
        <v>6931.8</v>
      </c>
      <c r="E33" s="20">
        <f t="shared" si="2"/>
        <v>25.744655564304068</v>
      </c>
    </row>
    <row r="34" spans="1:5">
      <c r="A34" s="37" t="s">
        <v>166</v>
      </c>
      <c r="B34" s="9" t="s">
        <v>60</v>
      </c>
      <c r="C34" s="18">
        <v>1012.5</v>
      </c>
      <c r="D34" s="18">
        <v>253.1</v>
      </c>
      <c r="E34" s="20">
        <f t="shared" si="2"/>
        <v>24.997530864197532</v>
      </c>
    </row>
    <row r="35" spans="1:5" ht="23.25">
      <c r="A35" s="33" t="s">
        <v>61</v>
      </c>
      <c r="B35" s="9" t="s">
        <v>62</v>
      </c>
      <c r="C35" s="18">
        <v>9176.7000000000007</v>
      </c>
      <c r="D35" s="18">
        <v>2186.5</v>
      </c>
      <c r="E35" s="20">
        <f t="shared" si="2"/>
        <v>23.826647923545501</v>
      </c>
    </row>
    <row r="36" spans="1:5">
      <c r="A36" s="33" t="s">
        <v>63</v>
      </c>
      <c r="B36" s="9" t="s">
        <v>64</v>
      </c>
      <c r="C36" s="18">
        <v>682.5</v>
      </c>
      <c r="D36" s="18"/>
      <c r="E36" s="20"/>
    </row>
    <row r="37" spans="1:5">
      <c r="A37" s="33" t="s">
        <v>65</v>
      </c>
      <c r="B37" s="9" t="s">
        <v>66</v>
      </c>
      <c r="C37" s="18">
        <v>10875.8</v>
      </c>
      <c r="D37" s="18">
        <v>3673.3</v>
      </c>
      <c r="E37" s="20">
        <f t="shared" si="2"/>
        <v>33.77498666764744</v>
      </c>
    </row>
    <row r="38" spans="1:5">
      <c r="A38" s="33" t="s">
        <v>67</v>
      </c>
      <c r="B38" s="9" t="s">
        <v>68</v>
      </c>
      <c r="C38" s="18">
        <f>C39</f>
        <v>2144.6</v>
      </c>
      <c r="D38" s="18">
        <f>D39</f>
        <v>536.1</v>
      </c>
      <c r="E38" s="20">
        <f t="shared" si="2"/>
        <v>24.997668562902177</v>
      </c>
    </row>
    <row r="39" spans="1:5">
      <c r="A39" s="33" t="s">
        <v>69</v>
      </c>
      <c r="B39" s="9" t="s">
        <v>70</v>
      </c>
      <c r="C39" s="18">
        <v>2144.6</v>
      </c>
      <c r="D39" s="18">
        <v>536.1</v>
      </c>
      <c r="E39" s="20">
        <f t="shared" si="2"/>
        <v>24.997668562902177</v>
      </c>
    </row>
    <row r="40" spans="1:5">
      <c r="A40" s="37" t="s">
        <v>166</v>
      </c>
      <c r="B40" s="9" t="s">
        <v>71</v>
      </c>
      <c r="C40" s="18">
        <v>2144.6</v>
      </c>
      <c r="D40" s="18">
        <v>536.1</v>
      </c>
      <c r="E40" s="20">
        <f t="shared" si="2"/>
        <v>24.997668562902177</v>
      </c>
    </row>
    <row r="41" spans="1:5" ht="14.25" customHeight="1">
      <c r="A41" s="33" t="s">
        <v>72</v>
      </c>
      <c r="B41" s="9" t="s">
        <v>73</v>
      </c>
      <c r="C41" s="18">
        <f>C42+C43</f>
        <v>205.5</v>
      </c>
      <c r="D41" s="18">
        <f>D42+D43</f>
        <v>0</v>
      </c>
      <c r="E41" s="18"/>
    </row>
    <row r="42" spans="1:5" ht="23.25">
      <c r="A42" s="33" t="s">
        <v>74</v>
      </c>
      <c r="B42" s="9" t="s">
        <v>75</v>
      </c>
      <c r="C42" s="18">
        <v>155.5</v>
      </c>
      <c r="D42" s="18"/>
      <c r="E42" s="20"/>
    </row>
    <row r="43" spans="1:5" ht="23.25">
      <c r="A43" s="33" t="s">
        <v>76</v>
      </c>
      <c r="B43" s="9" t="s">
        <v>77</v>
      </c>
      <c r="C43" s="18">
        <v>50</v>
      </c>
      <c r="D43" s="18"/>
      <c r="E43" s="20"/>
    </row>
    <row r="44" spans="1:5">
      <c r="A44" s="33" t="s">
        <v>78</v>
      </c>
      <c r="B44" s="9" t="s">
        <v>79</v>
      </c>
      <c r="C44" s="18">
        <f>C45+C46+C48</f>
        <v>31522.1</v>
      </c>
      <c r="D44" s="18">
        <f>D45+D46+D48</f>
        <v>6461.1</v>
      </c>
      <c r="E44" s="20">
        <f t="shared" ref="E44:E80" si="3">D44/C44*100</f>
        <v>20.497048102759656</v>
      </c>
    </row>
    <row r="45" spans="1:5">
      <c r="A45" s="33" t="s">
        <v>80</v>
      </c>
      <c r="B45" s="9" t="s">
        <v>81</v>
      </c>
      <c r="C45" s="18">
        <v>750</v>
      </c>
      <c r="D45" s="18"/>
      <c r="E45" s="20"/>
    </row>
    <row r="46" spans="1:5">
      <c r="A46" s="33" t="s">
        <v>82</v>
      </c>
      <c r="B46" s="9" t="s">
        <v>83</v>
      </c>
      <c r="C46" s="18">
        <v>23851</v>
      </c>
      <c r="D46" s="18">
        <v>5090.5</v>
      </c>
      <c r="E46" s="20">
        <f>D46/C46*100</f>
        <v>21.342920632258604</v>
      </c>
    </row>
    <row r="47" spans="1:5">
      <c r="A47" s="37" t="s">
        <v>166</v>
      </c>
      <c r="B47" s="9" t="s">
        <v>84</v>
      </c>
      <c r="C47" s="18">
        <v>21815.1</v>
      </c>
      <c r="D47" s="18">
        <v>4642.7</v>
      </c>
      <c r="E47" s="20">
        <f>D47/C47*100</f>
        <v>21.282047755912188</v>
      </c>
    </row>
    <row r="48" spans="1:5">
      <c r="A48" s="33" t="s">
        <v>85</v>
      </c>
      <c r="B48" s="9" t="s">
        <v>86</v>
      </c>
      <c r="C48" s="18">
        <v>6921.1</v>
      </c>
      <c r="D48" s="18">
        <v>1370.6</v>
      </c>
      <c r="E48" s="20">
        <f t="shared" si="3"/>
        <v>19.803210472323762</v>
      </c>
    </row>
    <row r="49" spans="1:5">
      <c r="A49" s="33" t="s">
        <v>87</v>
      </c>
      <c r="B49" s="9" t="s">
        <v>88</v>
      </c>
      <c r="C49" s="18">
        <f>C50+C51+C53</f>
        <v>3574</v>
      </c>
      <c r="D49" s="18">
        <f>D50+D51+D53</f>
        <v>189.6</v>
      </c>
      <c r="E49" s="20">
        <f t="shared" si="3"/>
        <v>5.3049804141018466</v>
      </c>
    </row>
    <row r="50" spans="1:5">
      <c r="A50" s="33" t="s">
        <v>89</v>
      </c>
      <c r="B50" s="9" t="s">
        <v>90</v>
      </c>
      <c r="C50" s="18">
        <v>2236</v>
      </c>
      <c r="D50" s="18">
        <v>55.5</v>
      </c>
      <c r="E50" s="20">
        <f t="shared" si="3"/>
        <v>2.4821109123434706</v>
      </c>
    </row>
    <row r="51" spans="1:5">
      <c r="A51" s="33" t="s">
        <v>91</v>
      </c>
      <c r="B51" s="9" t="s">
        <v>92</v>
      </c>
      <c r="C51" s="18">
        <v>1073.5999999999999</v>
      </c>
      <c r="D51" s="18">
        <v>99.6</v>
      </c>
      <c r="E51" s="20">
        <f t="shared" si="3"/>
        <v>9.2771982116244427</v>
      </c>
    </row>
    <row r="52" spans="1:5">
      <c r="A52" s="37" t="s">
        <v>166</v>
      </c>
      <c r="B52" s="9" t="s">
        <v>93</v>
      </c>
      <c r="C52" s="18">
        <v>21.9</v>
      </c>
      <c r="D52" s="18"/>
      <c r="E52" s="20"/>
    </row>
    <row r="53" spans="1:5">
      <c r="A53" s="33" t="s">
        <v>94</v>
      </c>
      <c r="B53" s="9" t="s">
        <v>95</v>
      </c>
      <c r="C53" s="18">
        <v>264.39999999999998</v>
      </c>
      <c r="D53" s="18">
        <v>34.5</v>
      </c>
      <c r="E53" s="20">
        <f t="shared" si="3"/>
        <v>13.048411497730712</v>
      </c>
    </row>
    <row r="54" spans="1:5">
      <c r="A54" s="37" t="s">
        <v>166</v>
      </c>
      <c r="B54" s="9" t="s">
        <v>96</v>
      </c>
      <c r="C54" s="18">
        <v>34.5</v>
      </c>
      <c r="D54" s="18">
        <v>34.5</v>
      </c>
      <c r="E54" s="20">
        <f t="shared" si="3"/>
        <v>100</v>
      </c>
    </row>
    <row r="55" spans="1:5">
      <c r="A55" s="33" t="s">
        <v>97</v>
      </c>
      <c r="B55" s="9" t="s">
        <v>98</v>
      </c>
      <c r="C55" s="18">
        <f>C56</f>
        <v>20</v>
      </c>
      <c r="D55" s="18">
        <f>D56</f>
        <v>0</v>
      </c>
      <c r="E55" s="20"/>
    </row>
    <row r="56" spans="1:5">
      <c r="A56" s="33" t="s">
        <v>99</v>
      </c>
      <c r="B56" s="9" t="s">
        <v>100</v>
      </c>
      <c r="C56" s="18">
        <v>20</v>
      </c>
      <c r="D56" s="18"/>
      <c r="E56" s="20"/>
    </row>
    <row r="57" spans="1:5">
      <c r="A57" s="33" t="s">
        <v>101</v>
      </c>
      <c r="B57" s="9" t="s">
        <v>102</v>
      </c>
      <c r="C57" s="18">
        <f>C58+C59+C60+C61+C62</f>
        <v>677882.6</v>
      </c>
      <c r="D57" s="18">
        <f>D58+D59+D60+D61+D62</f>
        <v>195950.09999999998</v>
      </c>
      <c r="E57" s="20">
        <f t="shared" si="3"/>
        <v>28.906199982120796</v>
      </c>
    </row>
    <row r="58" spans="1:5">
      <c r="A58" s="33" t="s">
        <v>103</v>
      </c>
      <c r="B58" s="9" t="s">
        <v>104</v>
      </c>
      <c r="C58" s="18">
        <v>202674.3</v>
      </c>
      <c r="D58" s="18">
        <v>71090</v>
      </c>
      <c r="E58" s="20">
        <f t="shared" si="3"/>
        <v>35.075981513196297</v>
      </c>
    </row>
    <row r="59" spans="1:5">
      <c r="A59" s="33" t="s">
        <v>105</v>
      </c>
      <c r="B59" s="9" t="s">
        <v>106</v>
      </c>
      <c r="C59" s="18">
        <v>363804.8</v>
      </c>
      <c r="D59" s="18">
        <v>103984.9</v>
      </c>
      <c r="E59" s="20">
        <f t="shared" si="3"/>
        <v>28.582608035957747</v>
      </c>
    </row>
    <row r="60" spans="1:5">
      <c r="A60" s="33" t="s">
        <v>174</v>
      </c>
      <c r="B60" s="9" t="s">
        <v>107</v>
      </c>
      <c r="C60" s="18">
        <v>96426.7</v>
      </c>
      <c r="D60" s="18">
        <v>18410.8</v>
      </c>
      <c r="E60" s="20">
        <f t="shared" si="3"/>
        <v>19.093052028120841</v>
      </c>
    </row>
    <row r="61" spans="1:5">
      <c r="A61" s="33" t="s">
        <v>108</v>
      </c>
      <c r="B61" s="9" t="s">
        <v>109</v>
      </c>
      <c r="C61" s="18">
        <v>5965.5</v>
      </c>
      <c r="D61" s="18"/>
      <c r="E61" s="20"/>
    </row>
    <row r="62" spans="1:5">
      <c r="A62" s="33" t="s">
        <v>110</v>
      </c>
      <c r="B62" s="9" t="s">
        <v>111</v>
      </c>
      <c r="C62" s="18">
        <v>9011.2999999999993</v>
      </c>
      <c r="D62" s="18">
        <v>2464.4</v>
      </c>
      <c r="E62" s="20">
        <f t="shared" si="3"/>
        <v>27.347885432734458</v>
      </c>
    </row>
    <row r="63" spans="1:5">
      <c r="A63" s="33" t="s">
        <v>112</v>
      </c>
      <c r="B63" s="9" t="s">
        <v>113</v>
      </c>
      <c r="C63" s="18">
        <f>C64+C65</f>
        <v>69060.100000000006</v>
      </c>
      <c r="D63" s="18">
        <f>D64+D65</f>
        <v>15900.7</v>
      </c>
      <c r="E63" s="20">
        <f t="shared" si="3"/>
        <v>23.024438134320686</v>
      </c>
    </row>
    <row r="64" spans="1:5">
      <c r="A64" s="33" t="s">
        <v>114</v>
      </c>
      <c r="B64" s="9" t="s">
        <v>115</v>
      </c>
      <c r="C64" s="18">
        <v>64007.6</v>
      </c>
      <c r="D64" s="18">
        <v>14704.2</v>
      </c>
      <c r="E64" s="20">
        <f t="shared" si="3"/>
        <v>22.972584505589964</v>
      </c>
    </row>
    <row r="65" spans="1:5">
      <c r="A65" s="33" t="s">
        <v>116</v>
      </c>
      <c r="B65" s="9" t="s">
        <v>117</v>
      </c>
      <c r="C65" s="18">
        <v>5052.5</v>
      </c>
      <c r="D65" s="18">
        <v>1196.5</v>
      </c>
      <c r="E65" s="20">
        <f t="shared" si="3"/>
        <v>23.681345868381989</v>
      </c>
    </row>
    <row r="66" spans="1:5">
      <c r="A66" s="33" t="s">
        <v>118</v>
      </c>
      <c r="B66" s="9" t="s">
        <v>119</v>
      </c>
      <c r="C66" s="18">
        <f>C67+C68+C69+C70</f>
        <v>23776.199999999997</v>
      </c>
      <c r="D66" s="18">
        <f>D67+D68+D69+D70</f>
        <v>2698.2999999999997</v>
      </c>
      <c r="E66" s="20">
        <f t="shared" si="3"/>
        <v>11.348743701684878</v>
      </c>
    </row>
    <row r="67" spans="1:5">
      <c r="A67" s="33" t="s">
        <v>120</v>
      </c>
      <c r="B67" s="9" t="s">
        <v>121</v>
      </c>
      <c r="C67" s="18">
        <v>702.3</v>
      </c>
      <c r="D67" s="18">
        <v>107.6</v>
      </c>
      <c r="E67" s="20">
        <f t="shared" si="3"/>
        <v>15.321087854193365</v>
      </c>
    </row>
    <row r="68" spans="1:5">
      <c r="A68" s="33" t="s">
        <v>122</v>
      </c>
      <c r="B68" s="9" t="s">
        <v>123</v>
      </c>
      <c r="C68" s="18">
        <v>7756.6</v>
      </c>
      <c r="D68" s="18">
        <v>153</v>
      </c>
      <c r="E68" s="20">
        <f t="shared" si="3"/>
        <v>1.9725137302426321</v>
      </c>
    </row>
    <row r="69" spans="1:5">
      <c r="A69" s="33" t="s">
        <v>124</v>
      </c>
      <c r="B69" s="9" t="s">
        <v>125</v>
      </c>
      <c r="C69" s="18">
        <v>15271.7</v>
      </c>
      <c r="D69" s="18">
        <v>2430</v>
      </c>
      <c r="E69" s="20">
        <f t="shared" si="3"/>
        <v>15.911784542650784</v>
      </c>
    </row>
    <row r="70" spans="1:5">
      <c r="A70" s="33" t="s">
        <v>126</v>
      </c>
      <c r="B70" s="9" t="s">
        <v>127</v>
      </c>
      <c r="C70" s="18">
        <v>45.6</v>
      </c>
      <c r="D70" s="18">
        <v>7.7</v>
      </c>
      <c r="E70" s="20">
        <f t="shared" si="3"/>
        <v>16.885964912280702</v>
      </c>
    </row>
    <row r="71" spans="1:5">
      <c r="A71" s="33" t="s">
        <v>128</v>
      </c>
      <c r="B71" s="9" t="s">
        <v>129</v>
      </c>
      <c r="C71" s="18">
        <f>C72</f>
        <v>677.9</v>
      </c>
      <c r="D71" s="18">
        <f>D72</f>
        <v>321</v>
      </c>
      <c r="E71" s="20">
        <f t="shared" si="3"/>
        <v>47.352116831391058</v>
      </c>
    </row>
    <row r="72" spans="1:5">
      <c r="A72" s="33" t="s">
        <v>130</v>
      </c>
      <c r="B72" s="9" t="s">
        <v>131</v>
      </c>
      <c r="C72" s="18">
        <v>677.9</v>
      </c>
      <c r="D72" s="18">
        <v>321</v>
      </c>
      <c r="E72" s="20">
        <f t="shared" si="3"/>
        <v>47.352116831391058</v>
      </c>
    </row>
    <row r="73" spans="1:5">
      <c r="A73" s="33" t="s">
        <v>132</v>
      </c>
      <c r="B73" s="9" t="s">
        <v>133</v>
      </c>
      <c r="C73" s="18">
        <f>C74</f>
        <v>3400</v>
      </c>
      <c r="D73" s="18">
        <f>D74</f>
        <v>655.20000000000005</v>
      </c>
      <c r="E73" s="20">
        <f t="shared" si="3"/>
        <v>19.27058823529412</v>
      </c>
    </row>
    <row r="74" spans="1:5">
      <c r="A74" s="33" t="s">
        <v>134</v>
      </c>
      <c r="B74" s="9" t="s">
        <v>135</v>
      </c>
      <c r="C74" s="18">
        <v>3400</v>
      </c>
      <c r="D74" s="18">
        <v>655.20000000000005</v>
      </c>
      <c r="E74" s="20">
        <f t="shared" si="3"/>
        <v>19.27058823529412</v>
      </c>
    </row>
    <row r="75" spans="1:5" ht="23.25" customHeight="1">
      <c r="A75" s="33" t="s">
        <v>136</v>
      </c>
      <c r="B75" s="9" t="s">
        <v>137</v>
      </c>
      <c r="C75" s="18">
        <f>C76+C78</f>
        <v>25054.6</v>
      </c>
      <c r="D75" s="18">
        <f>D76+D78</f>
        <v>6458</v>
      </c>
      <c r="E75" s="20">
        <f t="shared" si="3"/>
        <v>25.775705858405246</v>
      </c>
    </row>
    <row r="76" spans="1:5" ht="23.25">
      <c r="A76" s="33" t="s">
        <v>138</v>
      </c>
      <c r="B76" s="9" t="s">
        <v>139</v>
      </c>
      <c r="C76" s="18">
        <v>16534.7</v>
      </c>
      <c r="D76" s="18">
        <v>4196.3</v>
      </c>
      <c r="E76" s="20">
        <f t="shared" si="3"/>
        <v>25.378748934059885</v>
      </c>
    </row>
    <row r="77" spans="1:5">
      <c r="A77" s="37" t="s">
        <v>166</v>
      </c>
      <c r="B77" s="9" t="s">
        <v>140</v>
      </c>
      <c r="C77" s="18">
        <v>16534.7</v>
      </c>
      <c r="D77" s="18">
        <v>4196.3</v>
      </c>
      <c r="E77" s="20">
        <f t="shared" si="3"/>
        <v>25.378748934059885</v>
      </c>
    </row>
    <row r="78" spans="1:5">
      <c r="A78" s="33" t="s">
        <v>141</v>
      </c>
      <c r="B78" s="9" t="s">
        <v>142</v>
      </c>
      <c r="C78" s="18">
        <v>8519.9</v>
      </c>
      <c r="D78" s="18">
        <v>2261.6999999999998</v>
      </c>
      <c r="E78" s="20">
        <f t="shared" si="3"/>
        <v>26.546086221669267</v>
      </c>
    </row>
    <row r="79" spans="1:5" ht="15.75" thickBot="1">
      <c r="A79" s="37" t="s">
        <v>166</v>
      </c>
      <c r="B79" s="9" t="s">
        <v>143</v>
      </c>
      <c r="C79" s="18">
        <v>8519.9</v>
      </c>
      <c r="D79" s="18">
        <v>2261.721</v>
      </c>
      <c r="E79" s="20">
        <f t="shared" si="3"/>
        <v>26.546332703435489</v>
      </c>
    </row>
    <row r="80" spans="1:5" ht="15.75" thickBot="1">
      <c r="A80" s="34" t="s">
        <v>144</v>
      </c>
      <c r="B80" s="10" t="s">
        <v>9</v>
      </c>
      <c r="C80" s="19">
        <f>C7-C29</f>
        <v>-13191.899999999907</v>
      </c>
      <c r="D80" s="19">
        <f>D7-D29</f>
        <v>-24324.899999999994</v>
      </c>
      <c r="E80" s="20">
        <f t="shared" si="3"/>
        <v>184.39269551770531</v>
      </c>
    </row>
    <row r="81" spans="1:5">
      <c r="A81" s="46" t="s">
        <v>145</v>
      </c>
      <c r="B81" s="47"/>
      <c r="C81" s="15"/>
      <c r="D81" s="16"/>
      <c r="E81" s="20"/>
    </row>
    <row r="82" spans="1:5">
      <c r="A82" s="32" t="s">
        <v>146</v>
      </c>
      <c r="B82" s="13" t="s">
        <v>9</v>
      </c>
      <c r="C82" s="25">
        <f>C83+C88+C89</f>
        <v>13191.899999999907</v>
      </c>
      <c r="D82" s="25">
        <f>D83+D88+D89</f>
        <v>24324.899999999991</v>
      </c>
      <c r="E82" s="20">
        <f t="shared" ref="E82:E87" si="4">D82/C82*100</f>
        <v>184.39269551770528</v>
      </c>
    </row>
    <row r="83" spans="1:5">
      <c r="A83" s="36" t="s">
        <v>147</v>
      </c>
      <c r="B83" s="11" t="s">
        <v>148</v>
      </c>
      <c r="C83" s="18">
        <v>5000</v>
      </c>
      <c r="D83" s="18">
        <v>-1300</v>
      </c>
      <c r="E83" s="20">
        <f t="shared" si="4"/>
        <v>-26</v>
      </c>
    </row>
    <row r="84" spans="1:5" ht="12.75" customHeight="1">
      <c r="A84" s="36" t="s">
        <v>149</v>
      </c>
      <c r="B84" s="11" t="s">
        <v>150</v>
      </c>
      <c r="C84" s="18">
        <v>32600</v>
      </c>
      <c r="D84" s="18"/>
      <c r="E84" s="20">
        <f t="shared" si="4"/>
        <v>0</v>
      </c>
    </row>
    <row r="85" spans="1:5" ht="23.25">
      <c r="A85" s="36" t="s">
        <v>151</v>
      </c>
      <c r="B85" s="11" t="s">
        <v>152</v>
      </c>
      <c r="C85" s="18">
        <v>-27600</v>
      </c>
      <c r="D85" s="18">
        <v>-1300</v>
      </c>
      <c r="E85" s="20">
        <f t="shared" si="4"/>
        <v>4.7101449275362324</v>
      </c>
    </row>
    <row r="86" spans="1:5" ht="23.25">
      <c r="A86" s="36" t="s">
        <v>153</v>
      </c>
      <c r="B86" s="11" t="s">
        <v>154</v>
      </c>
      <c r="C86" s="18">
        <v>154000</v>
      </c>
      <c r="D86" s="18"/>
      <c r="E86" s="20">
        <f t="shared" si="4"/>
        <v>0</v>
      </c>
    </row>
    <row r="87" spans="1:5" ht="23.25">
      <c r="A87" s="36" t="s">
        <v>155</v>
      </c>
      <c r="B87" s="11" t="s">
        <v>156</v>
      </c>
      <c r="C87" s="18">
        <v>-154000</v>
      </c>
      <c r="D87" s="18"/>
      <c r="E87" s="20">
        <f t="shared" si="4"/>
        <v>0</v>
      </c>
    </row>
    <row r="88" spans="1:5" ht="43.5" customHeight="1">
      <c r="A88" s="36" t="s">
        <v>157</v>
      </c>
      <c r="B88" s="11" t="s">
        <v>158</v>
      </c>
      <c r="C88" s="18"/>
      <c r="D88" s="18">
        <v>20305.964550000001</v>
      </c>
      <c r="E88" s="20"/>
    </row>
    <row r="89" spans="1:5">
      <c r="A89" s="35" t="s">
        <v>159</v>
      </c>
      <c r="B89" s="9" t="s">
        <v>9</v>
      </c>
      <c r="C89" s="18">
        <f t="shared" ref="C89:D89" si="5">C90</f>
        <v>8191.8999999999069</v>
      </c>
      <c r="D89" s="18">
        <f t="shared" si="5"/>
        <v>5318.9354499999899</v>
      </c>
      <c r="E89" s="20">
        <f t="shared" ref="E89:E91" si="6">D89/C89*100</f>
        <v>64.929203847703832</v>
      </c>
    </row>
    <row r="90" spans="1:5">
      <c r="A90" s="36" t="s">
        <v>160</v>
      </c>
      <c r="B90" s="11" t="s">
        <v>161</v>
      </c>
      <c r="C90" s="26">
        <f>C92+C91</f>
        <v>8191.8999999999069</v>
      </c>
      <c r="D90" s="26">
        <f>D92+D91</f>
        <v>5318.9354499999899</v>
      </c>
      <c r="E90" s="20">
        <f t="shared" si="6"/>
        <v>64.929203847703832</v>
      </c>
    </row>
    <row r="91" spans="1:5">
      <c r="A91" s="36" t="s">
        <v>162</v>
      </c>
      <c r="B91" s="11" t="s">
        <v>163</v>
      </c>
      <c r="C91" s="27">
        <f>-C7-C84-C86</f>
        <v>-1061955</v>
      </c>
      <c r="D91" s="27">
        <f>-D7-D84-D86</f>
        <v>-218360.4</v>
      </c>
      <c r="E91" s="20">
        <f t="shared" si="6"/>
        <v>20.562114213879116</v>
      </c>
    </row>
    <row r="92" spans="1:5">
      <c r="A92" s="36" t="s">
        <v>164</v>
      </c>
      <c r="B92" s="11" t="s">
        <v>165</v>
      </c>
      <c r="C92" s="18">
        <f>C29-C85-C88-C87</f>
        <v>1070146.8999999999</v>
      </c>
      <c r="D92" s="18">
        <f>D29-D85-D88</f>
        <v>223679.33544999998</v>
      </c>
      <c r="E92" s="20">
        <f>D92/C92*100</f>
        <v>20.901741195531194</v>
      </c>
    </row>
    <row r="93" spans="1:5">
      <c r="A93" s="42" t="s">
        <v>172</v>
      </c>
      <c r="B93" s="43"/>
      <c r="C93" s="43"/>
      <c r="D93" s="43"/>
      <c r="E93" s="43"/>
    </row>
    <row r="94" spans="1:5">
      <c r="A94" s="43"/>
      <c r="B94" s="43"/>
      <c r="C94" s="43"/>
      <c r="D94" s="43"/>
      <c r="E94" s="43"/>
    </row>
    <row r="95" spans="1:5" ht="6" customHeight="1">
      <c r="A95" s="43"/>
      <c r="B95" s="43"/>
      <c r="C95" s="43"/>
      <c r="D95" s="43"/>
      <c r="E95" s="43"/>
    </row>
    <row r="96" spans="1:5">
      <c r="A96" s="44" t="s">
        <v>173</v>
      </c>
      <c r="B96" s="45"/>
      <c r="C96" s="45"/>
      <c r="D96" s="45"/>
      <c r="E96" s="45"/>
    </row>
  </sheetData>
  <mergeCells count="6">
    <mergeCell ref="C1:E1"/>
    <mergeCell ref="A93:E95"/>
    <mergeCell ref="A96:E96"/>
    <mergeCell ref="A81:B81"/>
    <mergeCell ref="A3:E3"/>
    <mergeCell ref="A2:E2"/>
  </mergeCells>
  <pageMargins left="0.23622047244094491" right="0.15748031496062992" top="0.19685039370078741" bottom="0.19685039370078741" header="0" footer="0"/>
  <pageSetup paperSize="9" scale="90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3E82DEF5-9BD8-4436-8665-8166981817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за 1 квартал 2017</vt:lpstr>
      <vt:lpstr>'информация за 1 квартал 2017'!Заголовки_для_печати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2017-05-26T12:43:05Z</cp:lastPrinted>
  <dcterms:created xsi:type="dcterms:W3CDTF">2017-04-11T06:25:34Z</dcterms:created>
  <dcterms:modified xsi:type="dcterms:W3CDTF">2017-05-26T12:43:10Z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D:\inetpub\wwwroot\svodweb\temp\ReportManager\0503317g_20160101__web_8.xlsx</vt:lpwstr>
  </property>
</Properties>
</file>