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  <externalReference r:id="rId4"/>
    <externalReference r:id="rId5"/>
  </externalReferences>
  <definedNames>
    <definedName name="_xlnm.Print_Area" localSheetId="0">РаспределениеДФ!$A$1:$E$23</definedName>
  </definedNames>
  <calcPr calcId="124519"/>
</workbook>
</file>

<file path=xl/calcChain.xml><?xml version="1.0" encoding="utf-8"?>
<calcChain xmlns="http://schemas.openxmlformats.org/spreadsheetml/2006/main">
  <c r="C9" i="1"/>
  <c r="D9"/>
  <c r="E9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19" i="1"/>
  <c r="F16"/>
  <c r="F15"/>
  <c r="D15"/>
  <c r="F14"/>
  <c r="C14"/>
  <c r="A14" s="1"/>
  <c r="B10"/>
  <c r="B11" l="1"/>
  <c r="F18"/>
  <c r="C19" i="2"/>
  <c r="E32"/>
  <c r="D32"/>
  <c r="C32" s="1"/>
  <c r="C8"/>
  <c r="C9"/>
  <c r="B9" i="1" l="1"/>
  <c r="C11" i="2"/>
  <c r="C3" s="1"/>
  <c r="D13" s="1"/>
  <c r="B12" i="1" l="1"/>
  <c r="B13" s="1"/>
</calcChain>
</file>

<file path=xl/sharedStrings.xml><?xml version="1.0" encoding="utf-8"?>
<sst xmlns="http://schemas.openxmlformats.org/spreadsheetml/2006/main" count="60" uniqueCount="52">
  <si>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</si>
  <si>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</si>
  <si>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</si>
  <si>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</si>
  <si>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Всего</t>
  </si>
  <si>
    <t>в т.ч. за счет субсидий</t>
  </si>
  <si>
    <t>в т.ч. за счет акциз</t>
  </si>
  <si>
    <t>лойга</t>
  </si>
  <si>
    <t>лихачево</t>
  </si>
  <si>
    <t>кизема</t>
  </si>
  <si>
    <t>шангалы</t>
  </si>
  <si>
    <t>строевское</t>
  </si>
  <si>
    <t>сумм</t>
  </si>
  <si>
    <t>октябрьское</t>
  </si>
  <si>
    <t>илеза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</si>
  <si>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</si>
  <si>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</si>
  <si>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</si>
  <si>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</si>
  <si>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</si>
  <si>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</si>
  <si>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</si>
  <si>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</si>
  <si>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</si>
  <si>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</si>
  <si>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</si>
  <si>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</si>
  <si>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</si>
  <si>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</si>
  <si>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</si>
  <si>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</si>
  <si>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</si>
  <si>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</si>
  <si>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</si>
  <si>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</si>
  <si>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</si>
  <si>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</si>
  <si>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</si>
  <si>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</si>
  <si>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</si>
  <si>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</si>
  <si>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</si>
  <si>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</si>
  <si>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</si>
  <si>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</si>
  <si>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</si>
  <si>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</si>
  <si>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Распределение средств муниципального дорожного фонда  муниципального образования "Устьянский муниципальный район" по направлениям  на 2018 год</t>
  </si>
  <si>
    <t>Приложение №10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</si>
  <si>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b/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</si>
  <si>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 xml:space="preserve">к решению сессии пятого созыва </t>
  </si>
  <si>
    <t>Собрания депутатов от 22 декабря 2017 года № 543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</si>
</sst>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3" fillId="0" borderId="3" xfId="0" applyNumberFormat="1" applyFont="1" applyBorder="1"/>
    <xf numFmtId="0" fontId="3" fillId="0" borderId="3" xfId="0" applyFont="1" applyBorder="1"/>
    <xf numFmtId="4" fontId="3" fillId="2" borderId="3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4" fontId="3" fillId="3" borderId="3" xfId="0" applyNumberFormat="1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4" fontId="2" fillId="3" borderId="0" xfId="0" applyNumberFormat="1" applyFont="1" applyFill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4" fontId="2" fillId="3" borderId="6" xfId="0" applyNumberFormat="1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7" xfId="0" applyNumberFormat="1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5" fillId="0" borderId="0" xfId="0" applyFont="1" applyAlignment="1">
      <alignment horizontal="right"/>
    </xf>
    <xf numFmtId="164" fontId="5" fillId="2" borderId="0" xfId="0" applyNumberFormat="1" applyFont="1" applyFill="1" applyAlignment="1">
      <alignment horizontal="left"/>
    </xf>
    <xf numFmtId="0" fontId="5" fillId="0" borderId="0" xfId="0" applyFont="1" applyAlignment="1"/>
    <xf numFmtId="0" fontId="6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7" fillId="3" borderId="0" xfId="0" applyFont="1" applyFill="1"/>
    <xf numFmtId="0" fontId="3" fillId="2" borderId="0" xfId="0" applyFont="1" applyFill="1"/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6" fillId="0" borderId="3" xfId="0" applyFont="1" applyBorder="1"/>
    <xf numFmtId="4" fontId="6" fillId="3" borderId="0" xfId="0" applyNumberFormat="1" applyFont="1" applyFill="1"/>
    <xf numFmtId="0" fontId="8" fillId="3" borderId="0" xfId="0" applyFont="1" applyFill="1"/>
    <xf numFmtId="0" fontId="9" fillId="3" borderId="0" xfId="0" applyFont="1" applyFill="1"/>
    <xf numFmtId="0" fontId="12" fillId="3" borderId="3" xfId="0" applyFont="1" applyFill="1" applyBorder="1" applyAlignment="1">
      <alignment horizontal="right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right" wrapText="1"/>
    </xf>
    <xf numFmtId="9" fontId="9" fillId="3" borderId="0" xfId="1" applyFont="1" applyFill="1" applyAlignment="1">
      <alignment horizontal="right" wrapText="1"/>
    </xf>
    <xf numFmtId="0" fontId="9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55;&#1056;&#1040;&#1042;&#1050;&#1040;%2023.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1\_Work\&#1069;&#1050;&#1054;&#1053;&#1054;&#1052;&#1048;&#1050;&#1040;\&#1044;&#1054;&#1056;&#1054;&#1043;&#1048;\&#1044;&#1060;\&#1044;&#1060;2016\&#1056;&#1072;&#1089;&#1095;&#1077;&#1090;&#1099;&#1044;&#1086;&#1088;&#1060;&#1086;&#1085;&#1076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19308795</v>
          </cell>
        </row>
      </sheetData>
      <sheetData sheetId="13"/>
      <sheetData sheetId="14"/>
      <sheetData sheetId="15"/>
      <sheetData sheetId="16"/>
      <sheetData sheetId="17">
        <row r="7">
          <cell r="B7">
            <v>1024500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УправлДубл"/>
      <sheetName val="Управление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кбк"/>
      <sheetName val="ДФ+ост010116"/>
      <sheetName val="ДФ"/>
      <sheetName val="межбюджетка"/>
      <sheetName val="Всоглашения"/>
      <sheetName val="Лойга"/>
      <sheetName val="ИнфаПосел"/>
      <sheetName val="Лойга+Илеза"/>
      <sheetName val="РасчетПоКонтракту"/>
      <sheetName val="Отчет2016"/>
      <sheetName val="межбюдж+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672468.9999999851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SheetLayoutView="100" workbookViewId="0">
      <selection activeCell="D4" sqref="D4:E4"/>
    </sheetView>
  </sheetViews>
  <sheetFormatPr defaultRowHeight="18.75"/>
  <cols>
    <col min="1" max="2" width="19.140625" style="7" customWidth="1"/>
    <col min="3" max="3" width="25.5703125" style="7" customWidth="1"/>
    <col min="4" max="4" width="29.28515625" style="7" customWidth="1"/>
    <col min="5" max="5" width="30" style="7" customWidth="1"/>
    <col min="6" max="6" width="14.42578125" style="7" bestFit="1" customWidth="1"/>
    <col min="7" max="252" width="9.140625" style="7"/>
    <col min="253" max="253" width="21" style="7" customWidth="1"/>
    <col min="254" max="254" width="17.85546875" style="7" customWidth="1"/>
    <col min="255" max="259" width="24.85546875" style="7" customWidth="1"/>
    <col min="260" max="261" width="9.140625" style="7"/>
    <col min="262" max="262" width="14.42578125" style="7" bestFit="1" customWidth="1"/>
    <col min="263" max="508" width="9.140625" style="7"/>
    <col min="509" max="509" width="21" style="7" customWidth="1"/>
    <col min="510" max="510" width="17.85546875" style="7" customWidth="1"/>
    <col min="511" max="515" width="24.85546875" style="7" customWidth="1"/>
    <col min="516" max="517" width="9.140625" style="7"/>
    <col min="518" max="518" width="14.42578125" style="7" bestFit="1" customWidth="1"/>
    <col min="519" max="764" width="9.140625" style="7"/>
    <col min="765" max="765" width="21" style="7" customWidth="1"/>
    <col min="766" max="766" width="17.85546875" style="7" customWidth="1"/>
    <col min="767" max="771" width="24.85546875" style="7" customWidth="1"/>
    <col min="772" max="773" width="9.140625" style="7"/>
    <col min="774" max="774" width="14.42578125" style="7" bestFit="1" customWidth="1"/>
    <col min="775" max="1020" width="9.140625" style="7"/>
    <col min="1021" max="1021" width="21" style="7" customWidth="1"/>
    <col min="1022" max="1022" width="17.85546875" style="7" customWidth="1"/>
    <col min="1023" max="1027" width="24.85546875" style="7" customWidth="1"/>
    <col min="1028" max="1029" width="9.140625" style="7"/>
    <col min="1030" max="1030" width="14.42578125" style="7" bestFit="1" customWidth="1"/>
    <col min="1031" max="1276" width="9.140625" style="7"/>
    <col min="1277" max="1277" width="21" style="7" customWidth="1"/>
    <col min="1278" max="1278" width="17.85546875" style="7" customWidth="1"/>
    <col min="1279" max="1283" width="24.85546875" style="7" customWidth="1"/>
    <col min="1284" max="1285" width="9.140625" style="7"/>
    <col min="1286" max="1286" width="14.42578125" style="7" bestFit="1" customWidth="1"/>
    <col min="1287" max="1532" width="9.140625" style="7"/>
    <col min="1533" max="1533" width="21" style="7" customWidth="1"/>
    <col min="1534" max="1534" width="17.85546875" style="7" customWidth="1"/>
    <col min="1535" max="1539" width="24.85546875" style="7" customWidth="1"/>
    <col min="1540" max="1541" width="9.140625" style="7"/>
    <col min="1542" max="1542" width="14.42578125" style="7" bestFit="1" customWidth="1"/>
    <col min="1543" max="1788" width="9.140625" style="7"/>
    <col min="1789" max="1789" width="21" style="7" customWidth="1"/>
    <col min="1790" max="1790" width="17.85546875" style="7" customWidth="1"/>
    <col min="1791" max="1795" width="24.85546875" style="7" customWidth="1"/>
    <col min="1796" max="1797" width="9.140625" style="7"/>
    <col min="1798" max="1798" width="14.42578125" style="7" bestFit="1" customWidth="1"/>
    <col min="1799" max="2044" width="9.140625" style="7"/>
    <col min="2045" max="2045" width="21" style="7" customWidth="1"/>
    <col min="2046" max="2046" width="17.85546875" style="7" customWidth="1"/>
    <col min="2047" max="2051" width="24.85546875" style="7" customWidth="1"/>
    <col min="2052" max="2053" width="9.140625" style="7"/>
    <col min="2054" max="2054" width="14.42578125" style="7" bestFit="1" customWidth="1"/>
    <col min="2055" max="2300" width="9.140625" style="7"/>
    <col min="2301" max="2301" width="21" style="7" customWidth="1"/>
    <col min="2302" max="2302" width="17.85546875" style="7" customWidth="1"/>
    <col min="2303" max="2307" width="24.85546875" style="7" customWidth="1"/>
    <col min="2308" max="2309" width="9.140625" style="7"/>
    <col min="2310" max="2310" width="14.42578125" style="7" bestFit="1" customWidth="1"/>
    <col min="2311" max="2556" width="9.140625" style="7"/>
    <col min="2557" max="2557" width="21" style="7" customWidth="1"/>
    <col min="2558" max="2558" width="17.85546875" style="7" customWidth="1"/>
    <col min="2559" max="2563" width="24.85546875" style="7" customWidth="1"/>
    <col min="2564" max="2565" width="9.140625" style="7"/>
    <col min="2566" max="2566" width="14.42578125" style="7" bestFit="1" customWidth="1"/>
    <col min="2567" max="2812" width="9.140625" style="7"/>
    <col min="2813" max="2813" width="21" style="7" customWidth="1"/>
    <col min="2814" max="2814" width="17.85546875" style="7" customWidth="1"/>
    <col min="2815" max="2819" width="24.85546875" style="7" customWidth="1"/>
    <col min="2820" max="2821" width="9.140625" style="7"/>
    <col min="2822" max="2822" width="14.42578125" style="7" bestFit="1" customWidth="1"/>
    <col min="2823" max="3068" width="9.140625" style="7"/>
    <col min="3069" max="3069" width="21" style="7" customWidth="1"/>
    <col min="3070" max="3070" width="17.85546875" style="7" customWidth="1"/>
    <col min="3071" max="3075" width="24.85546875" style="7" customWidth="1"/>
    <col min="3076" max="3077" width="9.140625" style="7"/>
    <col min="3078" max="3078" width="14.42578125" style="7" bestFit="1" customWidth="1"/>
    <col min="3079" max="3324" width="9.140625" style="7"/>
    <col min="3325" max="3325" width="21" style="7" customWidth="1"/>
    <col min="3326" max="3326" width="17.85546875" style="7" customWidth="1"/>
    <col min="3327" max="3331" width="24.85546875" style="7" customWidth="1"/>
    <col min="3332" max="3333" width="9.140625" style="7"/>
    <col min="3334" max="3334" width="14.42578125" style="7" bestFit="1" customWidth="1"/>
    <col min="3335" max="3580" width="9.140625" style="7"/>
    <col min="3581" max="3581" width="21" style="7" customWidth="1"/>
    <col min="3582" max="3582" width="17.85546875" style="7" customWidth="1"/>
    <col min="3583" max="3587" width="24.85546875" style="7" customWidth="1"/>
    <col min="3588" max="3589" width="9.140625" style="7"/>
    <col min="3590" max="3590" width="14.42578125" style="7" bestFit="1" customWidth="1"/>
    <col min="3591" max="3836" width="9.140625" style="7"/>
    <col min="3837" max="3837" width="21" style="7" customWidth="1"/>
    <col min="3838" max="3838" width="17.85546875" style="7" customWidth="1"/>
    <col min="3839" max="3843" width="24.85546875" style="7" customWidth="1"/>
    <col min="3844" max="3845" width="9.140625" style="7"/>
    <col min="3846" max="3846" width="14.42578125" style="7" bestFit="1" customWidth="1"/>
    <col min="3847" max="4092" width="9.140625" style="7"/>
    <col min="4093" max="4093" width="21" style="7" customWidth="1"/>
    <col min="4094" max="4094" width="17.85546875" style="7" customWidth="1"/>
    <col min="4095" max="4099" width="24.85546875" style="7" customWidth="1"/>
    <col min="4100" max="4101" width="9.140625" style="7"/>
    <col min="4102" max="4102" width="14.42578125" style="7" bestFit="1" customWidth="1"/>
    <col min="4103" max="4348" width="9.140625" style="7"/>
    <col min="4349" max="4349" width="21" style="7" customWidth="1"/>
    <col min="4350" max="4350" width="17.85546875" style="7" customWidth="1"/>
    <col min="4351" max="4355" width="24.85546875" style="7" customWidth="1"/>
    <col min="4356" max="4357" width="9.140625" style="7"/>
    <col min="4358" max="4358" width="14.42578125" style="7" bestFit="1" customWidth="1"/>
    <col min="4359" max="4604" width="9.140625" style="7"/>
    <col min="4605" max="4605" width="21" style="7" customWidth="1"/>
    <col min="4606" max="4606" width="17.85546875" style="7" customWidth="1"/>
    <col min="4607" max="4611" width="24.85546875" style="7" customWidth="1"/>
    <col min="4612" max="4613" width="9.140625" style="7"/>
    <col min="4614" max="4614" width="14.42578125" style="7" bestFit="1" customWidth="1"/>
    <col min="4615" max="4860" width="9.140625" style="7"/>
    <col min="4861" max="4861" width="21" style="7" customWidth="1"/>
    <col min="4862" max="4862" width="17.85546875" style="7" customWidth="1"/>
    <col min="4863" max="4867" width="24.85546875" style="7" customWidth="1"/>
    <col min="4868" max="4869" width="9.140625" style="7"/>
    <col min="4870" max="4870" width="14.42578125" style="7" bestFit="1" customWidth="1"/>
    <col min="4871" max="5116" width="9.140625" style="7"/>
    <col min="5117" max="5117" width="21" style="7" customWidth="1"/>
    <col min="5118" max="5118" width="17.85546875" style="7" customWidth="1"/>
    <col min="5119" max="5123" width="24.85546875" style="7" customWidth="1"/>
    <col min="5124" max="5125" width="9.140625" style="7"/>
    <col min="5126" max="5126" width="14.42578125" style="7" bestFit="1" customWidth="1"/>
    <col min="5127" max="5372" width="9.140625" style="7"/>
    <col min="5373" max="5373" width="21" style="7" customWidth="1"/>
    <col min="5374" max="5374" width="17.85546875" style="7" customWidth="1"/>
    <col min="5375" max="5379" width="24.85546875" style="7" customWidth="1"/>
    <col min="5380" max="5381" width="9.140625" style="7"/>
    <col min="5382" max="5382" width="14.42578125" style="7" bestFit="1" customWidth="1"/>
    <col min="5383" max="5628" width="9.140625" style="7"/>
    <col min="5629" max="5629" width="21" style="7" customWidth="1"/>
    <col min="5630" max="5630" width="17.85546875" style="7" customWidth="1"/>
    <col min="5631" max="5635" width="24.85546875" style="7" customWidth="1"/>
    <col min="5636" max="5637" width="9.140625" style="7"/>
    <col min="5638" max="5638" width="14.42578125" style="7" bestFit="1" customWidth="1"/>
    <col min="5639" max="5884" width="9.140625" style="7"/>
    <col min="5885" max="5885" width="21" style="7" customWidth="1"/>
    <col min="5886" max="5886" width="17.85546875" style="7" customWidth="1"/>
    <col min="5887" max="5891" width="24.85546875" style="7" customWidth="1"/>
    <col min="5892" max="5893" width="9.140625" style="7"/>
    <col min="5894" max="5894" width="14.42578125" style="7" bestFit="1" customWidth="1"/>
    <col min="5895" max="6140" width="9.140625" style="7"/>
    <col min="6141" max="6141" width="21" style="7" customWidth="1"/>
    <col min="6142" max="6142" width="17.85546875" style="7" customWidth="1"/>
    <col min="6143" max="6147" width="24.85546875" style="7" customWidth="1"/>
    <col min="6148" max="6149" width="9.140625" style="7"/>
    <col min="6150" max="6150" width="14.42578125" style="7" bestFit="1" customWidth="1"/>
    <col min="6151" max="6396" width="9.140625" style="7"/>
    <col min="6397" max="6397" width="21" style="7" customWidth="1"/>
    <col min="6398" max="6398" width="17.85546875" style="7" customWidth="1"/>
    <col min="6399" max="6403" width="24.85546875" style="7" customWidth="1"/>
    <col min="6404" max="6405" width="9.140625" style="7"/>
    <col min="6406" max="6406" width="14.42578125" style="7" bestFit="1" customWidth="1"/>
    <col min="6407" max="6652" width="9.140625" style="7"/>
    <col min="6653" max="6653" width="21" style="7" customWidth="1"/>
    <col min="6654" max="6654" width="17.85546875" style="7" customWidth="1"/>
    <col min="6655" max="6659" width="24.85546875" style="7" customWidth="1"/>
    <col min="6660" max="6661" width="9.140625" style="7"/>
    <col min="6662" max="6662" width="14.42578125" style="7" bestFit="1" customWidth="1"/>
    <col min="6663" max="6908" width="9.140625" style="7"/>
    <col min="6909" max="6909" width="21" style="7" customWidth="1"/>
    <col min="6910" max="6910" width="17.85546875" style="7" customWidth="1"/>
    <col min="6911" max="6915" width="24.85546875" style="7" customWidth="1"/>
    <col min="6916" max="6917" width="9.140625" style="7"/>
    <col min="6918" max="6918" width="14.42578125" style="7" bestFit="1" customWidth="1"/>
    <col min="6919" max="7164" width="9.140625" style="7"/>
    <col min="7165" max="7165" width="21" style="7" customWidth="1"/>
    <col min="7166" max="7166" width="17.85546875" style="7" customWidth="1"/>
    <col min="7167" max="7171" width="24.85546875" style="7" customWidth="1"/>
    <col min="7172" max="7173" width="9.140625" style="7"/>
    <col min="7174" max="7174" width="14.42578125" style="7" bestFit="1" customWidth="1"/>
    <col min="7175" max="7420" width="9.140625" style="7"/>
    <col min="7421" max="7421" width="21" style="7" customWidth="1"/>
    <col min="7422" max="7422" width="17.85546875" style="7" customWidth="1"/>
    <col min="7423" max="7427" width="24.85546875" style="7" customWidth="1"/>
    <col min="7428" max="7429" width="9.140625" style="7"/>
    <col min="7430" max="7430" width="14.42578125" style="7" bestFit="1" customWidth="1"/>
    <col min="7431" max="7676" width="9.140625" style="7"/>
    <col min="7677" max="7677" width="21" style="7" customWidth="1"/>
    <col min="7678" max="7678" width="17.85546875" style="7" customWidth="1"/>
    <col min="7679" max="7683" width="24.85546875" style="7" customWidth="1"/>
    <col min="7684" max="7685" width="9.140625" style="7"/>
    <col min="7686" max="7686" width="14.42578125" style="7" bestFit="1" customWidth="1"/>
    <col min="7687" max="7932" width="9.140625" style="7"/>
    <col min="7933" max="7933" width="21" style="7" customWidth="1"/>
    <col min="7934" max="7934" width="17.85546875" style="7" customWidth="1"/>
    <col min="7935" max="7939" width="24.85546875" style="7" customWidth="1"/>
    <col min="7940" max="7941" width="9.140625" style="7"/>
    <col min="7942" max="7942" width="14.42578125" style="7" bestFit="1" customWidth="1"/>
    <col min="7943" max="8188" width="9.140625" style="7"/>
    <col min="8189" max="8189" width="21" style="7" customWidth="1"/>
    <col min="8190" max="8190" width="17.85546875" style="7" customWidth="1"/>
    <col min="8191" max="8195" width="24.85546875" style="7" customWidth="1"/>
    <col min="8196" max="8197" width="9.140625" style="7"/>
    <col min="8198" max="8198" width="14.42578125" style="7" bestFit="1" customWidth="1"/>
    <col min="8199" max="8444" width="9.140625" style="7"/>
    <col min="8445" max="8445" width="21" style="7" customWidth="1"/>
    <col min="8446" max="8446" width="17.85546875" style="7" customWidth="1"/>
    <col min="8447" max="8451" width="24.85546875" style="7" customWidth="1"/>
    <col min="8452" max="8453" width="9.140625" style="7"/>
    <col min="8454" max="8454" width="14.42578125" style="7" bestFit="1" customWidth="1"/>
    <col min="8455" max="8700" width="9.140625" style="7"/>
    <col min="8701" max="8701" width="21" style="7" customWidth="1"/>
    <col min="8702" max="8702" width="17.85546875" style="7" customWidth="1"/>
    <col min="8703" max="8707" width="24.85546875" style="7" customWidth="1"/>
    <col min="8708" max="8709" width="9.140625" style="7"/>
    <col min="8710" max="8710" width="14.42578125" style="7" bestFit="1" customWidth="1"/>
    <col min="8711" max="8956" width="9.140625" style="7"/>
    <col min="8957" max="8957" width="21" style="7" customWidth="1"/>
    <col min="8958" max="8958" width="17.85546875" style="7" customWidth="1"/>
    <col min="8959" max="8963" width="24.85546875" style="7" customWidth="1"/>
    <col min="8964" max="8965" width="9.140625" style="7"/>
    <col min="8966" max="8966" width="14.42578125" style="7" bestFit="1" customWidth="1"/>
    <col min="8967" max="9212" width="9.140625" style="7"/>
    <col min="9213" max="9213" width="21" style="7" customWidth="1"/>
    <col min="9214" max="9214" width="17.85546875" style="7" customWidth="1"/>
    <col min="9215" max="9219" width="24.85546875" style="7" customWidth="1"/>
    <col min="9220" max="9221" width="9.140625" style="7"/>
    <col min="9222" max="9222" width="14.42578125" style="7" bestFit="1" customWidth="1"/>
    <col min="9223" max="9468" width="9.140625" style="7"/>
    <col min="9469" max="9469" width="21" style="7" customWidth="1"/>
    <col min="9470" max="9470" width="17.85546875" style="7" customWidth="1"/>
    <col min="9471" max="9475" width="24.85546875" style="7" customWidth="1"/>
    <col min="9476" max="9477" width="9.140625" style="7"/>
    <col min="9478" max="9478" width="14.42578125" style="7" bestFit="1" customWidth="1"/>
    <col min="9479" max="9724" width="9.140625" style="7"/>
    <col min="9725" max="9725" width="21" style="7" customWidth="1"/>
    <col min="9726" max="9726" width="17.85546875" style="7" customWidth="1"/>
    <col min="9727" max="9731" width="24.85546875" style="7" customWidth="1"/>
    <col min="9732" max="9733" width="9.140625" style="7"/>
    <col min="9734" max="9734" width="14.42578125" style="7" bestFit="1" customWidth="1"/>
    <col min="9735" max="9980" width="9.140625" style="7"/>
    <col min="9981" max="9981" width="21" style="7" customWidth="1"/>
    <col min="9982" max="9982" width="17.85546875" style="7" customWidth="1"/>
    <col min="9983" max="9987" width="24.85546875" style="7" customWidth="1"/>
    <col min="9988" max="9989" width="9.140625" style="7"/>
    <col min="9990" max="9990" width="14.42578125" style="7" bestFit="1" customWidth="1"/>
    <col min="9991" max="10236" width="9.140625" style="7"/>
    <col min="10237" max="10237" width="21" style="7" customWidth="1"/>
    <col min="10238" max="10238" width="17.85546875" style="7" customWidth="1"/>
    <col min="10239" max="10243" width="24.85546875" style="7" customWidth="1"/>
    <col min="10244" max="10245" width="9.140625" style="7"/>
    <col min="10246" max="10246" width="14.42578125" style="7" bestFit="1" customWidth="1"/>
    <col min="10247" max="10492" width="9.140625" style="7"/>
    <col min="10493" max="10493" width="21" style="7" customWidth="1"/>
    <col min="10494" max="10494" width="17.85546875" style="7" customWidth="1"/>
    <col min="10495" max="10499" width="24.85546875" style="7" customWidth="1"/>
    <col min="10500" max="10501" width="9.140625" style="7"/>
    <col min="10502" max="10502" width="14.42578125" style="7" bestFit="1" customWidth="1"/>
    <col min="10503" max="10748" width="9.140625" style="7"/>
    <col min="10749" max="10749" width="21" style="7" customWidth="1"/>
    <col min="10750" max="10750" width="17.85546875" style="7" customWidth="1"/>
    <col min="10751" max="10755" width="24.85546875" style="7" customWidth="1"/>
    <col min="10756" max="10757" width="9.140625" style="7"/>
    <col min="10758" max="10758" width="14.42578125" style="7" bestFit="1" customWidth="1"/>
    <col min="10759" max="11004" width="9.140625" style="7"/>
    <col min="11005" max="11005" width="21" style="7" customWidth="1"/>
    <col min="11006" max="11006" width="17.85546875" style="7" customWidth="1"/>
    <col min="11007" max="11011" width="24.85546875" style="7" customWidth="1"/>
    <col min="11012" max="11013" width="9.140625" style="7"/>
    <col min="11014" max="11014" width="14.42578125" style="7" bestFit="1" customWidth="1"/>
    <col min="11015" max="11260" width="9.140625" style="7"/>
    <col min="11261" max="11261" width="21" style="7" customWidth="1"/>
    <col min="11262" max="11262" width="17.85546875" style="7" customWidth="1"/>
    <col min="11263" max="11267" width="24.85546875" style="7" customWidth="1"/>
    <col min="11268" max="11269" width="9.140625" style="7"/>
    <col min="11270" max="11270" width="14.42578125" style="7" bestFit="1" customWidth="1"/>
    <col min="11271" max="11516" width="9.140625" style="7"/>
    <col min="11517" max="11517" width="21" style="7" customWidth="1"/>
    <col min="11518" max="11518" width="17.85546875" style="7" customWidth="1"/>
    <col min="11519" max="11523" width="24.85546875" style="7" customWidth="1"/>
    <col min="11524" max="11525" width="9.140625" style="7"/>
    <col min="11526" max="11526" width="14.42578125" style="7" bestFit="1" customWidth="1"/>
    <col min="11527" max="11772" width="9.140625" style="7"/>
    <col min="11773" max="11773" width="21" style="7" customWidth="1"/>
    <col min="11774" max="11774" width="17.85546875" style="7" customWidth="1"/>
    <col min="11775" max="11779" width="24.85546875" style="7" customWidth="1"/>
    <col min="11780" max="11781" width="9.140625" style="7"/>
    <col min="11782" max="11782" width="14.42578125" style="7" bestFit="1" customWidth="1"/>
    <col min="11783" max="12028" width="9.140625" style="7"/>
    <col min="12029" max="12029" width="21" style="7" customWidth="1"/>
    <col min="12030" max="12030" width="17.85546875" style="7" customWidth="1"/>
    <col min="12031" max="12035" width="24.85546875" style="7" customWidth="1"/>
    <col min="12036" max="12037" width="9.140625" style="7"/>
    <col min="12038" max="12038" width="14.42578125" style="7" bestFit="1" customWidth="1"/>
    <col min="12039" max="12284" width="9.140625" style="7"/>
    <col min="12285" max="12285" width="21" style="7" customWidth="1"/>
    <col min="12286" max="12286" width="17.85546875" style="7" customWidth="1"/>
    <col min="12287" max="12291" width="24.85546875" style="7" customWidth="1"/>
    <col min="12292" max="12293" width="9.140625" style="7"/>
    <col min="12294" max="12294" width="14.42578125" style="7" bestFit="1" customWidth="1"/>
    <col min="12295" max="12540" width="9.140625" style="7"/>
    <col min="12541" max="12541" width="21" style="7" customWidth="1"/>
    <col min="12542" max="12542" width="17.85546875" style="7" customWidth="1"/>
    <col min="12543" max="12547" width="24.85546875" style="7" customWidth="1"/>
    <col min="12548" max="12549" width="9.140625" style="7"/>
    <col min="12550" max="12550" width="14.42578125" style="7" bestFit="1" customWidth="1"/>
    <col min="12551" max="12796" width="9.140625" style="7"/>
    <col min="12797" max="12797" width="21" style="7" customWidth="1"/>
    <col min="12798" max="12798" width="17.85546875" style="7" customWidth="1"/>
    <col min="12799" max="12803" width="24.85546875" style="7" customWidth="1"/>
    <col min="12804" max="12805" width="9.140625" style="7"/>
    <col min="12806" max="12806" width="14.42578125" style="7" bestFit="1" customWidth="1"/>
    <col min="12807" max="13052" width="9.140625" style="7"/>
    <col min="13053" max="13053" width="21" style="7" customWidth="1"/>
    <col min="13054" max="13054" width="17.85546875" style="7" customWidth="1"/>
    <col min="13055" max="13059" width="24.85546875" style="7" customWidth="1"/>
    <col min="13060" max="13061" width="9.140625" style="7"/>
    <col min="13062" max="13062" width="14.42578125" style="7" bestFit="1" customWidth="1"/>
    <col min="13063" max="13308" width="9.140625" style="7"/>
    <col min="13309" max="13309" width="21" style="7" customWidth="1"/>
    <col min="13310" max="13310" width="17.85546875" style="7" customWidth="1"/>
    <col min="13311" max="13315" width="24.85546875" style="7" customWidth="1"/>
    <col min="13316" max="13317" width="9.140625" style="7"/>
    <col min="13318" max="13318" width="14.42578125" style="7" bestFit="1" customWidth="1"/>
    <col min="13319" max="13564" width="9.140625" style="7"/>
    <col min="13565" max="13565" width="21" style="7" customWidth="1"/>
    <col min="13566" max="13566" width="17.85546875" style="7" customWidth="1"/>
    <col min="13567" max="13571" width="24.85546875" style="7" customWidth="1"/>
    <col min="13572" max="13573" width="9.140625" style="7"/>
    <col min="13574" max="13574" width="14.42578125" style="7" bestFit="1" customWidth="1"/>
    <col min="13575" max="13820" width="9.140625" style="7"/>
    <col min="13821" max="13821" width="21" style="7" customWidth="1"/>
    <col min="13822" max="13822" width="17.85546875" style="7" customWidth="1"/>
    <col min="13823" max="13827" width="24.85546875" style="7" customWidth="1"/>
    <col min="13828" max="13829" width="9.140625" style="7"/>
    <col min="13830" max="13830" width="14.42578125" style="7" bestFit="1" customWidth="1"/>
    <col min="13831" max="14076" width="9.140625" style="7"/>
    <col min="14077" max="14077" width="21" style="7" customWidth="1"/>
    <col min="14078" max="14078" width="17.85546875" style="7" customWidth="1"/>
    <col min="14079" max="14083" width="24.85546875" style="7" customWidth="1"/>
    <col min="14084" max="14085" width="9.140625" style="7"/>
    <col min="14086" max="14086" width="14.42578125" style="7" bestFit="1" customWidth="1"/>
    <col min="14087" max="14332" width="9.140625" style="7"/>
    <col min="14333" max="14333" width="21" style="7" customWidth="1"/>
    <col min="14334" max="14334" width="17.85546875" style="7" customWidth="1"/>
    <col min="14335" max="14339" width="24.85546875" style="7" customWidth="1"/>
    <col min="14340" max="14341" width="9.140625" style="7"/>
    <col min="14342" max="14342" width="14.42578125" style="7" bestFit="1" customWidth="1"/>
    <col min="14343" max="14588" width="9.140625" style="7"/>
    <col min="14589" max="14589" width="21" style="7" customWidth="1"/>
    <col min="14590" max="14590" width="17.85546875" style="7" customWidth="1"/>
    <col min="14591" max="14595" width="24.85546875" style="7" customWidth="1"/>
    <col min="14596" max="14597" width="9.140625" style="7"/>
    <col min="14598" max="14598" width="14.42578125" style="7" bestFit="1" customWidth="1"/>
    <col min="14599" max="14844" width="9.140625" style="7"/>
    <col min="14845" max="14845" width="21" style="7" customWidth="1"/>
    <col min="14846" max="14846" width="17.85546875" style="7" customWidth="1"/>
    <col min="14847" max="14851" width="24.85546875" style="7" customWidth="1"/>
    <col min="14852" max="14853" width="9.140625" style="7"/>
    <col min="14854" max="14854" width="14.42578125" style="7" bestFit="1" customWidth="1"/>
    <col min="14855" max="15100" width="9.140625" style="7"/>
    <col min="15101" max="15101" width="21" style="7" customWidth="1"/>
    <col min="15102" max="15102" width="17.85546875" style="7" customWidth="1"/>
    <col min="15103" max="15107" width="24.85546875" style="7" customWidth="1"/>
    <col min="15108" max="15109" width="9.140625" style="7"/>
    <col min="15110" max="15110" width="14.42578125" style="7" bestFit="1" customWidth="1"/>
    <col min="15111" max="15356" width="9.140625" style="7"/>
    <col min="15357" max="15357" width="21" style="7" customWidth="1"/>
    <col min="15358" max="15358" width="17.85546875" style="7" customWidth="1"/>
    <col min="15359" max="15363" width="24.85546875" style="7" customWidth="1"/>
    <col min="15364" max="15365" width="9.140625" style="7"/>
    <col min="15366" max="15366" width="14.42578125" style="7" bestFit="1" customWidth="1"/>
    <col min="15367" max="15612" width="9.140625" style="7"/>
    <col min="15613" max="15613" width="21" style="7" customWidth="1"/>
    <col min="15614" max="15614" width="17.85546875" style="7" customWidth="1"/>
    <col min="15615" max="15619" width="24.85546875" style="7" customWidth="1"/>
    <col min="15620" max="15621" width="9.140625" style="7"/>
    <col min="15622" max="15622" width="14.42578125" style="7" bestFit="1" customWidth="1"/>
    <col min="15623" max="15868" width="9.140625" style="7"/>
    <col min="15869" max="15869" width="21" style="7" customWidth="1"/>
    <col min="15870" max="15870" width="17.85546875" style="7" customWidth="1"/>
    <col min="15871" max="15875" width="24.85546875" style="7" customWidth="1"/>
    <col min="15876" max="15877" width="9.140625" style="7"/>
    <col min="15878" max="15878" width="14.42578125" style="7" bestFit="1" customWidth="1"/>
    <col min="15879" max="16124" width="9.140625" style="7"/>
    <col min="16125" max="16125" width="21" style="7" customWidth="1"/>
    <col min="16126" max="16126" width="17.85546875" style="7" customWidth="1"/>
    <col min="16127" max="16131" width="24.85546875" style="7" customWidth="1"/>
    <col min="16132" max="16133" width="9.140625" style="7"/>
    <col min="16134" max="16134" width="14.42578125" style="7" bestFit="1" customWidth="1"/>
    <col min="16135" max="16384" width="9.140625" style="7"/>
  </cols>
  <sheetData>
    <row r="1" spans="1:6">
      <c r="A1" s="41"/>
      <c r="B1" s="41"/>
      <c r="C1" s="41"/>
      <c r="D1" s="41"/>
      <c r="E1" s="41"/>
    </row>
    <row r="2" spans="1:6">
      <c r="A2" s="42"/>
      <c r="B2" s="42"/>
      <c r="C2" s="42"/>
      <c r="D2" s="42"/>
      <c r="E2" s="42" t="s">
        <v>48</v>
      </c>
    </row>
    <row r="3" spans="1:6">
      <c r="A3" s="42"/>
      <c r="B3" s="42"/>
      <c r="C3" s="42"/>
      <c r="D3" s="47" t="s">
        <v>50</v>
      </c>
      <c r="E3" s="47"/>
    </row>
    <row r="4" spans="1:6">
      <c r="A4" s="42"/>
      <c r="B4" s="42"/>
      <c r="C4" s="42"/>
      <c r="D4" s="48" t="s">
        <v>51</v>
      </c>
      <c r="E4" s="48"/>
    </row>
    <row r="5" spans="1:6" ht="51.75" customHeight="1">
      <c r="A5" s="49" t="s">
        <v>47</v>
      </c>
      <c r="B5" s="49"/>
      <c r="C5" s="49"/>
      <c r="D5" s="49"/>
      <c r="E5" s="49"/>
    </row>
    <row r="6" spans="1:6" ht="18.75" customHeight="1">
      <c r="A6" s="52" t="s">
        <v>0</v>
      </c>
      <c r="B6" s="52"/>
      <c r="C6" s="53" t="s">
        <v>1</v>
      </c>
      <c r="D6" s="53"/>
      <c r="E6" s="53"/>
    </row>
    <row r="7" spans="1:6" ht="51.75" customHeight="1">
      <c r="A7" s="52"/>
      <c r="B7" s="52"/>
      <c r="C7" s="52" t="s">
        <v>49</v>
      </c>
      <c r="D7" s="52" t="s">
        <v>2</v>
      </c>
      <c r="E7" s="52" t="s">
        <v>3</v>
      </c>
    </row>
    <row r="8" spans="1:6" ht="249.75" customHeight="1">
      <c r="A8" s="52"/>
      <c r="B8" s="52"/>
      <c r="C8" s="52"/>
      <c r="D8" s="52"/>
      <c r="E8" s="52"/>
    </row>
    <row r="9" spans="1:6" s="8" customFormat="1" ht="53.25" customHeight="1">
      <c r="A9" s="45" t="s">
        <v>4</v>
      </c>
      <c r="B9" s="46">
        <f t="shared" ref="B9:B11" si="0">SUM(C9:E9)</f>
        <v>21207510</v>
      </c>
      <c r="C9" s="46">
        <f>C11</f>
        <v>7625522</v>
      </c>
      <c r="D9" s="46">
        <f>D11</f>
        <v>11814988</v>
      </c>
      <c r="E9" s="46">
        <f>E10</f>
        <v>1767000</v>
      </c>
    </row>
    <row r="10" spans="1:6" s="8" customFormat="1" ht="53.25" customHeight="1">
      <c r="A10" s="45" t="s">
        <v>5</v>
      </c>
      <c r="B10" s="46">
        <f t="shared" si="0"/>
        <v>1767000</v>
      </c>
      <c r="C10" s="46"/>
      <c r="D10" s="46"/>
      <c r="E10" s="46">
        <v>1767000</v>
      </c>
    </row>
    <row r="11" spans="1:6" s="8" customFormat="1" ht="53.25" customHeight="1">
      <c r="A11" s="43" t="s">
        <v>6</v>
      </c>
      <c r="B11" s="44">
        <f t="shared" si="0"/>
        <v>19440510</v>
      </c>
      <c r="C11" s="44">
        <v>7625522</v>
      </c>
      <c r="D11" s="44">
        <v>11814988</v>
      </c>
      <c r="E11" s="44"/>
    </row>
    <row r="12" spans="1:6" hidden="1">
      <c r="A12" s="10"/>
      <c r="B12" s="11">
        <f>B9-[1]ДФ!$B$8</f>
        <v>1898715</v>
      </c>
      <c r="C12" s="9">
        <v>326406</v>
      </c>
      <c r="D12" s="10"/>
      <c r="E12" s="10"/>
    </row>
    <row r="13" spans="1:6" hidden="1">
      <c r="A13" s="10"/>
      <c r="B13" s="11">
        <f>B12-[2]справкаКуточнению!C10</f>
        <v>1450967</v>
      </c>
      <c r="C13" s="9"/>
      <c r="D13" s="10"/>
      <c r="E13" s="10"/>
    </row>
    <row r="14" spans="1:6" hidden="1">
      <c r="A14" s="12">
        <f>C14+C15+C16</f>
        <v>487683</v>
      </c>
      <c r="B14" s="50" t="s">
        <v>7</v>
      </c>
      <c r="C14" s="13">
        <f>269847+70000</f>
        <v>339847</v>
      </c>
      <c r="D14" s="14">
        <v>300000</v>
      </c>
      <c r="E14" s="15" t="s">
        <v>8</v>
      </c>
      <c r="F14" s="12">
        <f>533249.62-0.62</f>
        <v>533249</v>
      </c>
    </row>
    <row r="15" spans="1:6" ht="18.75" hidden="1" customHeight="1">
      <c r="B15" s="51"/>
      <c r="C15" s="13">
        <v>97836</v>
      </c>
      <c r="D15" s="16" t="e">
        <f>348800-#REF!</f>
        <v>#REF!</v>
      </c>
      <c r="E15" s="17" t="s">
        <v>9</v>
      </c>
      <c r="F15" s="12" t="e">
        <f>#REF!+#REF!</f>
        <v>#REF!</v>
      </c>
    </row>
    <row r="16" spans="1:6" ht="18.75" hidden="1" customHeight="1">
      <c r="B16" s="18" t="s">
        <v>7</v>
      </c>
      <c r="C16" s="19">
        <v>50000</v>
      </c>
      <c r="D16" s="16">
        <v>150000</v>
      </c>
      <c r="E16" s="20" t="s">
        <v>10</v>
      </c>
      <c r="F16" s="12" t="e">
        <f>#REF!+#REF!</f>
        <v>#REF!</v>
      </c>
    </row>
    <row r="17" spans="2:6" ht="18.75" hidden="1" customHeight="1">
      <c r="B17" s="21" t="s">
        <v>11</v>
      </c>
      <c r="C17" s="13">
        <v>50000</v>
      </c>
      <c r="D17" s="12"/>
      <c r="E17" s="12"/>
      <c r="F17" s="7" t="s">
        <v>12</v>
      </c>
    </row>
    <row r="18" spans="2:6" ht="18.75" hidden="1" customHeight="1">
      <c r="B18" s="22" t="s">
        <v>13</v>
      </c>
      <c r="C18" s="15">
        <v>50000</v>
      </c>
      <c r="D18" s="12"/>
      <c r="E18" s="12"/>
      <c r="F18" s="12" t="e">
        <f>F15+F16</f>
        <v>#REF!</v>
      </c>
    </row>
    <row r="19" spans="2:6" hidden="1">
      <c r="B19" s="23" t="s">
        <v>14</v>
      </c>
      <c r="C19" s="20">
        <f>[3]Зимники!$L$10</f>
        <v>672468.9999999851</v>
      </c>
      <c r="D19" s="12"/>
      <c r="E19" s="12"/>
    </row>
    <row r="20" spans="2:6" hidden="1"/>
    <row r="21" spans="2:6" hidden="1"/>
    <row r="22" spans="2:6" hidden="1"/>
    <row r="25" spans="2:6">
      <c r="B25" s="31"/>
    </row>
    <row r="26" spans="2:6">
      <c r="B26" s="40"/>
    </row>
  </sheetData>
  <mergeCells count="9">
    <mergeCell ref="D3:E3"/>
    <mergeCell ref="D4:E4"/>
    <mergeCell ref="A5:E5"/>
    <mergeCell ref="B14:B15"/>
    <mergeCell ref="C7:C8"/>
    <mergeCell ref="D7:D8"/>
    <mergeCell ref="A6:B8"/>
    <mergeCell ref="E7:E8"/>
    <mergeCell ref="C6:E6"/>
  </mergeCells>
  <pageMargins left="0" right="0" top="0" bottom="0" header="0" footer="0"/>
  <pageSetup paperSize="9" scale="6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55" t="s">
        <v>15</v>
      </c>
      <c r="C1" s="55"/>
      <c r="D1" s="55"/>
      <c r="E1" s="55"/>
      <c r="F1" s="55"/>
    </row>
    <row r="2" spans="1:7">
      <c r="B2" s="24" t="s">
        <v>16</v>
      </c>
      <c r="C2" s="25">
        <f>[2]Остатки!$E$4</f>
        <v>1176432.2300000153</v>
      </c>
      <c r="D2" s="26" t="s">
        <v>17</v>
      </c>
      <c r="E2" s="26"/>
      <c r="G2" s="2"/>
    </row>
    <row r="3" spans="1:7">
      <c r="B3" s="24"/>
      <c r="C3" s="25">
        <f>C11-C2</f>
        <v>485635.76999998465</v>
      </c>
      <c r="D3" s="26" t="s">
        <v>37</v>
      </c>
      <c r="E3" s="26"/>
      <c r="G3" s="2"/>
    </row>
    <row r="4" spans="1:7">
      <c r="A4" s="56" t="s">
        <v>25</v>
      </c>
      <c r="B4" s="56"/>
      <c r="C4" s="56"/>
      <c r="D4" s="56"/>
      <c r="E4" s="56"/>
      <c r="F4" s="56"/>
    </row>
    <row r="5" spans="1:7">
      <c r="A5" s="57" t="s">
        <v>19</v>
      </c>
      <c r="B5" s="59" t="s">
        <v>20</v>
      </c>
      <c r="C5" s="59" t="s">
        <v>4</v>
      </c>
      <c r="D5" s="60" t="s">
        <v>18</v>
      </c>
      <c r="E5" s="60"/>
      <c r="F5" s="61" t="s">
        <v>21</v>
      </c>
    </row>
    <row r="6" spans="1:7" ht="98.25" customHeight="1">
      <c r="A6" s="58"/>
      <c r="B6" s="59"/>
      <c r="C6" s="59"/>
      <c r="D6" s="27" t="str">
        <f>[2]ДФ!C7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27" t="str">
        <f>[2]ДФ!D7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62"/>
    </row>
    <row r="7" spans="1:7">
      <c r="A7" s="1">
        <v>1</v>
      </c>
      <c r="B7" s="28" t="s">
        <v>27</v>
      </c>
      <c r="C7" s="4">
        <f t="shared" ref="C7:C10" si="0">SUM(D7:E7)</f>
        <v>867745</v>
      </c>
      <c r="D7" s="4">
        <v>867745</v>
      </c>
      <c r="E7" s="4">
        <v>0</v>
      </c>
      <c r="F7" s="39" t="s">
        <v>33</v>
      </c>
    </row>
    <row r="8" spans="1:7">
      <c r="A8" s="1">
        <v>2</v>
      </c>
      <c r="B8" s="28" t="s">
        <v>34</v>
      </c>
      <c r="C8" s="4">
        <f t="shared" si="0"/>
        <v>95000</v>
      </c>
      <c r="D8" s="4">
        <v>0</v>
      </c>
      <c r="E8" s="4">
        <v>95000</v>
      </c>
      <c r="F8" s="39" t="s">
        <v>39</v>
      </c>
    </row>
    <row r="9" spans="1:7">
      <c r="A9" s="29">
        <v>3</v>
      </c>
      <c r="B9" s="30" t="s">
        <v>35</v>
      </c>
      <c r="C9" s="4">
        <f t="shared" si="0"/>
        <v>200000</v>
      </c>
      <c r="D9" s="4">
        <v>200000</v>
      </c>
      <c r="E9" s="4">
        <v>0</v>
      </c>
      <c r="F9" s="39" t="s">
        <v>40</v>
      </c>
    </row>
    <row r="10" spans="1:7">
      <c r="A10" s="1">
        <v>4</v>
      </c>
      <c r="B10" s="28" t="s">
        <v>36</v>
      </c>
      <c r="C10" s="4">
        <f t="shared" si="0"/>
        <v>499323</v>
      </c>
      <c r="D10" s="4">
        <v>318145</v>
      </c>
      <c r="E10" s="4">
        <v>181178</v>
      </c>
      <c r="F10" s="39" t="s">
        <v>41</v>
      </c>
    </row>
    <row r="11" spans="1:7">
      <c r="A11" s="5"/>
      <c r="B11" s="5" t="s">
        <v>4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32" t="s">
        <v>38</v>
      </c>
      <c r="C13" s="32"/>
      <c r="D13" s="54">
        <f>[2]Остатки!$E$5-C3</f>
        <v>2367058.3400000152</v>
      </c>
      <c r="E13" s="54"/>
    </row>
    <row r="14" spans="1:7">
      <c r="B14" s="3" t="s">
        <v>42</v>
      </c>
    </row>
    <row r="15" spans="1:7">
      <c r="A15" s="5"/>
      <c r="B15" s="5"/>
      <c r="C15" s="5" t="s">
        <v>4</v>
      </c>
      <c r="D15" s="5" t="str">
        <f>[2]справкаКуточнению!$D$36</f>
        <v>…. Вне границ</v>
      </c>
      <c r="E15" s="5" t="str">
        <f>[2]справкаКуточнению!$E$36</f>
        <v>…. В границах</v>
      </c>
      <c r="F15" s="37"/>
    </row>
    <row r="16" spans="1:7">
      <c r="A16" s="35">
        <v>1</v>
      </c>
      <c r="B16" s="36" t="s">
        <v>43</v>
      </c>
      <c r="C16" s="6">
        <f>SUM(D16:E16)</f>
        <v>0</v>
      </c>
      <c r="D16" s="6"/>
      <c r="E16" s="6"/>
      <c r="F16" s="38"/>
    </row>
    <row r="17" spans="1:6">
      <c r="A17" s="5">
        <v>2</v>
      </c>
      <c r="B17" s="33" t="s">
        <v>29</v>
      </c>
      <c r="C17" s="4">
        <f t="shared" ref="C17:C31" si="1">SUM(D17:E17)</f>
        <v>753849.33</v>
      </c>
      <c r="D17" s="4"/>
      <c r="E17" s="4">
        <f>[2]справкаКуточнению!$E$38</f>
        <v>753849.33</v>
      </c>
      <c r="F17" s="38"/>
    </row>
    <row r="18" spans="1:6">
      <c r="A18" s="5">
        <v>3</v>
      </c>
      <c r="B18" s="33" t="s">
        <v>35</v>
      </c>
      <c r="C18" s="4">
        <f t="shared" si="1"/>
        <v>200000</v>
      </c>
      <c r="D18" s="4">
        <f>D9</f>
        <v>200000</v>
      </c>
      <c r="E18" s="4"/>
      <c r="F18" s="38"/>
    </row>
    <row r="19" spans="1:6">
      <c r="A19" s="5">
        <v>4</v>
      </c>
      <c r="B19" s="33" t="s">
        <v>44</v>
      </c>
      <c r="C19" s="4">
        <f t="shared" si="1"/>
        <v>827945.3799999851</v>
      </c>
      <c r="D19" s="4">
        <f>[2]справкаКуточнению!$D$22</f>
        <v>672468.9999999851</v>
      </c>
      <c r="E19" s="4">
        <f>[2]справкаКуточнению!$E$42</f>
        <v>155476.38</v>
      </c>
      <c r="F19" s="38"/>
    </row>
    <row r="20" spans="1:6">
      <c r="A20" s="5">
        <v>5</v>
      </c>
      <c r="B20" s="33" t="s">
        <v>26</v>
      </c>
      <c r="C20" s="4">
        <f t="shared" si="1"/>
        <v>317000</v>
      </c>
      <c r="D20" s="4"/>
      <c r="E20" s="4">
        <f>[2]справкаКуточнению!$E$23</f>
        <v>317000</v>
      </c>
      <c r="F20" s="38"/>
    </row>
    <row r="21" spans="1:6">
      <c r="A21" s="5">
        <v>6</v>
      </c>
      <c r="B21" s="33" t="s">
        <v>22</v>
      </c>
      <c r="C21" s="4">
        <f t="shared" si="1"/>
        <v>358540.62</v>
      </c>
      <c r="D21" s="4"/>
      <c r="E21" s="4">
        <f>[2]справкаКуточнению!$E$21+[2]справкаКуточнению!$E$37</f>
        <v>358540.62</v>
      </c>
      <c r="F21" s="38"/>
    </row>
    <row r="22" spans="1:6">
      <c r="A22" s="5">
        <v>7</v>
      </c>
      <c r="B22" s="33" t="s">
        <v>23</v>
      </c>
      <c r="C22" s="4">
        <f t="shared" si="1"/>
        <v>487683</v>
      </c>
      <c r="D22" s="4">
        <f>[2]справкаКуточнению!$D$30</f>
        <v>487683</v>
      </c>
      <c r="E22" s="4"/>
      <c r="F22" s="38"/>
    </row>
    <row r="23" spans="1:6">
      <c r="A23" s="35">
        <v>8</v>
      </c>
      <c r="B23" s="36" t="s">
        <v>45</v>
      </c>
      <c r="C23" s="6">
        <f t="shared" si="1"/>
        <v>0</v>
      </c>
      <c r="D23" s="6"/>
      <c r="E23" s="6"/>
      <c r="F23" s="38"/>
    </row>
    <row r="24" spans="1:6">
      <c r="A24" s="5">
        <v>9</v>
      </c>
      <c r="B24" s="33" t="s">
        <v>28</v>
      </c>
      <c r="C24" s="4">
        <f t="shared" si="1"/>
        <v>50000</v>
      </c>
      <c r="D24" s="4">
        <f>[2]справкаКуточнению!$D$26</f>
        <v>50000</v>
      </c>
      <c r="E24" s="4"/>
      <c r="F24" s="38"/>
    </row>
    <row r="25" spans="1:6">
      <c r="A25" s="5">
        <v>10</v>
      </c>
      <c r="B25" s="33" t="s">
        <v>34</v>
      </c>
      <c r="C25" s="4">
        <f t="shared" si="1"/>
        <v>95000</v>
      </c>
      <c r="D25" s="4"/>
      <c r="E25" s="4">
        <f>E8</f>
        <v>95000</v>
      </c>
      <c r="F25" s="38"/>
    </row>
    <row r="26" spans="1:6">
      <c r="A26" s="5">
        <v>11</v>
      </c>
      <c r="B26" s="33" t="s">
        <v>30</v>
      </c>
      <c r="C26" s="4">
        <f t="shared" si="1"/>
        <v>220761.16</v>
      </c>
      <c r="D26" s="4"/>
      <c r="E26" s="4">
        <f>[2]справкаКуточнению!$E$39</f>
        <v>220761.16</v>
      </c>
      <c r="F26" s="38"/>
    </row>
    <row r="27" spans="1:6">
      <c r="A27" s="5">
        <v>12</v>
      </c>
      <c r="B27" s="34" t="s">
        <v>46</v>
      </c>
      <c r="C27" s="4">
        <f t="shared" si="1"/>
        <v>499323</v>
      </c>
      <c r="D27" s="4">
        <f>D10</f>
        <v>318145</v>
      </c>
      <c r="E27" s="4">
        <f>E10</f>
        <v>181178</v>
      </c>
      <c r="F27" s="38"/>
    </row>
    <row r="28" spans="1:6">
      <c r="A28" s="5">
        <v>13</v>
      </c>
      <c r="B28" s="33" t="s">
        <v>31</v>
      </c>
      <c r="C28" s="4">
        <f t="shared" si="1"/>
        <v>53623.77</v>
      </c>
      <c r="D28" s="4"/>
      <c r="E28" s="4">
        <f>[2]справкаКуточнению!$E$40</f>
        <v>53623.77</v>
      </c>
      <c r="F28" s="38"/>
    </row>
    <row r="29" spans="1:6">
      <c r="A29" s="5">
        <v>14</v>
      </c>
      <c r="B29" s="33" t="s">
        <v>24</v>
      </c>
      <c r="C29" s="4">
        <f t="shared" si="1"/>
        <v>50000</v>
      </c>
      <c r="D29" s="4">
        <f>[2]справкаКуточнению!$D$24</f>
        <v>50000</v>
      </c>
      <c r="E29" s="4"/>
      <c r="F29" s="38"/>
    </row>
    <row r="30" spans="1:6">
      <c r="A30" s="5">
        <v>15</v>
      </c>
      <c r="B30" s="33" t="s">
        <v>32</v>
      </c>
      <c r="C30" s="4">
        <f t="shared" si="1"/>
        <v>223426.52</v>
      </c>
      <c r="D30" s="4"/>
      <c r="E30" s="4">
        <f>[2]справкаКуточнению!$E$41</f>
        <v>223426.52</v>
      </c>
      <c r="F30" s="38"/>
    </row>
    <row r="31" spans="1:6">
      <c r="A31" s="5">
        <v>16</v>
      </c>
      <c r="B31" s="33" t="s">
        <v>27</v>
      </c>
      <c r="C31" s="4">
        <f t="shared" si="1"/>
        <v>1017745</v>
      </c>
      <c r="D31" s="4">
        <f>D7</f>
        <v>867745</v>
      </c>
      <c r="E31" s="4">
        <f>[2]справкаКуточнению!$E$25</f>
        <v>150000</v>
      </c>
      <c r="F31" s="38"/>
    </row>
    <row r="32" spans="1:6">
      <c r="A32" s="5"/>
      <c r="B32" s="5" t="s">
        <v>4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38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2017-12-26T07:44:27Z</dcterms:modified>
</cp:coreProperties>
</file>