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Межбюджетка за 2016 год" sheetId="1" r:id="rId1"/>
  </sheets>
  <definedNames>
    <definedName name="_xlnm.Print_Titles" localSheetId="0">'Межбюджетка за 2016 год'!$A:$A</definedName>
    <definedName name="_xlnm.Print_Area" localSheetId="0">'Межбюджетка за 2016 год'!$A$1:$AT$23</definedName>
  </definedNames>
  <calcPr calcId="124519"/>
</workbook>
</file>

<file path=xl/calcChain.xml><?xml version="1.0" encoding="utf-8"?>
<calcChain xmlns="http://schemas.openxmlformats.org/spreadsheetml/2006/main">
  <c r="AT8" i="1"/>
  <c r="AT10"/>
  <c r="AT11"/>
  <c r="AT12"/>
  <c r="AT13"/>
  <c r="AT14"/>
  <c r="AT16"/>
  <c r="AT17"/>
  <c r="AT20"/>
  <c r="AT21"/>
  <c r="AT22"/>
  <c r="AT7"/>
  <c r="AS10"/>
  <c r="AS11"/>
  <c r="AS13"/>
  <c r="AS14"/>
  <c r="AS20"/>
  <c r="AS21"/>
  <c r="AS22"/>
  <c r="AS7"/>
  <c r="Y18"/>
  <c r="AT18" s="1"/>
  <c r="X18"/>
  <c r="AS18" s="1"/>
  <c r="X16"/>
  <c r="X12"/>
  <c r="AS12" s="1"/>
  <c r="X8"/>
  <c r="AS8" s="1"/>
  <c r="AA9"/>
  <c r="AT9" s="1"/>
  <c r="AA19"/>
  <c r="AT19" s="1"/>
  <c r="Z19"/>
  <c r="AS19" s="1"/>
  <c r="AA15"/>
  <c r="AT15" s="1"/>
  <c r="Z15"/>
  <c r="Z9"/>
  <c r="AS9" s="1"/>
  <c r="AR23" l="1"/>
  <c r="AQ23"/>
  <c r="AP23"/>
  <c r="AO23"/>
  <c r="AN23"/>
  <c r="AM23"/>
  <c r="AL23"/>
  <c r="AK23"/>
  <c r="AJ23"/>
  <c r="AI23"/>
  <c r="AH23"/>
  <c r="AF23"/>
  <c r="AE23"/>
  <c r="AC23"/>
  <c r="AB23"/>
  <c r="AA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D21"/>
  <c r="AD20"/>
  <c r="AD19"/>
  <c r="AD18"/>
  <c r="Y23"/>
  <c r="AD17"/>
  <c r="Z17"/>
  <c r="AS17" s="1"/>
  <c r="AD16"/>
  <c r="Z16"/>
  <c r="AS16" s="1"/>
  <c r="AG15"/>
  <c r="AS15" s="1"/>
  <c r="AD15"/>
  <c r="AD14"/>
  <c r="AD13"/>
  <c r="AD12"/>
  <c r="AD11"/>
  <c r="AD10"/>
  <c r="AD9"/>
  <c r="Z23"/>
  <c r="AD8"/>
  <c r="AD7"/>
  <c r="AD23" s="1"/>
  <c r="AG23" l="1"/>
  <c r="AT23"/>
  <c r="AS23" l="1"/>
</calcChain>
</file>

<file path=xl/sharedStrings.xml><?xml version="1.0" encoding="utf-8"?>
<sst xmlns="http://schemas.openxmlformats.org/spreadsheetml/2006/main" count="86" uniqueCount="46">
  <si>
    <t>Отчет по исполнению межбюджетных трансфертов бюджетам муниципальных образований поселений за 2016 год</t>
  </si>
  <si>
    <t>Поселения</t>
  </si>
  <si>
    <t>Резервный фонд области</t>
  </si>
  <si>
    <t>Резервный фонд района</t>
  </si>
  <si>
    <t>Итого безвозмездные</t>
  </si>
  <si>
    <t>назначено</t>
  </si>
  <si>
    <t>исполнено</t>
  </si>
  <si>
    <t>Строительство мостового перехода через реку Кизема на автодороге Лойга - Кизема за счет средств муниципального дорожного фонда</t>
  </si>
  <si>
    <t>перечислено в январе-ноябре 2016 года</t>
  </si>
  <si>
    <t>остаток на 01.10.2016</t>
  </si>
  <si>
    <t>Березницкое</t>
  </si>
  <si>
    <t>Бестужевское</t>
  </si>
  <si>
    <t>Дмитриевское</t>
  </si>
  <si>
    <t>Илезское</t>
  </si>
  <si>
    <t>Киземское</t>
  </si>
  <si>
    <t>Лихачевское</t>
  </si>
  <si>
    <t>Лойгинское</t>
  </si>
  <si>
    <t>Малодорское</t>
  </si>
  <si>
    <t>Орловское</t>
  </si>
  <si>
    <t>Плосское</t>
  </si>
  <si>
    <t>Ростовско-Минское</t>
  </si>
  <si>
    <t>Синицкое</t>
  </si>
  <si>
    <t>Строевское</t>
  </si>
  <si>
    <t>Череновское</t>
  </si>
  <si>
    <t>Шангальское</t>
  </si>
  <si>
    <t>Октябрьское</t>
  </si>
  <si>
    <t>ВСЕГО</t>
  </si>
  <si>
    <t>Субвенция на осуществление первичного воинского учета на территориях, где отсутствуют военные комиссариаты</t>
  </si>
  <si>
    <t>Субвенция на осуществление государственных полномочий в сфере административных правонарушений</t>
  </si>
  <si>
    <t xml:space="preserve">Дотации  бюджетам муниципальных образований на выравнивание бюджетной обеспеченности из областного бюджета </t>
  </si>
  <si>
    <t xml:space="preserve">Дотации  бюджетам муниципальных образований на выравнивание бюджетной обеспеченности из бюджета муниципального района </t>
  </si>
  <si>
    <t xml:space="preserve">Иные межбюджетные трансферты бюджетам муниципальных образований  на софинансирование вопросов местного значения </t>
  </si>
  <si>
    <t xml:space="preserve">Дотации  бюджетам поселений на поддержку мер по обеспечению сбалансированности бюджетов 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</si>
  <si>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содействия реформирования жилищно-коммунального хозяйства </t>
  </si>
  <si>
    <t xml:space="preserve">Субсидии  на обеспечение мероприятий по переселению граждан из аварийного жилищного фонда за счет средств бюджетов </t>
  </si>
  <si>
    <t xml:space="preserve">Субсидии за счет средств  бюджета муниципального образования на реализацию муниципальной программы "Комплексное развитие муниципальных образований Устьянского района и государственная поддержка социально-ориентированных некоммерческих организаций на 2014-2016 годы" программное  мероприятие "Развитие территориального общественного самоуправления Устьянского района" </t>
  </si>
  <si>
    <t>Субсидии за счет средств областного бюджета на реализацию муниципальной программы "Комплексное развитие муниципальных образований Устьянского района и государственная поддержка социально-ориентированных некоммерческих организаций на 2014-2016 годы"  программное мероприятие "Развитие территориального общественного самоуправления Архангельской области"</t>
  </si>
  <si>
    <t xml:space="preserve">Субсидии на поддержку малого и среднего предпринимательства, включая крестьянские (фермерские) хозяйства за счет средств областного бюджета </t>
  </si>
  <si>
    <t xml:space="preserve">Субсидии бюджетам муниципальных образований на модернизацию и капитальный ремонт объектов топливно-энергетического комплекса и жилищно-коммунального хозяйства </t>
  </si>
  <si>
    <t xml:space="preserve">Субсидии  бюджетам муниципальных образований  на разработку генеральных планов сельских поселений </t>
  </si>
  <si>
    <t xml:space="preserve">Субсидии  бюджетам муниципальных образований - поселений на разработку генеральных планов сельских поселений ( за счет целевых остатков средств на 01.01.2016 год.) </t>
  </si>
  <si>
    <t xml:space="preserve">Иные межбюджетные трансферты бюджетам муниципальных образований по передаваемым полномочиям по организации ритуальных услуг и содержания мест захоронения МО "Устьянский муниципальный район" </t>
  </si>
  <si>
    <t>Субсидии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</si>
  <si>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</si>
  <si>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На 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</t>
  </si>
  <si>
    <t xml:space="preserve">Приложение № 11    к решению сессии пятого созыва Собрания депутатов  № 478 от 30 июня  2017 года                  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</si>
</sst>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"/>
  </numFmts>
  <fonts count="9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4" fontId="2" fillId="0" borderId="1" xfId="1" applyNumberFormat="1" applyFont="1" applyFill="1" applyBorder="1"/>
    <xf numFmtId="4" fontId="4" fillId="0" borderId="1" xfId="1" applyNumberFormat="1" applyFont="1" applyFill="1" applyBorder="1"/>
    <xf numFmtId="4" fontId="2" fillId="0" borderId="0" xfId="0" applyNumberFormat="1" applyFont="1" applyFill="1"/>
    <xf numFmtId="4" fontId="2" fillId="0" borderId="1" xfId="0" applyNumberFormat="1" applyFont="1" applyFill="1" applyBorder="1" applyAlignment="1">
      <alignment wrapText="1"/>
    </xf>
    <xf numFmtId="165" fontId="2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Fill="1" applyBorder="1" applyAlignment="1">
      <alignment wrapText="1"/>
    </xf>
    <xf numFmtId="4" fontId="4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/>
    <xf numFmtId="4" fontId="2" fillId="0" borderId="0" xfId="1" applyNumberFormat="1" applyFont="1" applyFill="1" applyBorder="1"/>
    <xf numFmtId="4" fontId="4" fillId="0" borderId="0" xfId="0" applyNumberFormat="1" applyFont="1" applyFill="1"/>
    <xf numFmtId="4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0</xdr:colOff>
      <xdr:row>20</xdr:row>
      <xdr:rowOff>133350</xdr:rowOff>
    </xdr:from>
    <xdr:to>
      <xdr:col>44</xdr:col>
      <xdr:colOff>76200</xdr:colOff>
      <xdr:row>20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557200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20</xdr:row>
      <xdr:rowOff>133350</xdr:rowOff>
    </xdr:from>
    <xdr:to>
      <xdr:col>44</xdr:col>
      <xdr:colOff>76200</xdr:colOff>
      <xdr:row>20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557200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20</xdr:row>
      <xdr:rowOff>133350</xdr:rowOff>
    </xdr:from>
    <xdr:to>
      <xdr:col>44</xdr:col>
      <xdr:colOff>76200</xdr:colOff>
      <xdr:row>20</xdr:row>
      <xdr:rowOff>133350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8557200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20</xdr:row>
      <xdr:rowOff>133350</xdr:rowOff>
    </xdr:from>
    <xdr:to>
      <xdr:col>1</xdr:col>
      <xdr:colOff>76200</xdr:colOff>
      <xdr:row>20</xdr:row>
      <xdr:rowOff>133350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95375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20</xdr:row>
      <xdr:rowOff>133350</xdr:rowOff>
    </xdr:from>
    <xdr:to>
      <xdr:col>1</xdr:col>
      <xdr:colOff>76200</xdr:colOff>
      <xdr:row>20</xdr:row>
      <xdr:rowOff>133350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95375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20</xdr:row>
      <xdr:rowOff>133350</xdr:rowOff>
    </xdr:from>
    <xdr:to>
      <xdr:col>1</xdr:col>
      <xdr:colOff>76200</xdr:colOff>
      <xdr:row>20</xdr:row>
      <xdr:rowOff>133350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095375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0</xdr:colOff>
      <xdr:row>20</xdr:row>
      <xdr:rowOff>133350</xdr:rowOff>
    </xdr:from>
    <xdr:to>
      <xdr:col>23</xdr:col>
      <xdr:colOff>76200</xdr:colOff>
      <xdr:row>20</xdr:row>
      <xdr:rowOff>133350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9402425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0</xdr:colOff>
      <xdr:row>20</xdr:row>
      <xdr:rowOff>133350</xdr:rowOff>
    </xdr:from>
    <xdr:to>
      <xdr:col>23</xdr:col>
      <xdr:colOff>76200</xdr:colOff>
      <xdr:row>20</xdr:row>
      <xdr:rowOff>133350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9402425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23</xdr:col>
      <xdr:colOff>0</xdr:colOff>
      <xdr:row>20</xdr:row>
      <xdr:rowOff>133350</xdr:rowOff>
    </xdr:from>
    <xdr:to>
      <xdr:col>23</xdr:col>
      <xdr:colOff>76200</xdr:colOff>
      <xdr:row>20</xdr:row>
      <xdr:rowOff>133350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19402425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20</xdr:row>
      <xdr:rowOff>133350</xdr:rowOff>
    </xdr:from>
    <xdr:to>
      <xdr:col>9</xdr:col>
      <xdr:colOff>76200</xdr:colOff>
      <xdr:row>20</xdr:row>
      <xdr:rowOff>133350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7820025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20</xdr:row>
      <xdr:rowOff>133350</xdr:rowOff>
    </xdr:from>
    <xdr:to>
      <xdr:col>9</xdr:col>
      <xdr:colOff>76200</xdr:colOff>
      <xdr:row>20</xdr:row>
      <xdr:rowOff>133350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7820025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20</xdr:row>
      <xdr:rowOff>133350</xdr:rowOff>
    </xdr:from>
    <xdr:to>
      <xdr:col>9</xdr:col>
      <xdr:colOff>76200</xdr:colOff>
      <xdr:row>20</xdr:row>
      <xdr:rowOff>133350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7820025" y="7677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0</xdr:rowOff>
    </xdr:from>
    <xdr:to>
      <xdr:col>44</xdr:col>
      <xdr:colOff>76200</xdr:colOff>
      <xdr:row>21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8557200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0</xdr:rowOff>
    </xdr:from>
    <xdr:to>
      <xdr:col>44</xdr:col>
      <xdr:colOff>76200</xdr:colOff>
      <xdr:row>21</xdr:row>
      <xdr:rowOff>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8557200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0</xdr:rowOff>
    </xdr:from>
    <xdr:to>
      <xdr:col>44</xdr:col>
      <xdr:colOff>76200</xdr:colOff>
      <xdr:row>21</xdr:row>
      <xdr:rowOff>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8557200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22</xdr:row>
      <xdr:rowOff>133350</xdr:rowOff>
    </xdr:from>
    <xdr:to>
      <xdr:col>44</xdr:col>
      <xdr:colOff>76200</xdr:colOff>
      <xdr:row>22</xdr:row>
      <xdr:rowOff>133350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8557200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22</xdr:row>
      <xdr:rowOff>133350</xdr:rowOff>
    </xdr:from>
    <xdr:to>
      <xdr:col>44</xdr:col>
      <xdr:colOff>76200</xdr:colOff>
      <xdr:row>22</xdr:row>
      <xdr:rowOff>133350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38557200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22</xdr:row>
      <xdr:rowOff>133350</xdr:rowOff>
    </xdr:from>
    <xdr:to>
      <xdr:col>44</xdr:col>
      <xdr:colOff>76200</xdr:colOff>
      <xdr:row>22</xdr:row>
      <xdr:rowOff>133350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38557200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76200</xdr:colOff>
      <xdr:row>21</xdr:row>
      <xdr:rowOff>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9538275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76200</xdr:colOff>
      <xdr:row>21</xdr:row>
      <xdr:rowOff>0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39538275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76200</xdr:colOff>
      <xdr:row>21</xdr:row>
      <xdr:rowOff>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39538275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0</xdr:rowOff>
    </xdr:from>
    <xdr:to>
      <xdr:col>44</xdr:col>
      <xdr:colOff>76200</xdr:colOff>
      <xdr:row>21</xdr:row>
      <xdr:rowOff>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8557200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0</xdr:rowOff>
    </xdr:from>
    <xdr:to>
      <xdr:col>44</xdr:col>
      <xdr:colOff>76200</xdr:colOff>
      <xdr:row>21</xdr:row>
      <xdr:rowOff>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8557200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0</xdr:rowOff>
    </xdr:from>
    <xdr:to>
      <xdr:col>44</xdr:col>
      <xdr:colOff>76200</xdr:colOff>
      <xdr:row>21</xdr:row>
      <xdr:rowOff>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38557200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21</xdr:row>
      <xdr:rowOff>133350</xdr:rowOff>
    </xdr:from>
    <xdr:to>
      <xdr:col>44</xdr:col>
      <xdr:colOff>76200</xdr:colOff>
      <xdr:row>21</xdr:row>
      <xdr:rowOff>133350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8557200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22</xdr:row>
      <xdr:rowOff>133350</xdr:rowOff>
    </xdr:from>
    <xdr:to>
      <xdr:col>44</xdr:col>
      <xdr:colOff>76200</xdr:colOff>
      <xdr:row>22</xdr:row>
      <xdr:rowOff>133350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8557200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22</xdr:row>
      <xdr:rowOff>133350</xdr:rowOff>
    </xdr:from>
    <xdr:to>
      <xdr:col>44</xdr:col>
      <xdr:colOff>76200</xdr:colOff>
      <xdr:row>22</xdr:row>
      <xdr:rowOff>133350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8557200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22</xdr:row>
      <xdr:rowOff>133350</xdr:rowOff>
    </xdr:from>
    <xdr:to>
      <xdr:col>44</xdr:col>
      <xdr:colOff>76200</xdr:colOff>
      <xdr:row>22</xdr:row>
      <xdr:rowOff>133350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38557200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22</xdr:row>
      <xdr:rowOff>133350</xdr:rowOff>
    </xdr:from>
    <xdr:to>
      <xdr:col>44</xdr:col>
      <xdr:colOff>76200</xdr:colOff>
      <xdr:row>22</xdr:row>
      <xdr:rowOff>133350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8557200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22</xdr:row>
      <xdr:rowOff>133350</xdr:rowOff>
    </xdr:from>
    <xdr:to>
      <xdr:col>44</xdr:col>
      <xdr:colOff>76200</xdr:colOff>
      <xdr:row>22</xdr:row>
      <xdr:rowOff>133350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38557200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44</xdr:col>
      <xdr:colOff>0</xdr:colOff>
      <xdr:row>22</xdr:row>
      <xdr:rowOff>133350</xdr:rowOff>
    </xdr:from>
    <xdr:to>
      <xdr:col>44</xdr:col>
      <xdr:colOff>76200</xdr:colOff>
      <xdr:row>22</xdr:row>
      <xdr:rowOff>133350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38557200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76200</xdr:colOff>
      <xdr:row>21</xdr:row>
      <xdr:rowOff>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9538275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76200</xdr:colOff>
      <xdr:row>21</xdr:row>
      <xdr:rowOff>0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39538275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76200</xdr:colOff>
      <xdr:row>21</xdr:row>
      <xdr:rowOff>0</xdr:rowOff>
    </xdr:to>
    <xdr:sp macro="" textlink="">
      <xdr:nvSpPr>
        <xdr:cNvPr id="61" name="Text Box 3"/>
        <xdr:cNvSpPr txBox="1">
          <a:spLocks noChangeArrowheads="1"/>
        </xdr:cNvSpPr>
      </xdr:nvSpPr>
      <xdr:spPr bwMode="auto">
        <a:xfrm>
          <a:off x="39538275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76200</xdr:colOff>
      <xdr:row>21</xdr:row>
      <xdr:rowOff>0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538275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76200</xdr:colOff>
      <xdr:row>21</xdr:row>
      <xdr:rowOff>0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39538275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0</xdr:rowOff>
    </xdr:from>
    <xdr:to>
      <xdr:col>45</xdr:col>
      <xdr:colOff>76200</xdr:colOff>
      <xdr:row>21</xdr:row>
      <xdr:rowOff>0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9538275" y="77343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66" name="Text Box 2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21</xdr:row>
      <xdr:rowOff>133350</xdr:rowOff>
    </xdr:from>
    <xdr:to>
      <xdr:col>45</xdr:col>
      <xdr:colOff>76200</xdr:colOff>
      <xdr:row>21</xdr:row>
      <xdr:rowOff>133350</xdr:rowOff>
    </xdr:to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39538275" y="78676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5" name="Text Box 3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45</xdr:col>
      <xdr:colOff>0</xdr:colOff>
      <xdr:row>22</xdr:row>
      <xdr:rowOff>133350</xdr:rowOff>
    </xdr:from>
    <xdr:to>
      <xdr:col>45</xdr:col>
      <xdr:colOff>76200</xdr:colOff>
      <xdr:row>22</xdr:row>
      <xdr:rowOff>133350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9538275" y="8058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T37"/>
  <sheetViews>
    <sheetView tabSelected="1" workbookViewId="0">
      <pane xSplit="1" ySplit="6" topLeftCell="B7" activePane="bottomRight" state="frozen"/>
      <selection activeCell="W14" sqref="W14"/>
      <selection pane="topRight" activeCell="W14" sqref="W14"/>
      <selection pane="bottomLeft" activeCell="W14" sqref="W14"/>
      <selection pane="bottomRight" activeCell="H5" sqref="H5:I5"/>
    </sheetView>
  </sheetViews>
  <sheetFormatPr defaultRowHeight="12.75"/>
  <cols>
    <col min="1" max="1" width="16.42578125" style="1" customWidth="1"/>
    <col min="2" max="3" width="12.7109375" style="1" customWidth="1"/>
    <col min="4" max="5" width="12.85546875" style="1" customWidth="1"/>
    <col min="6" max="9" width="12.42578125" style="1" customWidth="1"/>
    <col min="10" max="13" width="11.7109375" style="1" customWidth="1"/>
    <col min="14" max="14" width="13.28515625" style="1" customWidth="1"/>
    <col min="15" max="15" width="13.85546875" style="1" customWidth="1"/>
    <col min="16" max="17" width="12" style="1" customWidth="1"/>
    <col min="18" max="19" width="12.85546875" style="1" customWidth="1"/>
    <col min="20" max="20" width="12" style="2" customWidth="1"/>
    <col min="21" max="21" width="14.140625" style="2" customWidth="1"/>
    <col min="22" max="22" width="14.42578125" style="2" customWidth="1"/>
    <col min="23" max="23" width="12.42578125" style="2" customWidth="1"/>
    <col min="24" max="24" width="16" style="1" customWidth="1"/>
    <col min="25" max="25" width="13.140625" style="1" customWidth="1"/>
    <col min="26" max="26" width="14.140625" style="1" customWidth="1"/>
    <col min="27" max="27" width="11.42578125" style="1" customWidth="1"/>
    <col min="28" max="28" width="15" style="1" hidden="1" customWidth="1"/>
    <col min="29" max="29" width="13.7109375" style="1" hidden="1" customWidth="1"/>
    <col min="30" max="30" width="13.28515625" style="1" hidden="1" customWidth="1"/>
    <col min="31" max="32" width="13.28515625" style="1" customWidth="1"/>
    <col min="33" max="34" width="12.5703125" style="1" customWidth="1"/>
    <col min="35" max="40" width="12.28515625" style="1" customWidth="1"/>
    <col min="41" max="42" width="11.140625" style="1" customWidth="1"/>
    <col min="43" max="44" width="14" style="1" customWidth="1"/>
    <col min="45" max="46" width="14.7109375" style="1" customWidth="1"/>
    <col min="47" max="16384" width="9.140625" style="1"/>
  </cols>
  <sheetData>
    <row r="1" spans="1:46">
      <c r="J1" s="30" t="s">
        <v>45</v>
      </c>
      <c r="K1" s="30"/>
      <c r="L1" s="31"/>
    </row>
    <row r="2" spans="1:46" ht="27.75" customHeight="1">
      <c r="J2" s="31"/>
      <c r="K2" s="31"/>
      <c r="L2" s="31"/>
    </row>
    <row r="3" spans="1:46" ht="20.25" customHeight="1">
      <c r="A3" s="3"/>
      <c r="B3" s="4" t="s">
        <v>0</v>
      </c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3"/>
      <c r="AT3" s="3"/>
    </row>
    <row r="4" spans="1:46" ht="20.25" customHeight="1">
      <c r="A4" s="3"/>
      <c r="B4" s="4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3"/>
      <c r="AT4" s="3"/>
    </row>
    <row r="5" spans="1:46" s="28" customFormat="1" ht="210.75" customHeight="1">
      <c r="A5" s="29" t="s">
        <v>1</v>
      </c>
      <c r="B5" s="29" t="s">
        <v>29</v>
      </c>
      <c r="C5" s="29"/>
      <c r="D5" s="29" t="s">
        <v>30</v>
      </c>
      <c r="E5" s="29"/>
      <c r="F5" s="29" t="s">
        <v>31</v>
      </c>
      <c r="G5" s="29"/>
      <c r="H5" s="29" t="s">
        <v>27</v>
      </c>
      <c r="I5" s="29"/>
      <c r="J5" s="29" t="s">
        <v>28</v>
      </c>
      <c r="K5" s="29"/>
      <c r="L5" s="29" t="s">
        <v>32</v>
      </c>
      <c r="M5" s="29"/>
      <c r="N5" s="29" t="s">
        <v>33</v>
      </c>
      <c r="O5" s="29"/>
      <c r="P5" s="29" t="s">
        <v>34</v>
      </c>
      <c r="Q5" s="29"/>
      <c r="R5" s="29" t="s">
        <v>2</v>
      </c>
      <c r="S5" s="29"/>
      <c r="T5" s="29" t="s">
        <v>35</v>
      </c>
      <c r="U5" s="29"/>
      <c r="V5" s="29" t="s">
        <v>36</v>
      </c>
      <c r="W5" s="29"/>
      <c r="X5" s="29" t="s">
        <v>43</v>
      </c>
      <c r="Y5" s="29"/>
      <c r="Z5" s="29" t="s">
        <v>44</v>
      </c>
      <c r="AA5" s="29"/>
      <c r="AB5" s="8"/>
      <c r="AC5" s="8"/>
      <c r="AD5" s="8"/>
      <c r="AE5" s="29" t="s">
        <v>42</v>
      </c>
      <c r="AF5" s="29"/>
      <c r="AG5" s="29" t="s">
        <v>3</v>
      </c>
      <c r="AH5" s="29"/>
      <c r="AI5" s="29" t="s">
        <v>41</v>
      </c>
      <c r="AJ5" s="29"/>
      <c r="AK5" s="29" t="s">
        <v>39</v>
      </c>
      <c r="AL5" s="29"/>
      <c r="AM5" s="29" t="s">
        <v>40</v>
      </c>
      <c r="AN5" s="29"/>
      <c r="AO5" s="29" t="s">
        <v>37</v>
      </c>
      <c r="AP5" s="29"/>
      <c r="AQ5" s="29" t="s">
        <v>38</v>
      </c>
      <c r="AR5" s="29"/>
      <c r="AS5" s="29" t="s">
        <v>4</v>
      </c>
      <c r="AT5" s="29"/>
    </row>
    <row r="6" spans="1:46" s="11" customFormat="1" ht="21.75" customHeight="1">
      <c r="A6" s="32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9" t="s">
        <v>5</v>
      </c>
      <c r="K6" s="9" t="s">
        <v>6</v>
      </c>
      <c r="L6" s="9" t="s">
        <v>5</v>
      </c>
      <c r="M6" s="9" t="s">
        <v>6</v>
      </c>
      <c r="N6" s="9" t="s">
        <v>5</v>
      </c>
      <c r="O6" s="9" t="s">
        <v>6</v>
      </c>
      <c r="P6" s="9" t="s">
        <v>5</v>
      </c>
      <c r="Q6" s="9" t="s">
        <v>6</v>
      </c>
      <c r="R6" s="9" t="s">
        <v>5</v>
      </c>
      <c r="S6" s="9" t="s">
        <v>6</v>
      </c>
      <c r="T6" s="9" t="s">
        <v>5</v>
      </c>
      <c r="U6" s="9" t="s">
        <v>6</v>
      </c>
      <c r="V6" s="9" t="s">
        <v>5</v>
      </c>
      <c r="W6" s="9" t="s">
        <v>6</v>
      </c>
      <c r="X6" s="9" t="s">
        <v>5</v>
      </c>
      <c r="Y6" s="9" t="s">
        <v>6</v>
      </c>
      <c r="Z6" s="9" t="s">
        <v>5</v>
      </c>
      <c r="AA6" s="9" t="s">
        <v>6</v>
      </c>
      <c r="AB6" s="10" t="s">
        <v>7</v>
      </c>
      <c r="AC6" s="9" t="s">
        <v>8</v>
      </c>
      <c r="AD6" s="9" t="s">
        <v>9</v>
      </c>
      <c r="AE6" s="9" t="s">
        <v>5</v>
      </c>
      <c r="AF6" s="9" t="s">
        <v>6</v>
      </c>
      <c r="AG6" s="9" t="s">
        <v>5</v>
      </c>
      <c r="AH6" s="9" t="s">
        <v>6</v>
      </c>
      <c r="AI6" s="9" t="s">
        <v>5</v>
      </c>
      <c r="AJ6" s="9" t="s">
        <v>6</v>
      </c>
      <c r="AK6" s="9" t="s">
        <v>5</v>
      </c>
      <c r="AL6" s="9" t="s">
        <v>6</v>
      </c>
      <c r="AM6" s="9" t="s">
        <v>5</v>
      </c>
      <c r="AN6" s="9" t="s">
        <v>6</v>
      </c>
      <c r="AO6" s="9" t="s">
        <v>5</v>
      </c>
      <c r="AP6" s="9" t="s">
        <v>6</v>
      </c>
      <c r="AQ6" s="9" t="s">
        <v>5</v>
      </c>
      <c r="AR6" s="9" t="s">
        <v>6</v>
      </c>
      <c r="AS6" s="9" t="s">
        <v>5</v>
      </c>
      <c r="AT6" s="9" t="s">
        <v>6</v>
      </c>
    </row>
    <row r="7" spans="1:46" s="16" customFormat="1" ht="15" customHeight="1">
      <c r="A7" s="12" t="s">
        <v>10</v>
      </c>
      <c r="B7" s="13">
        <v>258800</v>
      </c>
      <c r="C7" s="13">
        <v>258800</v>
      </c>
      <c r="D7" s="13">
        <v>69880</v>
      </c>
      <c r="E7" s="13">
        <v>69880</v>
      </c>
      <c r="F7" s="13"/>
      <c r="G7" s="13"/>
      <c r="H7" s="13">
        <v>80600</v>
      </c>
      <c r="I7" s="13">
        <v>80600</v>
      </c>
      <c r="J7" s="13">
        <v>62500</v>
      </c>
      <c r="K7" s="13">
        <v>62500</v>
      </c>
      <c r="L7" s="13"/>
      <c r="M7" s="13"/>
      <c r="N7" s="13"/>
      <c r="O7" s="13"/>
      <c r="P7" s="13"/>
      <c r="Q7" s="13"/>
      <c r="R7" s="13"/>
      <c r="S7" s="13"/>
      <c r="T7" s="13">
        <v>20000</v>
      </c>
      <c r="U7" s="13">
        <v>20000</v>
      </c>
      <c r="V7" s="13">
        <v>60000</v>
      </c>
      <c r="W7" s="13">
        <v>60000</v>
      </c>
      <c r="X7" s="12">
        <v>1193000</v>
      </c>
      <c r="Y7" s="12">
        <v>1193000</v>
      </c>
      <c r="Z7" s="14">
        <v>22400</v>
      </c>
      <c r="AA7" s="14">
        <v>22400</v>
      </c>
      <c r="AB7" s="14"/>
      <c r="AC7" s="14"/>
      <c r="AD7" s="14">
        <f>AB7-AC7</f>
        <v>0</v>
      </c>
      <c r="AE7" s="14"/>
      <c r="AF7" s="14"/>
      <c r="AG7" s="14"/>
      <c r="AH7" s="14"/>
      <c r="AI7" s="14">
        <v>17552</v>
      </c>
      <c r="AJ7" s="14">
        <v>17552</v>
      </c>
      <c r="AK7" s="14"/>
      <c r="AL7" s="14"/>
      <c r="AM7" s="14"/>
      <c r="AN7" s="14"/>
      <c r="AO7" s="14"/>
      <c r="AP7" s="14"/>
      <c r="AQ7" s="14"/>
      <c r="AR7" s="14"/>
      <c r="AS7" s="15">
        <f>B7+D7+F7+H7+J7+N7+R7+T7+V7+X7+Z7+AB7+AG7+AI7+AQ7+AM7+AK7+L7+AE7+P7+AO7</f>
        <v>1784732</v>
      </c>
      <c r="AT7" s="15">
        <f>C7+E7+G7+I7+K7+O7+S7+U7+W7+Y7+AA7+AC7+AH7+AJ7+AR7+AN7+AL7+M7+AF7+Q7+AP7</f>
        <v>1784732</v>
      </c>
    </row>
    <row r="8" spans="1:46" s="16" customFormat="1" ht="15" customHeight="1">
      <c r="A8" s="12" t="s">
        <v>11</v>
      </c>
      <c r="B8" s="13">
        <v>171200</v>
      </c>
      <c r="C8" s="13">
        <v>171200</v>
      </c>
      <c r="D8" s="13">
        <v>1006530</v>
      </c>
      <c r="E8" s="13">
        <v>1006530</v>
      </c>
      <c r="F8" s="13">
        <v>723675</v>
      </c>
      <c r="G8" s="13">
        <v>723675</v>
      </c>
      <c r="H8" s="13">
        <v>80600</v>
      </c>
      <c r="I8" s="13">
        <v>80600</v>
      </c>
      <c r="J8" s="13">
        <v>62500</v>
      </c>
      <c r="K8" s="13">
        <v>62500</v>
      </c>
      <c r="L8" s="13">
        <v>62210</v>
      </c>
      <c r="M8" s="13">
        <v>62210</v>
      </c>
      <c r="N8" s="13"/>
      <c r="O8" s="13"/>
      <c r="P8" s="13"/>
      <c r="Q8" s="13"/>
      <c r="R8" s="13"/>
      <c r="S8" s="13"/>
      <c r="T8" s="13">
        <v>22500</v>
      </c>
      <c r="U8" s="13">
        <v>22500</v>
      </c>
      <c r="V8" s="13">
        <v>67500</v>
      </c>
      <c r="W8" s="13">
        <v>67500</v>
      </c>
      <c r="X8" s="13">
        <f>1008000+753849.33</f>
        <v>1761849.33</v>
      </c>
      <c r="Y8" s="13">
        <v>1005967.72</v>
      </c>
      <c r="Z8" s="14">
        <v>263800</v>
      </c>
      <c r="AA8" s="14">
        <v>262313.68</v>
      </c>
      <c r="AB8" s="14"/>
      <c r="AC8" s="14"/>
      <c r="AD8" s="14">
        <f t="shared" ref="AD8:AD21" si="0">AB8-AC8</f>
        <v>0</v>
      </c>
      <c r="AE8" s="14"/>
      <c r="AF8" s="14"/>
      <c r="AG8" s="14"/>
      <c r="AH8" s="14"/>
      <c r="AI8" s="14">
        <v>5572</v>
      </c>
      <c r="AJ8" s="14"/>
      <c r="AK8" s="14">
        <v>157000</v>
      </c>
      <c r="AL8" s="14">
        <v>157000</v>
      </c>
      <c r="AM8" s="14">
        <v>30000</v>
      </c>
      <c r="AN8" s="14">
        <v>30000</v>
      </c>
      <c r="AO8" s="14"/>
      <c r="AP8" s="14"/>
      <c r="AQ8" s="14"/>
      <c r="AR8" s="14"/>
      <c r="AS8" s="15">
        <f t="shared" ref="AS8:AS22" si="1">B8+D8+F8+H8+J8+N8+R8+T8+V8+X8+Z8+AB8+AG8+AI8+AQ8+AM8+AK8+L8+AE8+P8+AO8</f>
        <v>4414936.33</v>
      </c>
      <c r="AT8" s="15">
        <f t="shared" ref="AT8:AT22" si="2">C8+E8+G8+I8+K8+O8+S8+U8+W8+Y8+AA8+AC8+AH8+AJ8+AR8+AN8+AL8+M8+AF8+Q8+AP8</f>
        <v>3651996.4</v>
      </c>
    </row>
    <row r="9" spans="1:46" s="16" customFormat="1" ht="15" customHeight="1">
      <c r="A9" s="12" t="s">
        <v>12</v>
      </c>
      <c r="B9" s="13">
        <v>111500</v>
      </c>
      <c r="C9" s="13">
        <v>111500</v>
      </c>
      <c r="D9" s="13">
        <v>268760</v>
      </c>
      <c r="E9" s="13">
        <v>268760</v>
      </c>
      <c r="F9" s="13">
        <v>879074</v>
      </c>
      <c r="G9" s="13">
        <v>879074</v>
      </c>
      <c r="H9" s="13">
        <v>80600</v>
      </c>
      <c r="I9" s="13">
        <v>80600</v>
      </c>
      <c r="J9" s="13">
        <v>62500</v>
      </c>
      <c r="K9" s="13">
        <v>62500</v>
      </c>
      <c r="L9" s="13">
        <v>66330</v>
      </c>
      <c r="M9" s="13">
        <v>66330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>
        <v>568000</v>
      </c>
      <c r="Y9" s="13">
        <v>567013.11</v>
      </c>
      <c r="Z9" s="14">
        <f>61300+100000+99000</f>
        <v>260300</v>
      </c>
      <c r="AA9" s="14">
        <f>160234.8+99000</f>
        <v>259234.8</v>
      </c>
      <c r="AB9" s="14"/>
      <c r="AC9" s="14"/>
      <c r="AD9" s="14">
        <f t="shared" si="0"/>
        <v>0</v>
      </c>
      <c r="AE9" s="14"/>
      <c r="AF9" s="14"/>
      <c r="AG9" s="14"/>
      <c r="AH9" s="14"/>
      <c r="AI9" s="14">
        <v>9194</v>
      </c>
      <c r="AJ9" s="14">
        <v>9194</v>
      </c>
      <c r="AK9" s="14"/>
      <c r="AL9" s="14"/>
      <c r="AM9" s="14"/>
      <c r="AN9" s="14"/>
      <c r="AO9" s="14"/>
      <c r="AP9" s="14"/>
      <c r="AQ9" s="14"/>
      <c r="AR9" s="14"/>
      <c r="AS9" s="15">
        <f t="shared" si="1"/>
        <v>2306258</v>
      </c>
      <c r="AT9" s="15">
        <f t="shared" si="2"/>
        <v>2304205.9099999997</v>
      </c>
    </row>
    <row r="10" spans="1:46" s="16" customFormat="1" ht="15" customHeight="1">
      <c r="A10" s="12" t="s">
        <v>13</v>
      </c>
      <c r="B10" s="13">
        <v>165000</v>
      </c>
      <c r="C10" s="13">
        <v>165000</v>
      </c>
      <c r="D10" s="13">
        <v>1216912</v>
      </c>
      <c r="E10" s="13">
        <v>1216912</v>
      </c>
      <c r="F10" s="13">
        <v>721748</v>
      </c>
      <c r="G10" s="13">
        <v>721748</v>
      </c>
      <c r="H10" s="13">
        <v>80600</v>
      </c>
      <c r="I10" s="13">
        <v>80600</v>
      </c>
      <c r="J10" s="13">
        <v>62500</v>
      </c>
      <c r="K10" s="13">
        <v>62500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4"/>
      <c r="AA10" s="14"/>
      <c r="AB10" s="14"/>
      <c r="AC10" s="14"/>
      <c r="AD10" s="14">
        <f t="shared" si="0"/>
        <v>0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5">
        <f t="shared" si="1"/>
        <v>2246760</v>
      </c>
      <c r="AT10" s="15">
        <f t="shared" si="2"/>
        <v>2246760</v>
      </c>
    </row>
    <row r="11" spans="1:46" s="16" customFormat="1" ht="15" customHeight="1">
      <c r="A11" s="12" t="s">
        <v>14</v>
      </c>
      <c r="B11" s="13">
        <v>468000</v>
      </c>
      <c r="C11" s="13">
        <v>468000</v>
      </c>
      <c r="D11" s="13">
        <v>2942394</v>
      </c>
      <c r="E11" s="13">
        <v>2942394</v>
      </c>
      <c r="F11" s="13"/>
      <c r="G11" s="13"/>
      <c r="H11" s="13">
        <v>280700</v>
      </c>
      <c r="I11" s="13">
        <v>280700</v>
      </c>
      <c r="J11" s="13">
        <v>62500</v>
      </c>
      <c r="K11" s="13">
        <v>62500</v>
      </c>
      <c r="L11" s="13"/>
      <c r="M11" s="13"/>
      <c r="N11" s="13"/>
      <c r="O11" s="13"/>
      <c r="P11" s="13"/>
      <c r="Q11" s="13"/>
      <c r="R11" s="13"/>
      <c r="S11" s="13"/>
      <c r="T11" s="13">
        <v>22500</v>
      </c>
      <c r="U11" s="13">
        <v>22500</v>
      </c>
      <c r="V11" s="13">
        <v>67500</v>
      </c>
      <c r="W11" s="13">
        <v>67500</v>
      </c>
      <c r="X11" s="13">
        <v>976000</v>
      </c>
      <c r="Y11" s="13">
        <v>627190.30000000005</v>
      </c>
      <c r="Z11" s="14"/>
      <c r="AA11" s="14"/>
      <c r="AB11" s="14"/>
      <c r="AC11" s="14"/>
      <c r="AD11" s="14">
        <f t="shared" si="0"/>
        <v>0</v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5">
        <f t="shared" si="1"/>
        <v>4819594</v>
      </c>
      <c r="AT11" s="15">
        <f t="shared" si="2"/>
        <v>4470784.3</v>
      </c>
    </row>
    <row r="12" spans="1:46" s="16" customFormat="1" ht="15" customHeight="1">
      <c r="A12" s="12" t="s">
        <v>15</v>
      </c>
      <c r="B12" s="13">
        <v>100200</v>
      </c>
      <c r="C12" s="13">
        <v>100200</v>
      </c>
      <c r="D12" s="13">
        <v>728103</v>
      </c>
      <c r="E12" s="13">
        <v>728103</v>
      </c>
      <c r="F12" s="13">
        <v>730304</v>
      </c>
      <c r="G12" s="13">
        <v>730304</v>
      </c>
      <c r="H12" s="13">
        <v>80600</v>
      </c>
      <c r="I12" s="13">
        <v>80600</v>
      </c>
      <c r="J12" s="13">
        <v>62500</v>
      </c>
      <c r="K12" s="13">
        <v>62500</v>
      </c>
      <c r="L12" s="13"/>
      <c r="M12" s="13"/>
      <c r="N12" s="13"/>
      <c r="O12" s="13"/>
      <c r="P12" s="13"/>
      <c r="Q12" s="13"/>
      <c r="R12" s="13"/>
      <c r="S12" s="13"/>
      <c r="T12" s="13">
        <v>20000</v>
      </c>
      <c r="U12" s="13">
        <v>20000</v>
      </c>
      <c r="V12" s="13">
        <v>60000</v>
      </c>
      <c r="W12" s="13">
        <v>60000</v>
      </c>
      <c r="X12" s="13">
        <f>696000+58540.62</f>
        <v>754540.62</v>
      </c>
      <c r="Y12" s="13">
        <v>162750.38</v>
      </c>
      <c r="Z12" s="14">
        <v>131000</v>
      </c>
      <c r="AA12" s="14">
        <v>78165</v>
      </c>
      <c r="AB12" s="14"/>
      <c r="AC12" s="14"/>
      <c r="AD12" s="14">
        <f t="shared" si="0"/>
        <v>0</v>
      </c>
      <c r="AE12" s="14"/>
      <c r="AF12" s="14"/>
      <c r="AG12" s="14"/>
      <c r="AH12" s="14"/>
      <c r="AI12" s="14">
        <v>11144</v>
      </c>
      <c r="AJ12" s="14">
        <v>11144</v>
      </c>
      <c r="AK12" s="14"/>
      <c r="AL12" s="14"/>
      <c r="AM12" s="14"/>
      <c r="AN12" s="14"/>
      <c r="AO12" s="14"/>
      <c r="AP12" s="14"/>
      <c r="AQ12" s="14"/>
      <c r="AR12" s="14"/>
      <c r="AS12" s="15">
        <f t="shared" si="1"/>
        <v>2678391.62</v>
      </c>
      <c r="AT12" s="15">
        <f t="shared" si="2"/>
        <v>2033766.38</v>
      </c>
    </row>
    <row r="13" spans="1:46" s="16" customFormat="1" ht="15" customHeight="1">
      <c r="A13" s="12" t="s">
        <v>16</v>
      </c>
      <c r="B13" s="13">
        <v>181100</v>
      </c>
      <c r="C13" s="13">
        <v>181100</v>
      </c>
      <c r="D13" s="13">
        <v>1392019</v>
      </c>
      <c r="E13" s="13">
        <v>1392019</v>
      </c>
      <c r="F13" s="13">
        <v>43304</v>
      </c>
      <c r="G13" s="13">
        <v>43304</v>
      </c>
      <c r="H13" s="13">
        <v>80600</v>
      </c>
      <c r="I13" s="13">
        <v>80600</v>
      </c>
      <c r="J13" s="13">
        <v>62500</v>
      </c>
      <c r="K13" s="13">
        <v>62500</v>
      </c>
      <c r="L13" s="13"/>
      <c r="M13" s="13"/>
      <c r="N13" s="13"/>
      <c r="O13" s="13"/>
      <c r="P13" s="13"/>
      <c r="Q13" s="13"/>
      <c r="R13" s="13"/>
      <c r="S13" s="13"/>
      <c r="T13" s="13">
        <v>20000</v>
      </c>
      <c r="U13" s="13">
        <v>20000</v>
      </c>
      <c r="V13" s="13">
        <v>60000</v>
      </c>
      <c r="W13" s="13">
        <v>60000</v>
      </c>
      <c r="X13" s="13">
        <v>753000</v>
      </c>
      <c r="Y13" s="13">
        <v>344852.59</v>
      </c>
      <c r="Z13" s="14">
        <v>3895450.64</v>
      </c>
      <c r="AA13" s="14">
        <v>3849320.39</v>
      </c>
      <c r="AB13" s="14"/>
      <c r="AC13" s="14"/>
      <c r="AD13" s="14">
        <f t="shared" si="0"/>
        <v>0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5">
        <f t="shared" si="1"/>
        <v>6487973.6400000006</v>
      </c>
      <c r="AT13" s="15">
        <f t="shared" si="2"/>
        <v>6033695.9800000004</v>
      </c>
    </row>
    <row r="14" spans="1:46" s="16" customFormat="1" ht="15" customHeight="1">
      <c r="A14" s="12" t="s">
        <v>17</v>
      </c>
      <c r="B14" s="13">
        <v>162400</v>
      </c>
      <c r="C14" s="13">
        <v>162400</v>
      </c>
      <c r="D14" s="13">
        <v>291928</v>
      </c>
      <c r="E14" s="13">
        <v>291928</v>
      </c>
      <c r="F14" s="13">
        <v>289911</v>
      </c>
      <c r="G14" s="13">
        <v>289911</v>
      </c>
      <c r="H14" s="13">
        <v>80600</v>
      </c>
      <c r="I14" s="13">
        <v>80600</v>
      </c>
      <c r="J14" s="13">
        <v>62500</v>
      </c>
      <c r="K14" s="13">
        <v>62500</v>
      </c>
      <c r="L14" s="13">
        <v>342000</v>
      </c>
      <c r="M14" s="13">
        <v>342000</v>
      </c>
      <c r="N14" s="13"/>
      <c r="O14" s="13"/>
      <c r="P14" s="13"/>
      <c r="Q14" s="13"/>
      <c r="R14" s="13"/>
      <c r="S14" s="13"/>
      <c r="T14" s="13">
        <v>20000</v>
      </c>
      <c r="U14" s="13">
        <v>20000</v>
      </c>
      <c r="V14" s="13">
        <v>60000</v>
      </c>
      <c r="W14" s="13">
        <v>60000</v>
      </c>
      <c r="X14" s="13">
        <v>1109534</v>
      </c>
      <c r="Y14" s="13">
        <v>1078733.04</v>
      </c>
      <c r="Z14" s="14">
        <v>374800</v>
      </c>
      <c r="AA14" s="14">
        <v>305477.55</v>
      </c>
      <c r="AB14" s="14"/>
      <c r="AC14" s="14"/>
      <c r="AD14" s="14">
        <f t="shared" si="0"/>
        <v>0</v>
      </c>
      <c r="AE14" s="14"/>
      <c r="AF14" s="14"/>
      <c r="AG14" s="14"/>
      <c r="AH14" s="14"/>
      <c r="AI14" s="14">
        <v>13930</v>
      </c>
      <c r="AJ14" s="14">
        <v>13900</v>
      </c>
      <c r="AK14" s="14"/>
      <c r="AL14" s="14"/>
      <c r="AM14" s="14"/>
      <c r="AN14" s="14"/>
      <c r="AO14" s="14"/>
      <c r="AP14" s="14"/>
      <c r="AQ14" s="14"/>
      <c r="AR14" s="14"/>
      <c r="AS14" s="15">
        <f t="shared" si="1"/>
        <v>2807603</v>
      </c>
      <c r="AT14" s="15">
        <f t="shared" si="2"/>
        <v>2707449.59</v>
      </c>
    </row>
    <row r="15" spans="1:46" s="16" customFormat="1" ht="15" customHeight="1">
      <c r="A15" s="12" t="s">
        <v>18</v>
      </c>
      <c r="B15" s="13">
        <v>59400</v>
      </c>
      <c r="C15" s="13">
        <v>59400</v>
      </c>
      <c r="D15" s="13">
        <v>120875</v>
      </c>
      <c r="E15" s="13">
        <v>120875</v>
      </c>
      <c r="F15" s="13">
        <v>855803</v>
      </c>
      <c r="G15" s="13">
        <v>855803</v>
      </c>
      <c r="H15" s="13">
        <v>80600</v>
      </c>
      <c r="I15" s="13">
        <v>80600</v>
      </c>
      <c r="J15" s="13">
        <v>62500</v>
      </c>
      <c r="K15" s="13">
        <v>62500</v>
      </c>
      <c r="L15" s="13">
        <v>9994</v>
      </c>
      <c r="M15" s="13">
        <v>9994</v>
      </c>
      <c r="N15" s="13"/>
      <c r="O15" s="13"/>
      <c r="P15" s="13"/>
      <c r="Q15" s="13"/>
      <c r="R15" s="13"/>
      <c r="S15" s="13"/>
      <c r="T15" s="13">
        <v>20000</v>
      </c>
      <c r="U15" s="13">
        <v>20000</v>
      </c>
      <c r="V15" s="13">
        <v>60000</v>
      </c>
      <c r="W15" s="13">
        <v>60000</v>
      </c>
      <c r="X15" s="13">
        <v>368000</v>
      </c>
      <c r="Y15" s="13">
        <v>368000</v>
      </c>
      <c r="Z15" s="14">
        <f>8100+45000</f>
        <v>53100</v>
      </c>
      <c r="AA15" s="14">
        <f>8100+45000</f>
        <v>53100</v>
      </c>
      <c r="AB15" s="14"/>
      <c r="AC15" s="14"/>
      <c r="AD15" s="14">
        <f t="shared" si="0"/>
        <v>0</v>
      </c>
      <c r="AE15" s="14"/>
      <c r="AF15" s="14"/>
      <c r="AG15" s="14">
        <f>27262+20000</f>
        <v>47262</v>
      </c>
      <c r="AH15" s="14">
        <v>47262</v>
      </c>
      <c r="AI15" s="14">
        <v>10030</v>
      </c>
      <c r="AJ15" s="14">
        <v>10030</v>
      </c>
      <c r="AK15" s="14"/>
      <c r="AL15" s="14"/>
      <c r="AM15" s="14"/>
      <c r="AN15" s="14"/>
      <c r="AO15" s="14"/>
      <c r="AP15" s="14"/>
      <c r="AQ15" s="14"/>
      <c r="AR15" s="14"/>
      <c r="AS15" s="15">
        <f t="shared" si="1"/>
        <v>1747564</v>
      </c>
      <c r="AT15" s="15">
        <f t="shared" si="2"/>
        <v>1747564</v>
      </c>
    </row>
    <row r="16" spans="1:46" s="16" customFormat="1" ht="15" customHeight="1">
      <c r="A16" s="12" t="s">
        <v>19</v>
      </c>
      <c r="B16" s="13">
        <v>91200</v>
      </c>
      <c r="C16" s="13">
        <v>91200</v>
      </c>
      <c r="D16" s="13">
        <v>337771</v>
      </c>
      <c r="E16" s="13">
        <v>337771</v>
      </c>
      <c r="F16" s="13">
        <v>858939</v>
      </c>
      <c r="G16" s="13">
        <v>858939</v>
      </c>
      <c r="H16" s="13">
        <v>80600</v>
      </c>
      <c r="I16" s="13">
        <v>80600</v>
      </c>
      <c r="J16" s="13">
        <v>62500</v>
      </c>
      <c r="K16" s="13">
        <v>62500</v>
      </c>
      <c r="L16" s="13"/>
      <c r="M16" s="13"/>
      <c r="N16" s="13"/>
      <c r="O16" s="13"/>
      <c r="P16" s="13"/>
      <c r="Q16" s="13"/>
      <c r="R16" s="13">
        <v>2502728.02</v>
      </c>
      <c r="S16" s="13">
        <v>2502728.02</v>
      </c>
      <c r="T16" s="13">
        <v>20000</v>
      </c>
      <c r="U16" s="13">
        <v>20000</v>
      </c>
      <c r="V16" s="13">
        <v>60000</v>
      </c>
      <c r="W16" s="13">
        <v>60000</v>
      </c>
      <c r="X16" s="13">
        <f>815000+406761.16</f>
        <v>1221761.1599999999</v>
      </c>
      <c r="Y16" s="13">
        <v>758425.28</v>
      </c>
      <c r="Z16" s="14">
        <f>98900+31914.28</f>
        <v>130814.28</v>
      </c>
      <c r="AA16" s="14">
        <v>130413.1</v>
      </c>
      <c r="AB16" s="14"/>
      <c r="AC16" s="14"/>
      <c r="AD16" s="14">
        <f t="shared" si="0"/>
        <v>0</v>
      </c>
      <c r="AE16" s="14"/>
      <c r="AF16" s="14"/>
      <c r="AG16" s="14"/>
      <c r="AH16" s="14"/>
      <c r="AI16" s="14">
        <v>3343</v>
      </c>
      <c r="AJ16" s="14">
        <v>3343</v>
      </c>
      <c r="AK16" s="14"/>
      <c r="AL16" s="14"/>
      <c r="AM16" s="14"/>
      <c r="AN16" s="14"/>
      <c r="AO16" s="14"/>
      <c r="AP16" s="14"/>
      <c r="AQ16" s="14"/>
      <c r="AR16" s="14"/>
      <c r="AS16" s="15">
        <f t="shared" si="1"/>
        <v>5369656.46</v>
      </c>
      <c r="AT16" s="15">
        <f t="shared" si="2"/>
        <v>4905919.3999999994</v>
      </c>
    </row>
    <row r="17" spans="1:46" s="16" customFormat="1" ht="24.75" customHeight="1">
      <c r="A17" s="17" t="s">
        <v>20</v>
      </c>
      <c r="B17" s="13">
        <v>233400</v>
      </c>
      <c r="C17" s="13">
        <v>233400</v>
      </c>
      <c r="D17" s="13">
        <v>205346</v>
      </c>
      <c r="E17" s="13">
        <v>205346</v>
      </c>
      <c r="F17" s="13">
        <v>99655</v>
      </c>
      <c r="G17" s="13">
        <v>99655</v>
      </c>
      <c r="H17" s="13">
        <v>80600</v>
      </c>
      <c r="I17" s="13">
        <v>80600</v>
      </c>
      <c r="J17" s="13">
        <v>62500</v>
      </c>
      <c r="K17" s="13">
        <v>62500</v>
      </c>
      <c r="L17" s="13"/>
      <c r="M17" s="13"/>
      <c r="N17" s="13"/>
      <c r="O17" s="13"/>
      <c r="P17" s="13"/>
      <c r="Q17" s="13"/>
      <c r="R17" s="13"/>
      <c r="S17" s="13"/>
      <c r="T17" s="13">
        <v>20000</v>
      </c>
      <c r="U17" s="13">
        <v>20000</v>
      </c>
      <c r="V17" s="13">
        <v>60000</v>
      </c>
      <c r="W17" s="13">
        <v>60000</v>
      </c>
      <c r="X17" s="13">
        <v>1009000</v>
      </c>
      <c r="Y17" s="13">
        <v>1009000</v>
      </c>
      <c r="Z17" s="14">
        <f>463000+225524.86</f>
        <v>688524.86</v>
      </c>
      <c r="AA17" s="14">
        <v>688524.86</v>
      </c>
      <c r="AB17" s="14"/>
      <c r="AC17" s="14"/>
      <c r="AD17" s="14">
        <f t="shared" si="0"/>
        <v>0</v>
      </c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5">
        <f t="shared" si="1"/>
        <v>2459025.86</v>
      </c>
      <c r="AT17" s="15">
        <f t="shared" si="2"/>
        <v>2459025.86</v>
      </c>
    </row>
    <row r="18" spans="1:46" s="16" customFormat="1" ht="15" customHeight="1">
      <c r="A18" s="12" t="s">
        <v>21</v>
      </c>
      <c r="B18" s="13">
        <v>84200</v>
      </c>
      <c r="C18" s="13">
        <v>84200</v>
      </c>
      <c r="D18" s="13">
        <v>569163</v>
      </c>
      <c r="E18" s="13">
        <v>569163</v>
      </c>
      <c r="F18" s="13">
        <v>688356</v>
      </c>
      <c r="G18" s="13">
        <v>688356</v>
      </c>
      <c r="H18" s="13">
        <v>80600</v>
      </c>
      <c r="I18" s="13">
        <v>80600</v>
      </c>
      <c r="J18" s="13">
        <v>62500</v>
      </c>
      <c r="K18" s="13">
        <v>62500</v>
      </c>
      <c r="L18" s="13"/>
      <c r="M18" s="13"/>
      <c r="N18" s="13"/>
      <c r="O18" s="13"/>
      <c r="P18" s="13"/>
      <c r="Q18" s="13"/>
      <c r="R18" s="13"/>
      <c r="S18" s="13"/>
      <c r="T18" s="13">
        <v>25000</v>
      </c>
      <c r="U18" s="13">
        <v>25000</v>
      </c>
      <c r="V18" s="13">
        <v>75000</v>
      </c>
      <c r="W18" s="13">
        <v>75000</v>
      </c>
      <c r="X18" s="13">
        <f>462000+446674.77</f>
        <v>908674.77</v>
      </c>
      <c r="Y18" s="13">
        <f>855051.9</f>
        <v>855051.9</v>
      </c>
      <c r="Z18" s="14">
        <v>74300</v>
      </c>
      <c r="AA18" s="14">
        <v>74300</v>
      </c>
      <c r="AB18" s="14"/>
      <c r="AC18" s="14"/>
      <c r="AD18" s="14">
        <f t="shared" si="0"/>
        <v>0</v>
      </c>
      <c r="AE18" s="14"/>
      <c r="AF18" s="14"/>
      <c r="AG18" s="14"/>
      <c r="AH18" s="14"/>
      <c r="AI18" s="14">
        <v>19502</v>
      </c>
      <c r="AJ18" s="14">
        <v>19502</v>
      </c>
      <c r="AK18" s="14"/>
      <c r="AL18" s="14"/>
      <c r="AM18" s="14"/>
      <c r="AN18" s="14"/>
      <c r="AO18" s="14"/>
      <c r="AP18" s="14"/>
      <c r="AQ18" s="14"/>
      <c r="AR18" s="14"/>
      <c r="AS18" s="15">
        <f t="shared" si="1"/>
        <v>2587295.77</v>
      </c>
      <c r="AT18" s="15">
        <f t="shared" si="2"/>
        <v>2533672.9</v>
      </c>
    </row>
    <row r="19" spans="1:46" s="16" customFormat="1" ht="15" customHeight="1">
      <c r="A19" s="12" t="s">
        <v>22</v>
      </c>
      <c r="B19" s="13">
        <v>181100</v>
      </c>
      <c r="C19" s="13">
        <v>181100</v>
      </c>
      <c r="D19" s="13">
        <v>1011415</v>
      </c>
      <c r="E19" s="13">
        <v>1011415</v>
      </c>
      <c r="F19" s="13">
        <v>318349</v>
      </c>
      <c r="G19" s="13">
        <v>318349</v>
      </c>
      <c r="H19" s="13">
        <v>80600</v>
      </c>
      <c r="I19" s="13">
        <v>80600</v>
      </c>
      <c r="J19" s="13">
        <v>62500</v>
      </c>
      <c r="K19" s="13">
        <v>62500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>
        <v>871900</v>
      </c>
      <c r="Y19" s="13">
        <v>799121.44</v>
      </c>
      <c r="Z19" s="14">
        <f>342500+99900</f>
        <v>442400</v>
      </c>
      <c r="AA19" s="14">
        <f>311292.42+99900</f>
        <v>411192.42</v>
      </c>
      <c r="AB19" s="14"/>
      <c r="AC19" s="14"/>
      <c r="AD19" s="14">
        <f t="shared" si="0"/>
        <v>0</v>
      </c>
      <c r="AE19" s="14"/>
      <c r="AF19" s="14"/>
      <c r="AG19" s="14">
        <v>80365.33</v>
      </c>
      <c r="AH19" s="14">
        <v>80365.33</v>
      </c>
      <c r="AI19" s="14">
        <v>11980</v>
      </c>
      <c r="AJ19" s="14">
        <v>11979.64</v>
      </c>
      <c r="AK19" s="14">
        <v>74500</v>
      </c>
      <c r="AL19" s="14">
        <v>74500</v>
      </c>
      <c r="AM19" s="14">
        <v>75000</v>
      </c>
      <c r="AN19" s="14">
        <v>75000</v>
      </c>
      <c r="AO19" s="14"/>
      <c r="AP19" s="14"/>
      <c r="AQ19" s="14"/>
      <c r="AR19" s="14"/>
      <c r="AS19" s="15">
        <f t="shared" si="1"/>
        <v>3210109.33</v>
      </c>
      <c r="AT19" s="15">
        <f t="shared" si="2"/>
        <v>3106122.83</v>
      </c>
    </row>
    <row r="20" spans="1:46" s="16" customFormat="1" ht="15" customHeight="1">
      <c r="A20" s="12" t="s">
        <v>23</v>
      </c>
      <c r="B20" s="13">
        <v>83100</v>
      </c>
      <c r="C20" s="13">
        <v>83100</v>
      </c>
      <c r="D20" s="13">
        <v>575085</v>
      </c>
      <c r="E20" s="13">
        <v>575085</v>
      </c>
      <c r="F20" s="13">
        <v>642311</v>
      </c>
      <c r="G20" s="13">
        <v>642311</v>
      </c>
      <c r="H20" s="13">
        <v>80600</v>
      </c>
      <c r="I20" s="13">
        <v>80600</v>
      </c>
      <c r="J20" s="13">
        <v>62500</v>
      </c>
      <c r="K20" s="13">
        <v>62500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>
        <v>684426.52</v>
      </c>
      <c r="Y20" s="13">
        <v>361420</v>
      </c>
      <c r="Z20" s="14">
        <v>14500</v>
      </c>
      <c r="AA20" s="14">
        <v>14500</v>
      </c>
      <c r="AB20" s="14"/>
      <c r="AC20" s="14"/>
      <c r="AD20" s="14">
        <f t="shared" si="0"/>
        <v>0</v>
      </c>
      <c r="AE20" s="14"/>
      <c r="AF20" s="14"/>
      <c r="AG20" s="14"/>
      <c r="AH20" s="14"/>
      <c r="AI20" s="14">
        <v>4179</v>
      </c>
      <c r="AJ20" s="14">
        <v>4179</v>
      </c>
      <c r="AK20" s="14"/>
      <c r="AL20" s="14"/>
      <c r="AM20" s="14"/>
      <c r="AN20" s="14"/>
      <c r="AO20" s="14"/>
      <c r="AP20" s="14"/>
      <c r="AQ20" s="14"/>
      <c r="AR20" s="14"/>
      <c r="AS20" s="15">
        <f t="shared" si="1"/>
        <v>2146701.52</v>
      </c>
      <c r="AT20" s="15">
        <f t="shared" si="2"/>
        <v>1823695</v>
      </c>
    </row>
    <row r="21" spans="1:46" s="16" customFormat="1" ht="15" customHeight="1">
      <c r="A21" s="12" t="s">
        <v>24</v>
      </c>
      <c r="B21" s="13">
        <v>751200</v>
      </c>
      <c r="C21" s="13">
        <v>751200</v>
      </c>
      <c r="D21" s="13"/>
      <c r="E21" s="13"/>
      <c r="F21" s="13"/>
      <c r="G21" s="13"/>
      <c r="H21" s="13">
        <v>280700</v>
      </c>
      <c r="I21" s="13">
        <v>280700</v>
      </c>
      <c r="J21" s="13">
        <v>62500</v>
      </c>
      <c r="K21" s="13">
        <v>62500</v>
      </c>
      <c r="L21" s="13"/>
      <c r="M21" s="13"/>
      <c r="N21" s="13"/>
      <c r="O21" s="13"/>
      <c r="P21" s="13"/>
      <c r="Q21" s="13"/>
      <c r="R21" s="13"/>
      <c r="S21" s="13"/>
      <c r="T21" s="13">
        <v>20000</v>
      </c>
      <c r="U21" s="13">
        <v>20000</v>
      </c>
      <c r="V21" s="13">
        <v>60000</v>
      </c>
      <c r="W21" s="13">
        <v>60000</v>
      </c>
      <c r="X21" s="13"/>
      <c r="Y21" s="13"/>
      <c r="Z21" s="18"/>
      <c r="AA21" s="18"/>
      <c r="AB21" s="18"/>
      <c r="AC21" s="18"/>
      <c r="AD21" s="14">
        <f t="shared" si="0"/>
        <v>0</v>
      </c>
      <c r="AE21" s="14"/>
      <c r="AF21" s="14"/>
      <c r="AG21" s="18">
        <v>250935.63</v>
      </c>
      <c r="AH21" s="18">
        <v>250935.63</v>
      </c>
      <c r="AI21" s="18"/>
      <c r="AJ21" s="18"/>
      <c r="AK21" s="14"/>
      <c r="AL21" s="14"/>
      <c r="AM21" s="14"/>
      <c r="AN21" s="14"/>
      <c r="AO21" s="14"/>
      <c r="AP21" s="14"/>
      <c r="AQ21" s="18"/>
      <c r="AR21" s="18"/>
      <c r="AS21" s="15">
        <f t="shared" si="1"/>
        <v>1425335.63</v>
      </c>
      <c r="AT21" s="15">
        <f t="shared" si="2"/>
        <v>1425335.63</v>
      </c>
    </row>
    <row r="22" spans="1:46" s="16" customFormat="1" ht="15" customHeight="1">
      <c r="A22" s="12" t="s">
        <v>25</v>
      </c>
      <c r="B22" s="13">
        <v>2775400</v>
      </c>
      <c r="C22" s="13">
        <v>2775400</v>
      </c>
      <c r="D22" s="13"/>
      <c r="E22" s="13"/>
      <c r="F22" s="13"/>
      <c r="G22" s="13"/>
      <c r="H22" s="13"/>
      <c r="I22" s="13"/>
      <c r="J22" s="13">
        <v>75000</v>
      </c>
      <c r="K22" s="13">
        <v>75000</v>
      </c>
      <c r="L22" s="13"/>
      <c r="M22" s="13"/>
      <c r="N22" s="13">
        <v>2978240.79</v>
      </c>
      <c r="O22" s="13">
        <v>2836081.09</v>
      </c>
      <c r="P22" s="13">
        <v>3349280</v>
      </c>
      <c r="Q22" s="13">
        <v>3349280</v>
      </c>
      <c r="R22" s="13"/>
      <c r="S22" s="13"/>
      <c r="T22" s="19">
        <v>26800</v>
      </c>
      <c r="U22" s="19">
        <v>26800</v>
      </c>
      <c r="V22" s="19">
        <v>80300</v>
      </c>
      <c r="W22" s="19">
        <v>80300</v>
      </c>
      <c r="X22" s="13"/>
      <c r="Y22" s="13"/>
      <c r="Z22" s="14"/>
      <c r="AA22" s="14"/>
      <c r="AB22" s="14"/>
      <c r="AC22" s="14"/>
      <c r="AD22" s="14"/>
      <c r="AE22" s="14">
        <v>381100</v>
      </c>
      <c r="AF22" s="14">
        <v>381100</v>
      </c>
      <c r="AG22" s="14"/>
      <c r="AH22" s="14"/>
      <c r="AI22" s="14"/>
      <c r="AJ22" s="14"/>
      <c r="AK22" s="14"/>
      <c r="AL22" s="14"/>
      <c r="AM22" s="14"/>
      <c r="AN22" s="14"/>
      <c r="AO22" s="14">
        <v>1118705.8999999999</v>
      </c>
      <c r="AP22" s="14">
        <v>264530</v>
      </c>
      <c r="AQ22" s="14">
        <v>20030640</v>
      </c>
      <c r="AR22" s="14">
        <v>20030640</v>
      </c>
      <c r="AS22" s="15">
        <f t="shared" si="1"/>
        <v>30815466.689999998</v>
      </c>
      <c r="AT22" s="15">
        <f t="shared" si="2"/>
        <v>29819131.09</v>
      </c>
    </row>
    <row r="23" spans="1:46" s="21" customFormat="1" ht="21.75" customHeight="1">
      <c r="A23" s="20" t="s">
        <v>26</v>
      </c>
      <c r="B23" s="20">
        <f>SUM(B7:B22)</f>
        <v>5877200</v>
      </c>
      <c r="C23" s="20">
        <f t="shared" ref="C23:AT23" si="3">SUM(C7:C22)</f>
        <v>5877200</v>
      </c>
      <c r="D23" s="20">
        <f t="shared" si="3"/>
        <v>10736181</v>
      </c>
      <c r="E23" s="20">
        <f t="shared" si="3"/>
        <v>10736181</v>
      </c>
      <c r="F23" s="20">
        <f t="shared" si="3"/>
        <v>6851429</v>
      </c>
      <c r="G23" s="20">
        <f t="shared" si="3"/>
        <v>6851429</v>
      </c>
      <c r="H23" s="20">
        <f t="shared" si="3"/>
        <v>1609200</v>
      </c>
      <c r="I23" s="20">
        <f t="shared" si="3"/>
        <v>1609200</v>
      </c>
      <c r="J23" s="20">
        <f t="shared" si="3"/>
        <v>1012500</v>
      </c>
      <c r="K23" s="20">
        <f t="shared" si="3"/>
        <v>1012500</v>
      </c>
      <c r="L23" s="20">
        <f t="shared" si="3"/>
        <v>480534</v>
      </c>
      <c r="M23" s="20">
        <f t="shared" si="3"/>
        <v>480534</v>
      </c>
      <c r="N23" s="20">
        <f t="shared" si="3"/>
        <v>2978240.79</v>
      </c>
      <c r="O23" s="20">
        <f t="shared" si="3"/>
        <v>2836081.09</v>
      </c>
      <c r="P23" s="20">
        <f t="shared" si="3"/>
        <v>3349280</v>
      </c>
      <c r="Q23" s="20">
        <f t="shared" si="3"/>
        <v>3349280</v>
      </c>
      <c r="R23" s="20">
        <f t="shared" si="3"/>
        <v>2502728.02</v>
      </c>
      <c r="S23" s="20">
        <f t="shared" si="3"/>
        <v>2502728.02</v>
      </c>
      <c r="T23" s="20">
        <f t="shared" si="3"/>
        <v>256800</v>
      </c>
      <c r="U23" s="20">
        <f t="shared" si="3"/>
        <v>256800</v>
      </c>
      <c r="V23" s="20">
        <f t="shared" si="3"/>
        <v>770300</v>
      </c>
      <c r="W23" s="20">
        <f t="shared" si="3"/>
        <v>770300</v>
      </c>
      <c r="X23" s="20">
        <f t="shared" si="3"/>
        <v>12179686.399999999</v>
      </c>
      <c r="Y23" s="20">
        <f t="shared" si="3"/>
        <v>9130525.7599999998</v>
      </c>
      <c r="Z23" s="20">
        <f t="shared" si="3"/>
        <v>6351389.7800000012</v>
      </c>
      <c r="AA23" s="20">
        <f t="shared" si="3"/>
        <v>6148941.7999999998</v>
      </c>
      <c r="AB23" s="20">
        <f t="shared" si="3"/>
        <v>0</v>
      </c>
      <c r="AC23" s="20">
        <f t="shared" si="3"/>
        <v>0</v>
      </c>
      <c r="AD23" s="20">
        <f t="shared" si="3"/>
        <v>0</v>
      </c>
      <c r="AE23" s="20">
        <f t="shared" si="3"/>
        <v>381100</v>
      </c>
      <c r="AF23" s="20">
        <f t="shared" si="3"/>
        <v>381100</v>
      </c>
      <c r="AG23" s="20">
        <f t="shared" si="3"/>
        <v>378562.96</v>
      </c>
      <c r="AH23" s="20">
        <f t="shared" si="3"/>
        <v>378562.96</v>
      </c>
      <c r="AI23" s="20">
        <f t="shared" si="3"/>
        <v>106426</v>
      </c>
      <c r="AJ23" s="20">
        <f t="shared" si="3"/>
        <v>100823.64</v>
      </c>
      <c r="AK23" s="20">
        <f t="shared" si="3"/>
        <v>231500</v>
      </c>
      <c r="AL23" s="20">
        <f t="shared" si="3"/>
        <v>231500</v>
      </c>
      <c r="AM23" s="20">
        <f t="shared" si="3"/>
        <v>105000</v>
      </c>
      <c r="AN23" s="20">
        <f t="shared" si="3"/>
        <v>105000</v>
      </c>
      <c r="AO23" s="20">
        <f t="shared" si="3"/>
        <v>1118705.8999999999</v>
      </c>
      <c r="AP23" s="20">
        <f t="shared" si="3"/>
        <v>264530</v>
      </c>
      <c r="AQ23" s="20">
        <f t="shared" si="3"/>
        <v>20030640</v>
      </c>
      <c r="AR23" s="20">
        <f t="shared" si="3"/>
        <v>20030640</v>
      </c>
      <c r="AS23" s="20">
        <f t="shared" si="3"/>
        <v>77307403.849999994</v>
      </c>
      <c r="AT23" s="20">
        <f t="shared" si="3"/>
        <v>73053857.269999996</v>
      </c>
    </row>
    <row r="24" spans="1:46">
      <c r="B24" s="22"/>
      <c r="C24" s="22"/>
      <c r="D24" s="23"/>
      <c r="E24" s="23"/>
      <c r="F24" s="24"/>
      <c r="G24" s="24"/>
      <c r="H24" s="24"/>
      <c r="I24" s="24"/>
      <c r="Y24" s="16"/>
      <c r="AS24" s="16"/>
      <c r="AT24" s="16"/>
    </row>
    <row r="25" spans="1:46">
      <c r="B25" s="22"/>
      <c r="C25" s="22"/>
      <c r="D25" s="23"/>
      <c r="E25" s="23"/>
      <c r="F25" s="24"/>
      <c r="G25" s="24"/>
      <c r="H25" s="24"/>
      <c r="I25" s="24"/>
      <c r="V25" s="25"/>
      <c r="W25" s="25"/>
      <c r="X25" s="16"/>
      <c r="Y25" s="16"/>
      <c r="AG25" s="16"/>
      <c r="AH25" s="16"/>
    </row>
    <row r="26" spans="1:46">
      <c r="B26" s="22"/>
      <c r="C26" s="22"/>
      <c r="D26" s="23"/>
      <c r="E26" s="23"/>
      <c r="F26" s="24"/>
      <c r="G26" s="24"/>
      <c r="H26" s="24"/>
      <c r="I26" s="24"/>
    </row>
    <row r="27" spans="1:46">
      <c r="B27" s="22"/>
      <c r="C27" s="22"/>
      <c r="D27" s="23"/>
      <c r="E27" s="23"/>
      <c r="F27" s="24"/>
      <c r="G27" s="24"/>
      <c r="H27" s="24"/>
      <c r="I27" s="24"/>
    </row>
    <row r="28" spans="1:46">
      <c r="B28" s="22"/>
      <c r="C28" s="22"/>
      <c r="D28" s="26"/>
      <c r="E28" s="26"/>
      <c r="F28" s="24"/>
      <c r="G28" s="24"/>
      <c r="H28" s="24"/>
      <c r="I28" s="24"/>
    </row>
    <row r="29" spans="1:46">
      <c r="B29" s="22"/>
      <c r="C29" s="22"/>
      <c r="D29" s="23"/>
      <c r="E29" s="23"/>
      <c r="F29" s="24"/>
      <c r="G29" s="24"/>
      <c r="H29" s="24"/>
      <c r="I29" s="24"/>
    </row>
    <row r="30" spans="1:46">
      <c r="B30" s="22"/>
      <c r="C30" s="22"/>
      <c r="D30" s="23"/>
      <c r="E30" s="23"/>
      <c r="F30" s="24"/>
      <c r="G30" s="24"/>
      <c r="H30" s="24"/>
      <c r="I30" s="24"/>
    </row>
    <row r="31" spans="1:46">
      <c r="B31" s="22"/>
      <c r="C31" s="22"/>
      <c r="D31" s="23"/>
      <c r="E31" s="23"/>
      <c r="F31" s="24"/>
      <c r="G31" s="24"/>
      <c r="H31" s="24"/>
      <c r="I31" s="24"/>
    </row>
    <row r="32" spans="1:46">
      <c r="B32" s="22"/>
      <c r="C32" s="22"/>
      <c r="D32" s="23"/>
      <c r="E32" s="23"/>
      <c r="F32" s="24"/>
      <c r="G32" s="24"/>
      <c r="H32" s="24"/>
      <c r="I32" s="24"/>
    </row>
    <row r="33" spans="2:9">
      <c r="B33" s="27"/>
      <c r="C33" s="27"/>
      <c r="D33" s="27"/>
      <c r="E33" s="27"/>
      <c r="F33" s="27"/>
      <c r="G33" s="27"/>
      <c r="H33" s="27"/>
      <c r="I33" s="27"/>
    </row>
    <row r="34" spans="2:9">
      <c r="B34" s="27"/>
      <c r="C34" s="27"/>
      <c r="D34" s="27"/>
      <c r="E34" s="27"/>
      <c r="F34" s="27"/>
      <c r="G34" s="27"/>
      <c r="H34" s="27"/>
      <c r="I34" s="27"/>
    </row>
    <row r="35" spans="2:9">
      <c r="B35" s="27"/>
      <c r="C35" s="27"/>
      <c r="D35" s="27"/>
      <c r="E35" s="27"/>
      <c r="F35" s="27"/>
      <c r="G35" s="27"/>
      <c r="H35" s="27"/>
      <c r="I35" s="27"/>
    </row>
    <row r="36" spans="2:9">
      <c r="B36" s="27"/>
      <c r="C36" s="27"/>
      <c r="D36" s="27"/>
      <c r="E36" s="27"/>
      <c r="F36" s="27"/>
      <c r="G36" s="27"/>
      <c r="H36" s="27"/>
      <c r="I36" s="27"/>
    </row>
    <row r="37" spans="2:9">
      <c r="B37" s="27"/>
      <c r="C37" s="27"/>
      <c r="D37" s="27"/>
      <c r="E37" s="27"/>
      <c r="F37" s="27"/>
      <c r="G37" s="27"/>
      <c r="H37" s="27"/>
      <c r="I37" s="27"/>
    </row>
  </sheetData>
  <mergeCells count="23">
    <mergeCell ref="J1:L2"/>
    <mergeCell ref="A5:A6"/>
    <mergeCell ref="B5:C5"/>
    <mergeCell ref="D5:E5"/>
    <mergeCell ref="F5:G5"/>
    <mergeCell ref="H5:I5"/>
    <mergeCell ref="J5:K5"/>
    <mergeCell ref="L5:M5"/>
    <mergeCell ref="AI5:AJ5"/>
    <mergeCell ref="N5:O5"/>
    <mergeCell ref="P5:Q5"/>
    <mergeCell ref="R5:S5"/>
    <mergeCell ref="T5:U5"/>
    <mergeCell ref="V5:W5"/>
    <mergeCell ref="X5:Y5"/>
    <mergeCell ref="Z5:AA5"/>
    <mergeCell ref="AE5:AF5"/>
    <mergeCell ref="AG5:AH5"/>
    <mergeCell ref="AK5:AL5"/>
    <mergeCell ref="AM5:AN5"/>
    <mergeCell ref="AO5:AP5"/>
    <mergeCell ref="AQ5:AR5"/>
    <mergeCell ref="AS5:AT5"/>
  </mergeCells>
  <pageMargins left="0.23622047244094491" right="0.19685039370078741" top="0.19685039370078741" bottom="0.19685039370078741" header="0.23622047244094491" footer="0.19685039370078741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Межбюджетка за 2016 год</vt:lpstr>
      <vt:lpstr>'Межбюджетка за 2016 год'!Заголовки_для_печати</vt:lpstr>
      <vt:lpstr>'Межбюджетка за 2016 год'!Область_печати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2017-07-03T08:35:44Z</cp:lastPrinted>
  <dcterms:created xsi:type="dcterms:W3CDTF">2017-04-27T06:01:34Z</dcterms:created>
  <dcterms:modified xsi:type="dcterms:W3CDTF">2017-07-03T08:35:48Z</dcterms:modified>
</cp:coreProperties>
</file>