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9600" windowHeight="12150"/>
  </bookViews>
  <sheets>
    <sheet name="Приложение доходы" sheetId="2" r:id="rId1"/>
  </sheets>
  <definedNames>
    <definedName name="А134" localSheetId="0">#REF!</definedName>
    <definedName name="А134">#REF!</definedName>
    <definedName name="ДЕКАБРЬ">#REF!</definedName>
    <definedName name="ДЕКАБРЬ.2">#REF!</definedName>
    <definedName name="_xlnm.Print_Titles" localSheetId="0">'Приложение доходы'!$17:$17</definedName>
    <definedName name="нгша">#REF!</definedName>
    <definedName name="ноябрь">#REF!</definedName>
    <definedName name="_xlnm.Print_Area" localSheetId="0">'Приложение доходы'!$A$1:$J$96</definedName>
    <definedName name="октябрь">#REF!</definedName>
    <definedName name="пппп">#REF!</definedName>
    <definedName name="ыфва">#REF!</definedName>
  </definedNames>
  <calcPr calcId="124519"/>
</workbook>
</file>

<file path=xl/calcChain.xml><?xml version="1.0" encoding="utf-8"?>
<calcChain xmlns="http://schemas.openxmlformats.org/spreadsheetml/2006/main">
  <c r="I19" i="2"/>
  <c r="I36"/>
  <c r="H19"/>
  <c r="H36"/>
  <c r="I37"/>
  <c r="H37"/>
  <c r="H47"/>
  <c r="H79"/>
  <c r="I84"/>
  <c r="I81"/>
  <c r="I79" s="1"/>
  <c r="I78"/>
  <c r="I63"/>
  <c r="I47" s="1"/>
  <c r="I91" l="1"/>
  <c r="H91"/>
  <c r="I87"/>
  <c r="H87"/>
  <c r="H85"/>
  <c r="I64"/>
  <c r="H64"/>
  <c r="I44"/>
  <c r="I45"/>
  <c r="I39"/>
  <c r="I34"/>
  <c r="I29"/>
  <c r="I24"/>
  <c r="I22"/>
  <c r="I20"/>
  <c r="F86" l="1"/>
  <c r="F85" s="1"/>
  <c r="C91"/>
  <c r="D91"/>
  <c r="F94"/>
  <c r="F93"/>
  <c r="G93" s="1"/>
  <c r="F92"/>
  <c r="C87"/>
  <c r="D87"/>
  <c r="F90"/>
  <c r="F87" s="1"/>
  <c r="G89"/>
  <c r="G88"/>
  <c r="F79"/>
  <c r="G94"/>
  <c r="G90"/>
  <c r="G81"/>
  <c r="G80"/>
  <c r="G79" s="1"/>
  <c r="G55"/>
  <c r="G54"/>
  <c r="G53"/>
  <c r="G52"/>
  <c r="G51"/>
  <c r="G50"/>
  <c r="G49"/>
  <c r="G64"/>
  <c r="F64"/>
  <c r="F47"/>
  <c r="F44" s="1"/>
  <c r="G45"/>
  <c r="G39"/>
  <c r="G36"/>
  <c r="G34"/>
  <c r="G29"/>
  <c r="G24"/>
  <c r="G22"/>
  <c r="G20"/>
  <c r="E77"/>
  <c r="E72"/>
  <c r="D85"/>
  <c r="E83"/>
  <c r="E90"/>
  <c r="E87" s="1"/>
  <c r="E94"/>
  <c r="E91" s="1"/>
  <c r="E86"/>
  <c r="C85"/>
  <c r="E85" s="1"/>
  <c r="G85" s="1"/>
  <c r="I85" s="1"/>
  <c r="I43" s="1"/>
  <c r="I95" s="1"/>
  <c r="I96" s="1"/>
  <c r="D79"/>
  <c r="E81"/>
  <c r="E79" s="1"/>
  <c r="D64"/>
  <c r="E59"/>
  <c r="E47" s="1"/>
  <c r="E44" s="1"/>
  <c r="E43" s="1"/>
  <c r="E95" s="1"/>
  <c r="E74"/>
  <c r="E64" s="1"/>
  <c r="D47"/>
  <c r="E56"/>
  <c r="E45"/>
  <c r="E39"/>
  <c r="E36"/>
  <c r="E34"/>
  <c r="E29"/>
  <c r="E24"/>
  <c r="E22"/>
  <c r="E19" s="1"/>
  <c r="E20"/>
  <c r="C79"/>
  <c r="C47"/>
  <c r="C64"/>
  <c r="C45"/>
  <c r="C44" s="1"/>
  <c r="C43" s="1"/>
  <c r="C95" s="1"/>
  <c r="C39"/>
  <c r="C36"/>
  <c r="C34"/>
  <c r="C29"/>
  <c r="C24"/>
  <c r="C22"/>
  <c r="C20"/>
  <c r="E96" l="1"/>
  <c r="C19"/>
  <c r="D44"/>
  <c r="D43" s="1"/>
  <c r="D95" s="1"/>
  <c r="D96" s="1"/>
  <c r="G86"/>
  <c r="G19"/>
  <c r="G47"/>
  <c r="G44" s="1"/>
  <c r="F91"/>
  <c r="F43" s="1"/>
  <c r="F95" s="1"/>
  <c r="F96" s="1"/>
  <c r="C96"/>
  <c r="G87"/>
  <c r="G92"/>
  <c r="G91" s="1"/>
  <c r="G43" l="1"/>
  <c r="G95" s="1"/>
  <c r="G96" s="1"/>
  <c r="H44" l="1"/>
  <c r="H43" s="1"/>
  <c r="H95" s="1"/>
  <c r="H96" s="1"/>
</calcChain>
</file>

<file path=xl/sharedStrings.xml><?xml version="1.0" encoding="utf-8"?>
<sst xmlns="http://schemas.openxmlformats.org/spreadsheetml/2006/main" count="176" uniqueCount="145">
  <si>
    <t>к решению сессии пятого созыва</t>
  </si>
  <si>
    <t xml:space="preserve"> Наименование показателя</t>
  </si>
  <si>
    <t>Код дохода</t>
  </si>
  <si>
    <t xml:space="preserve"> НАЛОГОВЫЕ И НЕНАЛОГОВЫЕ ДОХОДЫ</t>
  </si>
  <si>
    <t xml:space="preserve"> 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</si>
  <si>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</si>
  <si>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</si>
  <si>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</si>
  <si>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</si>
  <si>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НАЛОГИ НА ТОВАРЫ (РАБОТЫ, УСЛУГИ), РЕАЛИЗУЕМЫЕ НА ТЕРРИТОРИИ РОССИЙСКОЙ ФЕДЕРАЦИИ</t>
  </si>
  <si>
    <t>1 03 00000 00 0000 000</t>
  </si>
  <si>
    <t>Акцизы по подакцизным товарам (продукции), производимым на территории Российской Федерации</t>
  </si>
  <si>
    <t>1 03 02000 01 0000 110</t>
  </si>
  <si>
    <t>НАЛОГИ НА СОВОКУПНЫЙ ДОХОД</t>
  </si>
  <si>
    <t>1 05 00000 00 0000 000</t>
  </si>
  <si>
    <t>Единый налог на вмененный доход для отдельных видов деятельности</t>
  </si>
  <si>
    <t>1 05 02000 02 0000 110</t>
  </si>
  <si>
    <t>Единый сельскохозяйственный налог</t>
  </si>
  <si>
    <t>1 05 03000 01 0000 110</t>
  </si>
  <si>
    <t>Налог, взимаемый в связи с применением патентной системы налогообложения</t>
  </si>
  <si>
    <t>1 05 04000 02 0000 110</t>
  </si>
  <si>
    <t>ГОСУДАРСТВЕННАЯ ПОШЛИНА</t>
  </si>
  <si>
    <t>1 08 00000 00 0000 000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</si>
  <si>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</si>
  <si>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</si>
  <si>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платы за земельные участки, государственная собственность на которые не разграничена</t>
  </si>
  <si>
    <t>1 11 05013 00 0000 120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</si>
  <si>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
</t>
  </si>
  <si>
    <t>1 11 05025 05 0000 120</t>
  </si>
  <si>
    <t>Доходы от сдачи в аренду имущества, составляющего казну муниципальных районов (за исключением земельных участков)</t>
  </si>
  <si>
    <t>1 11 05075 05 0000 120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</si>
  <si>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</si>
  <si>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1 11 09045 05 0000 120</t>
  </si>
  <si>
    <t>ПЛАТЕЖИ ПРИ ПОЛЬЗОВАНИИ ПРИРОДНЫМИ РЕСУРСАМИ</t>
  </si>
  <si>
    <t>1 12 00000 00 0000 000</t>
  </si>
  <si>
    <t>Плата за негативное воздействие на окружающую среду</t>
  </si>
  <si>
    <t>1 12 01000 01 0000 120</t>
  </si>
  <si>
    <t>ДОХОДЫ ОТ ОКАЗАНИЯ ПЛАТНЫХ УСЛУГ И КОМПЕНСАЦИИ ЗАТРАТ ГОСУДАРСТВА</t>
  </si>
  <si>
    <t>1 13 00000 00 0000 000</t>
  </si>
  <si>
    <t>Доходы от компенсации затрат государства</t>
  </si>
  <si>
    <t>1 13 02000 00 0000 130</t>
  </si>
  <si>
    <t>ДОХОДЫ ОТ ПРОДАЖИ МАТЕРИАЛЬНЫХ И НЕМАТЕРИАЛЬНЫХ АКТИВОВ</t>
  </si>
  <si>
    <t>1 14 00000 00 0000 000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</si>
  <si>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</si>
  <si>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1 14 02000 00 0000 000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</si>
  <si>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</si>
  <si>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1 14 06000 00 0000 430</t>
  </si>
  <si>
    <t>ШТРАФЫ, САНКЦИИ, ВОЗМЕЩЕНИЕ УЩЕРБА</t>
  </si>
  <si>
    <t>1 16 00000 00 0000 000</t>
  </si>
  <si>
    <t>БЕЗВОЗМЕЗДНЫЕ ПОСТУПЛЕНИЯ</t>
  </si>
  <si>
    <t>2 00 00000 00 0000 000</t>
  </si>
  <si>
    <t>2 02 00000 00 000 0000</t>
  </si>
  <si>
    <t>Дотации  бюджетам субъектов  Россйской Федерации и муниципальных образований</t>
  </si>
  <si>
    <t>Субсидии от других бюджетов бюджетной системы Российской Федерации</t>
  </si>
  <si>
    <t>Субсидии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</si>
  <si>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Субсидии на развитие территориального общественного самоуправления в Архангельской области</t>
  </si>
  <si>
    <t>Субсидии на софинансирование вопросов местного значения</t>
  </si>
  <si>
    <t>Субсидии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</si>
  <si>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Субвенции бюджетам субъектов Российской Федерации и муниципальных образований</t>
  </si>
  <si>
    <t>Субвенции на осуществление первичного воинского учета на территориях, где отсутствуют военные комиссариаты за счет средств федерального бюджета</t>
  </si>
  <si>
    <t>Субвенции на осуществление государственных полномочий по созданию комиссий по делам несовершеннолетних и защите их прав</t>
  </si>
  <si>
    <t>Субвенции на осуществление государственных полномочий в сфере охраны труда</t>
  </si>
  <si>
    <t>Субвенции на осуществление государственных полномочий в сфере административных правонарушений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</si>
  <si>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</si>
  <si>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Субвенции на осуществление государственных полномочий по формированию торгового реестра</t>
  </si>
  <si>
    <t>Субвенции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</si>
  <si>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Прочие безвозмездные поступления от других бюджетов бюджетнойсистемы</t>
  </si>
  <si>
    <t xml:space="preserve">ВСЕГО ДОХОДОВ </t>
  </si>
  <si>
    <t>ВСЕГО безвозмездных поступлений</t>
  </si>
  <si>
    <t>2 02 35118 00 0000 151</t>
  </si>
  <si>
    <t>2 02 30000 00 0000 151</t>
  </si>
  <si>
    <t>2 02 20000 00 0000 151</t>
  </si>
  <si>
    <t>2 02 30024 05 0000 151</t>
  </si>
  <si>
    <t>2 02 30029 05 0000 151</t>
  </si>
  <si>
    <t>2 02 10000 00 0000 151</t>
  </si>
  <si>
    <t xml:space="preserve">Дотации на выравнивание бюджетной обеспеченности муниципальных районов </t>
  </si>
  <si>
    <t>Субсидии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</si>
  <si>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Субвенции на компенсацию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</si>
  <si>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Субвенции на осуществление государственных полномочий по организации и осуществлению деятельности по опеке и попечительству</t>
  </si>
  <si>
    <t>Субвенции на реализацию образовательных программ</t>
  </si>
  <si>
    <t>Субвенция бюджету муниципального района для осуществление государственных полномочий по расчету и предоставлению дотаций из областного фонда финансовой поддержки</t>
  </si>
  <si>
    <t>2 02 15001 05 0000 151</t>
  </si>
  <si>
    <t>Безвозмездные поступления от других бюджетов бюджетной системы Российской Федерации</t>
  </si>
  <si>
    <t>2 02 39999 05 0000 151</t>
  </si>
  <si>
    <t>2 02 35082 05 0000 151</t>
  </si>
  <si>
    <t>2 02 40000 00 0000 151</t>
  </si>
  <si>
    <t>2 02 49999 05 0000 151</t>
  </si>
  <si>
    <t>Приложение № 4</t>
  </si>
  <si>
    <t>Субсидии на 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1 июня 2012 года №761 "О национальной стратегии действий в интересах детей на 2012-2017 годы"</t>
  </si>
  <si>
    <t xml:space="preserve">Субсидии на 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 </t>
  </si>
  <si>
    <t xml:space="preserve">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соглашения между Министерством образования и науки Российской Федерации и Правительством Архангельской области </t>
  </si>
  <si>
    <t>Прогнозируемое поступление доходов бюджета                                                                                                                   МО "Устьянский муниципальный район" на 2018 год</t>
  </si>
  <si>
    <t>Иные межбюджетные трансферты бюджетам муниципальных образований Архангельской области на 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</si>
  <si>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2 02 29999 05 0000 151</t>
  </si>
  <si>
    <t>2 02 20216 05 0000 151</t>
  </si>
  <si>
    <t>Уточнение</t>
  </si>
  <si>
    <t>1 13 01000 00 0000 130</t>
  </si>
  <si>
    <t>2 02 25519 05 0000 151</t>
  </si>
  <si>
    <t>2 02 25555 05 0000 151</t>
  </si>
  <si>
    <t>Прочие безвозмездные поступления</t>
  </si>
  <si>
    <t>2 07 00000 00 0000 000</t>
  </si>
  <si>
    <t>Прочие безвозмездные поступления в бюджеты муниципальных районов</t>
  </si>
  <si>
    <t>20705030050000180</t>
  </si>
  <si>
    <t>Доходы бюджетов бюджетной системы от возврата бюджетами бюджетной системы РФ и организациями остатков, имеющих целевое назначение, прошлых лет</t>
  </si>
  <si>
    <t>2 18 00000 00 0000 000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</si>
  <si>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</si>
  <si>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2 18 60010 05 0000 151</t>
  </si>
  <si>
    <t>Возврат остатков, имеющих целевое назначение, прошлых лет</t>
  </si>
  <si>
    <t>2 19 00000 00 0000 000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</si>
  <si>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</si>
  <si>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2 19 60010 05 0000 151</t>
  </si>
  <si>
    <t>2 02 35120 05 0000 151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</si>
  <si>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</si>
  <si>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на осуществление государственных полномочий по финансовому обеспечению оплаты стоимости набора продуктов питания в оздоровительных лагерях с дневным пребыванием детей</t>
  </si>
  <si>
    <t>Иные межбюджетные трансферты на предоставление компенсации расходов на оплату жилых помещений, отопления и освещения педагогическим работникам муниципальных образовательных организаций муниципальных образований Архангельской области, расположенных в сельской местности, рабочих поселках (поселках городского типа)</t>
  </si>
  <si>
    <t>Субсидии МР на создание условий для обеспечения поселений и жителей городских округов услугами торговли</t>
  </si>
  <si>
    <t>Средства, передаваемые бюджетам муниципальных районов из бюджетов поселений по соглашениями КРК</t>
  </si>
  <si>
    <t>2 02 40014 05 0000 151</t>
  </si>
  <si>
    <t>Сумма,руб.</t>
  </si>
  <si>
    <t>Собрания депутатов № 543 от 22 декабря 2017 года</t>
  </si>
  <si>
    <t>Приложение №4</t>
  </si>
  <si>
    <t>Субсидия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человек.</t>
  </si>
  <si>
    <t>2 02 25467 05 0000 151</t>
  </si>
  <si>
    <t>Субсидия на поддержку отрасли культуры (Комплектование книжных фондов муниципальных общедоступных библиотек и государственных центральных библиотек субъектов Российской Федерации)</t>
  </si>
  <si>
    <t>Субсидии бюджетам муниципальных районов на поддержку государственных программ субъектов РФ и муниципальных программ формирования современной городской среды</t>
  </si>
  <si>
    <t>Субсидия на подключение муниципальных библиотек к инф.-телеком.сети "Интернет" и развитие библиотечного дела</t>
  </si>
  <si>
    <t>Субсидии на софинансирование на конкурсной основе мероприятий, отраженных в муниципальных программах по работе с молодежью</t>
  </si>
  <si>
    <t>Субсидии на поддержку деятельности ресурсных центров для молодежи и молодежных добровольческих объединений в муниц.образованиях (на конкурсной основе)</t>
  </si>
  <si>
    <t>Субсидии бюджетам муниципальных районов на поддержку государственных программ субъектов РФ и муниципальных программ формирования современной городской среды (областной бюджет)</t>
  </si>
  <si>
    <t>Средства, передаваемые бюджетам муниципальных районов из бюджетов поселений ГО и ЧС по соглашениями</t>
  </si>
  <si>
    <t>Доходы бюджетов муниципальных районов от возврата остатков субсидий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 из бюджетов поселений</t>
  </si>
  <si>
    <t>2 18 25527 0 50000 151</t>
  </si>
  <si>
    <t>2 19 35118 05 0000 151</t>
  </si>
  <si>
    <t>2 18 35118 05 0000 151</t>
  </si>
  <si>
    <t>Доходы бюджетов муниципальных районов от возврата остатков субвенций на осуществление первичного воинского учета на территориях, где отсутствуют военные комиссариаты из бюджетов поселений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</si>
  <si>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муниципальных районов</t>
  </si>
  <si>
    <t>2 19 25527 05 0000 151</t>
  </si>
  <si>
    <t>Возврат остатков субсидий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 из бюджетов муниципальных районов</t>
  </si>
  <si>
    <t>Субсидирование части дополнительных расходов на повышение минимального размера оплаты труда</t>
  </si>
  <si>
    <t>Иные межбюджетные трансферты из резервного фонда Правительства АО на приобретение кресел для МБУК "ОЦДК"</t>
  </si>
  <si>
    <t>Прочие доходы от оказания платных услуг (работ) получателями средств бюджетов муниципальных районов</t>
  </si>
  <si>
    <t>Приложение № 1</t>
  </si>
  <si>
    <t>Собрания депутатов № 578 от 16.02.2018 года</t>
  </si>
  <si>
    <t>Собрания депутатов № 584 от 30.03.2018 года</t>
  </si>
  <si>
    <t>Собрания депутатов № 597 от 27.04.2018 года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</si>
</sst>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#,##0.0"/>
  </numFmts>
  <fonts count="18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2"/>
      <charset val="204"/>
    </font>
    <font>
      <sz val="10"/>
      <name val="Times New Roman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 Cyr"/>
      <charset val="204"/>
    </font>
    <font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0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8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8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04">
    <xf numFmtId="0" fontId="0" fillId="0" borderId="0" xfId="0"/>
    <xf numFmtId="0" fontId="3" fillId="2" borderId="1" xfId="5" applyFont="1" applyFill="1" applyBorder="1" applyAlignment="1">
      <alignment horizontal="center" vertical="center"/>
    </xf>
    <xf numFmtId="0" fontId="5" fillId="2" borderId="0" xfId="5" applyFont="1" applyFill="1" applyAlignment="1">
      <alignment wrapText="1"/>
    </xf>
    <xf numFmtId="0" fontId="5" fillId="2" borderId="0" xfId="5" applyFont="1" applyFill="1"/>
    <xf numFmtId="0" fontId="3" fillId="2" borderId="0" xfId="5" applyFont="1" applyFill="1"/>
    <xf numFmtId="0" fontId="7" fillId="2" borderId="1" xfId="5" applyFont="1" applyFill="1" applyBorder="1" applyAlignment="1">
      <alignment horizontal="center" vertical="center"/>
    </xf>
    <xf numFmtId="0" fontId="6" fillId="2" borderId="0" xfId="5" applyFont="1" applyFill="1" applyAlignment="1">
      <alignment horizontal="center" vertical="center"/>
    </xf>
    <xf numFmtId="0" fontId="6" fillId="2" borderId="1" xfId="5" applyFont="1" applyFill="1" applyBorder="1" applyAlignment="1">
      <alignment horizontal="left" vertical="center" wrapText="1"/>
    </xf>
    <xf numFmtId="49" fontId="7" fillId="2" borderId="1" xfId="5" applyNumberFormat="1" applyFont="1" applyFill="1" applyBorder="1" applyAlignment="1">
      <alignment horizontal="center" vertical="center" wrapText="1"/>
    </xf>
    <xf numFmtId="0" fontId="3" fillId="2" borderId="1" xfId="5" applyNumberFormat="1" applyFont="1" applyFill="1" applyBorder="1" applyAlignment="1">
      <alignment horizontal="justify"/>
    </xf>
    <xf numFmtId="49" fontId="4" fillId="2" borderId="1" xfId="5" applyNumberFormat="1" applyFont="1" applyFill="1" applyBorder="1" applyAlignment="1">
      <alignment horizontal="center" wrapText="1"/>
    </xf>
    <xf numFmtId="0" fontId="3" fillId="2" borderId="1" xfId="5" applyFont="1" applyFill="1" applyBorder="1" applyAlignment="1">
      <alignment wrapText="1"/>
    </xf>
    <xf numFmtId="0" fontId="3" fillId="2" borderId="1" xfId="5" applyNumberFormat="1" applyFont="1" applyFill="1" applyBorder="1" applyAlignment="1">
      <alignment horizontal="justify" wrapText="1"/>
    </xf>
    <xf numFmtId="49" fontId="3" fillId="2" borderId="1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/>
    </xf>
    <xf numFmtId="49" fontId="3" fillId="2" borderId="1" xfId="1" applyNumberFormat="1" applyFont="1" applyFill="1" applyBorder="1" applyAlignment="1">
      <alignment vertical="center" wrapText="1"/>
    </xf>
    <xf numFmtId="49" fontId="4" fillId="2" borderId="1" xfId="1" applyNumberFormat="1" applyFont="1" applyFill="1" applyBorder="1" applyAlignment="1">
      <alignment horizontal="center"/>
    </xf>
    <xf numFmtId="0" fontId="3" fillId="2" borderId="1" xfId="1" applyNumberFormat="1" applyFont="1" applyFill="1" applyBorder="1" applyAlignment="1">
      <alignment vertical="center" wrapText="1"/>
    </xf>
    <xf numFmtId="0" fontId="4" fillId="2" borderId="1" xfId="5" applyFont="1" applyFill="1" applyBorder="1" applyAlignment="1">
      <alignment horizontal="center" wrapText="1"/>
    </xf>
    <xf numFmtId="0" fontId="9" fillId="2" borderId="1" xfId="5" applyFont="1" applyFill="1" applyBorder="1" applyAlignment="1">
      <alignment horizontal="center" wrapText="1"/>
    </xf>
    <xf numFmtId="0" fontId="7" fillId="2" borderId="1" xfId="5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left" wrapText="1"/>
    </xf>
    <xf numFmtId="0" fontId="6" fillId="2" borderId="0" xfId="5" applyFont="1" applyFill="1" applyAlignment="1">
      <alignment horizontal="center"/>
    </xf>
    <xf numFmtId="0" fontId="10" fillId="2" borderId="1" xfId="2" applyFont="1" applyFill="1" applyBorder="1" applyAlignment="1">
      <alignment horizontal="center"/>
    </xf>
    <xf numFmtId="0" fontId="3" fillId="2" borderId="1" xfId="1" applyFont="1" applyFill="1" applyBorder="1" applyAlignment="1">
      <alignment horizontal="left" vertical="center" wrapText="1"/>
    </xf>
    <xf numFmtId="0" fontId="4" fillId="2" borderId="1" xfId="6" applyFont="1" applyFill="1" applyBorder="1" applyAlignment="1">
      <alignment horizontal="center" wrapText="1"/>
    </xf>
    <xf numFmtId="0" fontId="6" fillId="2" borderId="1" xfId="5" applyFont="1" applyFill="1" applyBorder="1" applyAlignment="1">
      <alignment horizontal="justify" vertical="center" wrapText="1"/>
    </xf>
    <xf numFmtId="0" fontId="6" fillId="2" borderId="0" xfId="5" applyFont="1" applyFill="1" applyAlignment="1">
      <alignment vertical="center"/>
    </xf>
    <xf numFmtId="0" fontId="10" fillId="2" borderId="1" xfId="2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top" wrapText="1"/>
    </xf>
    <xf numFmtId="0" fontId="4" fillId="2" borderId="1" xfId="5" applyFont="1" applyFill="1" applyBorder="1" applyAlignment="1">
      <alignment horizontal="center" vertical="center" wrapText="1"/>
    </xf>
    <xf numFmtId="0" fontId="3" fillId="2" borderId="0" xfId="5" applyFont="1" applyFill="1" applyAlignment="1">
      <alignment vertical="center"/>
    </xf>
    <xf numFmtId="0" fontId="3" fillId="2" borderId="1" xfId="5" applyFont="1" applyFill="1" applyBorder="1" applyAlignment="1">
      <alignment horizontal="justify" vertical="center" wrapText="1"/>
    </xf>
    <xf numFmtId="1" fontId="4" fillId="2" borderId="1" xfId="6" applyNumberFormat="1" applyFont="1" applyFill="1" applyBorder="1" applyAlignment="1">
      <alignment horizontal="center" wrapText="1"/>
    </xf>
    <xf numFmtId="0" fontId="3" fillId="2" borderId="1" xfId="6" applyFont="1" applyFill="1" applyBorder="1" applyAlignment="1">
      <alignment vertical="top" wrapText="1"/>
    </xf>
    <xf numFmtId="1" fontId="4" fillId="2" borderId="1" xfId="5" applyNumberFormat="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vertical="top" wrapText="1"/>
    </xf>
    <xf numFmtId="0" fontId="6" fillId="2" borderId="1" xfId="5" applyFont="1" applyFill="1" applyBorder="1" applyAlignment="1">
      <alignment vertical="center"/>
    </xf>
    <xf numFmtId="0" fontId="4" fillId="2" borderId="0" xfId="5" applyFont="1" applyFill="1" applyAlignment="1">
      <alignment horizontal="center"/>
    </xf>
    <xf numFmtId="4" fontId="3" fillId="2" borderId="0" xfId="5" applyNumberFormat="1" applyFont="1" applyFill="1"/>
    <xf numFmtId="164" fontId="3" fillId="2" borderId="1" xfId="9" applyNumberFormat="1" applyFont="1" applyFill="1" applyBorder="1" applyAlignment="1">
      <alignment wrapText="1"/>
    </xf>
    <xf numFmtId="164" fontId="3" fillId="2" borderId="1" xfId="5" applyNumberFormat="1" applyFont="1" applyFill="1" applyBorder="1" applyAlignment="1">
      <alignment horizontal="center" vertical="center"/>
    </xf>
    <xf numFmtId="164" fontId="6" fillId="2" borderId="1" xfId="9" applyNumberFormat="1" applyFont="1" applyFill="1" applyBorder="1" applyAlignment="1">
      <alignment vertical="center" wrapText="1"/>
    </xf>
    <xf numFmtId="164" fontId="6" fillId="2" borderId="1" xfId="9" applyNumberFormat="1" applyFont="1" applyFill="1" applyBorder="1" applyAlignment="1"/>
    <xf numFmtId="164" fontId="3" fillId="2" borderId="1" xfId="9" applyNumberFormat="1" applyFont="1" applyFill="1" applyBorder="1" applyAlignment="1"/>
    <xf numFmtId="164" fontId="5" fillId="2" borderId="1" xfId="9" applyNumberFormat="1" applyFont="1" applyFill="1" applyBorder="1" applyAlignment="1"/>
    <xf numFmtId="164" fontId="5" fillId="2" borderId="1" xfId="9" applyNumberFormat="1" applyFont="1" applyFill="1" applyBorder="1" applyAlignment="1">
      <alignment wrapText="1"/>
    </xf>
    <xf numFmtId="164" fontId="6" fillId="2" borderId="1" xfId="9" applyNumberFormat="1" applyFont="1" applyFill="1" applyBorder="1" applyAlignment="1">
      <alignment wrapText="1"/>
    </xf>
    <xf numFmtId="164" fontId="3" fillId="2" borderId="0" xfId="5" applyNumberFormat="1" applyFont="1" applyFill="1"/>
    <xf numFmtId="164" fontId="6" fillId="2" borderId="0" xfId="5" applyNumberFormat="1" applyFont="1" applyFill="1"/>
    <xf numFmtId="164" fontId="3" fillId="2" borderId="0" xfId="9" applyNumberFormat="1" applyFont="1" applyFill="1" applyAlignment="1">
      <alignment wrapText="1"/>
    </xf>
    <xf numFmtId="164" fontId="6" fillId="2" borderId="1" xfId="9" applyNumberFormat="1" applyFont="1" applyFill="1" applyBorder="1" applyAlignment="1">
      <alignment horizontal="center" vertical="center"/>
    </xf>
    <xf numFmtId="0" fontId="3" fillId="2" borderId="0" xfId="5" applyFont="1" applyFill="1" applyAlignment="1">
      <alignment horizontal="center" vertical="center"/>
    </xf>
    <xf numFmtId="4" fontId="6" fillId="2" borderId="1" xfId="9" applyNumberFormat="1" applyFont="1" applyFill="1" applyBorder="1" applyAlignment="1">
      <alignment vertical="center" wrapText="1"/>
    </xf>
    <xf numFmtId="4" fontId="6" fillId="2" borderId="1" xfId="9" applyNumberFormat="1" applyFont="1" applyFill="1" applyBorder="1" applyAlignment="1"/>
    <xf numFmtId="4" fontId="3" fillId="2" borderId="1" xfId="9" applyNumberFormat="1" applyFont="1" applyFill="1" applyBorder="1" applyAlignment="1"/>
    <xf numFmtId="4" fontId="5" fillId="2" borderId="1" xfId="9" applyNumberFormat="1" applyFont="1" applyFill="1" applyBorder="1" applyAlignment="1"/>
    <xf numFmtId="4" fontId="5" fillId="2" borderId="1" xfId="9" applyNumberFormat="1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4" fontId="6" fillId="2" borderId="0" xfId="5" applyNumberFormat="1" applyFont="1" applyFill="1" applyAlignment="1">
      <alignment horizontal="center" vertical="center"/>
    </xf>
    <xf numFmtId="4" fontId="3" fillId="2" borderId="1" xfId="9" applyNumberFormat="1" applyFont="1" applyFill="1" applyBorder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4" fontId="6" fillId="2" borderId="1" xfId="9" applyNumberFormat="1" applyFont="1" applyFill="1" applyBorder="1" applyAlignment="1">
      <alignment wrapText="1"/>
    </xf>
    <xf numFmtId="0" fontId="1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/>
    <xf numFmtId="0" fontId="3" fillId="0" borderId="1" xfId="0" applyFont="1" applyBorder="1" applyAlignment="1">
      <alignment horizontal="justify" vertical="top" wrapText="1"/>
    </xf>
    <xf numFmtId="4" fontId="7" fillId="2" borderId="1" xfId="0" applyNumberFormat="1" applyFont="1" applyFill="1" applyBorder="1" applyAlignment="1">
      <alignment horizontal="center" wrapText="1"/>
    </xf>
    <xf numFmtId="4" fontId="6" fillId="2" borderId="1" xfId="5" applyNumberFormat="1" applyFont="1" applyFill="1" applyBorder="1"/>
    <xf numFmtId="4" fontId="6" fillId="2" borderId="1" xfId="1" applyNumberFormat="1" applyFont="1" applyFill="1" applyBorder="1" applyAlignment="1"/>
    <xf numFmtId="0" fontId="6" fillId="2" borderId="0" xfId="5" applyFont="1" applyFill="1"/>
    <xf numFmtId="0" fontId="12" fillId="0" borderId="1" xfId="0" applyFont="1" applyBorder="1" applyAlignment="1">
      <alignment horizontal="center" wrapText="1"/>
    </xf>
    <xf numFmtId="4" fontId="3" fillId="2" borderId="1" xfId="5" applyNumberFormat="1" applyFont="1" applyFill="1" applyBorder="1"/>
    <xf numFmtId="4" fontId="14" fillId="2" borderId="1" xfId="0" applyNumberFormat="1" applyFont="1" applyFill="1" applyBorder="1" applyAlignment="1">
      <alignment horizontal="center" vertical="center" wrapText="1"/>
    </xf>
    <xf numFmtId="4" fontId="3" fillId="2" borderId="0" xfId="9" applyNumberFormat="1" applyFont="1" applyFill="1" applyAlignment="1">
      <alignment wrapText="1"/>
    </xf>
    <xf numFmtId="0" fontId="15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center" wrapText="1"/>
    </xf>
    <xf numFmtId="4" fontId="11" fillId="2" borderId="0" xfId="5" applyNumberFormat="1" applyFont="1" applyFill="1" applyBorder="1" applyAlignment="1">
      <alignment horizontal="center" vertical="center" wrapText="1"/>
    </xf>
    <xf numFmtId="4" fontId="3" fillId="2" borderId="1" xfId="5" applyNumberFormat="1" applyFont="1" applyFill="1" applyBorder="1" applyAlignment="1">
      <alignment horizontal="center" vertical="center"/>
    </xf>
    <xf numFmtId="4" fontId="6" fillId="2" borderId="1" xfId="9" applyNumberFormat="1" applyFont="1" applyFill="1" applyBorder="1" applyAlignment="1">
      <alignment horizontal="center" vertical="center"/>
    </xf>
    <xf numFmtId="4" fontId="6" fillId="2" borderId="0" xfId="5" applyNumberFormat="1" applyFont="1" applyFill="1"/>
    <xf numFmtId="0" fontId="3" fillId="0" borderId="1" xfId="0" applyFont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4" fillId="2" borderId="1" xfId="5" applyNumberFormat="1" applyFont="1" applyFill="1" applyBorder="1" applyAlignment="1">
      <alignment horizontal="center" vertical="center"/>
    </xf>
    <xf numFmtId="0" fontId="4" fillId="2" borderId="0" xfId="5" applyNumberFormat="1" applyFont="1" applyFill="1"/>
    <xf numFmtId="0" fontId="0" fillId="0" borderId="0" xfId="0" applyAlignment="1">
      <alignment horizontal="right"/>
    </xf>
    <xf numFmtId="4" fontId="3" fillId="2" borderId="0" xfId="5" applyNumberFormat="1" applyFont="1" applyFill="1" applyBorder="1" applyAlignment="1">
      <alignment horizontal="right"/>
    </xf>
    <xf numFmtId="0" fontId="3" fillId="2" borderId="0" xfId="0" applyFont="1" applyFill="1"/>
    <xf numFmtId="164" fontId="3" fillId="2" borderId="1" xfId="1" applyNumberFormat="1" applyFont="1" applyFill="1" applyBorder="1" applyAlignment="1"/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right"/>
    </xf>
    <xf numFmtId="4" fontId="3" fillId="2" borderId="0" xfId="5" applyNumberFormat="1" applyFont="1" applyFill="1" applyBorder="1" applyAlignment="1">
      <alignment horizontal="right"/>
    </xf>
    <xf numFmtId="0" fontId="3" fillId="2" borderId="0" xfId="5" applyFont="1" applyFill="1" applyBorder="1" applyAlignment="1">
      <alignment horizontal="right" wrapText="1"/>
    </xf>
    <xf numFmtId="0" fontId="3" fillId="2" borderId="0" xfId="5" applyFont="1" applyFill="1" applyBorder="1" applyAlignment="1">
      <alignment horizontal="right"/>
    </xf>
    <xf numFmtId="0" fontId="0" fillId="0" borderId="0" xfId="0" applyAlignment="1">
      <alignment horizontal="right"/>
    </xf>
    <xf numFmtId="4" fontId="3" fillId="2" borderId="0" xfId="5" applyNumberFormat="1" applyFont="1" applyFill="1" applyBorder="1" applyAlignment="1">
      <alignment horizontal="right"/>
    </xf>
    <xf numFmtId="0" fontId="11" fillId="2" borderId="2" xfId="5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/>
  </cellXfs>
  <cellStyles count="12">
    <cellStyle name="Обычный" xfId="0" builtinId="0"/>
    <cellStyle name="Обычный 2" xfId="1"/>
    <cellStyle name="Обычный 3" xfId="2"/>
    <cellStyle name="Обычный 3 2" xfId="3"/>
    <cellStyle name="Обычный 3 3" xfId="4"/>
    <cellStyle name="Обычный_Приложение 5 - прогноз доходов" xfId="5"/>
    <cellStyle name="Обычный_Таб.к пояснительной записке 2013г.МР" xfId="6"/>
    <cellStyle name="Процентный 2" xfId="7"/>
    <cellStyle name="Процентный 3" xfId="8"/>
    <cellStyle name="Финансовый 2" xfId="9"/>
    <cellStyle name="Финансовый 3" xfId="10"/>
    <cellStyle name="Финансовый 3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10"/>
  <sheetViews>
    <sheetView tabSelected="1" workbookViewId="0">
      <selection activeCell="Q17" sqref="Q17"/>
    </sheetView>
  </sheetViews>
  <sheetFormatPr defaultColWidth="8" defaultRowHeight="12.75" outlineLevelRow="1"/>
  <cols>
    <col min="1" max="1" width="53.42578125" style="4" customWidth="1"/>
    <col min="2" max="2" width="19.5703125" style="38" customWidth="1"/>
    <col min="3" max="3" width="15.28515625" style="50" hidden="1" customWidth="1"/>
    <col min="4" max="8" width="15.28515625" style="75" hidden="1" customWidth="1"/>
    <col min="9" max="9" width="15.28515625" style="75" customWidth="1"/>
    <col min="10" max="10" width="13.42578125" style="4" bestFit="1" customWidth="1"/>
    <col min="11" max="229" width="8" style="4"/>
    <col min="230" max="230" width="69.85546875" style="4" customWidth="1"/>
    <col min="231" max="231" width="21.7109375" style="4" customWidth="1"/>
    <col min="232" max="232" width="0" style="4" hidden="1" customWidth="1"/>
    <col min="233" max="233" width="15.5703125" style="4" customWidth="1"/>
    <col min="234" max="237" width="0" style="4" hidden="1" customWidth="1"/>
    <col min="238" max="238" width="8" style="4"/>
    <col min="239" max="239" width="13.7109375" style="4" customWidth="1"/>
    <col min="240" max="16384" width="8" style="4"/>
  </cols>
  <sheetData>
    <row r="1" spans="1:9" s="3" customFormat="1" ht="11.25" customHeight="1">
      <c r="A1" s="98" t="s">
        <v>141</v>
      </c>
      <c r="B1" s="98"/>
      <c r="C1" s="98"/>
      <c r="D1" s="99"/>
      <c r="E1" s="99"/>
      <c r="F1" s="99"/>
      <c r="G1" s="99"/>
      <c r="H1" s="99"/>
      <c r="I1" s="99"/>
    </row>
    <row r="2" spans="1:9" s="3" customFormat="1" ht="11.25" customHeight="1">
      <c r="A2" s="98" t="s">
        <v>0</v>
      </c>
      <c r="B2" s="98"/>
      <c r="C2" s="98"/>
      <c r="D2" s="99"/>
      <c r="E2" s="99"/>
      <c r="F2" s="99"/>
      <c r="G2" s="99"/>
      <c r="H2" s="99"/>
      <c r="I2" s="99"/>
    </row>
    <row r="3" spans="1:9" s="3" customFormat="1" ht="11.25" customHeight="1">
      <c r="A3" s="100" t="s">
        <v>144</v>
      </c>
      <c r="B3" s="100"/>
      <c r="C3" s="100"/>
      <c r="D3" s="99"/>
      <c r="E3" s="99"/>
      <c r="F3" s="99"/>
      <c r="G3" s="99"/>
      <c r="H3" s="99"/>
      <c r="I3" s="99"/>
    </row>
    <row r="4" spans="1:9" s="3" customFormat="1" ht="11.25" customHeight="1">
      <c r="A4" s="96"/>
      <c r="B4" s="96"/>
      <c r="C4" s="96"/>
      <c r="D4" s="95"/>
      <c r="E4" s="95"/>
      <c r="F4" s="95"/>
      <c r="G4" s="95"/>
      <c r="H4" s="95"/>
      <c r="I4" s="95"/>
    </row>
    <row r="5" spans="1:9" s="3" customFormat="1" ht="11.25" customHeight="1">
      <c r="A5" s="98" t="s">
        <v>87</v>
      </c>
      <c r="B5" s="98"/>
      <c r="C5" s="98"/>
      <c r="D5" s="98"/>
      <c r="E5" s="98"/>
      <c r="F5" s="98"/>
      <c r="G5" s="98"/>
      <c r="H5" s="99"/>
      <c r="I5" s="99"/>
    </row>
    <row r="6" spans="1:9" s="3" customFormat="1" ht="11.25" customHeight="1">
      <c r="A6" s="98" t="s">
        <v>0</v>
      </c>
      <c r="B6" s="98"/>
      <c r="C6" s="98"/>
      <c r="D6" s="98"/>
      <c r="E6" s="98"/>
      <c r="F6" s="98"/>
      <c r="G6" s="98"/>
      <c r="H6" s="99"/>
      <c r="I6" s="99"/>
    </row>
    <row r="7" spans="1:9" s="3" customFormat="1" ht="11.25" customHeight="1">
      <c r="A7" s="100" t="s">
        <v>143</v>
      </c>
      <c r="B7" s="100"/>
      <c r="C7" s="100"/>
      <c r="D7" s="100"/>
      <c r="E7" s="100"/>
      <c r="F7" s="100"/>
      <c r="G7" s="100"/>
      <c r="H7" s="99"/>
      <c r="I7" s="99"/>
    </row>
    <row r="8" spans="1:9" s="3" customFormat="1" ht="14.25" customHeight="1">
      <c r="A8" s="89"/>
      <c r="B8" s="89"/>
      <c r="C8" s="89"/>
      <c r="D8" s="88"/>
      <c r="E8" s="88"/>
      <c r="F8" s="88"/>
      <c r="G8" s="88"/>
      <c r="H8" s="95"/>
      <c r="I8" s="95"/>
    </row>
    <row r="9" spans="1:9" s="3" customFormat="1" ht="12" customHeight="1">
      <c r="A9" s="98" t="s">
        <v>87</v>
      </c>
      <c r="B9" s="98"/>
      <c r="C9" s="98"/>
      <c r="D9" s="99"/>
      <c r="E9" s="99"/>
      <c r="F9" s="99"/>
      <c r="G9" s="99"/>
      <c r="H9" s="99"/>
      <c r="I9" s="99"/>
    </row>
    <row r="10" spans="1:9" s="3" customFormat="1" ht="12" customHeight="1">
      <c r="A10" s="98" t="s">
        <v>0</v>
      </c>
      <c r="B10" s="98"/>
      <c r="C10" s="98"/>
      <c r="D10" s="99"/>
      <c r="E10" s="99"/>
      <c r="F10" s="99"/>
      <c r="G10" s="99"/>
      <c r="H10" s="99"/>
      <c r="I10" s="99"/>
    </row>
    <row r="11" spans="1:9" s="3" customFormat="1" ht="12" customHeight="1">
      <c r="A11" s="100" t="s">
        <v>142</v>
      </c>
      <c r="B11" s="100"/>
      <c r="C11" s="100"/>
      <c r="D11" s="99"/>
      <c r="E11" s="99"/>
      <c r="F11" s="99"/>
      <c r="G11" s="99"/>
      <c r="H11" s="99"/>
      <c r="I11" s="99"/>
    </row>
    <row r="12" spans="1:9" s="3" customFormat="1" ht="12.75" customHeight="1">
      <c r="A12" s="89"/>
      <c r="B12" s="89"/>
      <c r="C12" s="89"/>
      <c r="D12" s="88"/>
      <c r="E12" s="88"/>
      <c r="F12" s="88"/>
      <c r="G12" s="88"/>
      <c r="H12" s="95"/>
      <c r="I12" s="95"/>
    </row>
    <row r="13" spans="1:9" s="90" customFormat="1" ht="14.25" customHeight="1">
      <c r="A13" s="97" t="s">
        <v>120</v>
      </c>
      <c r="B13" s="97"/>
      <c r="C13" s="97"/>
      <c r="D13" s="97"/>
      <c r="E13" s="102"/>
      <c r="F13" s="102"/>
      <c r="G13" s="102"/>
      <c r="H13" s="102"/>
      <c r="I13" s="102"/>
    </row>
    <row r="14" spans="1:9" s="90" customFormat="1" ht="14.25" customHeight="1">
      <c r="A14" s="97" t="s">
        <v>0</v>
      </c>
      <c r="B14" s="97"/>
      <c r="C14" s="97"/>
      <c r="D14" s="97"/>
      <c r="E14" s="102"/>
      <c r="F14" s="102"/>
      <c r="G14" s="102"/>
      <c r="H14" s="102"/>
      <c r="I14" s="102"/>
    </row>
    <row r="15" spans="1:9" s="90" customFormat="1" ht="14.25" customHeight="1">
      <c r="A15" s="100" t="s">
        <v>119</v>
      </c>
      <c r="B15" s="100"/>
      <c r="C15" s="100"/>
      <c r="D15" s="100"/>
      <c r="E15" s="103"/>
      <c r="F15" s="103"/>
      <c r="G15" s="103"/>
      <c r="H15" s="103"/>
      <c r="I15" s="103"/>
    </row>
    <row r="16" spans="1:9" ht="36" customHeight="1">
      <c r="A16" s="101" t="s">
        <v>91</v>
      </c>
      <c r="B16" s="101"/>
      <c r="C16" s="101"/>
      <c r="D16" s="78"/>
      <c r="E16" s="78"/>
      <c r="F16" s="78"/>
      <c r="G16" s="78"/>
      <c r="H16" s="78"/>
      <c r="I16" s="78"/>
    </row>
    <row r="17" spans="1:10" s="52" customFormat="1" ht="24" customHeight="1">
      <c r="A17" s="1" t="s">
        <v>1</v>
      </c>
      <c r="B17" s="1" t="s">
        <v>2</v>
      </c>
      <c r="C17" s="41" t="s">
        <v>118</v>
      </c>
      <c r="D17" s="79" t="s">
        <v>95</v>
      </c>
      <c r="E17" s="79" t="s">
        <v>118</v>
      </c>
      <c r="F17" s="79" t="s">
        <v>95</v>
      </c>
      <c r="G17" s="79" t="s">
        <v>118</v>
      </c>
      <c r="H17" s="79" t="s">
        <v>95</v>
      </c>
      <c r="I17" s="79" t="s">
        <v>118</v>
      </c>
    </row>
    <row r="18" spans="1:10" s="87" customFormat="1" ht="12" customHeight="1">
      <c r="A18" s="86">
        <v>1</v>
      </c>
      <c r="B18" s="86">
        <v>2</v>
      </c>
      <c r="C18" s="86">
        <v>3</v>
      </c>
      <c r="D18" s="86">
        <v>4</v>
      </c>
      <c r="E18" s="86">
        <v>5</v>
      </c>
      <c r="F18" s="86">
        <v>4</v>
      </c>
      <c r="G18" s="86">
        <v>5</v>
      </c>
      <c r="H18" s="86">
        <v>4</v>
      </c>
      <c r="I18" s="86">
        <v>5</v>
      </c>
    </row>
    <row r="19" spans="1:10" s="6" customFormat="1">
      <c r="A19" s="7" t="s">
        <v>3</v>
      </c>
      <c r="B19" s="8" t="s">
        <v>4</v>
      </c>
      <c r="C19" s="42">
        <f>C20+C22+C24+C28+C29+C34+C36+C39+C42</f>
        <v>194081228</v>
      </c>
      <c r="D19" s="53"/>
      <c r="E19" s="53">
        <f>E20+E22+E24+E28+E29+E34+E36+E39+E42</f>
        <v>194081228</v>
      </c>
      <c r="F19" s="53"/>
      <c r="G19" s="53">
        <f>G20+G22+G24+G28+G29+G34+G36+G39+G42</f>
        <v>194081228</v>
      </c>
      <c r="H19" s="53">
        <f>H20+H22+H25+H28+H29+H34+H36+H39+H42</f>
        <v>45883.41</v>
      </c>
      <c r="I19" s="53">
        <f>I20+I22+I24+I28+I29+I34+I36+I39+I42</f>
        <v>194127111.41</v>
      </c>
      <c r="J19" s="59"/>
    </row>
    <row r="20" spans="1:10" ht="15.75" customHeight="1" outlineLevel="1">
      <c r="A20" s="9" t="s">
        <v>5</v>
      </c>
      <c r="B20" s="10" t="s">
        <v>6</v>
      </c>
      <c r="C20" s="43">
        <f>C21</f>
        <v>128125860</v>
      </c>
      <c r="D20" s="54"/>
      <c r="E20" s="54">
        <f>E21</f>
        <v>128125860</v>
      </c>
      <c r="F20" s="54"/>
      <c r="G20" s="54">
        <f>G21</f>
        <v>128125860</v>
      </c>
      <c r="H20" s="54"/>
      <c r="I20" s="54">
        <f>I21</f>
        <v>128125860</v>
      </c>
    </row>
    <row r="21" spans="1:10" ht="12.75" customHeight="1" outlineLevel="1">
      <c r="A21" s="9" t="s">
        <v>7</v>
      </c>
      <c r="B21" s="10" t="s">
        <v>8</v>
      </c>
      <c r="C21" s="44">
        <v>128125860</v>
      </c>
      <c r="D21" s="55"/>
      <c r="E21" s="55">
        <v>128125860</v>
      </c>
      <c r="F21" s="55"/>
      <c r="G21" s="55">
        <v>128125860</v>
      </c>
      <c r="H21" s="55"/>
      <c r="I21" s="55">
        <v>128125860</v>
      </c>
    </row>
    <row r="22" spans="1:10" ht="29.25" customHeight="1" outlineLevel="1">
      <c r="A22" s="11" t="s">
        <v>9</v>
      </c>
      <c r="B22" s="10" t="s">
        <v>10</v>
      </c>
      <c r="C22" s="43">
        <f>C23</f>
        <v>19440510</v>
      </c>
      <c r="D22" s="54"/>
      <c r="E22" s="54">
        <f>E23</f>
        <v>19440510</v>
      </c>
      <c r="F22" s="54"/>
      <c r="G22" s="54">
        <f>G23</f>
        <v>19440510</v>
      </c>
      <c r="H22" s="54"/>
      <c r="I22" s="54">
        <f>I23</f>
        <v>19440510</v>
      </c>
    </row>
    <row r="23" spans="1:10" ht="25.5" outlineLevel="1">
      <c r="A23" s="12" t="s">
        <v>11</v>
      </c>
      <c r="B23" s="10" t="s">
        <v>12</v>
      </c>
      <c r="C23" s="44">
        <v>19440510</v>
      </c>
      <c r="D23" s="55"/>
      <c r="E23" s="55">
        <v>19440510</v>
      </c>
      <c r="F23" s="55"/>
      <c r="G23" s="55">
        <v>19440510</v>
      </c>
      <c r="H23" s="55"/>
      <c r="I23" s="55">
        <v>19440510</v>
      </c>
    </row>
    <row r="24" spans="1:10" ht="15.75" customHeight="1" outlineLevel="1">
      <c r="A24" s="9" t="s">
        <v>13</v>
      </c>
      <c r="B24" s="10" t="s">
        <v>14</v>
      </c>
      <c r="C24" s="43">
        <f>SUM(C25:C27)</f>
        <v>23025111</v>
      </c>
      <c r="D24" s="54"/>
      <c r="E24" s="54">
        <f>SUM(E25:E27)</f>
        <v>23025111</v>
      </c>
      <c r="F24" s="54"/>
      <c r="G24" s="54">
        <f>SUM(G25:G27)</f>
        <v>23025111</v>
      </c>
      <c r="H24" s="54"/>
      <c r="I24" s="54">
        <f>SUM(I25:I27)</f>
        <v>23025111</v>
      </c>
    </row>
    <row r="25" spans="1:10" ht="25.5" outlineLevel="1">
      <c r="A25" s="13" t="s">
        <v>15</v>
      </c>
      <c r="B25" s="14" t="s">
        <v>16</v>
      </c>
      <c r="C25" s="44">
        <v>22911000</v>
      </c>
      <c r="D25" s="55"/>
      <c r="E25" s="55">
        <v>22911000</v>
      </c>
      <c r="F25" s="55"/>
      <c r="G25" s="55">
        <v>22911000</v>
      </c>
      <c r="H25" s="55"/>
      <c r="I25" s="55">
        <v>22911000</v>
      </c>
    </row>
    <row r="26" spans="1:10" outlineLevel="1">
      <c r="A26" s="13" t="s">
        <v>17</v>
      </c>
      <c r="B26" s="14" t="s">
        <v>18</v>
      </c>
      <c r="C26" s="44">
        <v>85111</v>
      </c>
      <c r="D26" s="55"/>
      <c r="E26" s="55">
        <v>85111</v>
      </c>
      <c r="F26" s="55"/>
      <c r="G26" s="55">
        <v>85111</v>
      </c>
      <c r="H26" s="55"/>
      <c r="I26" s="55">
        <v>85111</v>
      </c>
    </row>
    <row r="27" spans="1:10" ht="25.5" outlineLevel="1">
      <c r="A27" s="13" t="s">
        <v>19</v>
      </c>
      <c r="B27" s="14" t="s">
        <v>20</v>
      </c>
      <c r="C27" s="44">
        <v>29000</v>
      </c>
      <c r="D27" s="55"/>
      <c r="E27" s="55">
        <v>29000</v>
      </c>
      <c r="F27" s="55"/>
      <c r="G27" s="55">
        <v>29000</v>
      </c>
      <c r="H27" s="55"/>
      <c r="I27" s="55">
        <v>29000</v>
      </c>
    </row>
    <row r="28" spans="1:10" ht="15.75" customHeight="1" outlineLevel="1">
      <c r="A28" s="9" t="s">
        <v>21</v>
      </c>
      <c r="B28" s="10" t="s">
        <v>22</v>
      </c>
      <c r="C28" s="43">
        <v>2700230</v>
      </c>
      <c r="D28" s="54"/>
      <c r="E28" s="54">
        <v>2700230</v>
      </c>
      <c r="F28" s="54"/>
      <c r="G28" s="54">
        <v>2700230</v>
      </c>
      <c r="H28" s="54"/>
      <c r="I28" s="54">
        <v>2700230</v>
      </c>
    </row>
    <row r="29" spans="1:10" ht="38.25" outlineLevel="1">
      <c r="A29" s="9" t="s">
        <v>23</v>
      </c>
      <c r="B29" s="10" t="s">
        <v>24</v>
      </c>
      <c r="C29" s="43">
        <f>SUM(C30:C33)</f>
        <v>13481500</v>
      </c>
      <c r="D29" s="54"/>
      <c r="E29" s="54">
        <f>SUM(E30:E33)</f>
        <v>13481500</v>
      </c>
      <c r="F29" s="54"/>
      <c r="G29" s="54">
        <f>SUM(G30:G33)</f>
        <v>13481500</v>
      </c>
      <c r="H29" s="54"/>
      <c r="I29" s="54">
        <f>SUM(I30:I33)</f>
        <v>13481500</v>
      </c>
    </row>
    <row r="30" spans="1:10" s="3" customFormat="1" ht="38.25" outlineLevel="1">
      <c r="A30" s="17" t="s">
        <v>25</v>
      </c>
      <c r="B30" s="16" t="s">
        <v>26</v>
      </c>
      <c r="C30" s="45">
        <v>11234000</v>
      </c>
      <c r="D30" s="56"/>
      <c r="E30" s="56">
        <v>11234000</v>
      </c>
      <c r="F30" s="56"/>
      <c r="G30" s="56">
        <v>11234000</v>
      </c>
      <c r="H30" s="56"/>
      <c r="I30" s="56">
        <v>11234000</v>
      </c>
    </row>
    <row r="31" spans="1:10" s="3" customFormat="1" ht="39.75" customHeight="1" outlineLevel="1">
      <c r="A31" s="17" t="s">
        <v>27</v>
      </c>
      <c r="B31" s="16" t="s">
        <v>28</v>
      </c>
      <c r="C31" s="45">
        <v>217000</v>
      </c>
      <c r="D31" s="56"/>
      <c r="E31" s="56">
        <v>217000</v>
      </c>
      <c r="F31" s="56"/>
      <c r="G31" s="56">
        <v>217000</v>
      </c>
      <c r="H31" s="56"/>
      <c r="I31" s="56">
        <v>217000</v>
      </c>
    </row>
    <row r="32" spans="1:10" s="3" customFormat="1" ht="27.75" customHeight="1" outlineLevel="1">
      <c r="A32" s="17" t="s">
        <v>29</v>
      </c>
      <c r="B32" s="16" t="s">
        <v>30</v>
      </c>
      <c r="C32" s="45">
        <v>980000</v>
      </c>
      <c r="D32" s="56"/>
      <c r="E32" s="56">
        <v>980000</v>
      </c>
      <c r="F32" s="56"/>
      <c r="G32" s="56">
        <v>980000</v>
      </c>
      <c r="H32" s="56"/>
      <c r="I32" s="56">
        <v>980000</v>
      </c>
    </row>
    <row r="33" spans="1:9" s="2" customFormat="1" ht="39.75" customHeight="1" outlineLevel="1">
      <c r="A33" s="15" t="s">
        <v>31</v>
      </c>
      <c r="B33" s="18" t="s">
        <v>32</v>
      </c>
      <c r="C33" s="46">
        <v>1050500</v>
      </c>
      <c r="D33" s="57"/>
      <c r="E33" s="57">
        <v>1050500</v>
      </c>
      <c r="F33" s="57"/>
      <c r="G33" s="57">
        <v>1050500</v>
      </c>
      <c r="H33" s="57"/>
      <c r="I33" s="57">
        <v>1050500</v>
      </c>
    </row>
    <row r="34" spans="1:9" ht="18" customHeight="1" outlineLevel="1">
      <c r="A34" s="9" t="s">
        <v>33</v>
      </c>
      <c r="B34" s="10" t="s">
        <v>34</v>
      </c>
      <c r="C34" s="43">
        <f>C35</f>
        <v>732000</v>
      </c>
      <c r="D34" s="54"/>
      <c r="E34" s="54">
        <f>E35</f>
        <v>732000</v>
      </c>
      <c r="F34" s="54"/>
      <c r="G34" s="54">
        <f>G35</f>
        <v>732000</v>
      </c>
      <c r="H34" s="54"/>
      <c r="I34" s="54">
        <f>I35</f>
        <v>732000</v>
      </c>
    </row>
    <row r="35" spans="1:9" s="3" customFormat="1" ht="12.75" customHeight="1" outlineLevel="1">
      <c r="A35" s="9" t="s">
        <v>35</v>
      </c>
      <c r="B35" s="10" t="s">
        <v>36</v>
      </c>
      <c r="C35" s="45">
        <v>732000</v>
      </c>
      <c r="D35" s="56"/>
      <c r="E35" s="56">
        <v>732000</v>
      </c>
      <c r="F35" s="56"/>
      <c r="G35" s="56">
        <v>732000</v>
      </c>
      <c r="H35" s="56"/>
      <c r="I35" s="56">
        <v>732000</v>
      </c>
    </row>
    <row r="36" spans="1:9" ht="25.5" outlineLevel="1">
      <c r="A36" s="9" t="s">
        <v>37</v>
      </c>
      <c r="B36" s="19" t="s">
        <v>38</v>
      </c>
      <c r="C36" s="43">
        <f>C38</f>
        <v>126573</v>
      </c>
      <c r="D36" s="54"/>
      <c r="E36" s="54">
        <f>E38</f>
        <v>126573</v>
      </c>
      <c r="F36" s="54"/>
      <c r="G36" s="54">
        <f>G38</f>
        <v>126573</v>
      </c>
      <c r="H36" s="54">
        <f>SUM(H37:H38)</f>
        <v>45883.41</v>
      </c>
      <c r="I36" s="54">
        <f>SUM(I37:I38)</f>
        <v>172456.41</v>
      </c>
    </row>
    <row r="37" spans="1:9" ht="25.5" outlineLevel="1">
      <c r="A37" s="58" t="s">
        <v>140</v>
      </c>
      <c r="B37" s="16" t="s">
        <v>96</v>
      </c>
      <c r="C37" s="43"/>
      <c r="D37" s="54"/>
      <c r="E37" s="54"/>
      <c r="F37" s="54"/>
      <c r="G37" s="54"/>
      <c r="H37" s="55">
        <f>13177.3+15672.45+17033.66</f>
        <v>45883.41</v>
      </c>
      <c r="I37" s="55">
        <f>H37</f>
        <v>45883.41</v>
      </c>
    </row>
    <row r="38" spans="1:9" ht="15" customHeight="1" outlineLevel="1">
      <c r="A38" s="15" t="s">
        <v>39</v>
      </c>
      <c r="B38" s="16" t="s">
        <v>40</v>
      </c>
      <c r="C38" s="44">
        <v>126573</v>
      </c>
      <c r="D38" s="55"/>
      <c r="E38" s="55">
        <v>126573</v>
      </c>
      <c r="F38" s="55"/>
      <c r="G38" s="55">
        <v>126573</v>
      </c>
      <c r="H38" s="55"/>
      <c r="I38" s="55">
        <v>126573</v>
      </c>
    </row>
    <row r="39" spans="1:9" ht="27" customHeight="1" outlineLevel="1">
      <c r="A39" s="9" t="s">
        <v>41</v>
      </c>
      <c r="B39" s="19" t="s">
        <v>42</v>
      </c>
      <c r="C39" s="43">
        <f>SUM(C40:C41)</f>
        <v>3519444</v>
      </c>
      <c r="D39" s="54"/>
      <c r="E39" s="54">
        <f>SUM(E40:E41)</f>
        <v>3519444</v>
      </c>
      <c r="F39" s="54"/>
      <c r="G39" s="54">
        <f>SUM(G40:G41)</f>
        <v>3519444</v>
      </c>
      <c r="H39" s="54"/>
      <c r="I39" s="54">
        <f>SUM(I40:I41)</f>
        <v>3519444</v>
      </c>
    </row>
    <row r="40" spans="1:9" ht="54.75" customHeight="1" outlineLevel="1">
      <c r="A40" s="15" t="s">
        <v>43</v>
      </c>
      <c r="B40" s="16" t="s">
        <v>44</v>
      </c>
      <c r="C40" s="44">
        <v>2104000</v>
      </c>
      <c r="D40" s="55"/>
      <c r="E40" s="55">
        <v>2104000</v>
      </c>
      <c r="F40" s="55"/>
      <c r="G40" s="55">
        <v>2104000</v>
      </c>
      <c r="H40" s="55"/>
      <c r="I40" s="55">
        <v>2104000</v>
      </c>
    </row>
    <row r="41" spans="1:9" ht="39.75" customHeight="1" outlineLevel="1">
      <c r="A41" s="15" t="s">
        <v>45</v>
      </c>
      <c r="B41" s="16" t="s">
        <v>46</v>
      </c>
      <c r="C41" s="44">
        <v>1415444</v>
      </c>
      <c r="D41" s="55"/>
      <c r="E41" s="55">
        <v>1415444</v>
      </c>
      <c r="F41" s="55"/>
      <c r="G41" s="55">
        <v>1415444</v>
      </c>
      <c r="H41" s="55"/>
      <c r="I41" s="55">
        <v>1415444</v>
      </c>
    </row>
    <row r="42" spans="1:9" ht="18.75" customHeight="1" outlineLevel="1">
      <c r="A42" s="9" t="s">
        <v>47</v>
      </c>
      <c r="B42" s="19" t="s">
        <v>48</v>
      </c>
      <c r="C42" s="44">
        <v>2930000</v>
      </c>
      <c r="D42" s="55"/>
      <c r="E42" s="55">
        <v>2930000</v>
      </c>
      <c r="F42" s="55"/>
      <c r="G42" s="55">
        <v>2930000</v>
      </c>
      <c r="H42" s="55"/>
      <c r="I42" s="55">
        <v>2930000</v>
      </c>
    </row>
    <row r="43" spans="1:9" s="6" customFormat="1">
      <c r="A43" s="7" t="s">
        <v>49</v>
      </c>
      <c r="B43" s="20" t="s">
        <v>50</v>
      </c>
      <c r="C43" s="42">
        <f t="shared" ref="C43:I43" si="0">C44+C85+C87+C91</f>
        <v>802378400</v>
      </c>
      <c r="D43" s="42">
        <f t="shared" si="0"/>
        <v>635371.53999999957</v>
      </c>
      <c r="E43" s="42">
        <f t="shared" si="0"/>
        <v>803013771.53999996</v>
      </c>
      <c r="F43" s="42">
        <f t="shared" si="0"/>
        <v>14518074.780000001</v>
      </c>
      <c r="G43" s="42">
        <f t="shared" si="0"/>
        <v>817531846.32000005</v>
      </c>
      <c r="H43" s="42">
        <f t="shared" si="0"/>
        <v>26329696</v>
      </c>
      <c r="I43" s="42">
        <f t="shared" si="0"/>
        <v>843861542.32000005</v>
      </c>
    </row>
    <row r="44" spans="1:9" s="22" customFormat="1" ht="25.5">
      <c r="A44" s="21" t="s">
        <v>82</v>
      </c>
      <c r="B44" s="18" t="s">
        <v>51</v>
      </c>
      <c r="C44" s="40">
        <f t="shared" ref="C44:I44" si="1">C45+C47+C64+C79</f>
        <v>802378400</v>
      </c>
      <c r="D44" s="40">
        <f t="shared" si="1"/>
        <v>356459</v>
      </c>
      <c r="E44" s="40">
        <f t="shared" si="1"/>
        <v>802734859</v>
      </c>
      <c r="F44" s="40">
        <f t="shared" si="1"/>
        <v>8688532.7200000007</v>
      </c>
      <c r="G44" s="40">
        <f t="shared" si="1"/>
        <v>811423391.72000003</v>
      </c>
      <c r="H44" s="40">
        <f t="shared" si="1"/>
        <v>26329696</v>
      </c>
      <c r="I44" s="40">
        <f t="shared" si="1"/>
        <v>837753087.72000003</v>
      </c>
    </row>
    <row r="45" spans="1:9" s="6" customFormat="1" ht="27" customHeight="1">
      <c r="A45" s="7" t="s">
        <v>52</v>
      </c>
      <c r="B45" s="20" t="s">
        <v>74</v>
      </c>
      <c r="C45" s="42">
        <f>C46</f>
        <v>52021200</v>
      </c>
      <c r="D45" s="53"/>
      <c r="E45" s="53">
        <f>E46</f>
        <v>52021200</v>
      </c>
      <c r="F45" s="53"/>
      <c r="G45" s="53">
        <f>G46</f>
        <v>52021200</v>
      </c>
      <c r="H45" s="53"/>
      <c r="I45" s="53">
        <f>I46</f>
        <v>52021200</v>
      </c>
    </row>
    <row r="46" spans="1:9" s="22" customFormat="1" ht="25.5">
      <c r="A46" s="11" t="s">
        <v>75</v>
      </c>
      <c r="B46" s="23" t="s">
        <v>81</v>
      </c>
      <c r="C46" s="40">
        <v>52021200</v>
      </c>
      <c r="D46" s="60"/>
      <c r="E46" s="60">
        <v>52021200</v>
      </c>
      <c r="F46" s="60"/>
      <c r="G46" s="60">
        <v>52021200</v>
      </c>
      <c r="H46" s="60"/>
      <c r="I46" s="60">
        <v>52021200</v>
      </c>
    </row>
    <row r="47" spans="1:9" s="6" customFormat="1" ht="25.5">
      <c r="A47" s="7" t="s">
        <v>53</v>
      </c>
      <c r="B47" s="20" t="s">
        <v>71</v>
      </c>
      <c r="C47" s="42">
        <f>SUM(C48:C62)</f>
        <v>161048200</v>
      </c>
      <c r="D47" s="53">
        <f>SUM(D48:D62)</f>
        <v>300900</v>
      </c>
      <c r="E47" s="53">
        <f>SUM(E48:E62)</f>
        <v>161349100</v>
      </c>
      <c r="F47" s="53">
        <f>SUM(F48:F62)</f>
        <v>8641232.7200000007</v>
      </c>
      <c r="G47" s="53">
        <f>SUM(G48:G62)</f>
        <v>169990332.72</v>
      </c>
      <c r="H47" s="53">
        <f>SUM(H48:H63)</f>
        <v>13095400</v>
      </c>
      <c r="I47" s="53">
        <f>SUM(I48:I63)</f>
        <v>183085732.72</v>
      </c>
    </row>
    <row r="48" spans="1:9" ht="66" customHeight="1">
      <c r="A48" s="24" t="s">
        <v>57</v>
      </c>
      <c r="B48" s="25" t="s">
        <v>94</v>
      </c>
      <c r="C48" s="40">
        <v>1767000</v>
      </c>
      <c r="D48" s="60"/>
      <c r="E48" s="60">
        <v>1767000</v>
      </c>
      <c r="F48" s="60"/>
      <c r="G48" s="60">
        <v>1767000</v>
      </c>
      <c r="H48" s="60"/>
      <c r="I48" s="60">
        <v>1767000</v>
      </c>
    </row>
    <row r="49" spans="1:9" ht="39.75" customHeight="1">
      <c r="A49" s="58" t="s">
        <v>121</v>
      </c>
      <c r="B49" s="92" t="s">
        <v>122</v>
      </c>
      <c r="C49" s="40"/>
      <c r="D49" s="60"/>
      <c r="E49" s="60"/>
      <c r="F49" s="60">
        <v>507522.04</v>
      </c>
      <c r="G49" s="60">
        <f t="shared" ref="G49:G55" si="2">F49</f>
        <v>507522.04</v>
      </c>
      <c r="H49" s="60"/>
      <c r="I49" s="60">
        <v>507522.04</v>
      </c>
    </row>
    <row r="50" spans="1:9" ht="39" customHeight="1">
      <c r="A50" s="64" t="s">
        <v>123</v>
      </c>
      <c r="B50" s="65" t="s">
        <v>97</v>
      </c>
      <c r="C50" s="40"/>
      <c r="D50" s="60"/>
      <c r="E50" s="60"/>
      <c r="F50" s="60">
        <v>30178.86</v>
      </c>
      <c r="G50" s="60">
        <f t="shared" si="2"/>
        <v>30178.86</v>
      </c>
      <c r="H50" s="60"/>
      <c r="I50" s="60">
        <v>30178.86</v>
      </c>
    </row>
    <row r="51" spans="1:9" ht="41.25" customHeight="1">
      <c r="A51" s="85" t="s">
        <v>124</v>
      </c>
      <c r="B51" s="65" t="s">
        <v>98</v>
      </c>
      <c r="C51" s="40"/>
      <c r="D51" s="60"/>
      <c r="E51" s="60"/>
      <c r="F51" s="60">
        <v>6209187.9400000004</v>
      </c>
      <c r="G51" s="60">
        <f t="shared" si="2"/>
        <v>6209187.9400000004</v>
      </c>
      <c r="H51" s="60"/>
      <c r="I51" s="60">
        <v>6209187.9400000004</v>
      </c>
    </row>
    <row r="52" spans="1:9" ht="26.25" customHeight="1">
      <c r="A52" s="64" t="s">
        <v>125</v>
      </c>
      <c r="B52" s="93" t="s">
        <v>93</v>
      </c>
      <c r="C52" s="40"/>
      <c r="D52" s="60"/>
      <c r="E52" s="60"/>
      <c r="F52" s="60">
        <v>872712</v>
      </c>
      <c r="G52" s="60">
        <f t="shared" si="2"/>
        <v>872712</v>
      </c>
      <c r="H52" s="60"/>
      <c r="I52" s="60">
        <v>872712</v>
      </c>
    </row>
    <row r="53" spans="1:9" ht="30.75" customHeight="1">
      <c r="A53" s="64" t="s">
        <v>126</v>
      </c>
      <c r="B53" s="93" t="s">
        <v>93</v>
      </c>
      <c r="C53" s="40"/>
      <c r="D53" s="60"/>
      <c r="E53" s="60"/>
      <c r="F53" s="60">
        <v>200000</v>
      </c>
      <c r="G53" s="60">
        <f t="shared" si="2"/>
        <v>200000</v>
      </c>
      <c r="H53" s="60"/>
      <c r="I53" s="60">
        <v>200000</v>
      </c>
    </row>
    <row r="54" spans="1:9" ht="30.75" customHeight="1">
      <c r="A54" s="64" t="s">
        <v>127</v>
      </c>
      <c r="B54" s="93" t="s">
        <v>93</v>
      </c>
      <c r="C54" s="40"/>
      <c r="D54" s="60"/>
      <c r="E54" s="60"/>
      <c r="F54" s="60">
        <v>282000</v>
      </c>
      <c r="G54" s="60">
        <f t="shared" si="2"/>
        <v>282000</v>
      </c>
      <c r="H54" s="60"/>
      <c r="I54" s="60">
        <v>282000</v>
      </c>
    </row>
    <row r="55" spans="1:9" ht="30.75" customHeight="1">
      <c r="A55" s="85" t="s">
        <v>128</v>
      </c>
      <c r="B55" s="93" t="s">
        <v>93</v>
      </c>
      <c r="C55" s="40"/>
      <c r="D55" s="60"/>
      <c r="E55" s="60"/>
      <c r="F55" s="60">
        <v>539631.88</v>
      </c>
      <c r="G55" s="60">
        <f t="shared" si="2"/>
        <v>539631.88</v>
      </c>
      <c r="H55" s="60"/>
      <c r="I55" s="60">
        <v>539631.88</v>
      </c>
    </row>
    <row r="56" spans="1:9" ht="28.5" customHeight="1">
      <c r="A56" s="62" t="s">
        <v>115</v>
      </c>
      <c r="B56" s="25" t="s">
        <v>93</v>
      </c>
      <c r="C56" s="40"/>
      <c r="D56" s="60">
        <v>75900</v>
      </c>
      <c r="E56" s="60">
        <f>D56</f>
        <v>75900</v>
      </c>
      <c r="F56" s="60"/>
      <c r="G56" s="60">
        <v>75900</v>
      </c>
      <c r="H56" s="60"/>
      <c r="I56" s="60">
        <v>75900</v>
      </c>
    </row>
    <row r="57" spans="1:9" ht="41.25" customHeight="1">
      <c r="A57" s="24" t="s">
        <v>76</v>
      </c>
      <c r="B57" s="25" t="s">
        <v>93</v>
      </c>
      <c r="C57" s="40">
        <v>25600</v>
      </c>
      <c r="D57" s="60"/>
      <c r="E57" s="60">
        <v>25600</v>
      </c>
      <c r="F57" s="60"/>
      <c r="G57" s="60">
        <v>25600</v>
      </c>
      <c r="H57" s="60"/>
      <c r="I57" s="60">
        <v>25600</v>
      </c>
    </row>
    <row r="58" spans="1:9" s="6" customFormat="1" ht="51">
      <c r="A58" s="24" t="s">
        <v>54</v>
      </c>
      <c r="B58" s="25" t="s">
        <v>93</v>
      </c>
      <c r="C58" s="40">
        <v>256000</v>
      </c>
      <c r="D58" s="60"/>
      <c r="E58" s="60">
        <v>256000</v>
      </c>
      <c r="F58" s="60"/>
      <c r="G58" s="60">
        <v>256000</v>
      </c>
      <c r="H58" s="60"/>
      <c r="I58" s="60">
        <v>256000</v>
      </c>
    </row>
    <row r="59" spans="1:9" ht="25.5">
      <c r="A59" s="24" t="s">
        <v>55</v>
      </c>
      <c r="B59" s="25" t="s">
        <v>93</v>
      </c>
      <c r="C59" s="40">
        <v>798600</v>
      </c>
      <c r="D59" s="60">
        <v>225000</v>
      </c>
      <c r="E59" s="60">
        <f>C59+D59</f>
        <v>1023600</v>
      </c>
      <c r="F59" s="60"/>
      <c r="G59" s="60">
        <v>1023600</v>
      </c>
      <c r="H59" s="60"/>
      <c r="I59" s="60">
        <v>1023600</v>
      </c>
    </row>
    <row r="60" spans="1:9" ht="40.5" customHeight="1">
      <c r="A60" s="24" t="s">
        <v>88</v>
      </c>
      <c r="B60" s="25" t="s">
        <v>93</v>
      </c>
      <c r="C60" s="40">
        <v>843600</v>
      </c>
      <c r="D60" s="60"/>
      <c r="E60" s="60">
        <v>843600</v>
      </c>
      <c r="F60" s="60"/>
      <c r="G60" s="60">
        <v>843600</v>
      </c>
      <c r="H60" s="60"/>
      <c r="I60" s="60">
        <v>843600</v>
      </c>
    </row>
    <row r="61" spans="1:9" ht="63.75">
      <c r="A61" s="24" t="s">
        <v>89</v>
      </c>
      <c r="B61" s="25" t="s">
        <v>93</v>
      </c>
      <c r="C61" s="40">
        <v>15631800</v>
      </c>
      <c r="D61" s="60"/>
      <c r="E61" s="60">
        <v>15631800</v>
      </c>
      <c r="F61" s="60"/>
      <c r="G61" s="60">
        <v>15631800</v>
      </c>
      <c r="H61" s="60"/>
      <c r="I61" s="60">
        <v>15631800</v>
      </c>
    </row>
    <row r="62" spans="1:9" ht="14.25" customHeight="1">
      <c r="A62" s="24" t="s">
        <v>56</v>
      </c>
      <c r="B62" s="25" t="s">
        <v>93</v>
      </c>
      <c r="C62" s="40">
        <v>141725600</v>
      </c>
      <c r="D62" s="60"/>
      <c r="E62" s="60">
        <v>141725600</v>
      </c>
      <c r="F62" s="60"/>
      <c r="G62" s="60">
        <v>141725600</v>
      </c>
      <c r="H62" s="60"/>
      <c r="I62" s="60">
        <v>141725600</v>
      </c>
    </row>
    <row r="63" spans="1:9" ht="26.25" customHeight="1">
      <c r="A63" s="62" t="s">
        <v>138</v>
      </c>
      <c r="B63" s="25" t="s">
        <v>93</v>
      </c>
      <c r="C63" s="40"/>
      <c r="D63" s="60"/>
      <c r="E63" s="60"/>
      <c r="F63" s="60"/>
      <c r="G63" s="60"/>
      <c r="H63" s="60">
        <v>13095400</v>
      </c>
      <c r="I63" s="60">
        <f>H63</f>
        <v>13095400</v>
      </c>
    </row>
    <row r="64" spans="1:9" s="27" customFormat="1" ht="26.25" customHeight="1">
      <c r="A64" s="26" t="s">
        <v>58</v>
      </c>
      <c r="B64" s="20" t="s">
        <v>70</v>
      </c>
      <c r="C64" s="42">
        <f t="shared" ref="C64:I64" si="3">SUM(C65:C78)</f>
        <v>541336200</v>
      </c>
      <c r="D64" s="53">
        <f t="shared" si="3"/>
        <v>91.88</v>
      </c>
      <c r="E64" s="53">
        <f t="shared" si="3"/>
        <v>541336291.88</v>
      </c>
      <c r="F64" s="53">
        <f t="shared" si="3"/>
        <v>0</v>
      </c>
      <c r="G64" s="53">
        <f t="shared" si="3"/>
        <v>541336291.88</v>
      </c>
      <c r="H64" s="53">
        <f t="shared" si="3"/>
        <v>10737200</v>
      </c>
      <c r="I64" s="53">
        <f t="shared" si="3"/>
        <v>552073491.88</v>
      </c>
    </row>
    <row r="65" spans="1:9" s="31" customFormat="1" ht="51">
      <c r="A65" s="29" t="s">
        <v>80</v>
      </c>
      <c r="B65" s="30" t="s">
        <v>72</v>
      </c>
      <c r="C65" s="40">
        <v>5724500</v>
      </c>
      <c r="D65" s="60"/>
      <c r="E65" s="60">
        <v>5724500</v>
      </c>
      <c r="F65" s="60"/>
      <c r="G65" s="60">
        <v>5724500</v>
      </c>
      <c r="H65" s="60"/>
      <c r="I65" s="60">
        <v>5724500</v>
      </c>
    </row>
    <row r="66" spans="1:9" s="31" customFormat="1" ht="38.25">
      <c r="A66" s="32" t="s">
        <v>78</v>
      </c>
      <c r="B66" s="30" t="s">
        <v>72</v>
      </c>
      <c r="C66" s="40">
        <v>3246700</v>
      </c>
      <c r="D66" s="60"/>
      <c r="E66" s="60">
        <v>3246700</v>
      </c>
      <c r="F66" s="60"/>
      <c r="G66" s="60">
        <v>3246700</v>
      </c>
      <c r="H66" s="60"/>
      <c r="I66" s="60">
        <v>3246700</v>
      </c>
    </row>
    <row r="67" spans="1:9" ht="38.25">
      <c r="A67" s="24" t="s">
        <v>60</v>
      </c>
      <c r="B67" s="30" t="s">
        <v>72</v>
      </c>
      <c r="C67" s="40">
        <v>999000</v>
      </c>
      <c r="D67" s="60"/>
      <c r="E67" s="60">
        <v>999000</v>
      </c>
      <c r="F67" s="60"/>
      <c r="G67" s="60">
        <v>999000</v>
      </c>
      <c r="H67" s="60"/>
      <c r="I67" s="60">
        <v>999000</v>
      </c>
    </row>
    <row r="68" spans="1:9" ht="12.75" customHeight="1">
      <c r="A68" s="24" t="s">
        <v>61</v>
      </c>
      <c r="B68" s="30" t="s">
        <v>72</v>
      </c>
      <c r="C68" s="40">
        <v>249700</v>
      </c>
      <c r="D68" s="60"/>
      <c r="E68" s="60">
        <v>249700</v>
      </c>
      <c r="F68" s="60"/>
      <c r="G68" s="60">
        <v>249700</v>
      </c>
      <c r="H68" s="60"/>
      <c r="I68" s="60">
        <v>249700</v>
      </c>
    </row>
    <row r="69" spans="1:9" ht="25.5">
      <c r="A69" s="24" t="s">
        <v>62</v>
      </c>
      <c r="B69" s="30" t="s">
        <v>72</v>
      </c>
      <c r="C69" s="40">
        <v>1012500</v>
      </c>
      <c r="D69" s="60"/>
      <c r="E69" s="60">
        <v>1012500</v>
      </c>
      <c r="F69" s="60"/>
      <c r="G69" s="60">
        <v>1012500</v>
      </c>
      <c r="H69" s="60"/>
      <c r="I69" s="60">
        <v>1012500</v>
      </c>
    </row>
    <row r="70" spans="1:9" ht="51">
      <c r="A70" s="24" t="s">
        <v>63</v>
      </c>
      <c r="B70" s="30" t="s">
        <v>72</v>
      </c>
      <c r="C70" s="40">
        <v>10000</v>
      </c>
      <c r="D70" s="60"/>
      <c r="E70" s="60">
        <v>10000</v>
      </c>
      <c r="F70" s="60"/>
      <c r="G70" s="60">
        <v>10000</v>
      </c>
      <c r="H70" s="60"/>
      <c r="I70" s="60">
        <v>10000</v>
      </c>
    </row>
    <row r="71" spans="1:9" ht="25.5">
      <c r="A71" s="24" t="s">
        <v>64</v>
      </c>
      <c r="B71" s="30" t="s">
        <v>72</v>
      </c>
      <c r="C71" s="40">
        <v>25000</v>
      </c>
      <c r="D71" s="60"/>
      <c r="E71" s="60">
        <v>25000</v>
      </c>
      <c r="F71" s="60"/>
      <c r="G71" s="60">
        <v>25000</v>
      </c>
      <c r="H71" s="60"/>
      <c r="I71" s="60">
        <v>25000</v>
      </c>
    </row>
    <row r="72" spans="1:9" ht="39" customHeight="1">
      <c r="A72" s="76" t="s">
        <v>113</v>
      </c>
      <c r="B72" s="30" t="s">
        <v>72</v>
      </c>
      <c r="C72" s="40">
        <v>6586100</v>
      </c>
      <c r="D72" s="60">
        <v>38</v>
      </c>
      <c r="E72" s="60">
        <f>C72+D72</f>
        <v>6586138</v>
      </c>
      <c r="F72" s="60"/>
      <c r="G72" s="60">
        <v>6586138</v>
      </c>
      <c r="H72" s="60"/>
      <c r="I72" s="60">
        <v>6586138</v>
      </c>
    </row>
    <row r="73" spans="1:9" ht="51">
      <c r="A73" s="24" t="s">
        <v>77</v>
      </c>
      <c r="B73" s="33" t="s">
        <v>73</v>
      </c>
      <c r="C73" s="40">
        <v>9352700</v>
      </c>
      <c r="D73" s="60"/>
      <c r="E73" s="60">
        <v>9352700</v>
      </c>
      <c r="F73" s="60"/>
      <c r="G73" s="60">
        <v>9352700</v>
      </c>
      <c r="H73" s="60"/>
      <c r="I73" s="60">
        <v>9352700</v>
      </c>
    </row>
    <row r="74" spans="1:9" ht="102">
      <c r="A74" s="24" t="s">
        <v>90</v>
      </c>
      <c r="B74" s="33" t="s">
        <v>84</v>
      </c>
      <c r="C74" s="40">
        <v>3328900</v>
      </c>
      <c r="D74" s="60">
        <v>11.6</v>
      </c>
      <c r="E74" s="60">
        <f>C74+D74</f>
        <v>3328911.6</v>
      </c>
      <c r="F74" s="60"/>
      <c r="G74" s="60">
        <v>3328911.6</v>
      </c>
      <c r="H74" s="60"/>
      <c r="I74" s="60">
        <v>3328911.6</v>
      </c>
    </row>
    <row r="75" spans="1:9" ht="38.25">
      <c r="A75" s="24" t="s">
        <v>59</v>
      </c>
      <c r="B75" s="28" t="s">
        <v>69</v>
      </c>
      <c r="C75" s="40">
        <v>2180400</v>
      </c>
      <c r="D75" s="60"/>
      <c r="E75" s="60">
        <v>2180400</v>
      </c>
      <c r="F75" s="60"/>
      <c r="G75" s="60">
        <v>2180400</v>
      </c>
      <c r="H75" s="60"/>
      <c r="I75" s="60">
        <v>2180400</v>
      </c>
    </row>
    <row r="76" spans="1:9" s="27" customFormat="1" ht="38.25" customHeight="1">
      <c r="A76" s="58" t="s">
        <v>112</v>
      </c>
      <c r="B76" s="30" t="s">
        <v>111</v>
      </c>
      <c r="C76" s="40">
        <v>140600</v>
      </c>
      <c r="D76" s="60"/>
      <c r="E76" s="60">
        <v>140600</v>
      </c>
      <c r="F76" s="60"/>
      <c r="G76" s="60">
        <v>140600</v>
      </c>
      <c r="H76" s="60"/>
      <c r="I76" s="60">
        <v>140600</v>
      </c>
    </row>
    <row r="77" spans="1:9" ht="63.75">
      <c r="A77" s="24" t="s">
        <v>65</v>
      </c>
      <c r="B77" s="33" t="s">
        <v>83</v>
      </c>
      <c r="C77" s="40">
        <v>2635400</v>
      </c>
      <c r="D77" s="60">
        <v>42.28</v>
      </c>
      <c r="E77" s="60">
        <f>C77+D77</f>
        <v>2635442.2799999998</v>
      </c>
      <c r="F77" s="60"/>
      <c r="G77" s="60">
        <v>2635442.2799999998</v>
      </c>
      <c r="H77" s="60"/>
      <c r="I77" s="60">
        <v>2635442.2799999998</v>
      </c>
    </row>
    <row r="78" spans="1:9" ht="18" customHeight="1">
      <c r="A78" s="34" t="s">
        <v>79</v>
      </c>
      <c r="B78" s="33" t="s">
        <v>83</v>
      </c>
      <c r="C78" s="40">
        <v>505844700</v>
      </c>
      <c r="D78" s="60"/>
      <c r="E78" s="60">
        <v>505844700</v>
      </c>
      <c r="F78" s="60"/>
      <c r="G78" s="60">
        <v>505844700</v>
      </c>
      <c r="H78" s="60">
        <v>10737200</v>
      </c>
      <c r="I78" s="60">
        <f>505844700+H78</f>
        <v>516581900</v>
      </c>
    </row>
    <row r="79" spans="1:9" s="31" customFormat="1" ht="28.5" customHeight="1">
      <c r="A79" s="7" t="s">
        <v>66</v>
      </c>
      <c r="B79" s="35" t="s">
        <v>85</v>
      </c>
      <c r="C79" s="47">
        <f>SUM(C82:C83)</f>
        <v>47972800</v>
      </c>
      <c r="D79" s="63">
        <f>SUM(D81:D83)</f>
        <v>55467.12</v>
      </c>
      <c r="E79" s="63">
        <f>SUM(E80:E83)</f>
        <v>48028267.119999997</v>
      </c>
      <c r="F79" s="63">
        <f>SUM(F80:F83)</f>
        <v>47300</v>
      </c>
      <c r="G79" s="63">
        <f>SUM(G80:G83)</f>
        <v>48075567.119999997</v>
      </c>
      <c r="H79" s="63">
        <f>SUM(H80:H84)</f>
        <v>2497096</v>
      </c>
      <c r="I79" s="63">
        <f>SUM(I80:I84)</f>
        <v>50572663.119999997</v>
      </c>
    </row>
    <row r="80" spans="1:9" s="31" customFormat="1" ht="28.5" customHeight="1">
      <c r="A80" s="82" t="s">
        <v>129</v>
      </c>
      <c r="B80" s="83" t="s">
        <v>117</v>
      </c>
      <c r="C80" s="47"/>
      <c r="D80" s="63"/>
      <c r="E80" s="63"/>
      <c r="F80" s="60">
        <v>30000</v>
      </c>
      <c r="G80" s="60">
        <f>F80</f>
        <v>30000</v>
      </c>
      <c r="H80" s="60"/>
      <c r="I80" s="60">
        <v>30000</v>
      </c>
    </row>
    <row r="81" spans="1:21" s="31" customFormat="1" ht="28.5" customHeight="1">
      <c r="A81" s="82" t="s">
        <v>116</v>
      </c>
      <c r="B81" s="83" t="s">
        <v>117</v>
      </c>
      <c r="C81" s="47"/>
      <c r="D81" s="60">
        <v>55467</v>
      </c>
      <c r="E81" s="60">
        <f>D81</f>
        <v>55467</v>
      </c>
      <c r="F81" s="60">
        <v>17300</v>
      </c>
      <c r="G81" s="60">
        <f>55467+F81</f>
        <v>72767</v>
      </c>
      <c r="H81" s="60">
        <v>496</v>
      </c>
      <c r="I81" s="60">
        <f>72767+H81</f>
        <v>73263</v>
      </c>
    </row>
    <row r="82" spans="1:21" ht="39.75" customHeight="1">
      <c r="A82" s="77" t="s">
        <v>114</v>
      </c>
      <c r="B82" s="18" t="s">
        <v>86</v>
      </c>
      <c r="C82" s="40">
        <v>47820400</v>
      </c>
      <c r="D82" s="60"/>
      <c r="E82" s="60">
        <v>47820400</v>
      </c>
      <c r="F82" s="60"/>
      <c r="G82" s="60">
        <v>47820400</v>
      </c>
      <c r="H82" s="60"/>
      <c r="I82" s="60">
        <v>47820400</v>
      </c>
    </row>
    <row r="83" spans="1:21" ht="53.25" customHeight="1">
      <c r="A83" s="36" t="s">
        <v>92</v>
      </c>
      <c r="B83" s="18" t="s">
        <v>86</v>
      </c>
      <c r="C83" s="91">
        <v>152400</v>
      </c>
      <c r="D83" s="66">
        <v>0.12</v>
      </c>
      <c r="E83" s="66">
        <f>C83+D83</f>
        <v>152400.12</v>
      </c>
      <c r="F83" s="66"/>
      <c r="G83" s="66">
        <v>152400.12</v>
      </c>
      <c r="H83" s="66"/>
      <c r="I83" s="66">
        <v>152400.12</v>
      </c>
    </row>
    <row r="84" spans="1:21" ht="27" customHeight="1">
      <c r="A84" s="67" t="s">
        <v>139</v>
      </c>
      <c r="B84" s="18" t="s">
        <v>86</v>
      </c>
      <c r="C84" s="91"/>
      <c r="D84" s="66"/>
      <c r="E84" s="66"/>
      <c r="F84" s="66"/>
      <c r="G84" s="66"/>
      <c r="H84" s="66">
        <v>2496600</v>
      </c>
      <c r="I84" s="66">
        <f>H84</f>
        <v>2496600</v>
      </c>
    </row>
    <row r="85" spans="1:21" s="71" customFormat="1" ht="14.25" customHeight="1">
      <c r="A85" s="84" t="s">
        <v>99</v>
      </c>
      <c r="B85" s="68" t="s">
        <v>100</v>
      </c>
      <c r="C85" s="69">
        <f>C86</f>
        <v>0</v>
      </c>
      <c r="D85" s="69">
        <f>D86</f>
        <v>0</v>
      </c>
      <c r="E85" s="70">
        <f>SUM(C85:D85)</f>
        <v>0</v>
      </c>
      <c r="F85" s="69">
        <f>F86</f>
        <v>6108454</v>
      </c>
      <c r="G85" s="70">
        <f>SUM(E85:F85)</f>
        <v>6108454</v>
      </c>
      <c r="H85" s="69">
        <f>H86</f>
        <v>0</v>
      </c>
      <c r="I85" s="70">
        <f>SUM(G85:H85)</f>
        <v>6108454</v>
      </c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</row>
    <row r="86" spans="1:21" ht="25.5">
      <c r="A86" s="85" t="s">
        <v>101</v>
      </c>
      <c r="B86" s="72" t="s">
        <v>102</v>
      </c>
      <c r="C86" s="73"/>
      <c r="D86" s="73"/>
      <c r="E86" s="66">
        <f>SUM(C86:D86)</f>
        <v>0</v>
      </c>
      <c r="F86" s="73">
        <f>6108454</f>
        <v>6108454</v>
      </c>
      <c r="G86" s="66">
        <f>SUM(E86:F86)</f>
        <v>6108454</v>
      </c>
      <c r="H86" s="73"/>
      <c r="I86" s="66">
        <v>6108454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</row>
    <row r="87" spans="1:21" s="71" customFormat="1" ht="38.25">
      <c r="A87" s="84" t="s">
        <v>103</v>
      </c>
      <c r="B87" s="74" t="s">
        <v>104</v>
      </c>
      <c r="C87" s="69">
        <f t="shared" ref="C87:I87" si="4">SUM(C88:C90)</f>
        <v>0</v>
      </c>
      <c r="D87" s="69">
        <f t="shared" si="4"/>
        <v>2811200.03</v>
      </c>
      <c r="E87" s="70">
        <f t="shared" si="4"/>
        <v>2811200.03</v>
      </c>
      <c r="F87" s="69">
        <f t="shared" si="4"/>
        <v>-1058911.94</v>
      </c>
      <c r="G87" s="70">
        <f t="shared" si="4"/>
        <v>1752288.0899999999</v>
      </c>
      <c r="H87" s="69">
        <f t="shared" si="4"/>
        <v>0</v>
      </c>
      <c r="I87" s="70">
        <f t="shared" si="4"/>
        <v>1752288.0899999999</v>
      </c>
      <c r="J87" s="4"/>
      <c r="K87" s="38"/>
      <c r="L87" s="4"/>
      <c r="M87" s="38"/>
      <c r="N87" s="4"/>
      <c r="O87" s="4"/>
      <c r="P87" s="4"/>
      <c r="Q87" s="4"/>
      <c r="R87" s="4"/>
      <c r="S87" s="4"/>
      <c r="T87" s="4"/>
      <c r="U87" s="4"/>
    </row>
    <row r="88" spans="1:21" s="71" customFormat="1" ht="76.5">
      <c r="A88" s="94" t="s">
        <v>130</v>
      </c>
      <c r="B88" s="92" t="s">
        <v>131</v>
      </c>
      <c r="C88" s="69"/>
      <c r="D88" s="69"/>
      <c r="E88" s="70"/>
      <c r="F88" s="73">
        <v>1136104.44</v>
      </c>
      <c r="G88" s="66">
        <f>SUM(E88:F88)</f>
        <v>1136104.44</v>
      </c>
      <c r="H88" s="73"/>
      <c r="I88" s="66">
        <v>1136104.44</v>
      </c>
      <c r="J88" s="4"/>
      <c r="K88" s="38"/>
      <c r="L88" s="4"/>
      <c r="M88" s="38"/>
      <c r="N88" s="4"/>
      <c r="O88" s="4"/>
      <c r="P88" s="4"/>
      <c r="Q88" s="4"/>
      <c r="R88" s="4"/>
      <c r="S88" s="4"/>
      <c r="T88" s="4"/>
      <c r="U88" s="4"/>
    </row>
    <row r="89" spans="1:21" s="71" customFormat="1" ht="51">
      <c r="A89" s="58" t="s">
        <v>134</v>
      </c>
      <c r="B89" s="92" t="s">
        <v>133</v>
      </c>
      <c r="C89" s="69"/>
      <c r="D89" s="69"/>
      <c r="E89" s="70"/>
      <c r="F89" s="73">
        <v>1377.13</v>
      </c>
      <c r="G89" s="66">
        <f>SUM(E89:F89)</f>
        <v>1377.13</v>
      </c>
      <c r="H89" s="73"/>
      <c r="I89" s="66">
        <v>1377.13</v>
      </c>
      <c r="J89" s="4"/>
      <c r="K89" s="38"/>
      <c r="L89" s="4"/>
      <c r="M89" s="38"/>
      <c r="N89" s="4"/>
      <c r="O89" s="4"/>
      <c r="P89" s="4"/>
      <c r="Q89" s="4"/>
      <c r="R89" s="4"/>
      <c r="S89" s="4"/>
      <c r="T89" s="4"/>
      <c r="U89" s="4"/>
    </row>
    <row r="90" spans="1:21" ht="45" customHeight="1">
      <c r="A90" s="85" t="s">
        <v>105</v>
      </c>
      <c r="B90" s="61" t="s">
        <v>106</v>
      </c>
      <c r="C90" s="73"/>
      <c r="D90" s="73">
        <v>2811200.03</v>
      </c>
      <c r="E90" s="66">
        <f>D90</f>
        <v>2811200.03</v>
      </c>
      <c r="F90" s="73">
        <f>-1058911.94-1136104.44-1377.13</f>
        <v>-2196393.5099999998</v>
      </c>
      <c r="G90" s="66">
        <f>2811200.03+F90</f>
        <v>614806.52</v>
      </c>
      <c r="H90" s="73"/>
      <c r="I90" s="66">
        <v>614806.52</v>
      </c>
      <c r="K90" s="38"/>
      <c r="M90" s="38"/>
    </row>
    <row r="91" spans="1:21" s="71" customFormat="1">
      <c r="A91" s="84" t="s">
        <v>107</v>
      </c>
      <c r="B91" s="74" t="s">
        <v>108</v>
      </c>
      <c r="C91" s="70">
        <f t="shared" ref="C91:I91" si="5">SUM(C92:C94)</f>
        <v>0</v>
      </c>
      <c r="D91" s="70">
        <f t="shared" si="5"/>
        <v>-2532287.4900000002</v>
      </c>
      <c r="E91" s="70">
        <f t="shared" si="5"/>
        <v>-2532287.4900000002</v>
      </c>
      <c r="F91" s="70">
        <f t="shared" si="5"/>
        <v>780000</v>
      </c>
      <c r="G91" s="70">
        <f t="shared" si="5"/>
        <v>-1752287.4900000002</v>
      </c>
      <c r="H91" s="70">
        <f t="shared" si="5"/>
        <v>0</v>
      </c>
      <c r="I91" s="70">
        <f t="shared" si="5"/>
        <v>-1752287.4899999998</v>
      </c>
      <c r="J91" s="4"/>
      <c r="K91" s="38"/>
      <c r="L91" s="4"/>
      <c r="M91" s="38"/>
      <c r="N91" s="4"/>
      <c r="O91" s="4"/>
      <c r="P91" s="4"/>
      <c r="Q91" s="4"/>
      <c r="R91" s="4"/>
      <c r="S91" s="4"/>
      <c r="T91" s="4"/>
      <c r="U91" s="4"/>
    </row>
    <row r="92" spans="1:21" s="71" customFormat="1" ht="63.75">
      <c r="A92" s="58" t="s">
        <v>137</v>
      </c>
      <c r="B92" s="92" t="s">
        <v>136</v>
      </c>
      <c r="C92" s="69"/>
      <c r="D92" s="69"/>
      <c r="E92" s="70"/>
      <c r="F92" s="73">
        <f>-1136104.44</f>
        <v>-1136104.44</v>
      </c>
      <c r="G92" s="66">
        <f>SUM(E92:F92)</f>
        <v>-1136104.44</v>
      </c>
      <c r="H92" s="73"/>
      <c r="I92" s="66">
        <v>-1136104.44</v>
      </c>
      <c r="J92" s="4"/>
      <c r="K92" s="38"/>
      <c r="L92" s="4"/>
      <c r="M92" s="38"/>
      <c r="N92" s="4"/>
      <c r="O92" s="4"/>
      <c r="P92" s="4"/>
      <c r="Q92" s="4"/>
      <c r="R92" s="4"/>
      <c r="S92" s="4"/>
      <c r="T92" s="4"/>
      <c r="U92" s="4"/>
    </row>
    <row r="93" spans="1:21" s="71" customFormat="1" ht="38.25">
      <c r="A93" s="94" t="s">
        <v>135</v>
      </c>
      <c r="B93" s="92" t="s">
        <v>132</v>
      </c>
      <c r="C93" s="69"/>
      <c r="D93" s="69"/>
      <c r="E93" s="70"/>
      <c r="F93" s="73">
        <f>-1377.13</f>
        <v>-1377.13</v>
      </c>
      <c r="G93" s="66">
        <f>SUM(E93:F93)</f>
        <v>-1377.13</v>
      </c>
      <c r="H93" s="73"/>
      <c r="I93" s="66">
        <v>-1377.13</v>
      </c>
      <c r="J93" s="4"/>
      <c r="K93" s="38"/>
      <c r="L93" s="4"/>
      <c r="M93" s="38"/>
      <c r="N93" s="4"/>
      <c r="O93" s="4"/>
      <c r="P93" s="4"/>
      <c r="Q93" s="4"/>
      <c r="R93" s="4"/>
      <c r="S93" s="4"/>
      <c r="T93" s="4"/>
      <c r="U93" s="4"/>
    </row>
    <row r="94" spans="1:21" ht="38.25">
      <c r="A94" s="85" t="s">
        <v>109</v>
      </c>
      <c r="B94" s="72" t="s">
        <v>110</v>
      </c>
      <c r="C94" s="73"/>
      <c r="D94" s="73">
        <v>-2532287.4900000002</v>
      </c>
      <c r="E94" s="66">
        <f>D94</f>
        <v>-2532287.4900000002</v>
      </c>
      <c r="F94" s="73">
        <f>780000+1136104.44+1377.13</f>
        <v>1917481.5699999998</v>
      </c>
      <c r="G94" s="66">
        <f>-2532287.49+F94</f>
        <v>-614805.92000000039</v>
      </c>
      <c r="H94" s="73"/>
      <c r="I94" s="66">
        <v>-614805.92000000004</v>
      </c>
      <c r="K94" s="38"/>
      <c r="M94" s="38"/>
    </row>
    <row r="95" spans="1:21" s="27" customFormat="1" ht="14.25" customHeight="1">
      <c r="A95" s="37" t="s">
        <v>68</v>
      </c>
      <c r="B95" s="20"/>
      <c r="C95" s="43">
        <f t="shared" ref="C95:I95" si="6">C43</f>
        <v>802378400</v>
      </c>
      <c r="D95" s="43">
        <f t="shared" si="6"/>
        <v>635371.53999999957</v>
      </c>
      <c r="E95" s="54">
        <f t="shared" si="6"/>
        <v>803013771.53999996</v>
      </c>
      <c r="F95" s="43">
        <f t="shared" si="6"/>
        <v>14518074.780000001</v>
      </c>
      <c r="G95" s="54">
        <f t="shared" si="6"/>
        <v>817531846.32000005</v>
      </c>
      <c r="H95" s="43">
        <f t="shared" si="6"/>
        <v>26329696</v>
      </c>
      <c r="I95" s="54">
        <f t="shared" si="6"/>
        <v>843861542.32000005</v>
      </c>
      <c r="J95" s="4"/>
      <c r="K95" s="38"/>
      <c r="L95" s="4"/>
      <c r="M95" s="38"/>
      <c r="N95" s="4"/>
      <c r="O95" s="4"/>
      <c r="P95" s="4"/>
      <c r="Q95" s="4"/>
      <c r="R95" s="4"/>
      <c r="S95" s="4"/>
      <c r="T95" s="4"/>
      <c r="U95" s="4"/>
    </row>
    <row r="96" spans="1:21" s="27" customFormat="1">
      <c r="A96" s="37" t="s">
        <v>67</v>
      </c>
      <c r="B96" s="5"/>
      <c r="C96" s="51">
        <f t="shared" ref="C96:I96" si="7">C95+C19</f>
        <v>996459628</v>
      </c>
      <c r="D96" s="51">
        <f t="shared" si="7"/>
        <v>635371.53999999957</v>
      </c>
      <c r="E96" s="80">
        <f t="shared" si="7"/>
        <v>997094999.53999996</v>
      </c>
      <c r="F96" s="51">
        <f t="shared" si="7"/>
        <v>14518074.780000001</v>
      </c>
      <c r="G96" s="80">
        <f t="shared" si="7"/>
        <v>1011613074.3200001</v>
      </c>
      <c r="H96" s="51">
        <f t="shared" si="7"/>
        <v>26375579.41</v>
      </c>
      <c r="I96" s="80">
        <f t="shared" si="7"/>
        <v>1037988653.73</v>
      </c>
      <c r="J96" s="4"/>
      <c r="K96" s="38"/>
      <c r="L96" s="4"/>
      <c r="M96" s="38"/>
      <c r="N96" s="4"/>
      <c r="O96" s="4"/>
      <c r="P96" s="4"/>
      <c r="Q96" s="4"/>
      <c r="R96" s="4"/>
      <c r="S96" s="4"/>
      <c r="T96" s="4"/>
      <c r="U96" s="4"/>
    </row>
    <row r="97" spans="3:13">
      <c r="C97" s="48"/>
      <c r="D97" s="39"/>
      <c r="E97" s="39"/>
      <c r="F97" s="39"/>
      <c r="G97" s="39"/>
      <c r="H97" s="39"/>
      <c r="I97" s="39"/>
      <c r="K97" s="38"/>
      <c r="M97" s="38"/>
    </row>
    <row r="98" spans="3:13">
      <c r="C98" s="49"/>
      <c r="D98" s="81"/>
      <c r="E98" s="81"/>
      <c r="F98" s="81"/>
      <c r="G98" s="81"/>
      <c r="H98" s="81"/>
      <c r="I98" s="81"/>
      <c r="K98" s="38"/>
      <c r="M98" s="38"/>
    </row>
    <row r="99" spans="3:13">
      <c r="C99" s="48"/>
      <c r="D99" s="39"/>
      <c r="E99" s="39"/>
      <c r="F99" s="39"/>
      <c r="G99" s="39"/>
      <c r="H99" s="39"/>
      <c r="I99" s="39"/>
      <c r="K99" s="38"/>
      <c r="M99" s="38"/>
    </row>
    <row r="100" spans="3:13">
      <c r="C100" s="48"/>
      <c r="D100" s="39"/>
      <c r="E100" s="39"/>
      <c r="F100" s="39"/>
      <c r="G100" s="39"/>
      <c r="H100" s="39"/>
      <c r="I100" s="39"/>
      <c r="K100" s="38"/>
      <c r="M100" s="38"/>
    </row>
    <row r="101" spans="3:13">
      <c r="C101" s="48"/>
      <c r="D101" s="39"/>
      <c r="E101" s="39"/>
      <c r="F101" s="39"/>
      <c r="G101" s="39"/>
      <c r="H101" s="39"/>
      <c r="I101" s="39"/>
      <c r="K101" s="38"/>
      <c r="M101" s="38"/>
    </row>
    <row r="102" spans="3:13">
      <c r="C102" s="48"/>
      <c r="D102" s="39"/>
      <c r="E102" s="39"/>
      <c r="F102" s="39"/>
      <c r="G102" s="39"/>
      <c r="H102" s="39"/>
      <c r="I102" s="39"/>
      <c r="K102" s="38"/>
      <c r="M102" s="38"/>
    </row>
    <row r="103" spans="3:13">
      <c r="C103" s="48"/>
      <c r="D103" s="39"/>
      <c r="E103" s="39"/>
      <c r="F103" s="39"/>
      <c r="G103" s="39"/>
      <c r="H103" s="39"/>
      <c r="I103" s="39"/>
    </row>
    <row r="104" spans="3:13">
      <c r="C104" s="48"/>
      <c r="D104" s="39"/>
      <c r="E104" s="39"/>
      <c r="F104" s="39"/>
      <c r="G104" s="39"/>
      <c r="H104" s="39"/>
      <c r="I104" s="39"/>
    </row>
    <row r="105" spans="3:13">
      <c r="C105" s="48"/>
      <c r="D105" s="39"/>
      <c r="E105" s="39"/>
      <c r="F105" s="39"/>
      <c r="G105" s="39"/>
      <c r="H105" s="39"/>
      <c r="I105" s="39"/>
    </row>
    <row r="106" spans="3:13">
      <c r="C106" s="48"/>
      <c r="D106" s="39"/>
      <c r="E106" s="39"/>
      <c r="F106" s="39"/>
      <c r="G106" s="39"/>
      <c r="H106" s="39"/>
      <c r="I106" s="39"/>
    </row>
    <row r="107" spans="3:13">
      <c r="C107" s="48"/>
      <c r="D107" s="39"/>
      <c r="E107" s="39"/>
      <c r="F107" s="39"/>
      <c r="G107" s="39"/>
      <c r="H107" s="39"/>
      <c r="I107" s="39"/>
    </row>
    <row r="108" spans="3:13">
      <c r="C108" s="48"/>
      <c r="D108" s="39"/>
      <c r="E108" s="39"/>
      <c r="F108" s="39"/>
      <c r="G108" s="39"/>
      <c r="H108" s="39"/>
      <c r="I108" s="39"/>
    </row>
    <row r="109" spans="3:13">
      <c r="C109" s="48"/>
      <c r="D109" s="39"/>
      <c r="E109" s="39"/>
      <c r="F109" s="39"/>
      <c r="G109" s="39"/>
      <c r="H109" s="39"/>
      <c r="I109" s="39"/>
    </row>
    <row r="110" spans="3:13">
      <c r="C110" s="48"/>
      <c r="D110" s="39"/>
      <c r="E110" s="39"/>
      <c r="F110" s="39"/>
      <c r="G110" s="39"/>
      <c r="H110" s="39"/>
      <c r="I110" s="39"/>
    </row>
  </sheetData>
  <mergeCells count="13">
    <mergeCell ref="A1:I1"/>
    <mergeCell ref="A2:I2"/>
    <mergeCell ref="A3:I3"/>
    <mergeCell ref="A16:C16"/>
    <mergeCell ref="A5:I5"/>
    <mergeCell ref="A6:I6"/>
    <mergeCell ref="A7:I7"/>
    <mergeCell ref="A9:I9"/>
    <mergeCell ref="A10:I10"/>
    <mergeCell ref="A11:I11"/>
    <mergeCell ref="A13:I13"/>
    <mergeCell ref="A14:I14"/>
    <mergeCell ref="A15:I15"/>
  </mergeCells>
  <phoneticPr fontId="16" type="noConversion"/>
  <pageMargins left="0.82677165354330717" right="0.19685039370078741" top="0.3" bottom="0.21" header="0.19685039370078741" footer="0"/>
  <pageSetup paperSize="9" scale="78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доходы</vt:lpstr>
      <vt:lpstr>'Приложение доходы'!Заголовки_для_печати</vt:lpstr>
      <vt:lpstr>'Приложение доходы'!Область_печати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2018-05-03T05:46:38Z</cp:lastPrinted>
  <dcterms:created xsi:type="dcterms:W3CDTF">2015-11-20T04:47:03Z</dcterms:created>
  <dcterms:modified xsi:type="dcterms:W3CDTF">2018-05-03T07:07:12Z</dcterms:modified>
</cp:coreProperties>
</file>