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9600" windowHeight="12150"/>
  </bookViews>
  <sheets>
    <sheet name="Приложение доходы" sheetId="2" r:id="rId1"/>
  </sheets>
  <definedNames>
    <definedName name="А134" localSheetId="0">#REF!</definedName>
    <definedName name="А134">#REF!</definedName>
    <definedName name="ДЕКАБРЬ">#REF!</definedName>
    <definedName name="ДЕКАБРЬ.2">#REF!</definedName>
    <definedName name="_xlnm.Print_Titles" localSheetId="0">'Приложение доходы'!$21:$21</definedName>
    <definedName name="нгша">#REF!</definedName>
    <definedName name="ноябрь">#REF!</definedName>
    <definedName name="_xlnm.Print_Area" localSheetId="0">'Приложение доходы'!$A$1:$K$103</definedName>
    <definedName name="октябрь">#REF!</definedName>
    <definedName name="пппп">#REF!</definedName>
    <definedName name="ыфва">#REF!</definedName>
  </definedNames>
  <calcPr calcId="124519"/>
</workbook>
</file>

<file path=xl/calcChain.xml><?xml version="1.0" encoding="utf-8"?>
<calcChain xmlns="http://schemas.openxmlformats.org/spreadsheetml/2006/main">
  <c r="K61" i="2"/>
  <c r="K54"/>
  <c r="K60"/>
  <c r="K98" l="1"/>
  <c r="J98"/>
  <c r="K94"/>
  <c r="J94"/>
  <c r="J92"/>
  <c r="J86"/>
  <c r="J71"/>
  <c r="J51"/>
  <c r="K49"/>
  <c r="K43"/>
  <c r="J40"/>
  <c r="J23" s="1"/>
  <c r="K38"/>
  <c r="K33"/>
  <c r="K28"/>
  <c r="K26"/>
  <c r="K24"/>
  <c r="H41"/>
  <c r="I41" s="1"/>
  <c r="H51"/>
  <c r="H86"/>
  <c r="I91"/>
  <c r="K91" s="1"/>
  <c r="I88"/>
  <c r="I85"/>
  <c r="K85" s="1"/>
  <c r="K71" s="1"/>
  <c r="I70"/>
  <c r="I51" s="1"/>
  <c r="J48" l="1"/>
  <c r="I40"/>
  <c r="K41"/>
  <c r="K40" s="1"/>
  <c r="K23" s="1"/>
  <c r="I86"/>
  <c r="K88"/>
  <c r="K86" s="1"/>
  <c r="H40"/>
  <c r="H23" s="1"/>
  <c r="J47"/>
  <c r="J102" s="1"/>
  <c r="K70"/>
  <c r="K51" s="1"/>
  <c r="J103"/>
  <c r="K48" l="1"/>
  <c r="I98" l="1"/>
  <c r="H98"/>
  <c r="I94"/>
  <c r="H94"/>
  <c r="H92"/>
  <c r="I71"/>
  <c r="H71"/>
  <c r="I48"/>
  <c r="I49"/>
  <c r="I43"/>
  <c r="I38"/>
  <c r="I33"/>
  <c r="I28"/>
  <c r="I26"/>
  <c r="I24"/>
  <c r="I23" l="1"/>
  <c r="F93"/>
  <c r="F92" s="1"/>
  <c r="C98"/>
  <c r="D98"/>
  <c r="F101"/>
  <c r="F100"/>
  <c r="G100" s="1"/>
  <c r="F99"/>
  <c r="C94"/>
  <c r="D94"/>
  <c r="F97"/>
  <c r="F94" s="1"/>
  <c r="G96"/>
  <c r="G95"/>
  <c r="F86"/>
  <c r="G101"/>
  <c r="G97"/>
  <c r="G88"/>
  <c r="G87"/>
  <c r="G62"/>
  <c r="G59"/>
  <c r="G58"/>
  <c r="G57"/>
  <c r="G56"/>
  <c r="G55"/>
  <c r="G53"/>
  <c r="G71"/>
  <c r="F71"/>
  <c r="F51"/>
  <c r="F48" s="1"/>
  <c r="G49"/>
  <c r="G43"/>
  <c r="G40"/>
  <c r="G38"/>
  <c r="G33"/>
  <c r="G28"/>
  <c r="G26"/>
  <c r="G24"/>
  <c r="E84"/>
  <c r="E79"/>
  <c r="D92"/>
  <c r="E90"/>
  <c r="E97"/>
  <c r="E94" s="1"/>
  <c r="E101"/>
  <c r="E98" s="1"/>
  <c r="E93"/>
  <c r="C92"/>
  <c r="D86"/>
  <c r="E88"/>
  <c r="E86" s="1"/>
  <c r="D71"/>
  <c r="E66"/>
  <c r="E51" s="1"/>
  <c r="E81"/>
  <c r="D51"/>
  <c r="E63"/>
  <c r="E49"/>
  <c r="E43"/>
  <c r="E40"/>
  <c r="E38"/>
  <c r="E33"/>
  <c r="E28"/>
  <c r="E26"/>
  <c r="E23" s="1"/>
  <c r="E24"/>
  <c r="C86"/>
  <c r="C51"/>
  <c r="C71"/>
  <c r="C49"/>
  <c r="C43"/>
  <c r="C40"/>
  <c r="C38"/>
  <c r="C33"/>
  <c r="C28"/>
  <c r="C26"/>
  <c r="C24"/>
  <c r="E71" l="1"/>
  <c r="E48" s="1"/>
  <c r="E47" s="1"/>
  <c r="E102" s="1"/>
  <c r="E103" s="1"/>
  <c r="E92"/>
  <c r="G92" s="1"/>
  <c r="I92" s="1"/>
  <c r="G86"/>
  <c r="C48"/>
  <c r="C47" s="1"/>
  <c r="C102" s="1"/>
  <c r="C23"/>
  <c r="D48"/>
  <c r="D47" s="1"/>
  <c r="D102" s="1"/>
  <c r="D103" s="1"/>
  <c r="G93"/>
  <c r="G23"/>
  <c r="G51"/>
  <c r="G48" s="1"/>
  <c r="F98"/>
  <c r="F47" s="1"/>
  <c r="F102" s="1"/>
  <c r="F103" s="1"/>
  <c r="C103"/>
  <c r="G94"/>
  <c r="G99"/>
  <c r="G98" s="1"/>
  <c r="I47" l="1"/>
  <c r="K92"/>
  <c r="K47" s="1"/>
  <c r="K102" s="1"/>
  <c r="K103" s="1"/>
  <c r="G47"/>
  <c r="G102" s="1"/>
  <c r="G103" s="1"/>
  <c r="I102" l="1"/>
  <c r="I103" l="1"/>
  <c r="H48" l="1"/>
  <c r="H47" s="1"/>
  <c r="H102" s="1"/>
  <c r="H103" s="1"/>
</calcChain>
</file>

<file path=xl/sharedStrings.xml><?xml version="1.0" encoding="utf-8"?>
<sst xmlns="http://schemas.openxmlformats.org/spreadsheetml/2006/main" count="187" uniqueCount="150">
  <si>
    <t>к решению сессии пятого созыва</t>
  </si>
  <si>
    <t xml:space="preserve"> Наименование показателя</t>
  </si>
  <si>
    <t>Код дохода</t>
  </si>
  <si>
    <t xml:space="preserve"> НАЛОГОВЫЕ И НЕНАЛОГОВЫЕ ДОХОДЫ</t>
  </si>
  <si>
    <t xml:space="preserve"> 1 00 00000 00 0000 000</t>
  </si>
  <si>
    <t>НАЛОГИ НА ПРИБЫЛЬ, ДОХОДЫ</t>
  </si>
  <si>
    <t>1 01 00000 00 0000 000</t>
  </si>
  <si>
    <t>Налог на доходы физических лиц</t>
  </si>
  <si>
    <t>1 01 02000 01 0000 110</t>
  </si>
  <si>
    <t>НАЛОГИ НА ТОВАРЫ (РАБОТЫ, УСЛУГИ), РЕАЛИЗУЕМЫЕ НА ТЕРРИТОРИИ РОССИЙСКОЙ ФЕДЕРАЦИИ</t>
  </si>
  <si>
    <t>1 03 00000 00 0000 000</t>
  </si>
  <si>
    <t>Акцизы по подакцизным товарам (продукции), производимым на территории Российской Федерации</t>
  </si>
  <si>
    <t>1 03 02000 01 0000 110</t>
  </si>
  <si>
    <t>НАЛОГИ НА СОВОКУПНЫЙ ДОХОД</t>
  </si>
  <si>
    <t>1 05 00000 00 0000 000</t>
  </si>
  <si>
    <t>Единый налог на вмененный доход для отдельных видов деятельности</t>
  </si>
  <si>
    <t>1 05 02000 02 0000 110</t>
  </si>
  <si>
    <t>Единый сельскохозяйственный налог</t>
  </si>
  <si>
    <t>1 05 03000 01 0000 110</t>
  </si>
  <si>
    <t>Налог, взимаемый в связи с применением патентной системы налогообложения</t>
  </si>
  <si>
    <t>1 05 04000 02 0000 110</t>
  </si>
  <si>
    <t>ГОСУДАРСТВЕННАЯ ПОШЛИНА</t>
  </si>
  <si>
    <t>1 08 00000 00 0000 000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</si>
  <si>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</si>
  <si>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</si>
  <si>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Доходы, получаемые в виде арендной платы за земельные участки, государственная собственность на которые не разграничена</t>
  </si>
  <si>
    <t>1 11 05013 00 0000 120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</si>
  <si>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
</t>
  </si>
  <si>
    <t>1 11 05025 05 0000 120</t>
  </si>
  <si>
    <t>Доходы от сдачи в аренду имущества, составляющего казну муниципальных районов (за исключением земельных участков)</t>
  </si>
  <si>
    <t>1 11 05075 05 0000 120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</si>
  <si>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</si>
  <si>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1 11 09045 05 0000 120</t>
  </si>
  <si>
    <t>ПЛАТЕЖИ ПРИ ПОЛЬЗОВАНИИ ПРИРОДНЫМИ РЕСУРСАМИ</t>
  </si>
  <si>
    <t>1 12 00000 00 0000 000</t>
  </si>
  <si>
    <t>Плата за негативное воздействие на окружающую среду</t>
  </si>
  <si>
    <t>1 12 01000 01 0000 120</t>
  </si>
  <si>
    <t>ДОХОДЫ ОТ ОКАЗАНИЯ ПЛАТНЫХ УСЛУГ И КОМПЕНСАЦИИ ЗАТРАТ ГОСУДАРСТВА</t>
  </si>
  <si>
    <t>1 13 00000 00 0000 000</t>
  </si>
  <si>
    <t>Доходы от компенсации затрат государства</t>
  </si>
  <si>
    <t>1 13 02000 00 0000 130</t>
  </si>
  <si>
    <t>ДОХОДЫ ОТ ПРОДАЖИ МАТЕРИАЛЬНЫХ И НЕМАТЕРИАЛЬНЫХ АКТИВОВ</t>
  </si>
  <si>
    <t>1 14 00000 00 0000 000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</si>
  <si>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</si>
  <si>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1 14 02000 00 0000 000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</si>
  <si>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</si>
  <si>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1 14 06000 00 0000 430</t>
  </si>
  <si>
    <t>ШТРАФЫ, САНКЦИИ, ВОЗМЕЩЕНИЕ УЩЕРБА</t>
  </si>
  <si>
    <t>1 16 00000 00 0000 000</t>
  </si>
  <si>
    <t>БЕЗВОЗМЕЗДНЫЕ ПОСТУПЛЕНИЯ</t>
  </si>
  <si>
    <t>2 00 00000 00 0000 000</t>
  </si>
  <si>
    <t>2 02 00000 00 000 0000</t>
  </si>
  <si>
    <t>Дотации  бюджетам субъектов  Россйской Федерации и муниципальных образований</t>
  </si>
  <si>
    <t>Субсидии от других бюджетов бюджетной системы Российской Федерации</t>
  </si>
  <si>
    <t>Субсидии на 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</si>
  <si>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Субсидии на развитие территориального общественного самоуправления в Архангельской области</t>
  </si>
  <si>
    <t>Субсидии на софинансирование вопросов местного значения</t>
  </si>
  <si>
    <t>Субсидии на 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</t>
  </si>
  <si>
    <t>Субвенции бюджетам субъектов Российской Федерации и муниципальных образований</t>
  </si>
  <si>
    <t>Субвенции на осуществление первичного воинского учета на территориях, где отсутствуют военные комиссариаты за счет средств федерального бюджета</t>
  </si>
  <si>
    <t>Субвенции на осуществление государственных полномочий по созданию комиссий по делам несовершеннолетних и защите их прав</t>
  </si>
  <si>
    <t>Субвенции на осуществление государственных полномочий в сфере охраны труда</t>
  </si>
  <si>
    <t>Субвенции на осуществление государственных полномочий в сфере административных правонарушений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</si>
  <si>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</si>
  <si>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Субвенции на осуществление государственных полномочий по формированию торгового реестра</t>
  </si>
  <si>
    <t>Субвенции на 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</si>
  <si>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Прочие безвозмездные поступления от других бюджетов бюджетнойсистемы</t>
  </si>
  <si>
    <t xml:space="preserve">ВСЕГО ДОХОДОВ </t>
  </si>
  <si>
    <t>ВСЕГО безвозмездных поступлений</t>
  </si>
  <si>
    <t>2 02 35118 00 0000 151</t>
  </si>
  <si>
    <t>2 02 30000 00 0000 151</t>
  </si>
  <si>
    <t>2 02 20000 00 0000 151</t>
  </si>
  <si>
    <t>2 02 30024 05 0000 151</t>
  </si>
  <si>
    <t>2 02 30029 05 0000 151</t>
  </si>
  <si>
    <t>2 02 10000 00 0000 151</t>
  </si>
  <si>
    <t xml:space="preserve">Дотации на выравнивание бюджетной обеспеченности муниципальных районов </t>
  </si>
  <si>
    <t>Субсидии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</si>
  <si>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Субвенции на компенсацию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</si>
  <si>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Субвенции на осуществление государственных полномочий по организации и осуществлению деятельности по опеке и попечительству</t>
  </si>
  <si>
    <t>Субвенции на реализацию образовательных программ</t>
  </si>
  <si>
    <t>Субвенция бюджету муниципального района для осуществление государственных полномочий по расчету и предоставлению дотаций из областного фонда финансовой поддержки</t>
  </si>
  <si>
    <t>2 02 15001 05 0000 151</t>
  </si>
  <si>
    <t>Безвозмездные поступления от других бюджетов бюджетной системы Российской Федерации</t>
  </si>
  <si>
    <t>2 02 39999 05 0000 151</t>
  </si>
  <si>
    <t>2 02 35082 05 0000 151</t>
  </si>
  <si>
    <t>2 02 40000 00 0000 151</t>
  </si>
  <si>
    <t>2 02 49999 05 0000 151</t>
  </si>
  <si>
    <t>Приложение № 4</t>
  </si>
  <si>
    <t>Субсидии на 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1 июня 2012 года №761 "О национальной стратегии действий в интересах детей на 2012-2017 годы"</t>
  </si>
  <si>
    <t xml:space="preserve">Субсидии на 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 597 "О мероприятиях по реализации государственной социальной политики" </t>
  </si>
  <si>
    <t xml:space="preserve">Субвенции бюджетам муниципальных образований Архангельской области на 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в рамках соглашения между Министерством образования и науки Российской Федерации и Правительством Архангельской области </t>
  </si>
  <si>
    <t>Иные межбюджетные трансферты бюджетам муниципальных образований Архангельской области на 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</si>
  <si>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2 02 29999 05 0000 151</t>
  </si>
  <si>
    <t>2 02 20216 05 0000 151</t>
  </si>
  <si>
    <t>Уточнение</t>
  </si>
  <si>
    <t>1 13 01000 00 0000 130</t>
  </si>
  <si>
    <t>2 02 25519 05 0000 151</t>
  </si>
  <si>
    <t>2 02 25555 05 0000 151</t>
  </si>
  <si>
    <t>Прочие безвозмездные поступления</t>
  </si>
  <si>
    <t>2 07 00000 00 0000 000</t>
  </si>
  <si>
    <t>Прочие безвозмездные поступления в бюджеты муниципальных районов</t>
  </si>
  <si>
    <t>20705030050000180</t>
  </si>
  <si>
    <t>Доходы бюджетов бюджетной системы от возврата бюджетами бюджетной системы РФ и организациями остатков, имеющих целевое назначение, прошлых лет</t>
  </si>
  <si>
    <t>2 18 00000 00 0000 000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</si>
  <si>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</si>
  <si>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2 18 60010 05 0000 151</t>
  </si>
  <si>
    <t>Возврат остатков, имеющих целевое назначение, прошлых лет</t>
  </si>
  <si>
    <t>2 19 00000 00 0000 000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</si>
  <si>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</si>
  <si>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2 19 60010 05 0000 151</t>
  </si>
  <si>
    <t>2 02 35120 05 0000 151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</si>
  <si>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</si>
  <si>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на осуществление государственных полномочий по финансовому обеспечению оплаты стоимости набора продуктов питания в оздоровительных лагерях с дневным пребыванием детей</t>
  </si>
  <si>
    <t>Иные межбюджетные трансферты на предоставление компенсации расходов на оплату жилых помещений, отопления и освещения педагогическим работникам муниципальных образовательных организаций муниципальных образований Архангельской области, расположенных в сельской местности, рабочих поселках (поселках городского типа)</t>
  </si>
  <si>
    <t>Субсидии МР на создание условий для обеспечения поселений и жителей городских округов услугами торговли</t>
  </si>
  <si>
    <t>Средства, передаваемые бюджетам муниципальных районов из бюджетов поселений по соглашениями КРК</t>
  </si>
  <si>
    <t>2 02 40014 05 0000 151</t>
  </si>
  <si>
    <t>Сумма,руб.</t>
  </si>
  <si>
    <t>Собрания депутатов № 543 от 22 декабря 2017 года</t>
  </si>
  <si>
    <t>Приложение №4</t>
  </si>
  <si>
    <t>Субсидия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человек.</t>
  </si>
  <si>
    <t>2 02 25467 05 0000 151</t>
  </si>
  <si>
    <t>Субсидия на поддержку отрасли культуры (Комплектование книжных фондов муниципальных общедоступных библиотек и государственных центральных библиотек субъектов Российской Федерации)</t>
  </si>
  <si>
    <t>Субсидии бюджетам муниципальных районов на поддержку государственных программ субъектов РФ и муниципальных программ формирования современной городской среды</t>
  </si>
  <si>
    <t>Субсидия на подключение муниципальных библиотек к инф.-телеком.сети "Интернет" и развитие библиотечного дела</t>
  </si>
  <si>
    <t>Субсидии на софинансирование на конкурсной основе мероприятий, отраженных в муниципальных программах по работе с молодежью</t>
  </si>
  <si>
    <t>Субсидии на поддержку деятельности ресурсных центров для молодежи и молодежных добровольческих объединений в муниц.образованиях (на конкурсной основе)</t>
  </si>
  <si>
    <t>Субсидии бюджетам муниципальных районов на поддержку государственных программ субъектов РФ и муниципальных программ формирования современной городской среды (областной бюджет)</t>
  </si>
  <si>
    <t>Средства, передаваемые бюджетам муниципальных районов из бюджетов поселений ГО и ЧС по соглашениями</t>
  </si>
  <si>
    <t>Доходы бюджетов муниципальных районов от возврата остатков субсидий на государственную поддержку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 из бюджетов поселений</t>
  </si>
  <si>
    <t>2 18 25527 0 50000 151</t>
  </si>
  <si>
    <t>2 19 35118 05 0000 151</t>
  </si>
  <si>
    <t>2 18 35118 05 0000 151</t>
  </si>
  <si>
    <t>Доходы бюджетов муниципальных районов от возврата остатков субвенций на осуществление первичного воинского учета на территориях, где отсутствуют военные комиссариаты из бюджетов поселений</t>
  </si>
  <si>
    <t>Возврат остатков субвенций на осуществление первичного воинского учета на территориях, где отсутствуют военные комиссариаты из бюджетов муниципальных районов</t>
  </si>
  <si>
    <t>2 19 25527 05 0000 151</t>
  </si>
  <si>
    <t>Возврат остатков субсидий на государственную поддержку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 из бюджетов муниципальных районов</t>
  </si>
  <si>
    <t>Субсидирование части дополнительных расходов на повышение минимального размера оплаты труда</t>
  </si>
  <si>
    <t>Иные межбюджетные трансферты из резервного фонда Правительства АО на приобретение кресел для МБУК "ОЦДК"</t>
  </si>
  <si>
    <t>Прочие доходы от оказания платных услуг (работ) получателями средств бюджетов муниципальных районов</t>
  </si>
  <si>
    <t>Субсидии бюджету муниципального района на реализацию мероприятий по обеспечению жильем молодых семей (ФБ)</t>
  </si>
  <si>
    <t>2 02 25497 05 0000 151</t>
  </si>
  <si>
    <t>Субсидии бюджету муниципального района на реализацию мероприятий по обеспечению жильем молодых семей (ОБ)</t>
  </si>
  <si>
    <t xml:space="preserve">Субсидия бюджету муниципального района на реализацию ГП "Культура Русского Севера",реализация приоритетных проектов в сфере туризма на 2018 год </t>
  </si>
  <si>
    <t>Прогнозируемое поступление доходов бюджета                                                                                                                   муниципального образования "Устьянский муниципальный район" на 2018 год</t>
  </si>
  <si>
    <t>Приложение №1</t>
  </si>
  <si>
    <t>Собрания депутатов № 612 от 25.05.2018 года</t>
  </si>
  <si>
    <t>Собрания депутатов № 597 от 27.04.2018 года</t>
  </si>
  <si>
    <t>Собрания депутатов №  584 от 30.03.2018 года</t>
  </si>
  <si>
    <t>Собрания депутатов № 578 от 16.02.2018 года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</si>
</sst>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#,##0.0"/>
  </numFmts>
  <fonts count="18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2"/>
      <charset val="204"/>
    </font>
    <font>
      <sz val="10"/>
      <name val="Times New Roman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Arial Cyr"/>
      <charset val="204"/>
    </font>
    <font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sz val="10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0" fontId="8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8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07">
    <xf numFmtId="0" fontId="0" fillId="0" borderId="0" xfId="0"/>
    <xf numFmtId="0" fontId="3" fillId="2" borderId="1" xfId="5" applyFont="1" applyFill="1" applyBorder="1" applyAlignment="1">
      <alignment horizontal="center" vertical="center"/>
    </xf>
    <xf numFmtId="0" fontId="5" fillId="2" borderId="0" xfId="5" applyFont="1" applyFill="1" applyAlignment="1">
      <alignment wrapText="1"/>
    </xf>
    <xf numFmtId="0" fontId="5" fillId="2" borderId="0" xfId="5" applyFont="1" applyFill="1"/>
    <xf numFmtId="0" fontId="3" fillId="2" borderId="0" xfId="5" applyFont="1" applyFill="1"/>
    <xf numFmtId="0" fontId="7" fillId="2" borderId="1" xfId="5" applyFont="1" applyFill="1" applyBorder="1" applyAlignment="1">
      <alignment horizontal="center" vertical="center"/>
    </xf>
    <xf numFmtId="0" fontId="6" fillId="2" borderId="0" xfId="5" applyFont="1" applyFill="1" applyAlignment="1">
      <alignment horizontal="center" vertical="center"/>
    </xf>
    <xf numFmtId="0" fontId="6" fillId="2" borderId="1" xfId="5" applyFont="1" applyFill="1" applyBorder="1" applyAlignment="1">
      <alignment horizontal="left" vertical="center" wrapText="1"/>
    </xf>
    <xf numFmtId="49" fontId="7" fillId="2" borderId="1" xfId="5" applyNumberFormat="1" applyFont="1" applyFill="1" applyBorder="1" applyAlignment="1">
      <alignment horizontal="center" vertical="center" wrapText="1"/>
    </xf>
    <xf numFmtId="0" fontId="3" fillId="2" borderId="1" xfId="5" applyNumberFormat="1" applyFont="1" applyFill="1" applyBorder="1" applyAlignment="1">
      <alignment horizontal="justify"/>
    </xf>
    <xf numFmtId="49" fontId="4" fillId="2" borderId="1" xfId="5" applyNumberFormat="1" applyFont="1" applyFill="1" applyBorder="1" applyAlignment="1">
      <alignment horizontal="center" wrapText="1"/>
    </xf>
    <xf numFmtId="0" fontId="3" fillId="2" borderId="1" xfId="5" applyFont="1" applyFill="1" applyBorder="1" applyAlignment="1">
      <alignment wrapText="1"/>
    </xf>
    <xf numFmtId="0" fontId="3" fillId="2" borderId="1" xfId="5" applyNumberFormat="1" applyFont="1" applyFill="1" applyBorder="1" applyAlignment="1">
      <alignment horizontal="justify" wrapText="1"/>
    </xf>
    <xf numFmtId="49" fontId="3" fillId="2" borderId="1" xfId="0" applyNumberFormat="1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/>
    </xf>
    <xf numFmtId="49" fontId="3" fillId="2" borderId="1" xfId="1" applyNumberFormat="1" applyFont="1" applyFill="1" applyBorder="1" applyAlignment="1">
      <alignment vertical="center" wrapText="1"/>
    </xf>
    <xf numFmtId="49" fontId="4" fillId="2" borderId="1" xfId="1" applyNumberFormat="1" applyFont="1" applyFill="1" applyBorder="1" applyAlignment="1">
      <alignment horizontal="center"/>
    </xf>
    <xf numFmtId="0" fontId="3" fillId="2" borderId="1" xfId="1" applyNumberFormat="1" applyFont="1" applyFill="1" applyBorder="1" applyAlignment="1">
      <alignment vertical="center" wrapText="1"/>
    </xf>
    <xf numFmtId="0" fontId="4" fillId="2" borderId="1" xfId="5" applyFont="1" applyFill="1" applyBorder="1" applyAlignment="1">
      <alignment horizontal="center" wrapText="1"/>
    </xf>
    <xf numFmtId="0" fontId="9" fillId="2" borderId="1" xfId="5" applyFont="1" applyFill="1" applyBorder="1" applyAlignment="1">
      <alignment horizontal="center" wrapText="1"/>
    </xf>
    <xf numFmtId="0" fontId="7" fillId="2" borderId="1" xfId="5" applyFont="1" applyFill="1" applyBorder="1" applyAlignment="1">
      <alignment horizontal="center" vertical="center" wrapText="1"/>
    </xf>
    <xf numFmtId="0" fontId="3" fillId="2" borderId="1" xfId="5" applyFont="1" applyFill="1" applyBorder="1" applyAlignment="1">
      <alignment horizontal="left" wrapText="1"/>
    </xf>
    <xf numFmtId="0" fontId="6" fillId="2" borderId="0" xfId="5" applyFont="1" applyFill="1" applyAlignment="1">
      <alignment horizontal="center"/>
    </xf>
    <xf numFmtId="0" fontId="10" fillId="2" borderId="1" xfId="2" applyFont="1" applyFill="1" applyBorder="1" applyAlignment="1">
      <alignment horizontal="center"/>
    </xf>
    <xf numFmtId="0" fontId="3" fillId="2" borderId="1" xfId="1" applyFont="1" applyFill="1" applyBorder="1" applyAlignment="1">
      <alignment horizontal="left" vertical="center" wrapText="1"/>
    </xf>
    <xf numFmtId="0" fontId="4" fillId="2" borderId="1" xfId="6" applyFont="1" applyFill="1" applyBorder="1" applyAlignment="1">
      <alignment horizontal="center" wrapText="1"/>
    </xf>
    <xf numFmtId="0" fontId="6" fillId="2" borderId="1" xfId="5" applyFont="1" applyFill="1" applyBorder="1" applyAlignment="1">
      <alignment horizontal="justify" vertical="center" wrapText="1"/>
    </xf>
    <xf numFmtId="0" fontId="6" fillId="2" borderId="0" xfId="5" applyFont="1" applyFill="1" applyAlignment="1">
      <alignment vertical="center"/>
    </xf>
    <xf numFmtId="0" fontId="10" fillId="2" borderId="1" xfId="2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left" vertical="top" wrapText="1"/>
    </xf>
    <xf numFmtId="0" fontId="4" fillId="2" borderId="1" xfId="5" applyFont="1" applyFill="1" applyBorder="1" applyAlignment="1">
      <alignment horizontal="center" vertical="center" wrapText="1"/>
    </xf>
    <xf numFmtId="0" fontId="3" fillId="2" borderId="0" xfId="5" applyFont="1" applyFill="1" applyAlignment="1">
      <alignment vertical="center"/>
    </xf>
    <xf numFmtId="0" fontId="3" fillId="2" borderId="1" xfId="5" applyFont="1" applyFill="1" applyBorder="1" applyAlignment="1">
      <alignment horizontal="justify" vertical="center" wrapText="1"/>
    </xf>
    <xf numFmtId="1" fontId="4" fillId="2" borderId="1" xfId="6" applyNumberFormat="1" applyFont="1" applyFill="1" applyBorder="1" applyAlignment="1">
      <alignment horizontal="center" wrapText="1"/>
    </xf>
    <xf numFmtId="0" fontId="3" fillId="2" borderId="1" xfId="6" applyFont="1" applyFill="1" applyBorder="1" applyAlignment="1">
      <alignment vertical="top" wrapText="1"/>
    </xf>
    <xf numFmtId="1" fontId="4" fillId="2" borderId="1" xfId="5" applyNumberFormat="1" applyFont="1" applyFill="1" applyBorder="1" applyAlignment="1">
      <alignment horizontal="center" vertical="center" wrapText="1"/>
    </xf>
    <xf numFmtId="0" fontId="3" fillId="2" borderId="1" xfId="5" applyFont="1" applyFill="1" applyBorder="1" applyAlignment="1">
      <alignment vertical="top" wrapText="1"/>
    </xf>
    <xf numFmtId="0" fontId="6" fillId="2" borderId="1" xfId="5" applyFont="1" applyFill="1" applyBorder="1" applyAlignment="1">
      <alignment vertical="center"/>
    </xf>
    <xf numFmtId="0" fontId="4" fillId="2" borderId="0" xfId="5" applyFont="1" applyFill="1" applyAlignment="1">
      <alignment horizontal="center"/>
    </xf>
    <xf numFmtId="4" fontId="3" fillId="2" borderId="0" xfId="5" applyNumberFormat="1" applyFont="1" applyFill="1"/>
    <xf numFmtId="164" fontId="3" fillId="2" borderId="1" xfId="9" applyNumberFormat="1" applyFont="1" applyFill="1" applyBorder="1" applyAlignment="1">
      <alignment wrapText="1"/>
    </xf>
    <xf numFmtId="164" fontId="3" fillId="2" borderId="1" xfId="5" applyNumberFormat="1" applyFont="1" applyFill="1" applyBorder="1" applyAlignment="1">
      <alignment horizontal="center" vertical="center"/>
    </xf>
    <xf numFmtId="164" fontId="6" fillId="2" borderId="1" xfId="9" applyNumberFormat="1" applyFont="1" applyFill="1" applyBorder="1" applyAlignment="1">
      <alignment vertical="center" wrapText="1"/>
    </xf>
    <xf numFmtId="164" fontId="6" fillId="2" borderId="1" xfId="9" applyNumberFormat="1" applyFont="1" applyFill="1" applyBorder="1" applyAlignment="1"/>
    <xf numFmtId="164" fontId="3" fillId="2" borderId="1" xfId="9" applyNumberFormat="1" applyFont="1" applyFill="1" applyBorder="1" applyAlignment="1"/>
    <xf numFmtId="164" fontId="5" fillId="2" borderId="1" xfId="9" applyNumberFormat="1" applyFont="1" applyFill="1" applyBorder="1" applyAlignment="1"/>
    <xf numFmtId="164" fontId="5" fillId="2" borderId="1" xfId="9" applyNumberFormat="1" applyFont="1" applyFill="1" applyBorder="1" applyAlignment="1">
      <alignment wrapText="1"/>
    </xf>
    <xf numFmtId="164" fontId="6" fillId="2" borderId="1" xfId="9" applyNumberFormat="1" applyFont="1" applyFill="1" applyBorder="1" applyAlignment="1">
      <alignment wrapText="1"/>
    </xf>
    <xf numFmtId="164" fontId="3" fillId="2" borderId="0" xfId="5" applyNumberFormat="1" applyFont="1" applyFill="1"/>
    <xf numFmtId="164" fontId="6" fillId="2" borderId="0" xfId="5" applyNumberFormat="1" applyFont="1" applyFill="1"/>
    <xf numFmtId="164" fontId="3" fillId="2" borderId="0" xfId="9" applyNumberFormat="1" applyFont="1" applyFill="1" applyAlignment="1">
      <alignment wrapText="1"/>
    </xf>
    <xf numFmtId="164" fontId="6" fillId="2" borderId="1" xfId="9" applyNumberFormat="1" applyFont="1" applyFill="1" applyBorder="1" applyAlignment="1">
      <alignment horizontal="center" vertical="center"/>
    </xf>
    <xf numFmtId="0" fontId="3" fillId="2" borderId="0" xfId="5" applyFont="1" applyFill="1" applyAlignment="1">
      <alignment horizontal="center" vertical="center"/>
    </xf>
    <xf numFmtId="4" fontId="6" fillId="2" borderId="1" xfId="9" applyNumberFormat="1" applyFont="1" applyFill="1" applyBorder="1" applyAlignment="1">
      <alignment vertical="center" wrapText="1"/>
    </xf>
    <xf numFmtId="4" fontId="6" fillId="2" borderId="1" xfId="9" applyNumberFormat="1" applyFont="1" applyFill="1" applyBorder="1" applyAlignment="1"/>
    <xf numFmtId="4" fontId="3" fillId="2" borderId="1" xfId="9" applyNumberFormat="1" applyFont="1" applyFill="1" applyBorder="1" applyAlignment="1"/>
    <xf numFmtId="4" fontId="5" fillId="2" borderId="1" xfId="9" applyNumberFormat="1" applyFont="1" applyFill="1" applyBorder="1" applyAlignment="1"/>
    <xf numFmtId="4" fontId="5" fillId="2" borderId="1" xfId="9" applyNumberFormat="1" applyFont="1" applyFill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9" applyNumberFormat="1" applyFont="1" applyFill="1" applyBorder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4" fontId="6" fillId="2" borderId="1" xfId="9" applyNumberFormat="1" applyFont="1" applyFill="1" applyBorder="1" applyAlignment="1">
      <alignment wrapText="1"/>
    </xf>
    <xf numFmtId="0" fontId="13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/>
    <xf numFmtId="0" fontId="3" fillId="0" borderId="1" xfId="0" applyFont="1" applyBorder="1" applyAlignment="1">
      <alignment horizontal="justify" vertical="top" wrapText="1"/>
    </xf>
    <xf numFmtId="4" fontId="7" fillId="2" borderId="1" xfId="0" applyNumberFormat="1" applyFont="1" applyFill="1" applyBorder="1" applyAlignment="1">
      <alignment horizontal="center" wrapText="1"/>
    </xf>
    <xf numFmtId="4" fontId="6" fillId="2" borderId="1" xfId="5" applyNumberFormat="1" applyFont="1" applyFill="1" applyBorder="1"/>
    <xf numFmtId="4" fontId="6" fillId="2" borderId="1" xfId="1" applyNumberFormat="1" applyFont="1" applyFill="1" applyBorder="1" applyAlignment="1"/>
    <xf numFmtId="0" fontId="6" fillId="2" borderId="0" xfId="5" applyFont="1" applyFill="1"/>
    <xf numFmtId="0" fontId="12" fillId="0" borderId="1" xfId="0" applyFont="1" applyBorder="1" applyAlignment="1">
      <alignment horizontal="center" wrapText="1"/>
    </xf>
    <xf numFmtId="4" fontId="3" fillId="2" borderId="1" xfId="5" applyNumberFormat="1" applyFont="1" applyFill="1" applyBorder="1"/>
    <xf numFmtId="4" fontId="14" fillId="2" borderId="1" xfId="0" applyNumberFormat="1" applyFont="1" applyFill="1" applyBorder="1" applyAlignment="1">
      <alignment horizontal="center" vertical="center" wrapText="1"/>
    </xf>
    <xf numFmtId="4" fontId="3" fillId="2" borderId="0" xfId="9" applyNumberFormat="1" applyFont="1" applyFill="1" applyAlignment="1">
      <alignment wrapText="1"/>
    </xf>
    <xf numFmtId="0" fontId="15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center" wrapText="1"/>
    </xf>
    <xf numFmtId="4" fontId="11" fillId="2" borderId="0" xfId="5" applyNumberFormat="1" applyFont="1" applyFill="1" applyBorder="1" applyAlignment="1">
      <alignment horizontal="center" vertical="center" wrapText="1"/>
    </xf>
    <xf numFmtId="4" fontId="3" fillId="2" borderId="1" xfId="5" applyNumberFormat="1" applyFont="1" applyFill="1" applyBorder="1" applyAlignment="1">
      <alignment horizontal="center" vertical="center"/>
    </xf>
    <xf numFmtId="4" fontId="4" fillId="2" borderId="1" xfId="5" applyNumberFormat="1" applyFont="1" applyFill="1" applyBorder="1" applyAlignment="1">
      <alignment horizontal="center" vertical="center"/>
    </xf>
    <xf numFmtId="4" fontId="6" fillId="2" borderId="1" xfId="9" applyNumberFormat="1" applyFont="1" applyFill="1" applyBorder="1" applyAlignment="1">
      <alignment horizontal="center" vertical="center"/>
    </xf>
    <xf numFmtId="4" fontId="6" fillId="2" borderId="0" xfId="5" applyNumberFormat="1" applyFont="1" applyFill="1"/>
    <xf numFmtId="0" fontId="3" fillId="0" borderId="1" xfId="0" applyFont="1" applyBorder="1" applyAlignment="1">
      <alignment horizontal="left" vertical="top" wrapText="1"/>
    </xf>
    <xf numFmtId="1" fontId="3" fillId="0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4" fillId="2" borderId="1" xfId="5" applyNumberFormat="1" applyFont="1" applyFill="1" applyBorder="1" applyAlignment="1">
      <alignment horizontal="center" vertical="center"/>
    </xf>
    <xf numFmtId="0" fontId="4" fillId="2" borderId="0" xfId="5" applyNumberFormat="1" applyFont="1" applyFill="1"/>
    <xf numFmtId="0" fontId="0" fillId="0" borderId="0" xfId="0" applyAlignment="1">
      <alignment horizontal="right"/>
    </xf>
    <xf numFmtId="4" fontId="3" fillId="2" borderId="0" xfId="5" applyNumberFormat="1" applyFont="1" applyFill="1" applyBorder="1" applyAlignment="1">
      <alignment horizontal="right"/>
    </xf>
    <xf numFmtId="0" fontId="3" fillId="2" borderId="0" xfId="0" applyFont="1" applyFill="1"/>
    <xf numFmtId="164" fontId="3" fillId="2" borderId="1" xfId="1" applyNumberFormat="1" applyFont="1" applyFill="1" applyBorder="1" applyAlignment="1"/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right"/>
    </xf>
    <xf numFmtId="4" fontId="3" fillId="2" borderId="0" xfId="5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4" fontId="3" fillId="2" borderId="0" xfId="5" applyNumberFormat="1" applyFont="1" applyFill="1" applyBorder="1" applyAlignment="1">
      <alignment horizontal="right"/>
    </xf>
    <xf numFmtId="0" fontId="12" fillId="0" borderId="1" xfId="0" applyFont="1" applyBorder="1" applyAlignment="1">
      <alignment vertical="top" wrapText="1"/>
    </xf>
    <xf numFmtId="4" fontId="0" fillId="0" borderId="0" xfId="0" applyNumberFormat="1" applyAlignment="1">
      <alignment horizontal="right"/>
    </xf>
    <xf numFmtId="164" fontId="6" fillId="2" borderId="0" xfId="5" applyNumberFormat="1" applyFont="1" applyFill="1" applyAlignment="1">
      <alignment horizontal="center" vertical="center"/>
    </xf>
    <xf numFmtId="0" fontId="11" fillId="2" borderId="2" xfId="5" applyFont="1" applyFill="1" applyBorder="1" applyAlignment="1">
      <alignment horizontal="center" vertical="center" wrapText="1"/>
    </xf>
    <xf numFmtId="0" fontId="3" fillId="2" borderId="0" xfId="5" applyFont="1" applyFill="1" applyBorder="1" applyAlignment="1">
      <alignment horizontal="right"/>
    </xf>
    <xf numFmtId="0" fontId="0" fillId="0" borderId="0" xfId="0" applyAlignment="1">
      <alignment horizontal="right"/>
    </xf>
    <xf numFmtId="4" fontId="3" fillId="2" borderId="0" xfId="5" applyNumberFormat="1" applyFont="1" applyFill="1" applyBorder="1" applyAlignment="1">
      <alignment horizontal="right"/>
    </xf>
    <xf numFmtId="0" fontId="0" fillId="0" borderId="0" xfId="0" applyAlignment="1"/>
  </cellXfs>
  <cellStyles count="12">
    <cellStyle name="Обычный" xfId="0" builtinId="0"/>
    <cellStyle name="Обычный 2" xfId="1"/>
    <cellStyle name="Обычный 3" xfId="2"/>
    <cellStyle name="Обычный 3 2" xfId="3"/>
    <cellStyle name="Обычный 3 3" xfId="4"/>
    <cellStyle name="Обычный_Приложение 5 - прогноз доходов" xfId="5"/>
    <cellStyle name="Обычный_Таб.к пояснительной записке 2013г.МР" xfId="6"/>
    <cellStyle name="Процентный 2" xfId="7"/>
    <cellStyle name="Процентный 3" xfId="8"/>
    <cellStyle name="Финансовый 2" xfId="9"/>
    <cellStyle name="Финансовый 3" xfId="10"/>
    <cellStyle name="Финансовый 3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17"/>
  <sheetViews>
    <sheetView tabSelected="1" workbookViewId="0">
      <selection activeCell="M22" sqref="M22"/>
    </sheetView>
  </sheetViews>
  <sheetFormatPr defaultColWidth="8" defaultRowHeight="12.75" outlineLevelRow="1"/>
  <cols>
    <col min="1" max="1" width="53.42578125" style="4" customWidth="1"/>
    <col min="2" max="2" width="19.5703125" style="38" hidden="1" customWidth="1"/>
    <col min="3" max="3" width="15.28515625" style="50" hidden="1" customWidth="1"/>
    <col min="4" max="10" width="15.28515625" style="74" hidden="1" customWidth="1"/>
    <col min="11" max="11" width="20.5703125" style="74" customWidth="1"/>
    <col min="12" max="12" width="12.28515625" style="4" bestFit="1" customWidth="1"/>
    <col min="13" max="230" width="8" style="4"/>
    <col min="231" max="231" width="69.85546875" style="4" customWidth="1"/>
    <col min="232" max="232" width="21.7109375" style="4" customWidth="1"/>
    <col min="233" max="233" width="0" style="4" hidden="1" customWidth="1"/>
    <col min="234" max="234" width="15.5703125" style="4" customWidth="1"/>
    <col min="235" max="238" width="0" style="4" hidden="1" customWidth="1"/>
    <col min="239" max="239" width="8" style="4"/>
    <col min="240" max="240" width="13.7109375" style="4" customWidth="1"/>
    <col min="241" max="16384" width="8" style="4"/>
  </cols>
  <sheetData>
    <row r="1" spans="1:11" s="3" customFormat="1" ht="11.25" customHeight="1">
      <c r="A1" s="103" t="s">
        <v>145</v>
      </c>
      <c r="B1" s="103"/>
      <c r="C1" s="103"/>
      <c r="D1" s="104"/>
      <c r="E1" s="104"/>
      <c r="F1" s="104"/>
      <c r="G1" s="104"/>
      <c r="H1" s="104"/>
      <c r="I1" s="104"/>
      <c r="J1" s="104"/>
      <c r="K1" s="104"/>
    </row>
    <row r="2" spans="1:11" s="3" customFormat="1" ht="11.25" customHeight="1">
      <c r="A2" s="103" t="s">
        <v>0</v>
      </c>
      <c r="B2" s="103"/>
      <c r="C2" s="103"/>
      <c r="D2" s="104"/>
      <c r="E2" s="104"/>
      <c r="F2" s="104"/>
      <c r="G2" s="104"/>
      <c r="H2" s="104"/>
      <c r="I2" s="104"/>
      <c r="J2" s="104"/>
      <c r="K2" s="104"/>
    </row>
    <row r="3" spans="1:11" s="3" customFormat="1" ht="11.25" customHeight="1">
      <c r="A3" s="105" t="s">
        <v>146</v>
      </c>
      <c r="B3" s="105"/>
      <c r="C3" s="105"/>
      <c r="D3" s="104"/>
      <c r="E3" s="104"/>
      <c r="F3" s="104"/>
      <c r="G3" s="104"/>
      <c r="H3" s="104"/>
      <c r="I3" s="104"/>
      <c r="J3" s="104"/>
      <c r="K3" s="104"/>
    </row>
    <row r="4" spans="1:11" s="3" customFormat="1" ht="11.25" customHeight="1">
      <c r="A4" s="98"/>
      <c r="B4" s="98"/>
      <c r="C4" s="98"/>
      <c r="D4" s="97"/>
      <c r="E4" s="97"/>
      <c r="F4" s="97"/>
      <c r="G4" s="97"/>
      <c r="H4" s="97"/>
      <c r="I4" s="97"/>
      <c r="J4" s="97"/>
      <c r="K4" s="100"/>
    </row>
    <row r="5" spans="1:11" s="3" customFormat="1" ht="11.25" customHeight="1">
      <c r="A5" s="103" t="s">
        <v>87</v>
      </c>
      <c r="B5" s="103"/>
      <c r="C5" s="103"/>
      <c r="D5" s="104"/>
      <c r="E5" s="104"/>
      <c r="F5" s="104"/>
      <c r="G5" s="104"/>
      <c r="H5" s="104"/>
      <c r="I5" s="104"/>
      <c r="J5" s="104"/>
      <c r="K5" s="104"/>
    </row>
    <row r="6" spans="1:11" s="3" customFormat="1" ht="11.25" customHeight="1">
      <c r="A6" s="103" t="s">
        <v>0</v>
      </c>
      <c r="B6" s="103"/>
      <c r="C6" s="103"/>
      <c r="D6" s="104"/>
      <c r="E6" s="104"/>
      <c r="F6" s="104"/>
      <c r="G6" s="104"/>
      <c r="H6" s="104"/>
      <c r="I6" s="104"/>
      <c r="J6" s="104"/>
      <c r="K6" s="104"/>
    </row>
    <row r="7" spans="1:11" s="3" customFormat="1" ht="11.25" customHeight="1">
      <c r="A7" s="105" t="s">
        <v>147</v>
      </c>
      <c r="B7" s="105"/>
      <c r="C7" s="105"/>
      <c r="D7" s="104"/>
      <c r="E7" s="104"/>
      <c r="F7" s="104"/>
      <c r="G7" s="104"/>
      <c r="H7" s="104"/>
      <c r="I7" s="104"/>
      <c r="J7" s="104"/>
      <c r="K7" s="104"/>
    </row>
    <row r="8" spans="1:11" s="3" customFormat="1" ht="11.25" customHeight="1">
      <c r="A8" s="96"/>
      <c r="B8" s="96"/>
      <c r="C8" s="96"/>
      <c r="D8" s="95"/>
      <c r="E8" s="95"/>
      <c r="F8" s="95"/>
      <c r="G8" s="95"/>
      <c r="H8" s="95"/>
      <c r="I8" s="95"/>
      <c r="J8" s="97"/>
      <c r="K8" s="100"/>
    </row>
    <row r="9" spans="1:11" s="3" customFormat="1" ht="11.25" customHeight="1">
      <c r="A9" s="103" t="s">
        <v>87</v>
      </c>
      <c r="B9" s="103"/>
      <c r="C9" s="103"/>
      <c r="D9" s="103"/>
      <c r="E9" s="103"/>
      <c r="F9" s="103"/>
      <c r="G9" s="103"/>
      <c r="H9" s="104"/>
      <c r="I9" s="104"/>
      <c r="J9" s="104"/>
      <c r="K9" s="104"/>
    </row>
    <row r="10" spans="1:11" s="3" customFormat="1" ht="11.25" customHeight="1">
      <c r="A10" s="103" t="s">
        <v>0</v>
      </c>
      <c r="B10" s="103"/>
      <c r="C10" s="103"/>
      <c r="D10" s="103"/>
      <c r="E10" s="103"/>
      <c r="F10" s="103"/>
      <c r="G10" s="103"/>
      <c r="H10" s="104"/>
      <c r="I10" s="104"/>
      <c r="J10" s="104"/>
      <c r="K10" s="104"/>
    </row>
    <row r="11" spans="1:11" s="3" customFormat="1" ht="11.25" customHeight="1">
      <c r="A11" s="105" t="s">
        <v>148</v>
      </c>
      <c r="B11" s="105"/>
      <c r="C11" s="105"/>
      <c r="D11" s="105"/>
      <c r="E11" s="105"/>
      <c r="F11" s="105"/>
      <c r="G11" s="105"/>
      <c r="H11" s="104"/>
      <c r="I11" s="104"/>
      <c r="J11" s="104"/>
      <c r="K11" s="104"/>
    </row>
    <row r="12" spans="1:11" s="3" customFormat="1" ht="14.25" customHeight="1">
      <c r="A12" s="89"/>
      <c r="B12" s="89"/>
      <c r="C12" s="89"/>
      <c r="D12" s="88"/>
      <c r="E12" s="88"/>
      <c r="F12" s="88"/>
      <c r="G12" s="88"/>
      <c r="H12" s="95"/>
      <c r="I12" s="95"/>
      <c r="J12" s="97"/>
      <c r="K12" s="100"/>
    </row>
    <row r="13" spans="1:11" s="3" customFormat="1" ht="12" customHeight="1">
      <c r="A13" s="103" t="s">
        <v>87</v>
      </c>
      <c r="B13" s="103"/>
      <c r="C13" s="103"/>
      <c r="D13" s="104"/>
      <c r="E13" s="104"/>
      <c r="F13" s="104"/>
      <c r="G13" s="104"/>
      <c r="H13" s="104"/>
      <c r="I13" s="104"/>
      <c r="J13" s="104"/>
      <c r="K13" s="104"/>
    </row>
    <row r="14" spans="1:11" s="3" customFormat="1" ht="12" customHeight="1">
      <c r="A14" s="103" t="s">
        <v>0</v>
      </c>
      <c r="B14" s="103"/>
      <c r="C14" s="103"/>
      <c r="D14" s="104"/>
      <c r="E14" s="104"/>
      <c r="F14" s="104"/>
      <c r="G14" s="104"/>
      <c r="H14" s="104"/>
      <c r="I14" s="104"/>
      <c r="J14" s="104"/>
      <c r="K14" s="104"/>
    </row>
    <row r="15" spans="1:11" s="3" customFormat="1" ht="12" customHeight="1">
      <c r="A15" s="105" t="s">
        <v>149</v>
      </c>
      <c r="B15" s="105"/>
      <c r="C15" s="105"/>
      <c r="D15" s="104"/>
      <c r="E15" s="104"/>
      <c r="F15" s="104"/>
      <c r="G15" s="104"/>
      <c r="H15" s="104"/>
      <c r="I15" s="104"/>
      <c r="J15" s="104"/>
      <c r="K15" s="104"/>
    </row>
    <row r="16" spans="1:11" s="3" customFormat="1" ht="12.75" customHeight="1">
      <c r="A16" s="89"/>
      <c r="B16" s="89"/>
      <c r="C16" s="89"/>
      <c r="D16" s="88"/>
      <c r="E16" s="88"/>
      <c r="F16" s="88"/>
      <c r="G16" s="88"/>
      <c r="H16" s="95"/>
      <c r="I16" s="95"/>
      <c r="J16" s="97"/>
      <c r="K16" s="100"/>
    </row>
    <row r="17" spans="1:11" s="90" customFormat="1" ht="14.25" customHeight="1">
      <c r="A17" s="103" t="s">
        <v>119</v>
      </c>
      <c r="B17" s="103"/>
      <c r="C17" s="103"/>
      <c r="D17" s="103"/>
      <c r="E17" s="106"/>
      <c r="F17" s="106"/>
      <c r="G17" s="106"/>
      <c r="H17" s="106"/>
      <c r="I17" s="106"/>
      <c r="J17" s="106"/>
      <c r="K17" s="106"/>
    </row>
    <row r="18" spans="1:11" s="90" customFormat="1" ht="14.25" customHeight="1">
      <c r="A18" s="103" t="s">
        <v>0</v>
      </c>
      <c r="B18" s="103"/>
      <c r="C18" s="103"/>
      <c r="D18" s="103"/>
      <c r="E18" s="106"/>
      <c r="F18" s="106"/>
      <c r="G18" s="106"/>
      <c r="H18" s="106"/>
      <c r="I18" s="106"/>
      <c r="J18" s="106"/>
      <c r="K18" s="106"/>
    </row>
    <row r="19" spans="1:11" s="90" customFormat="1" ht="14.25" customHeight="1">
      <c r="A19" s="105" t="s">
        <v>118</v>
      </c>
      <c r="B19" s="105"/>
      <c r="C19" s="105"/>
      <c r="D19" s="105"/>
      <c r="E19" s="106"/>
      <c r="F19" s="106"/>
      <c r="G19" s="106"/>
      <c r="H19" s="106"/>
      <c r="I19" s="106"/>
      <c r="J19" s="106"/>
      <c r="K19" s="106"/>
    </row>
    <row r="20" spans="1:11" ht="50.25" customHeight="1">
      <c r="A20" s="102" t="s">
        <v>144</v>
      </c>
      <c r="B20" s="102"/>
      <c r="C20" s="102"/>
      <c r="D20" s="77"/>
      <c r="E20" s="77"/>
      <c r="F20" s="77"/>
      <c r="G20" s="77"/>
      <c r="H20" s="77"/>
      <c r="I20" s="77"/>
      <c r="J20" s="77"/>
      <c r="K20" s="77"/>
    </row>
    <row r="21" spans="1:11" s="52" customFormat="1" ht="24" customHeight="1">
      <c r="A21" s="1" t="s">
        <v>1</v>
      </c>
      <c r="B21" s="1" t="s">
        <v>2</v>
      </c>
      <c r="C21" s="41" t="s">
        <v>117</v>
      </c>
      <c r="D21" s="78" t="s">
        <v>94</v>
      </c>
      <c r="E21" s="78" t="s">
        <v>117</v>
      </c>
      <c r="F21" s="78" t="s">
        <v>94</v>
      </c>
      <c r="G21" s="78" t="s">
        <v>117</v>
      </c>
      <c r="H21" s="78" t="s">
        <v>94</v>
      </c>
      <c r="I21" s="78" t="s">
        <v>117</v>
      </c>
      <c r="J21" s="78" t="s">
        <v>94</v>
      </c>
      <c r="K21" s="78" t="s">
        <v>117</v>
      </c>
    </row>
    <row r="22" spans="1:11" s="87" customFormat="1" ht="12" customHeight="1">
      <c r="A22" s="86">
        <v>1</v>
      </c>
      <c r="B22" s="86">
        <v>2</v>
      </c>
      <c r="C22" s="86">
        <v>3</v>
      </c>
      <c r="D22" s="86">
        <v>4</v>
      </c>
      <c r="E22" s="86">
        <v>5</v>
      </c>
      <c r="F22" s="86">
        <v>4</v>
      </c>
      <c r="G22" s="86">
        <v>5</v>
      </c>
      <c r="H22" s="86">
        <v>4</v>
      </c>
      <c r="I22" s="86">
        <v>5</v>
      </c>
      <c r="J22" s="86">
        <v>4</v>
      </c>
      <c r="K22" s="79">
        <v>5</v>
      </c>
    </row>
    <row r="23" spans="1:11" s="6" customFormat="1">
      <c r="A23" s="7" t="s">
        <v>3</v>
      </c>
      <c r="B23" s="8" t="s">
        <v>4</v>
      </c>
      <c r="C23" s="42">
        <f>C24+C26+C28+C32+C33+C38+C40+C43+C46</f>
        <v>194081228</v>
      </c>
      <c r="D23" s="53"/>
      <c r="E23" s="53">
        <f>E24+E26+E28+E32+E33+E38+E40+E43+E46</f>
        <v>194081228</v>
      </c>
      <c r="F23" s="53"/>
      <c r="G23" s="53">
        <f>G24+G26+G28+G32+G33+G38+G40+G43+G46</f>
        <v>194081228</v>
      </c>
      <c r="H23" s="53">
        <f>H24+H26+H29+H32+H33+H38+H40+H43+H46</f>
        <v>45883.41</v>
      </c>
      <c r="I23" s="53">
        <f>I24+I26+I28+I32+I33+I38+I40+I43+I46</f>
        <v>194127111.41</v>
      </c>
      <c r="J23" s="53">
        <f>J24+J26+J29+J32+J33+J38+J40+J43+J46</f>
        <v>0</v>
      </c>
      <c r="K23" s="53">
        <f>K24+K26+K28+K32+K33+K38+K40+K43+K46</f>
        <v>194127111.41</v>
      </c>
    </row>
    <row r="24" spans="1:11" ht="15.75" customHeight="1" outlineLevel="1">
      <c r="A24" s="9" t="s">
        <v>5</v>
      </c>
      <c r="B24" s="10" t="s">
        <v>6</v>
      </c>
      <c r="C24" s="43">
        <f>C25</f>
        <v>128125860</v>
      </c>
      <c r="D24" s="54"/>
      <c r="E24" s="54">
        <f>E25</f>
        <v>128125860</v>
      </c>
      <c r="F24" s="54"/>
      <c r="G24" s="54">
        <f>G25</f>
        <v>128125860</v>
      </c>
      <c r="H24" s="54"/>
      <c r="I24" s="54">
        <f>I25</f>
        <v>128125860</v>
      </c>
      <c r="J24" s="54"/>
      <c r="K24" s="54">
        <f>K25</f>
        <v>128125860</v>
      </c>
    </row>
    <row r="25" spans="1:11" ht="12.75" customHeight="1" outlineLevel="1">
      <c r="A25" s="9" t="s">
        <v>7</v>
      </c>
      <c r="B25" s="10" t="s">
        <v>8</v>
      </c>
      <c r="C25" s="44">
        <v>128125860</v>
      </c>
      <c r="D25" s="55"/>
      <c r="E25" s="55">
        <v>128125860</v>
      </c>
      <c r="F25" s="55"/>
      <c r="G25" s="55">
        <v>128125860</v>
      </c>
      <c r="H25" s="55"/>
      <c r="I25" s="55">
        <v>128125860</v>
      </c>
      <c r="J25" s="55"/>
      <c r="K25" s="55">
        <v>128125860</v>
      </c>
    </row>
    <row r="26" spans="1:11" ht="29.25" customHeight="1" outlineLevel="1">
      <c r="A26" s="11" t="s">
        <v>9</v>
      </c>
      <c r="B26" s="10" t="s">
        <v>10</v>
      </c>
      <c r="C26" s="43">
        <f>C27</f>
        <v>19440510</v>
      </c>
      <c r="D26" s="54"/>
      <c r="E26" s="54">
        <f>E27</f>
        <v>19440510</v>
      </c>
      <c r="F26" s="54"/>
      <c r="G26" s="54">
        <f>G27</f>
        <v>19440510</v>
      </c>
      <c r="H26" s="54"/>
      <c r="I26" s="54">
        <f>I27</f>
        <v>19440510</v>
      </c>
      <c r="J26" s="54"/>
      <c r="K26" s="54">
        <f>K27</f>
        <v>19440510</v>
      </c>
    </row>
    <row r="27" spans="1:11" ht="25.5" outlineLevel="1">
      <c r="A27" s="12" t="s">
        <v>11</v>
      </c>
      <c r="B27" s="10" t="s">
        <v>12</v>
      </c>
      <c r="C27" s="44">
        <v>19440510</v>
      </c>
      <c r="D27" s="55"/>
      <c r="E27" s="55">
        <v>19440510</v>
      </c>
      <c r="F27" s="55"/>
      <c r="G27" s="55">
        <v>19440510</v>
      </c>
      <c r="H27" s="55"/>
      <c r="I27" s="55">
        <v>19440510</v>
      </c>
      <c r="J27" s="55"/>
      <c r="K27" s="55">
        <v>19440510</v>
      </c>
    </row>
    <row r="28" spans="1:11" ht="15.75" customHeight="1" outlineLevel="1">
      <c r="A28" s="9" t="s">
        <v>13</v>
      </c>
      <c r="B28" s="10" t="s">
        <v>14</v>
      </c>
      <c r="C28" s="43">
        <f>SUM(C29:C31)</f>
        <v>23025111</v>
      </c>
      <c r="D28" s="54"/>
      <c r="E28" s="54">
        <f>SUM(E29:E31)</f>
        <v>23025111</v>
      </c>
      <c r="F28" s="54"/>
      <c r="G28" s="54">
        <f>SUM(G29:G31)</f>
        <v>23025111</v>
      </c>
      <c r="H28" s="54"/>
      <c r="I28" s="54">
        <f>SUM(I29:I31)</f>
        <v>23025111</v>
      </c>
      <c r="J28" s="54"/>
      <c r="K28" s="54">
        <f>SUM(K29:K31)</f>
        <v>23025111</v>
      </c>
    </row>
    <row r="29" spans="1:11" ht="25.5" outlineLevel="1">
      <c r="A29" s="13" t="s">
        <v>15</v>
      </c>
      <c r="B29" s="14" t="s">
        <v>16</v>
      </c>
      <c r="C29" s="44">
        <v>22911000</v>
      </c>
      <c r="D29" s="55"/>
      <c r="E29" s="55">
        <v>22911000</v>
      </c>
      <c r="F29" s="55"/>
      <c r="G29" s="55">
        <v>22911000</v>
      </c>
      <c r="H29" s="55"/>
      <c r="I29" s="55">
        <v>22911000</v>
      </c>
      <c r="J29" s="55"/>
      <c r="K29" s="55">
        <v>22911000</v>
      </c>
    </row>
    <row r="30" spans="1:11" outlineLevel="1">
      <c r="A30" s="13" t="s">
        <v>17</v>
      </c>
      <c r="B30" s="14" t="s">
        <v>18</v>
      </c>
      <c r="C30" s="44">
        <v>85111</v>
      </c>
      <c r="D30" s="55"/>
      <c r="E30" s="55">
        <v>85111</v>
      </c>
      <c r="F30" s="55"/>
      <c r="G30" s="55">
        <v>85111</v>
      </c>
      <c r="H30" s="55"/>
      <c r="I30" s="55">
        <v>85111</v>
      </c>
      <c r="J30" s="55"/>
      <c r="K30" s="55">
        <v>85111</v>
      </c>
    </row>
    <row r="31" spans="1:11" ht="25.5" outlineLevel="1">
      <c r="A31" s="13" t="s">
        <v>19</v>
      </c>
      <c r="B31" s="14" t="s">
        <v>20</v>
      </c>
      <c r="C31" s="44">
        <v>29000</v>
      </c>
      <c r="D31" s="55"/>
      <c r="E31" s="55">
        <v>29000</v>
      </c>
      <c r="F31" s="55"/>
      <c r="G31" s="55">
        <v>29000</v>
      </c>
      <c r="H31" s="55"/>
      <c r="I31" s="55">
        <v>29000</v>
      </c>
      <c r="J31" s="55"/>
      <c r="K31" s="55">
        <v>29000</v>
      </c>
    </row>
    <row r="32" spans="1:11" ht="15.75" customHeight="1" outlineLevel="1">
      <c r="A32" s="9" t="s">
        <v>21</v>
      </c>
      <c r="B32" s="10" t="s">
        <v>22</v>
      </c>
      <c r="C32" s="43">
        <v>2700230</v>
      </c>
      <c r="D32" s="54"/>
      <c r="E32" s="54">
        <v>2700230</v>
      </c>
      <c r="F32" s="54"/>
      <c r="G32" s="54">
        <v>2700230</v>
      </c>
      <c r="H32" s="54"/>
      <c r="I32" s="54">
        <v>2700230</v>
      </c>
      <c r="J32" s="54"/>
      <c r="K32" s="54">
        <v>2700230</v>
      </c>
    </row>
    <row r="33" spans="1:12" ht="38.25" outlineLevel="1">
      <c r="A33" s="9" t="s">
        <v>23</v>
      </c>
      <c r="B33" s="10" t="s">
        <v>24</v>
      </c>
      <c r="C33" s="43">
        <f>SUM(C34:C37)</f>
        <v>13481500</v>
      </c>
      <c r="D33" s="54"/>
      <c r="E33" s="54">
        <f>SUM(E34:E37)</f>
        <v>13481500</v>
      </c>
      <c r="F33" s="54"/>
      <c r="G33" s="54">
        <f>SUM(G34:G37)</f>
        <v>13481500</v>
      </c>
      <c r="H33" s="54"/>
      <c r="I33" s="54">
        <f>SUM(I34:I37)</f>
        <v>13481500</v>
      </c>
      <c r="J33" s="54"/>
      <c r="K33" s="54">
        <f>SUM(K34:K37)</f>
        <v>13481500</v>
      </c>
    </row>
    <row r="34" spans="1:12" s="3" customFormat="1" ht="38.25" outlineLevel="1">
      <c r="A34" s="17" t="s">
        <v>25</v>
      </c>
      <c r="B34" s="16" t="s">
        <v>26</v>
      </c>
      <c r="C34" s="45">
        <v>11234000</v>
      </c>
      <c r="D34" s="56"/>
      <c r="E34" s="56">
        <v>11234000</v>
      </c>
      <c r="F34" s="56"/>
      <c r="G34" s="56">
        <v>11234000</v>
      </c>
      <c r="H34" s="56"/>
      <c r="I34" s="56">
        <v>11234000</v>
      </c>
      <c r="J34" s="56"/>
      <c r="K34" s="56">
        <v>11234000</v>
      </c>
    </row>
    <row r="35" spans="1:12" s="3" customFormat="1" ht="39.75" customHeight="1" outlineLevel="1">
      <c r="A35" s="17" t="s">
        <v>27</v>
      </c>
      <c r="B35" s="16" t="s">
        <v>28</v>
      </c>
      <c r="C35" s="45">
        <v>217000</v>
      </c>
      <c r="D35" s="56"/>
      <c r="E35" s="56">
        <v>217000</v>
      </c>
      <c r="F35" s="56"/>
      <c r="G35" s="56">
        <v>217000</v>
      </c>
      <c r="H35" s="56"/>
      <c r="I35" s="56">
        <v>217000</v>
      </c>
      <c r="J35" s="56"/>
      <c r="K35" s="56">
        <v>217000</v>
      </c>
    </row>
    <row r="36" spans="1:12" s="3" customFormat="1" ht="27.75" customHeight="1" outlineLevel="1">
      <c r="A36" s="17" t="s">
        <v>29</v>
      </c>
      <c r="B36" s="16" t="s">
        <v>30</v>
      </c>
      <c r="C36" s="45">
        <v>980000</v>
      </c>
      <c r="D36" s="56"/>
      <c r="E36" s="56">
        <v>980000</v>
      </c>
      <c r="F36" s="56"/>
      <c r="G36" s="56">
        <v>980000</v>
      </c>
      <c r="H36" s="56"/>
      <c r="I36" s="56">
        <v>980000</v>
      </c>
      <c r="J36" s="56"/>
      <c r="K36" s="56">
        <v>980000</v>
      </c>
    </row>
    <row r="37" spans="1:12" s="2" customFormat="1" ht="39.75" customHeight="1" outlineLevel="1">
      <c r="A37" s="15" t="s">
        <v>31</v>
      </c>
      <c r="B37" s="18" t="s">
        <v>32</v>
      </c>
      <c r="C37" s="46">
        <v>1050500</v>
      </c>
      <c r="D37" s="57"/>
      <c r="E37" s="57">
        <v>1050500</v>
      </c>
      <c r="F37" s="57"/>
      <c r="G37" s="57">
        <v>1050500</v>
      </c>
      <c r="H37" s="57"/>
      <c r="I37" s="57">
        <v>1050500</v>
      </c>
      <c r="J37" s="57"/>
      <c r="K37" s="57">
        <v>1050500</v>
      </c>
    </row>
    <row r="38" spans="1:12" ht="18" customHeight="1" outlineLevel="1">
      <c r="A38" s="9" t="s">
        <v>33</v>
      </c>
      <c r="B38" s="10" t="s">
        <v>34</v>
      </c>
      <c r="C38" s="43">
        <f>C39</f>
        <v>732000</v>
      </c>
      <c r="D38" s="54"/>
      <c r="E38" s="54">
        <f>E39</f>
        <v>732000</v>
      </c>
      <c r="F38" s="54"/>
      <c r="G38" s="54">
        <f>G39</f>
        <v>732000</v>
      </c>
      <c r="H38" s="54"/>
      <c r="I38" s="54">
        <f>I39</f>
        <v>732000</v>
      </c>
      <c r="J38" s="54"/>
      <c r="K38" s="54">
        <f>K39</f>
        <v>732000</v>
      </c>
    </row>
    <row r="39" spans="1:12" s="3" customFormat="1" ht="12.75" customHeight="1" outlineLevel="1">
      <c r="A39" s="9" t="s">
        <v>35</v>
      </c>
      <c r="B39" s="10" t="s">
        <v>36</v>
      </c>
      <c r="C39" s="45">
        <v>732000</v>
      </c>
      <c r="D39" s="56"/>
      <c r="E39" s="56">
        <v>732000</v>
      </c>
      <c r="F39" s="56"/>
      <c r="G39" s="56">
        <v>732000</v>
      </c>
      <c r="H39" s="56"/>
      <c r="I39" s="56">
        <v>732000</v>
      </c>
      <c r="J39" s="56"/>
      <c r="K39" s="56">
        <v>732000</v>
      </c>
    </row>
    <row r="40" spans="1:12" ht="25.5" outlineLevel="1">
      <c r="A40" s="9" t="s">
        <v>37</v>
      </c>
      <c r="B40" s="19" t="s">
        <v>38</v>
      </c>
      <c r="C40" s="43">
        <f>C42</f>
        <v>126573</v>
      </c>
      <c r="D40" s="54"/>
      <c r="E40" s="54">
        <f>E42</f>
        <v>126573</v>
      </c>
      <c r="F40" s="54"/>
      <c r="G40" s="54">
        <f>G42</f>
        <v>126573</v>
      </c>
      <c r="H40" s="54">
        <f>SUM(H41:H42)</f>
        <v>45883.41</v>
      </c>
      <c r="I40" s="54">
        <f>SUM(I41:I42)</f>
        <v>172456.41</v>
      </c>
      <c r="J40" s="54">
        <f>SUM(J41:J42)</f>
        <v>0</v>
      </c>
      <c r="K40" s="54">
        <f>SUM(K41:K42)</f>
        <v>172456.41</v>
      </c>
    </row>
    <row r="41" spans="1:12" ht="25.5" outlineLevel="1">
      <c r="A41" s="58" t="s">
        <v>139</v>
      </c>
      <c r="B41" s="16" t="s">
        <v>95</v>
      </c>
      <c r="C41" s="43"/>
      <c r="D41" s="54"/>
      <c r="E41" s="54"/>
      <c r="F41" s="54"/>
      <c r="G41" s="54"/>
      <c r="H41" s="55">
        <f>13177.3+15672.45+17033.66</f>
        <v>45883.41</v>
      </c>
      <c r="I41" s="55">
        <f>H41</f>
        <v>45883.41</v>
      </c>
      <c r="J41" s="55"/>
      <c r="K41" s="55">
        <f>I41</f>
        <v>45883.41</v>
      </c>
    </row>
    <row r="42" spans="1:12" ht="15" customHeight="1" outlineLevel="1">
      <c r="A42" s="15" t="s">
        <v>39</v>
      </c>
      <c r="B42" s="16" t="s">
        <v>40</v>
      </c>
      <c r="C42" s="44">
        <v>126573</v>
      </c>
      <c r="D42" s="55"/>
      <c r="E42" s="55">
        <v>126573</v>
      </c>
      <c r="F42" s="55"/>
      <c r="G42" s="55">
        <v>126573</v>
      </c>
      <c r="H42" s="55"/>
      <c r="I42" s="55">
        <v>126573</v>
      </c>
      <c r="J42" s="55"/>
      <c r="K42" s="55">
        <v>126573</v>
      </c>
    </row>
    <row r="43" spans="1:12" ht="27" customHeight="1" outlineLevel="1">
      <c r="A43" s="9" t="s">
        <v>41</v>
      </c>
      <c r="B43" s="19" t="s">
        <v>42</v>
      </c>
      <c r="C43" s="43">
        <f>SUM(C44:C45)</f>
        <v>3519444</v>
      </c>
      <c r="D43" s="54"/>
      <c r="E43" s="54">
        <f>SUM(E44:E45)</f>
        <v>3519444</v>
      </c>
      <c r="F43" s="54"/>
      <c r="G43" s="54">
        <f>SUM(G44:G45)</f>
        <v>3519444</v>
      </c>
      <c r="H43" s="54"/>
      <c r="I43" s="54">
        <f>SUM(I44:I45)</f>
        <v>3519444</v>
      </c>
      <c r="J43" s="54"/>
      <c r="K43" s="54">
        <f>SUM(K44:K45)</f>
        <v>3519444</v>
      </c>
    </row>
    <row r="44" spans="1:12" ht="54.75" customHeight="1" outlineLevel="1">
      <c r="A44" s="15" t="s">
        <v>43</v>
      </c>
      <c r="B44" s="16" t="s">
        <v>44</v>
      </c>
      <c r="C44" s="44">
        <v>2104000</v>
      </c>
      <c r="D44" s="55"/>
      <c r="E44" s="55">
        <v>2104000</v>
      </c>
      <c r="F44" s="55"/>
      <c r="G44" s="55">
        <v>2104000</v>
      </c>
      <c r="H44" s="55"/>
      <c r="I44" s="55">
        <v>2104000</v>
      </c>
      <c r="J44" s="55"/>
      <c r="K44" s="55">
        <v>2104000</v>
      </c>
    </row>
    <row r="45" spans="1:12" ht="39.75" customHeight="1" outlineLevel="1">
      <c r="A45" s="15" t="s">
        <v>45</v>
      </c>
      <c r="B45" s="16" t="s">
        <v>46</v>
      </c>
      <c r="C45" s="44">
        <v>1415444</v>
      </c>
      <c r="D45" s="55"/>
      <c r="E45" s="55">
        <v>1415444</v>
      </c>
      <c r="F45" s="55"/>
      <c r="G45" s="55">
        <v>1415444</v>
      </c>
      <c r="H45" s="55"/>
      <c r="I45" s="55">
        <v>1415444</v>
      </c>
      <c r="J45" s="55"/>
      <c r="K45" s="55">
        <v>1415444</v>
      </c>
    </row>
    <row r="46" spans="1:12" ht="18.75" customHeight="1" outlineLevel="1">
      <c r="A46" s="9" t="s">
        <v>47</v>
      </c>
      <c r="B46" s="19" t="s">
        <v>48</v>
      </c>
      <c r="C46" s="44">
        <v>2930000</v>
      </c>
      <c r="D46" s="55"/>
      <c r="E46" s="55">
        <v>2930000</v>
      </c>
      <c r="F46" s="55"/>
      <c r="G46" s="55">
        <v>2930000</v>
      </c>
      <c r="H46" s="55"/>
      <c r="I46" s="55">
        <v>2930000</v>
      </c>
      <c r="J46" s="55"/>
      <c r="K46" s="55">
        <v>2930000</v>
      </c>
    </row>
    <row r="47" spans="1:12" s="6" customFormat="1">
      <c r="A47" s="7" t="s">
        <v>49</v>
      </c>
      <c r="B47" s="20" t="s">
        <v>50</v>
      </c>
      <c r="C47" s="42">
        <f t="shared" ref="C47:K47" si="0">C48+C92+C94+C98</f>
        <v>802378400</v>
      </c>
      <c r="D47" s="42">
        <f t="shared" si="0"/>
        <v>635371.53999999957</v>
      </c>
      <c r="E47" s="42">
        <f t="shared" si="0"/>
        <v>803013771.53999996</v>
      </c>
      <c r="F47" s="42">
        <f t="shared" si="0"/>
        <v>14518074.780000001</v>
      </c>
      <c r="G47" s="42">
        <f t="shared" si="0"/>
        <v>817531846.32000005</v>
      </c>
      <c r="H47" s="42">
        <f t="shared" si="0"/>
        <v>26329696</v>
      </c>
      <c r="I47" s="42">
        <f t="shared" si="0"/>
        <v>843861542.32000005</v>
      </c>
      <c r="J47" s="53">
        <f t="shared" si="0"/>
        <v>16199337.76</v>
      </c>
      <c r="K47" s="53">
        <f t="shared" si="0"/>
        <v>860060880.08000004</v>
      </c>
      <c r="L47" s="101"/>
    </row>
    <row r="48" spans="1:12" s="22" customFormat="1" ht="25.5">
      <c r="A48" s="21" t="s">
        <v>82</v>
      </c>
      <c r="B48" s="18" t="s">
        <v>51</v>
      </c>
      <c r="C48" s="40">
        <f t="shared" ref="C48:K48" si="1">C49+C51+C71+C86</f>
        <v>802378400</v>
      </c>
      <c r="D48" s="40">
        <f t="shared" si="1"/>
        <v>356459</v>
      </c>
      <c r="E48" s="40">
        <f t="shared" si="1"/>
        <v>802734859</v>
      </c>
      <c r="F48" s="40">
        <f t="shared" si="1"/>
        <v>8688532.7200000007</v>
      </c>
      <c r="G48" s="40">
        <f t="shared" si="1"/>
        <v>811423391.72000003</v>
      </c>
      <c r="H48" s="40">
        <f t="shared" si="1"/>
        <v>26329696</v>
      </c>
      <c r="I48" s="40">
        <f t="shared" si="1"/>
        <v>837753087.72000003</v>
      </c>
      <c r="J48" s="59">
        <f t="shared" si="1"/>
        <v>16199337.76</v>
      </c>
      <c r="K48" s="59">
        <f t="shared" si="1"/>
        <v>853952425.48000002</v>
      </c>
    </row>
    <row r="49" spans="1:11" s="6" customFormat="1" ht="27" customHeight="1">
      <c r="A49" s="7" t="s">
        <v>52</v>
      </c>
      <c r="B49" s="20" t="s">
        <v>74</v>
      </c>
      <c r="C49" s="42">
        <f>C50</f>
        <v>52021200</v>
      </c>
      <c r="D49" s="53"/>
      <c r="E49" s="53">
        <f>E50</f>
        <v>52021200</v>
      </c>
      <c r="F49" s="53"/>
      <c r="G49" s="53">
        <f>G50</f>
        <v>52021200</v>
      </c>
      <c r="H49" s="53"/>
      <c r="I49" s="53">
        <f>I50</f>
        <v>52021200</v>
      </c>
      <c r="J49" s="53"/>
      <c r="K49" s="53">
        <f>K50</f>
        <v>52021200</v>
      </c>
    </row>
    <row r="50" spans="1:11" s="22" customFormat="1" ht="25.5">
      <c r="A50" s="11" t="s">
        <v>75</v>
      </c>
      <c r="B50" s="23" t="s">
        <v>81</v>
      </c>
      <c r="C50" s="40">
        <v>52021200</v>
      </c>
      <c r="D50" s="59"/>
      <c r="E50" s="59">
        <v>52021200</v>
      </c>
      <c r="F50" s="59"/>
      <c r="G50" s="59">
        <v>52021200</v>
      </c>
      <c r="H50" s="59"/>
      <c r="I50" s="59">
        <v>52021200</v>
      </c>
      <c r="J50" s="59"/>
      <c r="K50" s="59">
        <v>52021200</v>
      </c>
    </row>
    <row r="51" spans="1:11" s="6" customFormat="1" ht="25.5">
      <c r="A51" s="7" t="s">
        <v>53</v>
      </c>
      <c r="B51" s="20" t="s">
        <v>71</v>
      </c>
      <c r="C51" s="42">
        <f>SUM(C52:C69)</f>
        <v>161048200</v>
      </c>
      <c r="D51" s="53">
        <f>SUM(D52:D69)</f>
        <v>300900</v>
      </c>
      <c r="E51" s="53">
        <f>SUM(E52:E69)</f>
        <v>161349100</v>
      </c>
      <c r="F51" s="53">
        <f>SUM(F52:F69)</f>
        <v>8641232.7200000007</v>
      </c>
      <c r="G51" s="53">
        <f>SUM(G52:G69)</f>
        <v>169990332.72</v>
      </c>
      <c r="H51" s="53">
        <f>SUM(H52:H70)</f>
        <v>13095400</v>
      </c>
      <c r="I51" s="53">
        <f>SUM(I52:I70)</f>
        <v>183085732.72</v>
      </c>
      <c r="J51" s="53">
        <f>SUM(J52:J70)</f>
        <v>16197420.76</v>
      </c>
      <c r="K51" s="53">
        <f>SUM(K52:K70)</f>
        <v>199283153.48000002</v>
      </c>
    </row>
    <row r="52" spans="1:11" ht="66" customHeight="1">
      <c r="A52" s="24" t="s">
        <v>57</v>
      </c>
      <c r="B52" s="25" t="s">
        <v>93</v>
      </c>
      <c r="C52" s="40">
        <v>1767000</v>
      </c>
      <c r="D52" s="59"/>
      <c r="E52" s="59">
        <v>1767000</v>
      </c>
      <c r="F52" s="59"/>
      <c r="G52" s="59">
        <v>1767000</v>
      </c>
      <c r="H52" s="59"/>
      <c r="I52" s="59">
        <v>1767000</v>
      </c>
      <c r="J52" s="59"/>
      <c r="K52" s="59">
        <v>1767000</v>
      </c>
    </row>
    <row r="53" spans="1:11" ht="39.75" customHeight="1">
      <c r="A53" s="58" t="s">
        <v>120</v>
      </c>
      <c r="B53" s="92" t="s">
        <v>121</v>
      </c>
      <c r="C53" s="40"/>
      <c r="D53" s="59"/>
      <c r="E53" s="59"/>
      <c r="F53" s="59">
        <v>507522.04</v>
      </c>
      <c r="G53" s="59">
        <f t="shared" ref="G53:G62" si="2">F53</f>
        <v>507522.04</v>
      </c>
      <c r="H53" s="59"/>
      <c r="I53" s="59">
        <v>507522.04</v>
      </c>
      <c r="J53" s="59"/>
      <c r="K53" s="59">
        <v>507522.04</v>
      </c>
    </row>
    <row r="54" spans="1:11" ht="30.75" customHeight="1">
      <c r="A54" s="85" t="s">
        <v>140</v>
      </c>
      <c r="B54" s="64" t="s">
        <v>141</v>
      </c>
      <c r="C54" s="40"/>
      <c r="D54" s="59"/>
      <c r="E54" s="59"/>
      <c r="F54" s="59"/>
      <c r="G54" s="59"/>
      <c r="H54" s="59"/>
      <c r="I54" s="59"/>
      <c r="J54" s="59">
        <v>15812235.76</v>
      </c>
      <c r="K54" s="59">
        <f>J54</f>
        <v>15812235.76</v>
      </c>
    </row>
    <row r="55" spans="1:11" ht="39" customHeight="1">
      <c r="A55" s="63" t="s">
        <v>122</v>
      </c>
      <c r="B55" s="64" t="s">
        <v>96</v>
      </c>
      <c r="C55" s="40"/>
      <c r="D55" s="59"/>
      <c r="E55" s="59"/>
      <c r="F55" s="59">
        <v>30178.86</v>
      </c>
      <c r="G55" s="59">
        <f t="shared" si="2"/>
        <v>30178.86</v>
      </c>
      <c r="H55" s="59"/>
      <c r="I55" s="59">
        <v>30178.86</v>
      </c>
      <c r="J55" s="59"/>
      <c r="K55" s="59">
        <v>30178.86</v>
      </c>
    </row>
    <row r="56" spans="1:11" ht="41.25" customHeight="1">
      <c r="A56" s="85" t="s">
        <v>123</v>
      </c>
      <c r="B56" s="64" t="s">
        <v>97</v>
      </c>
      <c r="C56" s="40"/>
      <c r="D56" s="59"/>
      <c r="E56" s="59"/>
      <c r="F56" s="59">
        <v>6209187.9400000004</v>
      </c>
      <c r="G56" s="59">
        <f t="shared" si="2"/>
        <v>6209187.9400000004</v>
      </c>
      <c r="H56" s="59"/>
      <c r="I56" s="59">
        <v>6209187.9400000004</v>
      </c>
      <c r="J56" s="59"/>
      <c r="K56" s="59">
        <v>6209187.9400000004</v>
      </c>
    </row>
    <row r="57" spans="1:11" ht="26.25" customHeight="1">
      <c r="A57" s="63" t="s">
        <v>124</v>
      </c>
      <c r="B57" s="93" t="s">
        <v>92</v>
      </c>
      <c r="C57" s="40"/>
      <c r="D57" s="59"/>
      <c r="E57" s="59"/>
      <c r="F57" s="59">
        <v>872712</v>
      </c>
      <c r="G57" s="59">
        <f t="shared" si="2"/>
        <v>872712</v>
      </c>
      <c r="H57" s="59"/>
      <c r="I57" s="59">
        <v>872712</v>
      </c>
      <c r="J57" s="59"/>
      <c r="K57" s="59">
        <v>872712</v>
      </c>
    </row>
    <row r="58" spans="1:11" ht="39" customHeight="1">
      <c r="A58" s="63" t="s">
        <v>125</v>
      </c>
      <c r="B58" s="93" t="s">
        <v>92</v>
      </c>
      <c r="C58" s="40"/>
      <c r="D58" s="59"/>
      <c r="E58" s="59"/>
      <c r="F58" s="59">
        <v>200000</v>
      </c>
      <c r="G58" s="59">
        <f t="shared" si="2"/>
        <v>200000</v>
      </c>
      <c r="H58" s="59"/>
      <c r="I58" s="59">
        <v>200000</v>
      </c>
      <c r="J58" s="59"/>
      <c r="K58" s="59">
        <v>200000</v>
      </c>
    </row>
    <row r="59" spans="1:11" ht="37.5" customHeight="1">
      <c r="A59" s="63" t="s">
        <v>126</v>
      </c>
      <c r="B59" s="93" t="s">
        <v>92</v>
      </c>
      <c r="C59" s="40"/>
      <c r="D59" s="59"/>
      <c r="E59" s="59"/>
      <c r="F59" s="59">
        <v>282000</v>
      </c>
      <c r="G59" s="59">
        <f t="shared" si="2"/>
        <v>282000</v>
      </c>
      <c r="H59" s="59"/>
      <c r="I59" s="59">
        <v>282000</v>
      </c>
      <c r="J59" s="59"/>
      <c r="K59" s="59">
        <v>282000</v>
      </c>
    </row>
    <row r="60" spans="1:11" ht="37.5" customHeight="1">
      <c r="A60" s="99" t="s">
        <v>143</v>
      </c>
      <c r="B60" s="93" t="s">
        <v>92</v>
      </c>
      <c r="C60" s="40"/>
      <c r="D60" s="59"/>
      <c r="E60" s="59"/>
      <c r="F60" s="59"/>
      <c r="G60" s="59"/>
      <c r="H60" s="59"/>
      <c r="I60" s="59"/>
      <c r="J60" s="59">
        <v>210000</v>
      </c>
      <c r="K60" s="59">
        <f>J60</f>
        <v>210000</v>
      </c>
    </row>
    <row r="61" spans="1:11" ht="30.75" customHeight="1">
      <c r="A61" s="85" t="s">
        <v>142</v>
      </c>
      <c r="B61" s="93" t="s">
        <v>92</v>
      </c>
      <c r="C61" s="40"/>
      <c r="D61" s="59"/>
      <c r="E61" s="59"/>
      <c r="F61" s="59"/>
      <c r="G61" s="59"/>
      <c r="H61" s="59"/>
      <c r="I61" s="59"/>
      <c r="J61" s="59">
        <v>175185</v>
      </c>
      <c r="K61" s="59">
        <f>J61</f>
        <v>175185</v>
      </c>
    </row>
    <row r="62" spans="1:11" ht="41.25" customHeight="1">
      <c r="A62" s="85" t="s">
        <v>127</v>
      </c>
      <c r="B62" s="93" t="s">
        <v>92</v>
      </c>
      <c r="C62" s="40"/>
      <c r="D62" s="59"/>
      <c r="E62" s="59"/>
      <c r="F62" s="59">
        <v>539631.88</v>
      </c>
      <c r="G62" s="59">
        <f t="shared" si="2"/>
        <v>539631.88</v>
      </c>
      <c r="H62" s="59"/>
      <c r="I62" s="59">
        <v>539631.88</v>
      </c>
      <c r="J62" s="59"/>
      <c r="K62" s="59">
        <v>539631.88</v>
      </c>
    </row>
    <row r="63" spans="1:11" ht="28.5" customHeight="1">
      <c r="A63" s="61" t="s">
        <v>114</v>
      </c>
      <c r="B63" s="25" t="s">
        <v>92</v>
      </c>
      <c r="C63" s="40"/>
      <c r="D63" s="59">
        <v>75900</v>
      </c>
      <c r="E63" s="59">
        <f>D63</f>
        <v>75900</v>
      </c>
      <c r="F63" s="59"/>
      <c r="G63" s="59">
        <v>75900</v>
      </c>
      <c r="H63" s="59"/>
      <c r="I63" s="59">
        <v>75900</v>
      </c>
      <c r="J63" s="59"/>
      <c r="K63" s="59">
        <v>75900</v>
      </c>
    </row>
    <row r="64" spans="1:11" ht="41.25" customHeight="1">
      <c r="A64" s="24" t="s">
        <v>76</v>
      </c>
      <c r="B64" s="25" t="s">
        <v>92</v>
      </c>
      <c r="C64" s="40">
        <v>25600</v>
      </c>
      <c r="D64" s="59"/>
      <c r="E64" s="59">
        <v>25600</v>
      </c>
      <c r="F64" s="59"/>
      <c r="G64" s="59">
        <v>25600</v>
      </c>
      <c r="H64" s="59"/>
      <c r="I64" s="59">
        <v>25600</v>
      </c>
      <c r="J64" s="59"/>
      <c r="K64" s="59">
        <v>25600</v>
      </c>
    </row>
    <row r="65" spans="1:11" s="6" customFormat="1" ht="51">
      <c r="A65" s="24" t="s">
        <v>54</v>
      </c>
      <c r="B65" s="25" t="s">
        <v>92</v>
      </c>
      <c r="C65" s="40">
        <v>256000</v>
      </c>
      <c r="D65" s="59"/>
      <c r="E65" s="59">
        <v>256000</v>
      </c>
      <c r="F65" s="59"/>
      <c r="G65" s="59">
        <v>256000</v>
      </c>
      <c r="H65" s="59"/>
      <c r="I65" s="59">
        <v>256000</v>
      </c>
      <c r="J65" s="59"/>
      <c r="K65" s="59">
        <v>256000</v>
      </c>
    </row>
    <row r="66" spans="1:11" ht="25.5">
      <c r="A66" s="24" t="s">
        <v>55</v>
      </c>
      <c r="B66" s="25" t="s">
        <v>92</v>
      </c>
      <c r="C66" s="40">
        <v>798600</v>
      </c>
      <c r="D66" s="59">
        <v>225000</v>
      </c>
      <c r="E66" s="59">
        <f>C66+D66</f>
        <v>1023600</v>
      </c>
      <c r="F66" s="59"/>
      <c r="G66" s="59">
        <v>1023600</v>
      </c>
      <c r="H66" s="59"/>
      <c r="I66" s="59">
        <v>1023600</v>
      </c>
      <c r="J66" s="59"/>
      <c r="K66" s="59">
        <v>1023600</v>
      </c>
    </row>
    <row r="67" spans="1:11" ht="40.5" customHeight="1">
      <c r="A67" s="24" t="s">
        <v>88</v>
      </c>
      <c r="B67" s="25" t="s">
        <v>92</v>
      </c>
      <c r="C67" s="40">
        <v>843600</v>
      </c>
      <c r="D67" s="59"/>
      <c r="E67" s="59">
        <v>843600</v>
      </c>
      <c r="F67" s="59"/>
      <c r="G67" s="59">
        <v>843600</v>
      </c>
      <c r="H67" s="59"/>
      <c r="I67" s="59">
        <v>843600</v>
      </c>
      <c r="J67" s="59"/>
      <c r="K67" s="59">
        <v>843600</v>
      </c>
    </row>
    <row r="68" spans="1:11" ht="63.75">
      <c r="A68" s="24" t="s">
        <v>89</v>
      </c>
      <c r="B68" s="25" t="s">
        <v>92</v>
      </c>
      <c r="C68" s="40">
        <v>15631800</v>
      </c>
      <c r="D68" s="59"/>
      <c r="E68" s="59">
        <v>15631800</v>
      </c>
      <c r="F68" s="59"/>
      <c r="G68" s="59">
        <v>15631800</v>
      </c>
      <c r="H68" s="59"/>
      <c r="I68" s="59">
        <v>15631800</v>
      </c>
      <c r="J68" s="59"/>
      <c r="K68" s="59">
        <v>15631800</v>
      </c>
    </row>
    <row r="69" spans="1:11" ht="14.25" customHeight="1">
      <c r="A69" s="24" t="s">
        <v>56</v>
      </c>
      <c r="B69" s="25" t="s">
        <v>92</v>
      </c>
      <c r="C69" s="40">
        <v>141725600</v>
      </c>
      <c r="D69" s="59"/>
      <c r="E69" s="59">
        <v>141725600</v>
      </c>
      <c r="F69" s="59"/>
      <c r="G69" s="59">
        <v>141725600</v>
      </c>
      <c r="H69" s="59"/>
      <c r="I69" s="59">
        <v>141725600</v>
      </c>
      <c r="J69" s="59"/>
      <c r="K69" s="59">
        <v>141725600</v>
      </c>
    </row>
    <row r="70" spans="1:11" ht="26.25" customHeight="1">
      <c r="A70" s="61" t="s">
        <v>137</v>
      </c>
      <c r="B70" s="25" t="s">
        <v>92</v>
      </c>
      <c r="C70" s="40"/>
      <c r="D70" s="59"/>
      <c r="E70" s="59"/>
      <c r="F70" s="59"/>
      <c r="G70" s="59"/>
      <c r="H70" s="59">
        <v>13095400</v>
      </c>
      <c r="I70" s="59">
        <f>H70</f>
        <v>13095400</v>
      </c>
      <c r="J70" s="59"/>
      <c r="K70" s="59">
        <f>I70</f>
        <v>13095400</v>
      </c>
    </row>
    <row r="71" spans="1:11" s="27" customFormat="1" ht="26.25" customHeight="1">
      <c r="A71" s="26" t="s">
        <v>58</v>
      </c>
      <c r="B71" s="20" t="s">
        <v>70</v>
      </c>
      <c r="C71" s="42">
        <f t="shared" ref="C71:I71" si="3">SUM(C72:C85)</f>
        <v>541336200</v>
      </c>
      <c r="D71" s="53">
        <f t="shared" si="3"/>
        <v>91.88</v>
      </c>
      <c r="E71" s="53">
        <f t="shared" si="3"/>
        <v>541336291.88</v>
      </c>
      <c r="F71" s="53">
        <f t="shared" si="3"/>
        <v>0</v>
      </c>
      <c r="G71" s="53">
        <f t="shared" si="3"/>
        <v>541336291.88</v>
      </c>
      <c r="H71" s="53">
        <f t="shared" si="3"/>
        <v>10737200</v>
      </c>
      <c r="I71" s="53">
        <f t="shared" si="3"/>
        <v>552073491.88</v>
      </c>
      <c r="J71" s="53">
        <f t="shared" ref="J71:K71" si="4">SUM(J72:J85)</f>
        <v>0</v>
      </c>
      <c r="K71" s="53">
        <f t="shared" si="4"/>
        <v>552073491.88</v>
      </c>
    </row>
    <row r="72" spans="1:11" s="31" customFormat="1" ht="51">
      <c r="A72" s="29" t="s">
        <v>80</v>
      </c>
      <c r="B72" s="30" t="s">
        <v>72</v>
      </c>
      <c r="C72" s="40">
        <v>5724500</v>
      </c>
      <c r="D72" s="59"/>
      <c r="E72" s="59">
        <v>5724500</v>
      </c>
      <c r="F72" s="59"/>
      <c r="G72" s="59">
        <v>5724500</v>
      </c>
      <c r="H72" s="59"/>
      <c r="I72" s="59">
        <v>5724500</v>
      </c>
      <c r="J72" s="59"/>
      <c r="K72" s="59">
        <v>5724500</v>
      </c>
    </row>
    <row r="73" spans="1:11" s="31" customFormat="1" ht="38.25">
      <c r="A73" s="32" t="s">
        <v>78</v>
      </c>
      <c r="B73" s="30" t="s">
        <v>72</v>
      </c>
      <c r="C73" s="40">
        <v>3246700</v>
      </c>
      <c r="D73" s="59"/>
      <c r="E73" s="59">
        <v>3246700</v>
      </c>
      <c r="F73" s="59"/>
      <c r="G73" s="59">
        <v>3246700</v>
      </c>
      <c r="H73" s="59"/>
      <c r="I73" s="59">
        <v>3246700</v>
      </c>
      <c r="J73" s="59"/>
      <c r="K73" s="59">
        <v>3246700</v>
      </c>
    </row>
    <row r="74" spans="1:11" ht="38.25">
      <c r="A74" s="24" t="s">
        <v>60</v>
      </c>
      <c r="B74" s="30" t="s">
        <v>72</v>
      </c>
      <c r="C74" s="40">
        <v>999000</v>
      </c>
      <c r="D74" s="59"/>
      <c r="E74" s="59">
        <v>999000</v>
      </c>
      <c r="F74" s="59"/>
      <c r="G74" s="59">
        <v>999000</v>
      </c>
      <c r="H74" s="59"/>
      <c r="I74" s="59">
        <v>999000</v>
      </c>
      <c r="J74" s="59"/>
      <c r="K74" s="59">
        <v>999000</v>
      </c>
    </row>
    <row r="75" spans="1:11" ht="12.75" customHeight="1">
      <c r="A75" s="24" t="s">
        <v>61</v>
      </c>
      <c r="B75" s="30" t="s">
        <v>72</v>
      </c>
      <c r="C75" s="40">
        <v>249700</v>
      </c>
      <c r="D75" s="59"/>
      <c r="E75" s="59">
        <v>249700</v>
      </c>
      <c r="F75" s="59"/>
      <c r="G75" s="59">
        <v>249700</v>
      </c>
      <c r="H75" s="59"/>
      <c r="I75" s="59">
        <v>249700</v>
      </c>
      <c r="J75" s="59"/>
      <c r="K75" s="59">
        <v>249700</v>
      </c>
    </row>
    <row r="76" spans="1:11" ht="25.5">
      <c r="A76" s="24" t="s">
        <v>62</v>
      </c>
      <c r="B76" s="30" t="s">
        <v>72</v>
      </c>
      <c r="C76" s="40">
        <v>1012500</v>
      </c>
      <c r="D76" s="59"/>
      <c r="E76" s="59">
        <v>1012500</v>
      </c>
      <c r="F76" s="59"/>
      <c r="G76" s="59">
        <v>1012500</v>
      </c>
      <c r="H76" s="59"/>
      <c r="I76" s="59">
        <v>1012500</v>
      </c>
      <c r="J76" s="59"/>
      <c r="K76" s="59">
        <v>1012500</v>
      </c>
    </row>
    <row r="77" spans="1:11" ht="51">
      <c r="A77" s="24" t="s">
        <v>63</v>
      </c>
      <c r="B77" s="30" t="s">
        <v>72</v>
      </c>
      <c r="C77" s="40">
        <v>10000</v>
      </c>
      <c r="D77" s="59"/>
      <c r="E77" s="59">
        <v>10000</v>
      </c>
      <c r="F77" s="59"/>
      <c r="G77" s="59">
        <v>10000</v>
      </c>
      <c r="H77" s="59"/>
      <c r="I77" s="59">
        <v>10000</v>
      </c>
      <c r="J77" s="59"/>
      <c r="K77" s="59">
        <v>10000</v>
      </c>
    </row>
    <row r="78" spans="1:11" ht="25.5">
      <c r="A78" s="24" t="s">
        <v>64</v>
      </c>
      <c r="B78" s="30" t="s">
        <v>72</v>
      </c>
      <c r="C78" s="40">
        <v>25000</v>
      </c>
      <c r="D78" s="59"/>
      <c r="E78" s="59">
        <v>25000</v>
      </c>
      <c r="F78" s="59"/>
      <c r="G78" s="59">
        <v>25000</v>
      </c>
      <c r="H78" s="59"/>
      <c r="I78" s="59">
        <v>25000</v>
      </c>
      <c r="J78" s="59"/>
      <c r="K78" s="59">
        <v>25000</v>
      </c>
    </row>
    <row r="79" spans="1:11" ht="39" customHeight="1">
      <c r="A79" s="75" t="s">
        <v>112</v>
      </c>
      <c r="B79" s="30" t="s">
        <v>72</v>
      </c>
      <c r="C79" s="40">
        <v>6586100</v>
      </c>
      <c r="D79" s="59">
        <v>38</v>
      </c>
      <c r="E79" s="59">
        <f>C79+D79</f>
        <v>6586138</v>
      </c>
      <c r="F79" s="59"/>
      <c r="G79" s="59">
        <v>6586138</v>
      </c>
      <c r="H79" s="59"/>
      <c r="I79" s="59">
        <v>6586138</v>
      </c>
      <c r="J79" s="59"/>
      <c r="K79" s="59">
        <v>6586138</v>
      </c>
    </row>
    <row r="80" spans="1:11" ht="51">
      <c r="A80" s="24" t="s">
        <v>77</v>
      </c>
      <c r="B80" s="33" t="s">
        <v>73</v>
      </c>
      <c r="C80" s="40">
        <v>9352700</v>
      </c>
      <c r="D80" s="59"/>
      <c r="E80" s="59">
        <v>9352700</v>
      </c>
      <c r="F80" s="59"/>
      <c r="G80" s="59">
        <v>9352700</v>
      </c>
      <c r="H80" s="59"/>
      <c r="I80" s="59">
        <v>9352700</v>
      </c>
      <c r="J80" s="59"/>
      <c r="K80" s="59">
        <v>9352700</v>
      </c>
    </row>
    <row r="81" spans="1:22" ht="102">
      <c r="A81" s="24" t="s">
        <v>90</v>
      </c>
      <c r="B81" s="33" t="s">
        <v>84</v>
      </c>
      <c r="C81" s="40">
        <v>3328900</v>
      </c>
      <c r="D81" s="59">
        <v>11.6</v>
      </c>
      <c r="E81" s="59">
        <f>C81+D81</f>
        <v>3328911.6</v>
      </c>
      <c r="F81" s="59"/>
      <c r="G81" s="59">
        <v>3328911.6</v>
      </c>
      <c r="H81" s="59"/>
      <c r="I81" s="59">
        <v>3328911.6</v>
      </c>
      <c r="J81" s="59"/>
      <c r="K81" s="59">
        <v>3328911.6</v>
      </c>
    </row>
    <row r="82" spans="1:22" ht="38.25">
      <c r="A82" s="24" t="s">
        <v>59</v>
      </c>
      <c r="B82" s="28" t="s">
        <v>69</v>
      </c>
      <c r="C82" s="40">
        <v>2180400</v>
      </c>
      <c r="D82" s="59"/>
      <c r="E82" s="59">
        <v>2180400</v>
      </c>
      <c r="F82" s="59"/>
      <c r="G82" s="59">
        <v>2180400</v>
      </c>
      <c r="H82" s="59"/>
      <c r="I82" s="59">
        <v>2180400</v>
      </c>
      <c r="J82" s="59"/>
      <c r="K82" s="59">
        <v>2180400</v>
      </c>
    </row>
    <row r="83" spans="1:22" s="27" customFormat="1" ht="38.25" customHeight="1">
      <c r="A83" s="58" t="s">
        <v>111</v>
      </c>
      <c r="B83" s="30" t="s">
        <v>110</v>
      </c>
      <c r="C83" s="40">
        <v>140600</v>
      </c>
      <c r="D83" s="59"/>
      <c r="E83" s="59">
        <v>140600</v>
      </c>
      <c r="F83" s="59"/>
      <c r="G83" s="59">
        <v>140600</v>
      </c>
      <c r="H83" s="59"/>
      <c r="I83" s="59">
        <v>140600</v>
      </c>
      <c r="J83" s="59"/>
      <c r="K83" s="59">
        <v>140600</v>
      </c>
    </row>
    <row r="84" spans="1:22" ht="63.75">
      <c r="A84" s="24" t="s">
        <v>65</v>
      </c>
      <c r="B84" s="33" t="s">
        <v>83</v>
      </c>
      <c r="C84" s="40">
        <v>2635400</v>
      </c>
      <c r="D84" s="59">
        <v>42.28</v>
      </c>
      <c r="E84" s="59">
        <f>C84+D84</f>
        <v>2635442.2799999998</v>
      </c>
      <c r="F84" s="59"/>
      <c r="G84" s="59">
        <v>2635442.2799999998</v>
      </c>
      <c r="H84" s="59"/>
      <c r="I84" s="59">
        <v>2635442.2799999998</v>
      </c>
      <c r="J84" s="59"/>
      <c r="K84" s="59">
        <v>2635442.2799999998</v>
      </c>
    </row>
    <row r="85" spans="1:22" ht="18" customHeight="1">
      <c r="A85" s="34" t="s">
        <v>79</v>
      </c>
      <c r="B85" s="33" t="s">
        <v>83</v>
      </c>
      <c r="C85" s="40">
        <v>505844700</v>
      </c>
      <c r="D85" s="59"/>
      <c r="E85" s="59">
        <v>505844700</v>
      </c>
      <c r="F85" s="59"/>
      <c r="G85" s="59">
        <v>505844700</v>
      </c>
      <c r="H85" s="59">
        <v>10737200</v>
      </c>
      <c r="I85" s="59">
        <f>505844700+H85</f>
        <v>516581900</v>
      </c>
      <c r="J85" s="59"/>
      <c r="K85" s="59">
        <f>I85</f>
        <v>516581900</v>
      </c>
    </row>
    <row r="86" spans="1:22" s="31" customFormat="1" ht="28.5" customHeight="1">
      <c r="A86" s="7" t="s">
        <v>66</v>
      </c>
      <c r="B86" s="35" t="s">
        <v>85</v>
      </c>
      <c r="C86" s="47">
        <f>SUM(C89:C90)</f>
        <v>47972800</v>
      </c>
      <c r="D86" s="62">
        <f>SUM(D88:D90)</f>
        <v>55467.12</v>
      </c>
      <c r="E86" s="62">
        <f>SUM(E87:E90)</f>
        <v>48028267.119999997</v>
      </c>
      <c r="F86" s="62">
        <f>SUM(F87:F90)</f>
        <v>47300</v>
      </c>
      <c r="G86" s="62">
        <f>SUM(G87:G90)</f>
        <v>48075567.119999997</v>
      </c>
      <c r="H86" s="62">
        <f>SUM(H87:H91)</f>
        <v>2497096</v>
      </c>
      <c r="I86" s="62">
        <f>SUM(I87:I91)</f>
        <v>50572663.119999997</v>
      </c>
      <c r="J86" s="62">
        <f>SUM(J87:J91)</f>
        <v>1917</v>
      </c>
      <c r="K86" s="62">
        <f>SUM(K87:K91)</f>
        <v>50574580.119999997</v>
      </c>
    </row>
    <row r="87" spans="1:22" s="31" customFormat="1" ht="28.5" customHeight="1">
      <c r="A87" s="82" t="s">
        <v>128</v>
      </c>
      <c r="B87" s="83" t="s">
        <v>116</v>
      </c>
      <c r="C87" s="47"/>
      <c r="D87" s="62"/>
      <c r="E87" s="62"/>
      <c r="F87" s="59">
        <v>30000</v>
      </c>
      <c r="G87" s="59">
        <f>F87</f>
        <v>30000</v>
      </c>
      <c r="H87" s="59"/>
      <c r="I87" s="59">
        <v>30000</v>
      </c>
      <c r="J87" s="59"/>
      <c r="K87" s="59">
        <v>30000</v>
      </c>
    </row>
    <row r="88" spans="1:22" s="31" customFormat="1" ht="28.5" customHeight="1">
      <c r="A88" s="82" t="s">
        <v>115</v>
      </c>
      <c r="B88" s="83" t="s">
        <v>116</v>
      </c>
      <c r="C88" s="47"/>
      <c r="D88" s="59">
        <v>55467</v>
      </c>
      <c r="E88" s="59">
        <f>D88</f>
        <v>55467</v>
      </c>
      <c r="F88" s="59">
        <v>17300</v>
      </c>
      <c r="G88" s="59">
        <f>55467+F88</f>
        <v>72767</v>
      </c>
      <c r="H88" s="59">
        <v>496</v>
      </c>
      <c r="I88" s="59">
        <f>72767+H88</f>
        <v>73263</v>
      </c>
      <c r="J88" s="59">
        <v>1917</v>
      </c>
      <c r="K88" s="59">
        <f>I88+J88</f>
        <v>75180</v>
      </c>
    </row>
    <row r="89" spans="1:22" ht="39.75" customHeight="1">
      <c r="A89" s="76" t="s">
        <v>113</v>
      </c>
      <c r="B89" s="18" t="s">
        <v>86</v>
      </c>
      <c r="C89" s="40">
        <v>47820400</v>
      </c>
      <c r="D89" s="59"/>
      <c r="E89" s="59">
        <v>47820400</v>
      </c>
      <c r="F89" s="59"/>
      <c r="G89" s="59">
        <v>47820400</v>
      </c>
      <c r="H89" s="59"/>
      <c r="I89" s="59">
        <v>47820400</v>
      </c>
      <c r="J89" s="59"/>
      <c r="K89" s="59">
        <v>47820400</v>
      </c>
    </row>
    <row r="90" spans="1:22" ht="53.25" customHeight="1">
      <c r="A90" s="36" t="s">
        <v>91</v>
      </c>
      <c r="B90" s="18" t="s">
        <v>86</v>
      </c>
      <c r="C90" s="91">
        <v>152400</v>
      </c>
      <c r="D90" s="65">
        <v>0.12</v>
      </c>
      <c r="E90" s="65">
        <f>C90+D90</f>
        <v>152400.12</v>
      </c>
      <c r="F90" s="65"/>
      <c r="G90" s="65">
        <v>152400.12</v>
      </c>
      <c r="H90" s="65"/>
      <c r="I90" s="65">
        <v>152400.12</v>
      </c>
      <c r="J90" s="65"/>
      <c r="K90" s="65">
        <v>152400.12</v>
      </c>
    </row>
    <row r="91" spans="1:22" ht="27" customHeight="1">
      <c r="A91" s="66" t="s">
        <v>138</v>
      </c>
      <c r="B91" s="18" t="s">
        <v>86</v>
      </c>
      <c r="C91" s="91"/>
      <c r="D91" s="65"/>
      <c r="E91" s="65"/>
      <c r="F91" s="65"/>
      <c r="G91" s="65"/>
      <c r="H91" s="65">
        <v>2496600</v>
      </c>
      <c r="I91" s="65">
        <f>H91</f>
        <v>2496600</v>
      </c>
      <c r="J91" s="65"/>
      <c r="K91" s="65">
        <f>I91</f>
        <v>2496600</v>
      </c>
    </row>
    <row r="92" spans="1:22" s="70" customFormat="1" ht="14.25" customHeight="1">
      <c r="A92" s="84" t="s">
        <v>98</v>
      </c>
      <c r="B92" s="67" t="s">
        <v>99</v>
      </c>
      <c r="C92" s="68">
        <f>C93</f>
        <v>0</v>
      </c>
      <c r="D92" s="68">
        <f>D93</f>
        <v>0</v>
      </c>
      <c r="E92" s="69">
        <f>SUM(C92:D92)</f>
        <v>0</v>
      </c>
      <c r="F92" s="68">
        <f>F93</f>
        <v>6108454</v>
      </c>
      <c r="G92" s="69">
        <f>SUM(E92:F92)</f>
        <v>6108454</v>
      </c>
      <c r="H92" s="68">
        <f>H93</f>
        <v>0</v>
      </c>
      <c r="I92" s="69">
        <f>SUM(G92:H92)</f>
        <v>6108454</v>
      </c>
      <c r="J92" s="68">
        <f>J93</f>
        <v>0</v>
      </c>
      <c r="K92" s="69">
        <f>SUM(I92:J92)</f>
        <v>6108454</v>
      </c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</row>
    <row r="93" spans="1:22" ht="25.5">
      <c r="A93" s="85" t="s">
        <v>100</v>
      </c>
      <c r="B93" s="71" t="s">
        <v>101</v>
      </c>
      <c r="C93" s="72"/>
      <c r="D93" s="72"/>
      <c r="E93" s="65">
        <f>SUM(C93:D93)</f>
        <v>0</v>
      </c>
      <c r="F93" s="72">
        <f>6108454</f>
        <v>6108454</v>
      </c>
      <c r="G93" s="65">
        <f>SUM(E93:F93)</f>
        <v>6108454</v>
      </c>
      <c r="H93" s="72"/>
      <c r="I93" s="65">
        <v>6108454</v>
      </c>
      <c r="J93" s="72"/>
      <c r="K93" s="65">
        <v>6108454</v>
      </c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</row>
    <row r="94" spans="1:22" s="70" customFormat="1" ht="38.25">
      <c r="A94" s="84" t="s">
        <v>102</v>
      </c>
      <c r="B94" s="73" t="s">
        <v>103</v>
      </c>
      <c r="C94" s="68">
        <f t="shared" ref="C94:I94" si="5">SUM(C95:C97)</f>
        <v>0</v>
      </c>
      <c r="D94" s="68">
        <f t="shared" si="5"/>
        <v>2811200.03</v>
      </c>
      <c r="E94" s="69">
        <f t="shared" si="5"/>
        <v>2811200.03</v>
      </c>
      <c r="F94" s="68">
        <f t="shared" si="5"/>
        <v>-1058911.94</v>
      </c>
      <c r="G94" s="69">
        <f t="shared" si="5"/>
        <v>1752288.0899999999</v>
      </c>
      <c r="H94" s="68">
        <f t="shared" si="5"/>
        <v>0</v>
      </c>
      <c r="I94" s="69">
        <f t="shared" si="5"/>
        <v>1752288.0899999999</v>
      </c>
      <c r="J94" s="68">
        <f t="shared" ref="J94:K94" si="6">SUM(J95:J97)</f>
        <v>0</v>
      </c>
      <c r="K94" s="69">
        <f t="shared" si="6"/>
        <v>1752288.0899999999</v>
      </c>
      <c r="L94" s="38"/>
      <c r="M94" s="4"/>
      <c r="N94" s="38"/>
      <c r="O94" s="4"/>
      <c r="P94" s="4"/>
      <c r="Q94" s="4"/>
      <c r="R94" s="4"/>
      <c r="S94" s="4"/>
      <c r="T94" s="4"/>
      <c r="U94" s="4"/>
      <c r="V94" s="4"/>
    </row>
    <row r="95" spans="1:22" s="70" customFormat="1" ht="76.5">
      <c r="A95" s="94" t="s">
        <v>129</v>
      </c>
      <c r="B95" s="92" t="s">
        <v>130</v>
      </c>
      <c r="C95" s="68"/>
      <c r="D95" s="68"/>
      <c r="E95" s="69"/>
      <c r="F95" s="72">
        <v>1136104.44</v>
      </c>
      <c r="G95" s="65">
        <f>SUM(E95:F95)</f>
        <v>1136104.44</v>
      </c>
      <c r="H95" s="72"/>
      <c r="I95" s="65">
        <v>1136104.44</v>
      </c>
      <c r="J95" s="72"/>
      <c r="K95" s="65">
        <v>1136104.44</v>
      </c>
      <c r="L95" s="38"/>
      <c r="M95" s="4"/>
      <c r="N95" s="38"/>
      <c r="O95" s="4"/>
      <c r="P95" s="4"/>
      <c r="Q95" s="4"/>
      <c r="R95" s="4"/>
      <c r="S95" s="4"/>
      <c r="T95" s="4"/>
      <c r="U95" s="4"/>
      <c r="V95" s="4"/>
    </row>
    <row r="96" spans="1:22" s="70" customFormat="1" ht="51">
      <c r="A96" s="58" t="s">
        <v>133</v>
      </c>
      <c r="B96" s="92" t="s">
        <v>132</v>
      </c>
      <c r="C96" s="68"/>
      <c r="D96" s="68"/>
      <c r="E96" s="69"/>
      <c r="F96" s="72">
        <v>1377.13</v>
      </c>
      <c r="G96" s="65">
        <f>SUM(E96:F96)</f>
        <v>1377.13</v>
      </c>
      <c r="H96" s="72"/>
      <c r="I96" s="65">
        <v>1377.13</v>
      </c>
      <c r="J96" s="72"/>
      <c r="K96" s="65">
        <v>1377.13</v>
      </c>
      <c r="L96" s="38"/>
      <c r="M96" s="4"/>
      <c r="N96" s="38"/>
      <c r="O96" s="4"/>
      <c r="P96" s="4"/>
      <c r="Q96" s="4"/>
      <c r="R96" s="4"/>
      <c r="S96" s="4"/>
      <c r="T96" s="4"/>
      <c r="U96" s="4"/>
      <c r="V96" s="4"/>
    </row>
    <row r="97" spans="1:22" ht="45" customHeight="1">
      <c r="A97" s="85" t="s">
        <v>104</v>
      </c>
      <c r="B97" s="60" t="s">
        <v>105</v>
      </c>
      <c r="C97" s="72"/>
      <c r="D97" s="72">
        <v>2811200.03</v>
      </c>
      <c r="E97" s="65">
        <f>D97</f>
        <v>2811200.03</v>
      </c>
      <c r="F97" s="72">
        <f>-1058911.94-1136104.44-1377.13</f>
        <v>-2196393.5099999998</v>
      </c>
      <c r="G97" s="65">
        <f>2811200.03+F97</f>
        <v>614806.52</v>
      </c>
      <c r="H97" s="72"/>
      <c r="I97" s="65">
        <v>614806.52</v>
      </c>
      <c r="J97" s="72"/>
      <c r="K97" s="65">
        <v>614806.52</v>
      </c>
      <c r="L97" s="38"/>
      <c r="N97" s="38"/>
    </row>
    <row r="98" spans="1:22" s="70" customFormat="1">
      <c r="A98" s="84" t="s">
        <v>106</v>
      </c>
      <c r="B98" s="73" t="s">
        <v>107</v>
      </c>
      <c r="C98" s="69">
        <f t="shared" ref="C98:I98" si="7">SUM(C99:C101)</f>
        <v>0</v>
      </c>
      <c r="D98" s="69">
        <f t="shared" si="7"/>
        <v>-2532287.4900000002</v>
      </c>
      <c r="E98" s="69">
        <f t="shared" si="7"/>
        <v>-2532287.4900000002</v>
      </c>
      <c r="F98" s="69">
        <f t="shared" si="7"/>
        <v>780000</v>
      </c>
      <c r="G98" s="69">
        <f t="shared" si="7"/>
        <v>-1752287.4900000002</v>
      </c>
      <c r="H98" s="69">
        <f t="shared" si="7"/>
        <v>0</v>
      </c>
      <c r="I98" s="69">
        <f t="shared" si="7"/>
        <v>-1752287.4899999998</v>
      </c>
      <c r="J98" s="69">
        <f t="shared" ref="J98:K98" si="8">SUM(J99:J101)</f>
        <v>0</v>
      </c>
      <c r="K98" s="69">
        <f t="shared" si="8"/>
        <v>-1752287.4899999998</v>
      </c>
      <c r="L98" s="38"/>
      <c r="M98" s="4"/>
      <c r="N98" s="38"/>
      <c r="O98" s="4"/>
      <c r="P98" s="4"/>
      <c r="Q98" s="4"/>
      <c r="R98" s="4"/>
      <c r="S98" s="4"/>
      <c r="T98" s="4"/>
      <c r="U98" s="4"/>
      <c r="V98" s="4"/>
    </row>
    <row r="99" spans="1:22" s="70" customFormat="1" ht="63.75">
      <c r="A99" s="58" t="s">
        <v>136</v>
      </c>
      <c r="B99" s="92" t="s">
        <v>135</v>
      </c>
      <c r="C99" s="68"/>
      <c r="D99" s="68"/>
      <c r="E99" s="69"/>
      <c r="F99" s="72">
        <f>-1136104.44</f>
        <v>-1136104.44</v>
      </c>
      <c r="G99" s="65">
        <f>SUM(E99:F99)</f>
        <v>-1136104.44</v>
      </c>
      <c r="H99" s="72"/>
      <c r="I99" s="65">
        <v>-1136104.44</v>
      </c>
      <c r="J99" s="72"/>
      <c r="K99" s="65">
        <v>-1136104.44</v>
      </c>
      <c r="L99" s="38"/>
      <c r="M99" s="4"/>
      <c r="N99" s="38"/>
      <c r="O99" s="4"/>
      <c r="P99" s="4"/>
      <c r="Q99" s="4"/>
      <c r="R99" s="4"/>
      <c r="S99" s="4"/>
      <c r="T99" s="4"/>
      <c r="U99" s="4"/>
      <c r="V99" s="4"/>
    </row>
    <row r="100" spans="1:22" s="70" customFormat="1" ht="38.25">
      <c r="A100" s="94" t="s">
        <v>134</v>
      </c>
      <c r="B100" s="92" t="s">
        <v>131</v>
      </c>
      <c r="C100" s="68"/>
      <c r="D100" s="68"/>
      <c r="E100" s="69"/>
      <c r="F100" s="72">
        <f>-1377.13</f>
        <v>-1377.13</v>
      </c>
      <c r="G100" s="65">
        <f>SUM(E100:F100)</f>
        <v>-1377.13</v>
      </c>
      <c r="H100" s="72"/>
      <c r="I100" s="65">
        <v>-1377.13</v>
      </c>
      <c r="J100" s="72"/>
      <c r="K100" s="65">
        <v>-1377.13</v>
      </c>
      <c r="L100" s="38"/>
      <c r="M100" s="4"/>
      <c r="N100" s="38"/>
      <c r="O100" s="4"/>
      <c r="P100" s="4"/>
      <c r="Q100" s="4"/>
      <c r="R100" s="4"/>
      <c r="S100" s="4"/>
      <c r="T100" s="4"/>
      <c r="U100" s="4"/>
      <c r="V100" s="4"/>
    </row>
    <row r="101" spans="1:22" ht="38.25">
      <c r="A101" s="85" t="s">
        <v>108</v>
      </c>
      <c r="B101" s="71" t="s">
        <v>109</v>
      </c>
      <c r="C101" s="72"/>
      <c r="D101" s="72">
        <v>-2532287.4900000002</v>
      </c>
      <c r="E101" s="65">
        <f>D101</f>
        <v>-2532287.4900000002</v>
      </c>
      <c r="F101" s="72">
        <f>780000+1136104.44+1377.13</f>
        <v>1917481.5699999998</v>
      </c>
      <c r="G101" s="65">
        <f>-2532287.49+F101</f>
        <v>-614805.92000000039</v>
      </c>
      <c r="H101" s="72"/>
      <c r="I101" s="65">
        <v>-614805.92000000004</v>
      </c>
      <c r="J101" s="72"/>
      <c r="K101" s="65">
        <v>-614805.92000000004</v>
      </c>
      <c r="L101" s="38"/>
      <c r="N101" s="38"/>
    </row>
    <row r="102" spans="1:22" s="27" customFormat="1" ht="14.25" customHeight="1">
      <c r="A102" s="37" t="s">
        <v>68</v>
      </c>
      <c r="B102" s="20"/>
      <c r="C102" s="43">
        <f t="shared" ref="C102:I102" si="9">C47</f>
        <v>802378400</v>
      </c>
      <c r="D102" s="43">
        <f t="shared" si="9"/>
        <v>635371.53999999957</v>
      </c>
      <c r="E102" s="54">
        <f t="shared" si="9"/>
        <v>803013771.53999996</v>
      </c>
      <c r="F102" s="43">
        <f t="shared" si="9"/>
        <v>14518074.780000001</v>
      </c>
      <c r="G102" s="54">
        <f t="shared" si="9"/>
        <v>817531846.32000005</v>
      </c>
      <c r="H102" s="43">
        <f t="shared" si="9"/>
        <v>26329696</v>
      </c>
      <c r="I102" s="54">
        <f t="shared" si="9"/>
        <v>843861542.32000005</v>
      </c>
      <c r="J102" s="54">
        <f t="shared" ref="J102:K102" si="10">J47</f>
        <v>16199337.76</v>
      </c>
      <c r="K102" s="54">
        <f t="shared" si="10"/>
        <v>860060880.08000004</v>
      </c>
      <c r="L102" s="38"/>
      <c r="M102" s="4"/>
      <c r="N102" s="38"/>
      <c r="O102" s="4"/>
      <c r="P102" s="4"/>
      <c r="Q102" s="4"/>
      <c r="R102" s="4"/>
      <c r="S102" s="4"/>
      <c r="T102" s="4"/>
      <c r="U102" s="4"/>
      <c r="V102" s="4"/>
    </row>
    <row r="103" spans="1:22" s="27" customFormat="1">
      <c r="A103" s="37" t="s">
        <v>67</v>
      </c>
      <c r="B103" s="5"/>
      <c r="C103" s="51">
        <f t="shared" ref="C103:K103" si="11">C102+C23</f>
        <v>996459628</v>
      </c>
      <c r="D103" s="51">
        <f t="shared" si="11"/>
        <v>635371.53999999957</v>
      </c>
      <c r="E103" s="80">
        <f t="shared" si="11"/>
        <v>997094999.53999996</v>
      </c>
      <c r="F103" s="51">
        <f t="shared" si="11"/>
        <v>14518074.780000001</v>
      </c>
      <c r="G103" s="80">
        <f t="shared" si="11"/>
        <v>1011613074.3200001</v>
      </c>
      <c r="H103" s="51">
        <f t="shared" si="11"/>
        <v>26375579.41</v>
      </c>
      <c r="I103" s="80">
        <f t="shared" si="11"/>
        <v>1037988653.73</v>
      </c>
      <c r="J103" s="80">
        <f t="shared" si="11"/>
        <v>16199337.76</v>
      </c>
      <c r="K103" s="80">
        <f t="shared" si="11"/>
        <v>1054187991.49</v>
      </c>
      <c r="L103" s="38"/>
      <c r="M103" s="4"/>
      <c r="N103" s="38"/>
      <c r="O103" s="4"/>
      <c r="P103" s="4"/>
      <c r="Q103" s="4"/>
      <c r="R103" s="4"/>
      <c r="S103" s="4"/>
      <c r="T103" s="4"/>
      <c r="U103" s="4"/>
      <c r="V103" s="4"/>
    </row>
    <row r="104" spans="1:22">
      <c r="C104" s="48"/>
      <c r="D104" s="39"/>
      <c r="E104" s="39"/>
      <c r="F104" s="39"/>
      <c r="G104" s="39"/>
      <c r="H104" s="39"/>
      <c r="I104" s="39"/>
      <c r="J104" s="39"/>
      <c r="K104" s="39"/>
      <c r="L104" s="38"/>
      <c r="N104" s="38"/>
    </row>
    <row r="105" spans="1:22">
      <c r="C105" s="49"/>
      <c r="D105" s="81"/>
      <c r="E105" s="81"/>
      <c r="F105" s="81"/>
      <c r="G105" s="81"/>
      <c r="H105" s="81"/>
      <c r="I105" s="81"/>
      <c r="J105" s="81"/>
      <c r="K105" s="81"/>
      <c r="L105" s="38"/>
      <c r="N105" s="38"/>
    </row>
    <row r="106" spans="1:22">
      <c r="C106" s="48"/>
      <c r="D106" s="39"/>
      <c r="E106" s="39"/>
      <c r="F106" s="39"/>
      <c r="G106" s="39"/>
      <c r="H106" s="39"/>
      <c r="I106" s="39"/>
      <c r="J106" s="39"/>
      <c r="K106" s="39"/>
      <c r="L106" s="38"/>
      <c r="N106" s="38"/>
    </row>
    <row r="107" spans="1:22">
      <c r="C107" s="48"/>
      <c r="D107" s="39"/>
      <c r="E107" s="39"/>
      <c r="F107" s="39"/>
      <c r="G107" s="39"/>
      <c r="H107" s="39"/>
      <c r="I107" s="39"/>
      <c r="J107" s="39"/>
      <c r="K107" s="39"/>
      <c r="L107" s="38"/>
      <c r="N107" s="38"/>
    </row>
    <row r="108" spans="1:22">
      <c r="C108" s="48"/>
      <c r="D108" s="39"/>
      <c r="E108" s="39"/>
      <c r="F108" s="39"/>
      <c r="G108" s="39"/>
      <c r="H108" s="39"/>
      <c r="I108" s="39"/>
      <c r="J108" s="39"/>
      <c r="K108" s="39"/>
      <c r="L108" s="38"/>
      <c r="N108" s="38"/>
    </row>
    <row r="109" spans="1:22">
      <c r="C109" s="48"/>
      <c r="D109" s="39"/>
      <c r="E109" s="39"/>
      <c r="F109" s="39"/>
      <c r="G109" s="39"/>
      <c r="H109" s="39"/>
      <c r="I109" s="39"/>
      <c r="J109" s="39"/>
      <c r="K109" s="39"/>
      <c r="L109" s="38"/>
      <c r="N109" s="38"/>
    </row>
    <row r="110" spans="1:22">
      <c r="C110" s="48"/>
      <c r="D110" s="39"/>
      <c r="E110" s="39"/>
      <c r="F110" s="39"/>
      <c r="G110" s="39"/>
      <c r="H110" s="39"/>
      <c r="I110" s="39"/>
      <c r="J110" s="39"/>
      <c r="K110" s="39"/>
    </row>
    <row r="111" spans="1:22">
      <c r="C111" s="48"/>
      <c r="D111" s="39"/>
      <c r="E111" s="39"/>
      <c r="F111" s="39"/>
      <c r="G111" s="39"/>
      <c r="H111" s="39"/>
      <c r="I111" s="39"/>
      <c r="J111" s="39"/>
      <c r="K111" s="39"/>
    </row>
    <row r="112" spans="1:22">
      <c r="C112" s="48"/>
      <c r="D112" s="39"/>
      <c r="E112" s="39"/>
      <c r="F112" s="39"/>
      <c r="G112" s="39"/>
      <c r="H112" s="39"/>
      <c r="I112" s="39"/>
      <c r="J112" s="39"/>
      <c r="K112" s="39"/>
    </row>
    <row r="113" spans="3:11">
      <c r="C113" s="48"/>
      <c r="D113" s="39"/>
      <c r="E113" s="39"/>
      <c r="F113" s="39"/>
      <c r="G113" s="39"/>
      <c r="H113" s="39"/>
      <c r="I113" s="39"/>
      <c r="J113" s="39"/>
      <c r="K113" s="39"/>
    </row>
    <row r="114" spans="3:11">
      <c r="C114" s="48"/>
      <c r="D114" s="39"/>
      <c r="E114" s="39"/>
      <c r="F114" s="39"/>
      <c r="G114" s="39"/>
      <c r="H114" s="39"/>
      <c r="I114" s="39"/>
      <c r="J114" s="39"/>
      <c r="K114" s="39"/>
    </row>
    <row r="115" spans="3:11">
      <c r="C115" s="48"/>
      <c r="D115" s="39"/>
      <c r="E115" s="39"/>
      <c r="F115" s="39"/>
      <c r="G115" s="39"/>
      <c r="H115" s="39"/>
      <c r="I115" s="39"/>
      <c r="J115" s="39"/>
      <c r="K115" s="39"/>
    </row>
    <row r="116" spans="3:11">
      <c r="C116" s="48"/>
      <c r="D116" s="39"/>
      <c r="E116" s="39"/>
      <c r="F116" s="39"/>
      <c r="G116" s="39"/>
      <c r="H116" s="39"/>
      <c r="I116" s="39"/>
      <c r="J116" s="39"/>
      <c r="K116" s="39"/>
    </row>
    <row r="117" spans="3:11">
      <c r="C117" s="48"/>
      <c r="D117" s="39"/>
      <c r="E117" s="39"/>
      <c r="F117" s="39"/>
      <c r="G117" s="39"/>
      <c r="H117" s="39"/>
      <c r="I117" s="39"/>
      <c r="J117" s="39"/>
      <c r="K117" s="39"/>
    </row>
  </sheetData>
  <mergeCells count="16">
    <mergeCell ref="A1:K1"/>
    <mergeCell ref="A2:K2"/>
    <mergeCell ref="A3:K3"/>
    <mergeCell ref="A9:K9"/>
    <mergeCell ref="A10:K10"/>
    <mergeCell ref="A20:C20"/>
    <mergeCell ref="A5:K5"/>
    <mergeCell ref="A6:K6"/>
    <mergeCell ref="A7:K7"/>
    <mergeCell ref="A15:K15"/>
    <mergeCell ref="A17:K17"/>
    <mergeCell ref="A18:K18"/>
    <mergeCell ref="A19:K19"/>
    <mergeCell ref="A11:K11"/>
    <mergeCell ref="A13:K13"/>
    <mergeCell ref="A14:K14"/>
  </mergeCells>
  <phoneticPr fontId="16" type="noConversion"/>
  <pageMargins left="0.82677165354330717" right="0.19685039370078741" top="0.3" bottom="0.21" header="0.19685039370078741" footer="0"/>
  <pageSetup paperSize="9" scale="90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доходы</vt:lpstr>
      <vt:lpstr>'Приложение доходы'!Заголовки_для_печати</vt:lpstr>
      <vt:lpstr>'Приложение доходы'!Область_печати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2018-05-28T05:33:21Z</cp:lastPrinted>
  <dcterms:created xsi:type="dcterms:W3CDTF">2015-11-20T04:47:03Z</dcterms:created>
  <dcterms:modified xsi:type="dcterms:W3CDTF">2018-05-28T09:07:43Z</dcterms:modified>
</cp:coreProperties>
</file>