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320" windowHeight="12600"/>
  </bookViews>
  <sheets>
    <sheet name="Приложение декабрь" sheetId="5" r:id="rId1"/>
  </sheets>
  <definedNames>
    <definedName name="_xlnm.Print_Titles" localSheetId="0">'Приложение декабрь'!$34:$36</definedName>
    <definedName name="_xlnm.Print_Area" localSheetId="0">'Приложение декабрь'!$A$1:$AJ$169</definedName>
  </definedNames>
  <calcPr calcId="145621"/>
</workbook>
</file>

<file path=xl/calcChain.xml><?xml version="1.0" encoding="utf-8"?>
<calcChain xmlns="http://schemas.openxmlformats.org/spreadsheetml/2006/main">
  <c r="AC168" i="5" l="1"/>
  <c r="AE168" i="5" s="1"/>
  <c r="AG168" i="5" s="1"/>
  <c r="AI168" i="5" s="1"/>
  <c r="V168" i="5"/>
  <c r="X168" i="5" s="1"/>
  <c r="Z168" i="5" s="1"/>
  <c r="T168" i="5"/>
  <c r="AC167" i="5"/>
  <c r="AE167" i="5" s="1"/>
  <c r="AG167" i="5" s="1"/>
  <c r="AI167" i="5" s="1"/>
  <c r="X167" i="5"/>
  <c r="Z167" i="5" s="1"/>
  <c r="V167" i="5"/>
  <c r="T167" i="5"/>
  <c r="U66" i="5"/>
  <c r="W66" i="5"/>
  <c r="Y66" i="5"/>
  <c r="AA66" i="5"/>
  <c r="AB66" i="5"/>
  <c r="AD66" i="5"/>
  <c r="AF66" i="5"/>
  <c r="AH66" i="5"/>
  <c r="U69" i="5"/>
  <c r="W69" i="5"/>
  <c r="Y69" i="5"/>
  <c r="AA69" i="5"/>
  <c r="AB69" i="5"/>
  <c r="AD69" i="5"/>
  <c r="AF69" i="5"/>
  <c r="AH69" i="5"/>
  <c r="U134" i="5"/>
  <c r="W134" i="5"/>
  <c r="Y134" i="5"/>
  <c r="AA134" i="5"/>
  <c r="AB134" i="5"/>
  <c r="AD134" i="5"/>
  <c r="AF134" i="5"/>
  <c r="AH134" i="5"/>
  <c r="U151" i="5"/>
  <c r="W151" i="5"/>
  <c r="Y151" i="5"/>
  <c r="AA151" i="5"/>
  <c r="AB151" i="5"/>
  <c r="AD151" i="5"/>
  <c r="AF151" i="5"/>
  <c r="AH151" i="5"/>
  <c r="P167" i="5"/>
  <c r="P66" i="5"/>
  <c r="P69" i="5"/>
  <c r="P134" i="5"/>
  <c r="P151" i="5"/>
  <c r="AK166" i="5" l="1"/>
  <c r="P65" i="5"/>
  <c r="G168" i="5" l="1"/>
  <c r="I168" i="5" s="1"/>
  <c r="K168" i="5" s="1"/>
  <c r="M168" i="5" s="1"/>
  <c r="O168" i="5" s="1"/>
  <c r="G167" i="5"/>
  <c r="I167" i="5" s="1"/>
  <c r="K167" i="5" s="1"/>
  <c r="M167" i="5" s="1"/>
  <c r="O167" i="5" s="1"/>
  <c r="Q167" i="5" s="1"/>
  <c r="AC166" i="5"/>
  <c r="AE166" i="5" s="1"/>
  <c r="AG166" i="5" s="1"/>
  <c r="AI166" i="5" s="1"/>
  <c r="T166" i="5"/>
  <c r="V166" i="5" s="1"/>
  <c r="X166" i="5" s="1"/>
  <c r="Z166" i="5" s="1"/>
  <c r="E166" i="5"/>
  <c r="G166" i="5" s="1"/>
  <c r="I166" i="5" s="1"/>
  <c r="K166" i="5" s="1"/>
  <c r="M166" i="5" s="1"/>
  <c r="O166" i="5" s="1"/>
  <c r="Q166" i="5" s="1"/>
  <c r="M165" i="5"/>
  <c r="O165" i="5" s="1"/>
  <c r="Q165" i="5" s="1"/>
  <c r="O164" i="5"/>
  <c r="Q164" i="5" s="1"/>
  <c r="M163" i="5"/>
  <c r="O163" i="5" s="1"/>
  <c r="Q163" i="5" s="1"/>
  <c r="M162" i="5"/>
  <c r="O162" i="5" s="1"/>
  <c r="Q162" i="5" s="1"/>
  <c r="O161" i="5"/>
  <c r="Q161" i="5" s="1"/>
  <c r="M161" i="5"/>
  <c r="E160" i="5"/>
  <c r="G160" i="5" s="1"/>
  <c r="I160" i="5" s="1"/>
  <c r="K160" i="5" s="1"/>
  <c r="M160" i="5" s="1"/>
  <c r="O160" i="5" s="1"/>
  <c r="Q160" i="5" s="1"/>
  <c r="I159" i="5"/>
  <c r="K159" i="5" s="1"/>
  <c r="M159" i="5" s="1"/>
  <c r="O159" i="5" s="1"/>
  <c r="Q159" i="5" s="1"/>
  <c r="AC158" i="5"/>
  <c r="T158" i="5"/>
  <c r="T151" i="5" s="1"/>
  <c r="E158" i="5"/>
  <c r="G158" i="5" s="1"/>
  <c r="I158" i="5" s="1"/>
  <c r="K158" i="5" s="1"/>
  <c r="M158" i="5" s="1"/>
  <c r="O158" i="5" s="1"/>
  <c r="Q158" i="5" s="1"/>
  <c r="K157" i="5"/>
  <c r="M157" i="5" s="1"/>
  <c r="O157" i="5" s="1"/>
  <c r="Q157" i="5" s="1"/>
  <c r="H156" i="5"/>
  <c r="I156" i="5" s="1"/>
  <c r="K156" i="5" s="1"/>
  <c r="M156" i="5" s="1"/>
  <c r="O156" i="5" s="1"/>
  <c r="Q156" i="5" s="1"/>
  <c r="G155" i="5"/>
  <c r="I155" i="5" s="1"/>
  <c r="K155" i="5" s="1"/>
  <c r="M155" i="5" s="1"/>
  <c r="O155" i="5" s="1"/>
  <c r="Q155" i="5" s="1"/>
  <c r="E155" i="5"/>
  <c r="E154" i="5"/>
  <c r="G154" i="5" s="1"/>
  <c r="I154" i="5" s="1"/>
  <c r="K154" i="5" s="1"/>
  <c r="M154" i="5" s="1"/>
  <c r="O154" i="5" s="1"/>
  <c r="Q154" i="5" s="1"/>
  <c r="E153" i="5"/>
  <c r="G153" i="5" s="1"/>
  <c r="I153" i="5" s="1"/>
  <c r="K153" i="5" s="1"/>
  <c r="M153" i="5" s="1"/>
  <c r="O153" i="5" s="1"/>
  <c r="Q153" i="5" s="1"/>
  <c r="E152" i="5"/>
  <c r="G152" i="5" s="1"/>
  <c r="AH65" i="5"/>
  <c r="AH64" i="5" s="1"/>
  <c r="AF65" i="5"/>
  <c r="AF64" i="5" s="1"/>
  <c r="AD65" i="5"/>
  <c r="AD64" i="5" s="1"/>
  <c r="AB65" i="5"/>
  <c r="AA65" i="5"/>
  <c r="AA64" i="5" s="1"/>
  <c r="Y65" i="5"/>
  <c r="W65" i="5"/>
  <c r="W64" i="5" s="1"/>
  <c r="U65" i="5"/>
  <c r="S151" i="5"/>
  <c r="R151" i="5"/>
  <c r="N151" i="5"/>
  <c r="L151" i="5"/>
  <c r="J151" i="5"/>
  <c r="H151" i="5"/>
  <c r="F151" i="5"/>
  <c r="D151" i="5"/>
  <c r="C151" i="5"/>
  <c r="AI150" i="5"/>
  <c r="X150" i="5"/>
  <c r="Z150" i="5" s="1"/>
  <c r="M150" i="5"/>
  <c r="O150" i="5" s="1"/>
  <c r="Q150" i="5" s="1"/>
  <c r="AC149" i="5"/>
  <c r="AE149" i="5" s="1"/>
  <c r="AG149" i="5" s="1"/>
  <c r="AI149" i="5" s="1"/>
  <c r="T149" i="5"/>
  <c r="V149" i="5" s="1"/>
  <c r="X149" i="5" s="1"/>
  <c r="Z149" i="5" s="1"/>
  <c r="E149" i="5"/>
  <c r="G149" i="5" s="1"/>
  <c r="I149" i="5" s="1"/>
  <c r="K149" i="5" s="1"/>
  <c r="M149" i="5" s="1"/>
  <c r="O149" i="5" s="1"/>
  <c r="Q149" i="5" s="1"/>
  <c r="AC148" i="5"/>
  <c r="AE148" i="5" s="1"/>
  <c r="AG148" i="5" s="1"/>
  <c r="AI148" i="5" s="1"/>
  <c r="T148" i="5"/>
  <c r="V148" i="5" s="1"/>
  <c r="X148" i="5" s="1"/>
  <c r="Z148" i="5" s="1"/>
  <c r="E148" i="5"/>
  <c r="G148" i="5" s="1"/>
  <c r="I148" i="5" s="1"/>
  <c r="K148" i="5" s="1"/>
  <c r="M148" i="5" s="1"/>
  <c r="O148" i="5" s="1"/>
  <c r="Q148" i="5" s="1"/>
  <c r="AC147" i="5"/>
  <c r="AE147" i="5" s="1"/>
  <c r="AG147" i="5" s="1"/>
  <c r="AI147" i="5" s="1"/>
  <c r="T147" i="5"/>
  <c r="V147" i="5" s="1"/>
  <c r="X147" i="5" s="1"/>
  <c r="Z147" i="5" s="1"/>
  <c r="E147" i="5"/>
  <c r="G147" i="5" s="1"/>
  <c r="I147" i="5" s="1"/>
  <c r="K147" i="5" s="1"/>
  <c r="M147" i="5" s="1"/>
  <c r="O147" i="5" s="1"/>
  <c r="Q147" i="5" s="1"/>
  <c r="G146" i="5"/>
  <c r="I146" i="5" s="1"/>
  <c r="K146" i="5" s="1"/>
  <c r="M146" i="5" s="1"/>
  <c r="O146" i="5" s="1"/>
  <c r="Q146" i="5" s="1"/>
  <c r="AC145" i="5"/>
  <c r="AE145" i="5" s="1"/>
  <c r="AG145" i="5" s="1"/>
  <c r="AI145" i="5" s="1"/>
  <c r="T145" i="5"/>
  <c r="V145" i="5" s="1"/>
  <c r="X145" i="5" s="1"/>
  <c r="Z145" i="5" s="1"/>
  <c r="E145" i="5"/>
  <c r="G145" i="5" s="1"/>
  <c r="I145" i="5" s="1"/>
  <c r="K145" i="5" s="1"/>
  <c r="M145" i="5" s="1"/>
  <c r="O145" i="5" s="1"/>
  <c r="Q145" i="5" s="1"/>
  <c r="AC144" i="5"/>
  <c r="AE144" i="5" s="1"/>
  <c r="AG144" i="5" s="1"/>
  <c r="AI144" i="5" s="1"/>
  <c r="T144" i="5"/>
  <c r="V144" i="5" s="1"/>
  <c r="X144" i="5" s="1"/>
  <c r="Z144" i="5" s="1"/>
  <c r="E144" i="5"/>
  <c r="G144" i="5" s="1"/>
  <c r="I144" i="5" s="1"/>
  <c r="K144" i="5" s="1"/>
  <c r="M144" i="5" s="1"/>
  <c r="O144" i="5" s="1"/>
  <c r="Q144" i="5" s="1"/>
  <c r="AC143" i="5"/>
  <c r="AE143" i="5" s="1"/>
  <c r="AG143" i="5" s="1"/>
  <c r="AI143" i="5" s="1"/>
  <c r="T143" i="5"/>
  <c r="V143" i="5" s="1"/>
  <c r="X143" i="5" s="1"/>
  <c r="Z143" i="5" s="1"/>
  <c r="E143" i="5"/>
  <c r="G143" i="5" s="1"/>
  <c r="I143" i="5" s="1"/>
  <c r="K143" i="5" s="1"/>
  <c r="M143" i="5" s="1"/>
  <c r="O143" i="5" s="1"/>
  <c r="Q143" i="5" s="1"/>
  <c r="AC142" i="5"/>
  <c r="AE142" i="5" s="1"/>
  <c r="AG142" i="5" s="1"/>
  <c r="AI142" i="5" s="1"/>
  <c r="T142" i="5"/>
  <c r="V142" i="5" s="1"/>
  <c r="X142" i="5" s="1"/>
  <c r="Z142" i="5" s="1"/>
  <c r="E142" i="5"/>
  <c r="G142" i="5" s="1"/>
  <c r="I142" i="5" s="1"/>
  <c r="K142" i="5" s="1"/>
  <c r="M142" i="5" s="1"/>
  <c r="O142" i="5" s="1"/>
  <c r="Q142" i="5" s="1"/>
  <c r="AC141" i="5"/>
  <c r="AE141" i="5" s="1"/>
  <c r="AG141" i="5" s="1"/>
  <c r="AI141" i="5" s="1"/>
  <c r="T141" i="5"/>
  <c r="V141" i="5" s="1"/>
  <c r="X141" i="5" s="1"/>
  <c r="Z141" i="5" s="1"/>
  <c r="E141" i="5"/>
  <c r="G141" i="5" s="1"/>
  <c r="I141" i="5" s="1"/>
  <c r="K141" i="5" s="1"/>
  <c r="M141" i="5" s="1"/>
  <c r="O141" i="5" s="1"/>
  <c r="Q141" i="5" s="1"/>
  <c r="AC140" i="5"/>
  <c r="AE140" i="5" s="1"/>
  <c r="AG140" i="5" s="1"/>
  <c r="AI140" i="5" s="1"/>
  <c r="T140" i="5"/>
  <c r="V140" i="5" s="1"/>
  <c r="X140" i="5" s="1"/>
  <c r="Z140" i="5" s="1"/>
  <c r="E140" i="5"/>
  <c r="G140" i="5" s="1"/>
  <c r="I140" i="5" s="1"/>
  <c r="K140" i="5" s="1"/>
  <c r="M140" i="5" s="1"/>
  <c r="O140" i="5" s="1"/>
  <c r="Q140" i="5" s="1"/>
  <c r="AC139" i="5"/>
  <c r="AE139" i="5" s="1"/>
  <c r="AG139" i="5" s="1"/>
  <c r="AI139" i="5" s="1"/>
  <c r="T139" i="5"/>
  <c r="V139" i="5" s="1"/>
  <c r="X139" i="5" s="1"/>
  <c r="Z139" i="5" s="1"/>
  <c r="E139" i="5"/>
  <c r="G139" i="5" s="1"/>
  <c r="I139" i="5" s="1"/>
  <c r="K139" i="5" s="1"/>
  <c r="M139" i="5" s="1"/>
  <c r="O139" i="5" s="1"/>
  <c r="Q139" i="5" s="1"/>
  <c r="AC138" i="5"/>
  <c r="AE138" i="5" s="1"/>
  <c r="AG138" i="5" s="1"/>
  <c r="AI138" i="5" s="1"/>
  <c r="V138" i="5"/>
  <c r="X138" i="5" s="1"/>
  <c r="Z138" i="5" s="1"/>
  <c r="T138" i="5"/>
  <c r="E138" i="5"/>
  <c r="G138" i="5" s="1"/>
  <c r="I138" i="5" s="1"/>
  <c r="K138" i="5" s="1"/>
  <c r="M138" i="5" s="1"/>
  <c r="O138" i="5" s="1"/>
  <c r="Q138" i="5" s="1"/>
  <c r="AC137" i="5"/>
  <c r="AE137" i="5" s="1"/>
  <c r="AG137" i="5" s="1"/>
  <c r="AI137" i="5" s="1"/>
  <c r="T137" i="5"/>
  <c r="V137" i="5" s="1"/>
  <c r="X137" i="5" s="1"/>
  <c r="Z137" i="5" s="1"/>
  <c r="E137" i="5"/>
  <c r="G137" i="5" s="1"/>
  <c r="I137" i="5" s="1"/>
  <c r="K137" i="5" s="1"/>
  <c r="M137" i="5" s="1"/>
  <c r="O137" i="5" s="1"/>
  <c r="Q137" i="5" s="1"/>
  <c r="AC136" i="5"/>
  <c r="AE136" i="5" s="1"/>
  <c r="AG136" i="5" s="1"/>
  <c r="AI136" i="5" s="1"/>
  <c r="T136" i="5"/>
  <c r="V136" i="5" s="1"/>
  <c r="X136" i="5" s="1"/>
  <c r="Z136" i="5" s="1"/>
  <c r="E136" i="5"/>
  <c r="G136" i="5" s="1"/>
  <c r="AC135" i="5"/>
  <c r="T135" i="5"/>
  <c r="E135" i="5"/>
  <c r="G135" i="5" s="1"/>
  <c r="I135" i="5" s="1"/>
  <c r="S134" i="5"/>
  <c r="R134" i="5"/>
  <c r="N134" i="5"/>
  <c r="L134" i="5"/>
  <c r="J134" i="5"/>
  <c r="H134" i="5"/>
  <c r="F134" i="5"/>
  <c r="D134" i="5"/>
  <c r="C134" i="5"/>
  <c r="O133" i="5"/>
  <c r="Q133" i="5" s="1"/>
  <c r="M132" i="5"/>
  <c r="O132" i="5" s="1"/>
  <c r="Q132" i="5" s="1"/>
  <c r="M131" i="5"/>
  <c r="O131" i="5" s="1"/>
  <c r="Q131" i="5" s="1"/>
  <c r="I130" i="5"/>
  <c r="K130" i="5" s="1"/>
  <c r="M130" i="5" s="1"/>
  <c r="O130" i="5" s="1"/>
  <c r="Q130" i="5" s="1"/>
  <c r="I129" i="5"/>
  <c r="K129" i="5" s="1"/>
  <c r="M129" i="5" s="1"/>
  <c r="O129" i="5" s="1"/>
  <c r="Q129" i="5" s="1"/>
  <c r="I128" i="5"/>
  <c r="K128" i="5" s="1"/>
  <c r="M128" i="5" s="1"/>
  <c r="O128" i="5" s="1"/>
  <c r="Q128" i="5" s="1"/>
  <c r="I127" i="5"/>
  <c r="K127" i="5" s="1"/>
  <c r="M127" i="5" s="1"/>
  <c r="O127" i="5" s="1"/>
  <c r="Q127" i="5" s="1"/>
  <c r="I126" i="5"/>
  <c r="K126" i="5" s="1"/>
  <c r="M126" i="5" s="1"/>
  <c r="O126" i="5" s="1"/>
  <c r="Q126" i="5" s="1"/>
  <c r="I125" i="5"/>
  <c r="K125" i="5" s="1"/>
  <c r="M125" i="5" s="1"/>
  <c r="O125" i="5" s="1"/>
  <c r="Q125" i="5" s="1"/>
  <c r="I124" i="5"/>
  <c r="K124" i="5" s="1"/>
  <c r="M124" i="5" s="1"/>
  <c r="O124" i="5" s="1"/>
  <c r="Q124" i="5" s="1"/>
  <c r="G123" i="5"/>
  <c r="I123" i="5" s="1"/>
  <c r="K123" i="5" s="1"/>
  <c r="M123" i="5" s="1"/>
  <c r="O123" i="5" s="1"/>
  <c r="Q123" i="5" s="1"/>
  <c r="G122" i="5"/>
  <c r="I122" i="5" s="1"/>
  <c r="K122" i="5" s="1"/>
  <c r="M122" i="5" s="1"/>
  <c r="O122" i="5" s="1"/>
  <c r="Q122" i="5" s="1"/>
  <c r="M121" i="5"/>
  <c r="O121" i="5" s="1"/>
  <c r="Q121" i="5" s="1"/>
  <c r="M120" i="5"/>
  <c r="O120" i="5" s="1"/>
  <c r="Q120" i="5" s="1"/>
  <c r="M119" i="5"/>
  <c r="O119" i="5" s="1"/>
  <c r="Q119" i="5" s="1"/>
  <c r="I118" i="5"/>
  <c r="K118" i="5" s="1"/>
  <c r="M118" i="5" s="1"/>
  <c r="O118" i="5" s="1"/>
  <c r="Q118" i="5" s="1"/>
  <c r="I117" i="5"/>
  <c r="K117" i="5" s="1"/>
  <c r="M117" i="5" s="1"/>
  <c r="O117" i="5" s="1"/>
  <c r="Q117" i="5" s="1"/>
  <c r="G116" i="5"/>
  <c r="I116" i="5" s="1"/>
  <c r="K116" i="5" s="1"/>
  <c r="M116" i="5" s="1"/>
  <c r="O116" i="5" s="1"/>
  <c r="Q116" i="5" s="1"/>
  <c r="E115" i="5"/>
  <c r="G115" i="5" s="1"/>
  <c r="I115" i="5" s="1"/>
  <c r="K115" i="5" s="1"/>
  <c r="M115" i="5" s="1"/>
  <c r="O115" i="5" s="1"/>
  <c r="Q115" i="5" s="1"/>
  <c r="E114" i="5"/>
  <c r="G114" i="5" s="1"/>
  <c r="I114" i="5" s="1"/>
  <c r="K114" i="5" s="1"/>
  <c r="M114" i="5" s="1"/>
  <c r="O114" i="5" s="1"/>
  <c r="Q114" i="5" s="1"/>
  <c r="G113" i="5"/>
  <c r="I113" i="5" s="1"/>
  <c r="K113" i="5" s="1"/>
  <c r="M113" i="5" s="1"/>
  <c r="O113" i="5" s="1"/>
  <c r="Q113" i="5" s="1"/>
  <c r="G112" i="5"/>
  <c r="I112" i="5" s="1"/>
  <c r="K112" i="5" s="1"/>
  <c r="M112" i="5" s="1"/>
  <c r="O112" i="5" s="1"/>
  <c r="Q112" i="5" s="1"/>
  <c r="G111" i="5"/>
  <c r="I111" i="5" s="1"/>
  <c r="K111" i="5" s="1"/>
  <c r="M111" i="5" s="1"/>
  <c r="O111" i="5" s="1"/>
  <c r="Q111" i="5" s="1"/>
  <c r="G110" i="5"/>
  <c r="I110" i="5" s="1"/>
  <c r="K110" i="5" s="1"/>
  <c r="M110" i="5" s="1"/>
  <c r="O110" i="5" s="1"/>
  <c r="Q110" i="5" s="1"/>
  <c r="G109" i="5"/>
  <c r="I109" i="5" s="1"/>
  <c r="K109" i="5" s="1"/>
  <c r="M109" i="5" s="1"/>
  <c r="O109" i="5" s="1"/>
  <c r="Q109" i="5" s="1"/>
  <c r="G108" i="5"/>
  <c r="I108" i="5" s="1"/>
  <c r="K108" i="5" s="1"/>
  <c r="M108" i="5" s="1"/>
  <c r="O108" i="5" s="1"/>
  <c r="Q108" i="5" s="1"/>
  <c r="G107" i="5"/>
  <c r="I107" i="5" s="1"/>
  <c r="K107" i="5" s="1"/>
  <c r="M107" i="5" s="1"/>
  <c r="O107" i="5" s="1"/>
  <c r="Q107" i="5" s="1"/>
  <c r="G106" i="5"/>
  <c r="I106" i="5" s="1"/>
  <c r="K106" i="5" s="1"/>
  <c r="M106" i="5" s="1"/>
  <c r="O106" i="5" s="1"/>
  <c r="Q106" i="5" s="1"/>
  <c r="G105" i="5"/>
  <c r="I105" i="5" s="1"/>
  <c r="K105" i="5" s="1"/>
  <c r="M105" i="5" s="1"/>
  <c r="O105" i="5" s="1"/>
  <c r="Q105" i="5" s="1"/>
  <c r="G104" i="5"/>
  <c r="I104" i="5" s="1"/>
  <c r="K104" i="5" s="1"/>
  <c r="M104" i="5" s="1"/>
  <c r="O104" i="5" s="1"/>
  <c r="Q104" i="5" s="1"/>
  <c r="G103" i="5"/>
  <c r="I103" i="5" s="1"/>
  <c r="K103" i="5" s="1"/>
  <c r="M103" i="5" s="1"/>
  <c r="O103" i="5" s="1"/>
  <c r="Q103" i="5" s="1"/>
  <c r="G102" i="5"/>
  <c r="I102" i="5" s="1"/>
  <c r="K102" i="5" s="1"/>
  <c r="M102" i="5" s="1"/>
  <c r="O102" i="5" s="1"/>
  <c r="Q102" i="5" s="1"/>
  <c r="G101" i="5"/>
  <c r="I101" i="5" s="1"/>
  <c r="K101" i="5" s="1"/>
  <c r="M101" i="5" s="1"/>
  <c r="O101" i="5" s="1"/>
  <c r="Q101" i="5" s="1"/>
  <c r="G100" i="5"/>
  <c r="I100" i="5" s="1"/>
  <c r="K100" i="5" s="1"/>
  <c r="M100" i="5" s="1"/>
  <c r="O100" i="5" s="1"/>
  <c r="Q100" i="5" s="1"/>
  <c r="AC99" i="5"/>
  <c r="AE99" i="5" s="1"/>
  <c r="AG99" i="5" s="1"/>
  <c r="AI99" i="5" s="1"/>
  <c r="T99" i="5"/>
  <c r="V99" i="5" s="1"/>
  <c r="X99" i="5" s="1"/>
  <c r="Z99" i="5" s="1"/>
  <c r="E99" i="5"/>
  <c r="G99" i="5" s="1"/>
  <c r="I99" i="5" s="1"/>
  <c r="K99" i="5" s="1"/>
  <c r="M99" i="5" s="1"/>
  <c r="O99" i="5" s="1"/>
  <c r="Q99" i="5" s="1"/>
  <c r="AC98" i="5"/>
  <c r="AE98" i="5" s="1"/>
  <c r="AG98" i="5" s="1"/>
  <c r="AI98" i="5" s="1"/>
  <c r="T98" i="5"/>
  <c r="V98" i="5" s="1"/>
  <c r="X98" i="5" s="1"/>
  <c r="Z98" i="5" s="1"/>
  <c r="E98" i="5"/>
  <c r="G98" i="5" s="1"/>
  <c r="I98" i="5" s="1"/>
  <c r="K98" i="5" s="1"/>
  <c r="M98" i="5" s="1"/>
  <c r="O98" i="5" s="1"/>
  <c r="Q98" i="5" s="1"/>
  <c r="AC97" i="5"/>
  <c r="AE97" i="5" s="1"/>
  <c r="AG97" i="5" s="1"/>
  <c r="AI97" i="5" s="1"/>
  <c r="T97" i="5"/>
  <c r="V97" i="5" s="1"/>
  <c r="X97" i="5" s="1"/>
  <c r="Z97" i="5" s="1"/>
  <c r="E97" i="5"/>
  <c r="G97" i="5" s="1"/>
  <c r="I97" i="5" s="1"/>
  <c r="K97" i="5" s="1"/>
  <c r="M97" i="5" s="1"/>
  <c r="O97" i="5" s="1"/>
  <c r="Q97" i="5" s="1"/>
  <c r="AC96" i="5"/>
  <c r="AE96" i="5" s="1"/>
  <c r="AG96" i="5" s="1"/>
  <c r="AI96" i="5" s="1"/>
  <c r="T96" i="5"/>
  <c r="V96" i="5" s="1"/>
  <c r="X96" i="5" s="1"/>
  <c r="Z96" i="5" s="1"/>
  <c r="E96" i="5"/>
  <c r="G96" i="5" s="1"/>
  <c r="I96" i="5" s="1"/>
  <c r="K96" i="5" s="1"/>
  <c r="M96" i="5" s="1"/>
  <c r="O96" i="5" s="1"/>
  <c r="Q96" i="5" s="1"/>
  <c r="AC95" i="5"/>
  <c r="AE95" i="5" s="1"/>
  <c r="AG95" i="5" s="1"/>
  <c r="AI95" i="5" s="1"/>
  <c r="T95" i="5"/>
  <c r="V95" i="5" s="1"/>
  <c r="X95" i="5" s="1"/>
  <c r="Z95" i="5" s="1"/>
  <c r="E95" i="5"/>
  <c r="G95" i="5" s="1"/>
  <c r="I95" i="5" s="1"/>
  <c r="K95" i="5" s="1"/>
  <c r="M95" i="5" s="1"/>
  <c r="O95" i="5" s="1"/>
  <c r="Q95" i="5" s="1"/>
  <c r="AC94" i="5"/>
  <c r="AE94" i="5" s="1"/>
  <c r="AG94" i="5" s="1"/>
  <c r="AI94" i="5" s="1"/>
  <c r="T94" i="5"/>
  <c r="V94" i="5" s="1"/>
  <c r="X94" i="5" s="1"/>
  <c r="Z94" i="5" s="1"/>
  <c r="E94" i="5"/>
  <c r="G94" i="5" s="1"/>
  <c r="I94" i="5" s="1"/>
  <c r="K94" i="5" s="1"/>
  <c r="M94" i="5" s="1"/>
  <c r="O94" i="5" s="1"/>
  <c r="Q94" i="5" s="1"/>
  <c r="AC93" i="5"/>
  <c r="AE93" i="5" s="1"/>
  <c r="AG93" i="5" s="1"/>
  <c r="AI93" i="5" s="1"/>
  <c r="T93" i="5"/>
  <c r="V93" i="5" s="1"/>
  <c r="X93" i="5" s="1"/>
  <c r="Z93" i="5" s="1"/>
  <c r="E93" i="5"/>
  <c r="G93" i="5" s="1"/>
  <c r="I93" i="5" s="1"/>
  <c r="K93" i="5" s="1"/>
  <c r="M93" i="5" s="1"/>
  <c r="O93" i="5" s="1"/>
  <c r="Q93" i="5" s="1"/>
  <c r="AC92" i="5"/>
  <c r="AE92" i="5" s="1"/>
  <c r="AG92" i="5" s="1"/>
  <c r="AI92" i="5" s="1"/>
  <c r="T92" i="5"/>
  <c r="V92" i="5" s="1"/>
  <c r="X92" i="5" s="1"/>
  <c r="Z92" i="5" s="1"/>
  <c r="E92" i="5"/>
  <c r="G92" i="5" s="1"/>
  <c r="I92" i="5" s="1"/>
  <c r="K92" i="5" s="1"/>
  <c r="M92" i="5" s="1"/>
  <c r="O92" i="5" s="1"/>
  <c r="Q92" i="5" s="1"/>
  <c r="AE91" i="5"/>
  <c r="AG91" i="5" s="1"/>
  <c r="AI91" i="5" s="1"/>
  <c r="K91" i="5"/>
  <c r="M91" i="5" s="1"/>
  <c r="O91" i="5" s="1"/>
  <c r="Q91" i="5" s="1"/>
  <c r="AC90" i="5"/>
  <c r="AE90" i="5" s="1"/>
  <c r="AG90" i="5" s="1"/>
  <c r="AI90" i="5" s="1"/>
  <c r="T90" i="5"/>
  <c r="V90" i="5" s="1"/>
  <c r="X90" i="5" s="1"/>
  <c r="Z90" i="5" s="1"/>
  <c r="E90" i="5"/>
  <c r="G90" i="5" s="1"/>
  <c r="I90" i="5" s="1"/>
  <c r="K90" i="5" s="1"/>
  <c r="M90" i="5" s="1"/>
  <c r="O90" i="5" s="1"/>
  <c r="Q90" i="5" s="1"/>
  <c r="AC89" i="5"/>
  <c r="AE89" i="5" s="1"/>
  <c r="AG89" i="5" s="1"/>
  <c r="AI89" i="5" s="1"/>
  <c r="T89" i="5"/>
  <c r="V89" i="5" s="1"/>
  <c r="X89" i="5" s="1"/>
  <c r="Z89" i="5" s="1"/>
  <c r="E89" i="5"/>
  <c r="G89" i="5" s="1"/>
  <c r="I89" i="5" s="1"/>
  <c r="K89" i="5" s="1"/>
  <c r="M89" i="5" s="1"/>
  <c r="O89" i="5" s="1"/>
  <c r="Q89" i="5" s="1"/>
  <c r="AC88" i="5"/>
  <c r="AE88" i="5" s="1"/>
  <c r="AG88" i="5" s="1"/>
  <c r="AI88" i="5" s="1"/>
  <c r="T88" i="5"/>
  <c r="V88" i="5" s="1"/>
  <c r="X88" i="5" s="1"/>
  <c r="Z88" i="5" s="1"/>
  <c r="E88" i="5"/>
  <c r="G88" i="5" s="1"/>
  <c r="I88" i="5" s="1"/>
  <c r="K88" i="5" s="1"/>
  <c r="M88" i="5" s="1"/>
  <c r="O88" i="5" s="1"/>
  <c r="Q88" i="5" s="1"/>
  <c r="AC87" i="5"/>
  <c r="AE87" i="5" s="1"/>
  <c r="AG87" i="5" s="1"/>
  <c r="AI87" i="5" s="1"/>
  <c r="T87" i="5"/>
  <c r="V87" i="5" s="1"/>
  <c r="X87" i="5" s="1"/>
  <c r="Z87" i="5" s="1"/>
  <c r="E87" i="5"/>
  <c r="G87" i="5" s="1"/>
  <c r="I87" i="5" s="1"/>
  <c r="K87" i="5" s="1"/>
  <c r="M87" i="5" s="1"/>
  <c r="O87" i="5" s="1"/>
  <c r="Q87" i="5" s="1"/>
  <c r="AC86" i="5"/>
  <c r="AE86" i="5" s="1"/>
  <c r="AG86" i="5" s="1"/>
  <c r="AI86" i="5" s="1"/>
  <c r="T86" i="5"/>
  <c r="V86" i="5" s="1"/>
  <c r="X86" i="5" s="1"/>
  <c r="Z86" i="5" s="1"/>
  <c r="E86" i="5"/>
  <c r="G86" i="5" s="1"/>
  <c r="I86" i="5" s="1"/>
  <c r="K86" i="5" s="1"/>
  <c r="M86" i="5" s="1"/>
  <c r="O86" i="5" s="1"/>
  <c r="Q86" i="5" s="1"/>
  <c r="AC85" i="5"/>
  <c r="AE85" i="5" s="1"/>
  <c r="AG85" i="5" s="1"/>
  <c r="AI85" i="5" s="1"/>
  <c r="T85" i="5"/>
  <c r="V85" i="5" s="1"/>
  <c r="X85" i="5" s="1"/>
  <c r="Z85" i="5" s="1"/>
  <c r="E85" i="5"/>
  <c r="G85" i="5" s="1"/>
  <c r="I85" i="5" s="1"/>
  <c r="K85" i="5" s="1"/>
  <c r="M85" i="5" s="1"/>
  <c r="O85" i="5" s="1"/>
  <c r="Q85" i="5" s="1"/>
  <c r="AC84" i="5"/>
  <c r="AE84" i="5" s="1"/>
  <c r="AG84" i="5" s="1"/>
  <c r="AI84" i="5" s="1"/>
  <c r="T84" i="5"/>
  <c r="V84" i="5" s="1"/>
  <c r="X84" i="5" s="1"/>
  <c r="Z84" i="5" s="1"/>
  <c r="E84" i="5"/>
  <c r="G84" i="5" s="1"/>
  <c r="I84" i="5" s="1"/>
  <c r="K84" i="5" s="1"/>
  <c r="M84" i="5" s="1"/>
  <c r="O84" i="5" s="1"/>
  <c r="Q84" i="5" s="1"/>
  <c r="AC83" i="5"/>
  <c r="AE83" i="5" s="1"/>
  <c r="AG83" i="5" s="1"/>
  <c r="AI83" i="5" s="1"/>
  <c r="T83" i="5"/>
  <c r="V83" i="5" s="1"/>
  <c r="X83" i="5" s="1"/>
  <c r="Z83" i="5" s="1"/>
  <c r="E83" i="5"/>
  <c r="G83" i="5" s="1"/>
  <c r="I83" i="5" s="1"/>
  <c r="K83" i="5" s="1"/>
  <c r="M83" i="5" s="1"/>
  <c r="O83" i="5" s="1"/>
  <c r="Q83" i="5" s="1"/>
  <c r="AC82" i="5"/>
  <c r="AE82" i="5" s="1"/>
  <c r="AG82" i="5" s="1"/>
  <c r="AI82" i="5" s="1"/>
  <c r="T82" i="5"/>
  <c r="V82" i="5" s="1"/>
  <c r="X82" i="5" s="1"/>
  <c r="Z82" i="5" s="1"/>
  <c r="E82" i="5"/>
  <c r="G82" i="5" s="1"/>
  <c r="I82" i="5" s="1"/>
  <c r="K82" i="5" s="1"/>
  <c r="M82" i="5" s="1"/>
  <c r="O82" i="5" s="1"/>
  <c r="Q82" i="5" s="1"/>
  <c r="AC81" i="5"/>
  <c r="AE81" i="5" s="1"/>
  <c r="AG81" i="5" s="1"/>
  <c r="AI81" i="5" s="1"/>
  <c r="T81" i="5"/>
  <c r="V81" i="5" s="1"/>
  <c r="X81" i="5" s="1"/>
  <c r="Z81" i="5" s="1"/>
  <c r="E81" i="5"/>
  <c r="G81" i="5" s="1"/>
  <c r="I81" i="5" s="1"/>
  <c r="K81" i="5" s="1"/>
  <c r="M81" i="5" s="1"/>
  <c r="O81" i="5" s="1"/>
  <c r="Q81" i="5" s="1"/>
  <c r="AE80" i="5"/>
  <c r="AG80" i="5" s="1"/>
  <c r="AI80" i="5" s="1"/>
  <c r="AC80" i="5"/>
  <c r="T80" i="5"/>
  <c r="V80" i="5" s="1"/>
  <c r="X80" i="5" s="1"/>
  <c r="Z80" i="5" s="1"/>
  <c r="E80" i="5"/>
  <c r="G80" i="5" s="1"/>
  <c r="I80" i="5" s="1"/>
  <c r="K80" i="5" s="1"/>
  <c r="M80" i="5" s="1"/>
  <c r="O80" i="5" s="1"/>
  <c r="Q80" i="5" s="1"/>
  <c r="AG79" i="5"/>
  <c r="AI79" i="5" s="1"/>
  <c r="K79" i="5"/>
  <c r="M79" i="5" s="1"/>
  <c r="O79" i="5" s="1"/>
  <c r="Q79" i="5" s="1"/>
  <c r="M78" i="5"/>
  <c r="O78" i="5" s="1"/>
  <c r="Q78" i="5" s="1"/>
  <c r="AG77" i="5"/>
  <c r="AI77" i="5" s="1"/>
  <c r="I77" i="5"/>
  <c r="K77" i="5" s="1"/>
  <c r="M77" i="5" s="1"/>
  <c r="O77" i="5" s="1"/>
  <c r="Q77" i="5" s="1"/>
  <c r="AC76" i="5"/>
  <c r="AE76" i="5" s="1"/>
  <c r="AG76" i="5" s="1"/>
  <c r="AI76" i="5" s="1"/>
  <c r="T76" i="5"/>
  <c r="V76" i="5" s="1"/>
  <c r="X76" i="5" s="1"/>
  <c r="Z76" i="5" s="1"/>
  <c r="E76" i="5"/>
  <c r="G76" i="5" s="1"/>
  <c r="I76" i="5" s="1"/>
  <c r="K76" i="5" s="1"/>
  <c r="M76" i="5" s="1"/>
  <c r="O76" i="5" s="1"/>
  <c r="Q76" i="5" s="1"/>
  <c r="I75" i="5"/>
  <c r="K75" i="5" s="1"/>
  <c r="M75" i="5" s="1"/>
  <c r="O75" i="5" s="1"/>
  <c r="Q75" i="5" s="1"/>
  <c r="AG74" i="5"/>
  <c r="AI74" i="5" s="1"/>
  <c r="K74" i="5"/>
  <c r="M74" i="5" s="1"/>
  <c r="O74" i="5" s="1"/>
  <c r="Q74" i="5" s="1"/>
  <c r="AG73" i="5"/>
  <c r="AI73" i="5" s="1"/>
  <c r="K73" i="5"/>
  <c r="M73" i="5" s="1"/>
  <c r="O73" i="5" s="1"/>
  <c r="Q73" i="5" s="1"/>
  <c r="AC72" i="5"/>
  <c r="AE72" i="5" s="1"/>
  <c r="AG72" i="5" s="1"/>
  <c r="AI72" i="5" s="1"/>
  <c r="V72" i="5"/>
  <c r="X72" i="5" s="1"/>
  <c r="Z72" i="5" s="1"/>
  <c r="K72" i="5"/>
  <c r="M72" i="5" s="1"/>
  <c r="O72" i="5" s="1"/>
  <c r="Q72" i="5" s="1"/>
  <c r="AC71" i="5"/>
  <c r="AE71" i="5" s="1"/>
  <c r="AG71" i="5" s="1"/>
  <c r="AI71" i="5" s="1"/>
  <c r="V71" i="5"/>
  <c r="E71" i="5"/>
  <c r="G71" i="5" s="1"/>
  <c r="I71" i="5" s="1"/>
  <c r="K71" i="5" s="1"/>
  <c r="M71" i="5" s="1"/>
  <c r="O71" i="5" s="1"/>
  <c r="Q71" i="5" s="1"/>
  <c r="AC70" i="5"/>
  <c r="AE70" i="5" s="1"/>
  <c r="T70" i="5"/>
  <c r="E70" i="5"/>
  <c r="G70" i="5" s="1"/>
  <c r="S69" i="5"/>
  <c r="R69" i="5"/>
  <c r="N69" i="5"/>
  <c r="L69" i="5"/>
  <c r="J69" i="5"/>
  <c r="H69" i="5"/>
  <c r="H65" i="5" s="1"/>
  <c r="H64" i="5" s="1"/>
  <c r="F69" i="5"/>
  <c r="D69" i="5"/>
  <c r="C69" i="5"/>
  <c r="Q68" i="5"/>
  <c r="K68" i="5"/>
  <c r="AC67" i="5"/>
  <c r="T67" i="5"/>
  <c r="E67" i="5"/>
  <c r="G67" i="5" s="1"/>
  <c r="I67" i="5" s="1"/>
  <c r="K67" i="5" s="1"/>
  <c r="W169" i="5"/>
  <c r="S66" i="5"/>
  <c r="R66" i="5"/>
  <c r="R65" i="5" s="1"/>
  <c r="N66" i="5"/>
  <c r="N65" i="5" s="1"/>
  <c r="N64" i="5" s="1"/>
  <c r="L66" i="5"/>
  <c r="J66" i="5"/>
  <c r="C66" i="5"/>
  <c r="AD169" i="5"/>
  <c r="F65" i="5"/>
  <c r="F64" i="5" s="1"/>
  <c r="D65" i="5"/>
  <c r="D64" i="5" s="1"/>
  <c r="E63" i="5"/>
  <c r="G63" i="5" s="1"/>
  <c r="I63" i="5" s="1"/>
  <c r="K63" i="5" s="1"/>
  <c r="M63" i="5" s="1"/>
  <c r="O63" i="5" s="1"/>
  <c r="Q63" i="5" s="1"/>
  <c r="E62" i="5"/>
  <c r="G62" i="5" s="1"/>
  <c r="I62" i="5" s="1"/>
  <c r="K62" i="5" s="1"/>
  <c r="M62" i="5" s="1"/>
  <c r="O62" i="5" s="1"/>
  <c r="Q62" i="5" s="1"/>
  <c r="E61" i="5"/>
  <c r="G61" i="5" s="1"/>
  <c r="I61" i="5" s="1"/>
  <c r="K61" i="5" s="1"/>
  <c r="M61" i="5" s="1"/>
  <c r="O61" i="5" s="1"/>
  <c r="Q61" i="5" s="1"/>
  <c r="AI60" i="5"/>
  <c r="AG60" i="5"/>
  <c r="AE60" i="5"/>
  <c r="AC60" i="5"/>
  <c r="AA60" i="5"/>
  <c r="Z60" i="5"/>
  <c r="X60" i="5"/>
  <c r="V60" i="5"/>
  <c r="T60" i="5"/>
  <c r="R60" i="5"/>
  <c r="H60" i="5"/>
  <c r="F60" i="5"/>
  <c r="D60" i="5"/>
  <c r="C60" i="5"/>
  <c r="E59" i="5"/>
  <c r="G59" i="5" s="1"/>
  <c r="I59" i="5" s="1"/>
  <c r="K59" i="5" s="1"/>
  <c r="M59" i="5" s="1"/>
  <c r="O59" i="5" s="1"/>
  <c r="Q59" i="5" s="1"/>
  <c r="E58" i="5"/>
  <c r="G58" i="5" s="1"/>
  <c r="I58" i="5" s="1"/>
  <c r="K58" i="5" s="1"/>
  <c r="M58" i="5" s="1"/>
  <c r="O58" i="5" s="1"/>
  <c r="Q58" i="5" s="1"/>
  <c r="AI57" i="5"/>
  <c r="AG57" i="5"/>
  <c r="AE57" i="5"/>
  <c r="AC57" i="5"/>
  <c r="AA57" i="5"/>
  <c r="Z57" i="5"/>
  <c r="X57" i="5"/>
  <c r="V57" i="5"/>
  <c r="T57" i="5"/>
  <c r="R57" i="5"/>
  <c r="H57" i="5"/>
  <c r="F57" i="5"/>
  <c r="D57" i="5"/>
  <c r="C57" i="5"/>
  <c r="E56" i="5"/>
  <c r="G56" i="5" s="1"/>
  <c r="I56" i="5" s="1"/>
  <c r="K56" i="5" s="1"/>
  <c r="M56" i="5" s="1"/>
  <c r="O56" i="5" s="1"/>
  <c r="Q56" i="5" s="1"/>
  <c r="AI55" i="5"/>
  <c r="AG55" i="5"/>
  <c r="AE55" i="5"/>
  <c r="AC55" i="5"/>
  <c r="AA55" i="5"/>
  <c r="Z55" i="5"/>
  <c r="X55" i="5"/>
  <c r="V55" i="5"/>
  <c r="T55" i="5"/>
  <c r="R55" i="5"/>
  <c r="H55" i="5"/>
  <c r="F55" i="5"/>
  <c r="D55" i="5"/>
  <c r="C55" i="5"/>
  <c r="AI54" i="5"/>
  <c r="AI49" i="5" s="1"/>
  <c r="AG54" i="5"/>
  <c r="AG49" i="5" s="1"/>
  <c r="AE54" i="5"/>
  <c r="AE49" i="5" s="1"/>
  <c r="AC54" i="5"/>
  <c r="AA54" i="5"/>
  <c r="AA49" i="5" s="1"/>
  <c r="Z54" i="5"/>
  <c r="Z49" i="5" s="1"/>
  <c r="X54" i="5"/>
  <c r="X49" i="5" s="1"/>
  <c r="V54" i="5"/>
  <c r="V49" i="5" s="1"/>
  <c r="T54" i="5"/>
  <c r="T49" i="5" s="1"/>
  <c r="R54" i="5"/>
  <c r="R49" i="5" s="1"/>
  <c r="E54" i="5"/>
  <c r="G54" i="5" s="1"/>
  <c r="I54" i="5" s="1"/>
  <c r="K54" i="5" s="1"/>
  <c r="M54" i="5" s="1"/>
  <c r="O54" i="5" s="1"/>
  <c r="Q54" i="5" s="1"/>
  <c r="C54" i="5"/>
  <c r="E53" i="5"/>
  <c r="G53" i="5" s="1"/>
  <c r="I53" i="5" s="1"/>
  <c r="K53" i="5" s="1"/>
  <c r="M53" i="5" s="1"/>
  <c r="O53" i="5" s="1"/>
  <c r="Q53" i="5" s="1"/>
  <c r="E52" i="5"/>
  <c r="G52" i="5" s="1"/>
  <c r="I52" i="5" s="1"/>
  <c r="K52" i="5" s="1"/>
  <c r="M52" i="5" s="1"/>
  <c r="O52" i="5" s="1"/>
  <c r="Q52" i="5" s="1"/>
  <c r="C51" i="5"/>
  <c r="E51" i="5" s="1"/>
  <c r="G51" i="5" s="1"/>
  <c r="I51" i="5" s="1"/>
  <c r="K51" i="5" s="1"/>
  <c r="M51" i="5" s="1"/>
  <c r="O51" i="5" s="1"/>
  <c r="Q51" i="5" s="1"/>
  <c r="E50" i="5"/>
  <c r="G50" i="5" s="1"/>
  <c r="I50" i="5" s="1"/>
  <c r="K50" i="5" s="1"/>
  <c r="M50" i="5" s="1"/>
  <c r="O50" i="5" s="1"/>
  <c r="Q50" i="5" s="1"/>
  <c r="AC49" i="5"/>
  <c r="H49" i="5"/>
  <c r="F49" i="5"/>
  <c r="D49" i="5"/>
  <c r="E48" i="5"/>
  <c r="G48" i="5" s="1"/>
  <c r="I48" i="5" s="1"/>
  <c r="K48" i="5" s="1"/>
  <c r="M48" i="5" s="1"/>
  <c r="O48" i="5" s="1"/>
  <c r="Q48" i="5" s="1"/>
  <c r="E47" i="5"/>
  <c r="G47" i="5" s="1"/>
  <c r="I47" i="5" s="1"/>
  <c r="K47" i="5" s="1"/>
  <c r="M47" i="5" s="1"/>
  <c r="O47" i="5" s="1"/>
  <c r="Q47" i="5" s="1"/>
  <c r="AI46" i="5"/>
  <c r="AG46" i="5"/>
  <c r="AE46" i="5"/>
  <c r="AC46" i="5"/>
  <c r="AA46" i="5"/>
  <c r="Z46" i="5"/>
  <c r="X46" i="5"/>
  <c r="V46" i="5"/>
  <c r="T46" i="5"/>
  <c r="R46" i="5"/>
  <c r="H46" i="5"/>
  <c r="F46" i="5"/>
  <c r="D46" i="5"/>
  <c r="C46" i="5"/>
  <c r="E45" i="5"/>
  <c r="G45" i="5" s="1"/>
  <c r="I45" i="5" s="1"/>
  <c r="K45" i="5" s="1"/>
  <c r="M45" i="5" s="1"/>
  <c r="O45" i="5" s="1"/>
  <c r="Q45" i="5" s="1"/>
  <c r="E44" i="5"/>
  <c r="G44" i="5" s="1"/>
  <c r="I44" i="5" s="1"/>
  <c r="K44" i="5" s="1"/>
  <c r="M44" i="5" s="1"/>
  <c r="O44" i="5" s="1"/>
  <c r="Q44" i="5" s="1"/>
  <c r="E43" i="5"/>
  <c r="G43" i="5" s="1"/>
  <c r="I43" i="5" s="1"/>
  <c r="K43" i="5" s="1"/>
  <c r="M43" i="5" s="1"/>
  <c r="O43" i="5" s="1"/>
  <c r="Q43" i="5" s="1"/>
  <c r="AI42" i="5"/>
  <c r="AG42" i="5"/>
  <c r="AE42" i="5"/>
  <c r="AC42" i="5"/>
  <c r="AA42" i="5"/>
  <c r="Z42" i="5"/>
  <c r="X42" i="5"/>
  <c r="V42" i="5"/>
  <c r="T42" i="5"/>
  <c r="R42" i="5"/>
  <c r="H42" i="5"/>
  <c r="F42" i="5"/>
  <c r="D42" i="5"/>
  <c r="C42" i="5"/>
  <c r="E41" i="5"/>
  <c r="G41" i="5" s="1"/>
  <c r="I41" i="5" s="1"/>
  <c r="K41" i="5" s="1"/>
  <c r="M41" i="5" s="1"/>
  <c r="O41" i="5" s="1"/>
  <c r="Q41" i="5" s="1"/>
  <c r="E40" i="5"/>
  <c r="G40" i="5" s="1"/>
  <c r="I40" i="5" s="1"/>
  <c r="K40" i="5" s="1"/>
  <c r="M40" i="5" s="1"/>
  <c r="O40" i="5" s="1"/>
  <c r="Q40" i="5" s="1"/>
  <c r="AI39" i="5"/>
  <c r="AG39" i="5"/>
  <c r="AE39" i="5"/>
  <c r="AC39" i="5"/>
  <c r="AA39" i="5"/>
  <c r="Z39" i="5"/>
  <c r="X39" i="5"/>
  <c r="V39" i="5"/>
  <c r="T39" i="5"/>
  <c r="R39" i="5"/>
  <c r="H39" i="5"/>
  <c r="F39" i="5"/>
  <c r="D39" i="5"/>
  <c r="C39" i="5"/>
  <c r="P38" i="5"/>
  <c r="N38" i="5"/>
  <c r="L38" i="5"/>
  <c r="J38" i="5"/>
  <c r="H38" i="5" l="1"/>
  <c r="H169" i="5"/>
  <c r="V70" i="5"/>
  <c r="T69" i="5"/>
  <c r="AK69" i="5" s="1"/>
  <c r="AE135" i="5"/>
  <c r="AE134" i="5" s="1"/>
  <c r="AC134" i="5"/>
  <c r="AE67" i="5"/>
  <c r="AE66" i="5" s="1"/>
  <c r="AC66" i="5"/>
  <c r="V135" i="5"/>
  <c r="V134" i="5" s="1"/>
  <c r="T134" i="5"/>
  <c r="AK134" i="5" s="1"/>
  <c r="E60" i="5"/>
  <c r="G60" i="5" s="1"/>
  <c r="I60" i="5" s="1"/>
  <c r="K60" i="5" s="1"/>
  <c r="M60" i="5" s="1"/>
  <c r="O60" i="5" s="1"/>
  <c r="Q60" i="5" s="1"/>
  <c r="J65" i="5"/>
  <c r="J64" i="5" s="1"/>
  <c r="S65" i="5"/>
  <c r="S64" i="5" s="1"/>
  <c r="S169" i="5" s="1"/>
  <c r="V158" i="5"/>
  <c r="V67" i="5"/>
  <c r="V66" i="5" s="1"/>
  <c r="T66" i="5"/>
  <c r="T65" i="5" s="1"/>
  <c r="T64" i="5" s="1"/>
  <c r="U64" i="5"/>
  <c r="U169" i="5" s="1"/>
  <c r="AB64" i="5"/>
  <c r="AB169" i="5" s="1"/>
  <c r="AE69" i="5"/>
  <c r="AC69" i="5"/>
  <c r="Y64" i="5"/>
  <c r="Y169" i="5" s="1"/>
  <c r="AE158" i="5"/>
  <c r="AC151" i="5"/>
  <c r="L65" i="5"/>
  <c r="L64" i="5" s="1"/>
  <c r="AF169" i="5"/>
  <c r="AK151" i="5"/>
  <c r="AH169" i="5"/>
  <c r="E46" i="5"/>
  <c r="G46" i="5" s="1"/>
  <c r="I46" i="5" s="1"/>
  <c r="K46" i="5" s="1"/>
  <c r="M46" i="5" s="1"/>
  <c r="O46" i="5" s="1"/>
  <c r="Q46" i="5" s="1"/>
  <c r="X67" i="5"/>
  <c r="X66" i="5" s="1"/>
  <c r="C49" i="5"/>
  <c r="C38" i="5" s="1"/>
  <c r="E134" i="5"/>
  <c r="Q168" i="5"/>
  <c r="P168" i="5"/>
  <c r="P64" i="5" s="1"/>
  <c r="P169" i="5" s="1"/>
  <c r="D38" i="5"/>
  <c r="D169" i="5" s="1"/>
  <c r="T38" i="5"/>
  <c r="AI38" i="5"/>
  <c r="R38" i="5"/>
  <c r="AG38" i="5"/>
  <c r="E42" i="5"/>
  <c r="G42" i="5" s="1"/>
  <c r="I42" i="5" s="1"/>
  <c r="K42" i="5" s="1"/>
  <c r="M42" i="5" s="1"/>
  <c r="O42" i="5" s="1"/>
  <c r="Q42" i="5" s="1"/>
  <c r="V38" i="5"/>
  <c r="AC38" i="5"/>
  <c r="AA38" i="5"/>
  <c r="AA169" i="5" s="1"/>
  <c r="R64" i="5"/>
  <c r="L169" i="5"/>
  <c r="X38" i="5"/>
  <c r="AE38" i="5"/>
  <c r="J169" i="5"/>
  <c r="F38" i="5"/>
  <c r="F169" i="5" s="1"/>
  <c r="E39" i="5"/>
  <c r="G39" i="5" s="1"/>
  <c r="Z38" i="5"/>
  <c r="K66" i="5"/>
  <c r="M67" i="5"/>
  <c r="K135" i="5"/>
  <c r="M135" i="5" s="1"/>
  <c r="G151" i="5"/>
  <c r="I152" i="5"/>
  <c r="N169" i="5"/>
  <c r="E55" i="5"/>
  <c r="G55" i="5" s="1"/>
  <c r="I55" i="5" s="1"/>
  <c r="K55" i="5" s="1"/>
  <c r="M55" i="5" s="1"/>
  <c r="O55" i="5" s="1"/>
  <c r="Q55" i="5" s="1"/>
  <c r="E57" i="5"/>
  <c r="G57" i="5" s="1"/>
  <c r="I57" i="5" s="1"/>
  <c r="K57" i="5" s="1"/>
  <c r="M57" i="5" s="1"/>
  <c r="O57" i="5" s="1"/>
  <c r="Q57" i="5" s="1"/>
  <c r="AG67" i="5"/>
  <c r="AG66" i="5" s="1"/>
  <c r="G134" i="5"/>
  <c r="I136" i="5"/>
  <c r="K136" i="5" s="1"/>
  <c r="M136" i="5" s="1"/>
  <c r="O136" i="5" s="1"/>
  <c r="Q136" i="5" s="1"/>
  <c r="C65" i="5"/>
  <c r="C64" i="5" s="1"/>
  <c r="E66" i="5"/>
  <c r="G69" i="5"/>
  <c r="I70" i="5"/>
  <c r="AG135" i="5"/>
  <c r="AG134" i="5" s="1"/>
  <c r="X71" i="5"/>
  <c r="Z71" i="5" s="1"/>
  <c r="X135" i="5"/>
  <c r="X134" i="5" s="1"/>
  <c r="E69" i="5"/>
  <c r="AG70" i="5"/>
  <c r="AG69" i="5" s="1"/>
  <c r="E151" i="5"/>
  <c r="AC65" i="5" l="1"/>
  <c r="AC64" i="5" s="1"/>
  <c r="X70" i="5"/>
  <c r="V69" i="5"/>
  <c r="AG158" i="5"/>
  <c r="AE151" i="5"/>
  <c r="AE65" i="5" s="1"/>
  <c r="AE64" i="5" s="1"/>
  <c r="AE169" i="5" s="1"/>
  <c r="X158" i="5"/>
  <c r="V151" i="5"/>
  <c r="AK65" i="5"/>
  <c r="R169" i="5"/>
  <c r="AK66" i="5"/>
  <c r="T169" i="5"/>
  <c r="T171" i="5" s="1"/>
  <c r="E49" i="5"/>
  <c r="G49" i="5" s="1"/>
  <c r="I49" i="5" s="1"/>
  <c r="K49" i="5" s="1"/>
  <c r="M49" i="5" s="1"/>
  <c r="O49" i="5" s="1"/>
  <c r="Q49" i="5" s="1"/>
  <c r="Z67" i="5"/>
  <c r="Z66" i="5" s="1"/>
  <c r="AI70" i="5"/>
  <c r="AI69" i="5" s="1"/>
  <c r="K70" i="5"/>
  <c r="M70" i="5" s="1"/>
  <c r="I69" i="5"/>
  <c r="K69" i="5" s="1"/>
  <c r="AI67" i="5"/>
  <c r="AI66" i="5" s="1"/>
  <c r="K152" i="5"/>
  <c r="M152" i="5" s="1"/>
  <c r="I151" i="5"/>
  <c r="K151" i="5" s="1"/>
  <c r="Z135" i="5"/>
  <c r="Z134" i="5" s="1"/>
  <c r="AI135" i="5"/>
  <c r="AI134" i="5" s="1"/>
  <c r="E65" i="5"/>
  <c r="E64" i="5" s="1"/>
  <c r="G66" i="5"/>
  <c r="I39" i="5"/>
  <c r="AC169" i="5"/>
  <c r="I134" i="5"/>
  <c r="K134" i="5" s="1"/>
  <c r="C169" i="5"/>
  <c r="C37" i="5"/>
  <c r="O135" i="5"/>
  <c r="M134" i="5"/>
  <c r="O67" i="5"/>
  <c r="M66" i="5"/>
  <c r="X151" i="5" l="1"/>
  <c r="Z158" i="5"/>
  <c r="X69" i="5"/>
  <c r="X65" i="5" s="1"/>
  <c r="X64" i="5" s="1"/>
  <c r="Z70" i="5"/>
  <c r="Z69" i="5" s="1"/>
  <c r="AG151" i="5"/>
  <c r="AG65" i="5" s="1"/>
  <c r="AG64" i="5" s="1"/>
  <c r="AI158" i="5"/>
  <c r="AI151" i="5" s="1"/>
  <c r="AI65" i="5" s="1"/>
  <c r="AI64" i="5" s="1"/>
  <c r="AI169" i="5" s="1"/>
  <c r="AI171" i="5" s="1"/>
  <c r="G38" i="5"/>
  <c r="G37" i="5" s="1"/>
  <c r="V65" i="5"/>
  <c r="V64" i="5" s="1"/>
  <c r="V169" i="5" s="1"/>
  <c r="E38" i="5"/>
  <c r="E37" i="5" s="1"/>
  <c r="O66" i="5"/>
  <c r="Q67" i="5"/>
  <c r="Q66" i="5" s="1"/>
  <c r="I66" i="5"/>
  <c r="I65" i="5" s="1"/>
  <c r="G65" i="5"/>
  <c r="G64" i="5" s="1"/>
  <c r="G169" i="5" s="1"/>
  <c r="I38" i="5"/>
  <c r="K39" i="5"/>
  <c r="O152" i="5"/>
  <c r="M151" i="5"/>
  <c r="O70" i="5"/>
  <c r="M69" i="5"/>
  <c r="Q135" i="5"/>
  <c r="Q134" i="5" s="1"/>
  <c r="O134" i="5"/>
  <c r="AG169" i="5"/>
  <c r="E169" i="5" l="1"/>
  <c r="Z151" i="5"/>
  <c r="Z65" i="5" s="1"/>
  <c r="Z64" i="5" s="1"/>
  <c r="Z169" i="5" s="1"/>
  <c r="X169" i="5"/>
  <c r="O151" i="5"/>
  <c r="Q152" i="5"/>
  <c r="Q151" i="5" s="1"/>
  <c r="K65" i="5"/>
  <c r="I64" i="5"/>
  <c r="O69" i="5"/>
  <c r="Q70" i="5"/>
  <c r="Q69" i="5" s="1"/>
  <c r="I169" i="5"/>
  <c r="I37" i="5"/>
  <c r="K38" i="5"/>
  <c r="M39" i="5"/>
  <c r="O39" i="5" l="1"/>
  <c r="M38" i="5"/>
  <c r="M65" i="5"/>
  <c r="K64" i="5"/>
  <c r="K169" i="5" s="1"/>
  <c r="O38" i="5" l="1"/>
  <c r="Q39" i="5"/>
  <c r="Q38" i="5" s="1"/>
  <c r="O65" i="5"/>
  <c r="M64" i="5"/>
  <c r="M169" i="5" s="1"/>
  <c r="Q65" i="5" l="1"/>
  <c r="Q64" i="5" s="1"/>
  <c r="Q169" i="5" s="1"/>
  <c r="Q171" i="5" s="1"/>
  <c r="O64" i="5"/>
  <c r="O169" i="5" s="1"/>
</calcChain>
</file>

<file path=xl/sharedStrings.xml><?xml version="1.0" encoding="utf-8"?>
<sst xmlns="http://schemas.openxmlformats.org/spreadsheetml/2006/main" count="324" uniqueCount="221">
  <si>
    <t>Приложение №_</t>
  </si>
  <si>
    <t xml:space="preserve">к решению сессии шестого созыва Собрания </t>
  </si>
  <si>
    <t>Приложение № 4</t>
  </si>
  <si>
    <t>к решению сессии шестого созыва Собрания</t>
  </si>
  <si>
    <t>депутатов № 170 от 20 декабря 2019 года</t>
  </si>
  <si>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</si>
  <si>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</si>
  <si>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</si>
  <si>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</si>
  <si>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</si>
  <si>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Изменения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</si>
  <si>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</si>
  <si>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</si>
  <si>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</si>
  <si>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</si>
  <si>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</si>
  <si>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</si>
  <si>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</si>
  <si>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</si>
  <si>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</si>
  <si>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</si>
  <si>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</si>
  <si>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</si>
  <si>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</si>
  <si>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</si>
  <si>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</si>
  <si>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</si>
  <si>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</si>
  <si>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</si>
  <si>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</si>
  <si>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</si>
  <si>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</si>
  <si>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</si>
  <si>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</si>
  <si>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</si>
  <si>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</si>
  <si>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</si>
  <si>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</si>
  <si>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</si>
  <si>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</si>
  <si>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</si>
  <si>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</si>
  <si>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</si>
  <si>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</si>
  <si>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</si>
  <si>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</si>
  <si>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</si>
  <si>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</si>
  <si>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</si>
  <si>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</si>
  <si>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</si>
  <si>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</si>
  <si>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</si>
  <si>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</si>
  <si>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</si>
  <si>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</si>
  <si>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</si>
  <si>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</si>
  <si>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</si>
  <si>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</si>
  <si>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</si>
  <si>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</si>
  <si>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</si>
  <si>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</si>
  <si>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</si>
  <si>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</si>
  <si>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</si>
  <si>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</si>
  <si>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</si>
  <si>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</si>
  <si>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</si>
  <si>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</si>
  <si>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</si>
  <si>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</si>
  <si>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</si>
  <si>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</si>
  <si>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</si>
  <si>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</si>
  <si>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</si>
  <si>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</si>
  <si>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</si>
  <si>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</t>
  </si>
  <si>
    <t xml:space="preserve">Субсидии бюджетам муниципальных районов на обеспечение уровня финансирования муниципальных организаций,осуществляющих  спортивную подготовку в соответствии с требованиями </t>
  </si>
  <si>
    <t>2 02 25081 05 0000 150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</si>
  <si>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</si>
  <si>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2 02 25097 05 0000 150</t>
  </si>
  <si>
    <t>Субсидии бюджетам муниципальных районов на строительство и реконструкцию (модернизацию) объектов питьевого водоснабжения (водопровод с.Шангалы)</t>
  </si>
  <si>
    <t>2 02 25 243 05 0000 150</t>
  </si>
  <si>
    <t>Субсидии бюджетам муниципальных районов на реализацию мероприятий по модернизации муниципальных детских школ искусств по видам искусств</t>
  </si>
  <si>
    <t>2 02 25306 05 0000 150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</si>
  <si>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</si>
  <si>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</si>
  <si>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</si>
  <si>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</si>
  <si>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 xml:space="preserve">Субсидии бюджетам муниципальных районов на  государственную поддержку отрасли культуры 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</si>
  <si>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</si>
  <si>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</si>
  <si>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</si>
  <si>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</si>
  <si>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</si>
  <si>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</si>
  <si>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2 02 25576 05 0000 150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</si>
  <si>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</si>
  <si>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</si>
  <si>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</si>
  <si>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</si>
  <si>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</si>
  <si>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 xml:space="preserve"> 2 02 27384 05 0000 150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</si>
  <si>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</si>
  <si>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2 02 29999 05 0000 150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</si>
  <si>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</si>
  <si>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</si>
  <si>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</si>
  <si>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</si>
  <si>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</si>
  <si>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</si>
  <si>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</si>
  <si>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</si>
  <si>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</si>
  <si>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</si>
  <si>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</si>
  <si>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</si>
  <si>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</si>
  <si>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</si>
  <si>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</si>
  <si>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>Субсидии бюджетам муниципальных районов на модернизацию нерегулируемых пешеходных переходов, светофорных объектов и установка светофорных объектов, пешеходных ограждений на автообильных дорогах общего 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</si>
  <si>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</si>
  <si>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</si>
  <si>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бюдетам муниципальных районов на оснащение образовательных организаций АО специальными транспортными средствами для перевозки детей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</si>
  <si>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</si>
  <si>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</si>
  <si>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</si>
  <si>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>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</si>
  <si>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</si>
  <si>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</si>
  <si>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>Субсидии на софинансирование работ по ремонту автомобильных дорог общего пользования местного значения (ул.Загородная,ул.Кашина)</t>
  </si>
  <si>
    <t>Субсидии на софинансирование работ по капитальному ремонту ул.Ленина (обустройство пешеходных переходов)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</si>
  <si>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</si>
  <si>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</si>
  <si>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обустройство и модернизацию плоскосных спортивных сооружений</t>
  </si>
  <si>
    <t>Субсидии бюджетам муниципальных районов на оборудование  источников наружного противопожарного водоснабжения</t>
  </si>
  <si>
    <t>Субсидии бюджетам муниципальных районов на укрепление материально-технической базы муниципальных дошкольных образовательных организаций</t>
  </si>
  <si>
    <t>Субсидии бюдетам муниципальных районов на укрепление материально-технической базы и развитие противопожарной инфраструктуры в муниципальных образовательных организациях (учреждениям общего образования)</t>
  </si>
  <si>
    <t xml:space="preserve">Субсидии бюджетам МО на реализацию муниципальных программ поддержки социально ориентированных некоммерческих организаций </t>
  </si>
  <si>
    <t>Субсидии бюджетам МО на капитальный ремонт зданий  муниципальных общеобразовательных организаций</t>
  </si>
  <si>
    <t>Субсидии бюджетам МО на  благоустройство территорий муниципальных образовательных организаций (учреждения общего образования)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</si>
  <si>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</si>
  <si>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</si>
  <si>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</si>
  <si>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</si>
  <si>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</si>
  <si>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</si>
  <si>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</si>
  <si>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</si>
  <si>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</si>
  <si>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</si>
  <si>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</si>
  <si>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</si>
  <si>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</si>
  <si>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</si>
  <si>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</si>
  <si>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</si>
  <si>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</si>
  <si>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</si>
  <si>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>Субвенции бюджетам муниципальных районов на проведение Всероссийской переписи населения 2020 года</t>
  </si>
  <si>
    <t xml:space="preserve">2 02 35469 05 0000 150    </t>
  </si>
  <si>
    <t>Единая субвенция бюджетам муниципальных образований Архангельской области и на 2020 год и на плановый период 2021 и 2022 годов</t>
  </si>
  <si>
    <t>2 02 39998 05 0000 150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</si>
  <si>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</si>
  <si>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2 02 39999 05 0000 150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</si>
  <si>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</si>
  <si>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Иные межбюджетные трансферты</t>
  </si>
  <si>
    <t>2 04 00000 00 0000 000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</si>
  <si>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</si>
  <si>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</si>
  <si>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</si>
  <si>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>2 02 49999 05 0000 150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</si>
  <si>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</si>
  <si>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Иные межбюджетные трансферты бюджету МО из бюджета поселения на осуществление дорожной деятельности в отношении автом.дорог местного значения в границах поселения за счет остатка акцизов 2015 г.</t>
  </si>
  <si>
    <t>Иные межбюджетных трансфертов бюджетам муниципальных образований Архангельской области на благоустройство территорий и приобретение уборочной и коммунальной техники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</si>
  <si>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</si>
  <si>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Иные межбюджетные трансферты бюджетам муниципальных образований на оказание содействия муниципальным образованиям АО в подготовке проведения общероссийского голосования по вопросу одобрения изменений в Конституцию РФ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</si>
  <si>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</si>
  <si>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</si>
  <si>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</si>
  <si>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 xml:space="preserve">ВСЕГО ДОХОДОВ 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</si>
  <si>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</si>
  <si>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</si>
  <si>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Субсидии на софинансирование на оборудование источников наружного противопожарного водоснабжения от МО "Киземское"</t>
  </si>
  <si>
    <t>Субсидии на софинансирование на оборудование источников наружного противопожарного водоснабжения от МО "Шангальское"</t>
  </si>
  <si>
    <t>Субсидии на софинансирование на оборудование источников наружного противопожарного водоснабжения от МО "Октябрьское"</t>
  </si>
  <si>
    <t>Субсидии бюджетам МО на внедрение модели персонифицированного финансирования доп.образования детей в АО</t>
  </si>
  <si>
    <t>Субсидии бюджетам МО на софинансирование мероприятий по проведению кадастровых работ и мониторинга земель с/хоз.назначеения</t>
  </si>
  <si>
    <t>Субсидии бюджетам МО на организацию бесплатного горячего питания обучающихся, получ.начальное общее образование</t>
  </si>
  <si>
    <t>2 02 25304 05 0000 150</t>
  </si>
  <si>
    <t>Субвенция бюджету МО на ежемесячное денежное вознаграждение за классное руководство пед.работникам гос.и муниц.общеобр.организаций</t>
  </si>
  <si>
    <t>Иные межбюджетные трансферты бюджету МО из Резервного фонда Правительства АО (замена котлов в котельной д.Бережной и д.Алферовской)</t>
  </si>
  <si>
    <t>Иные межбюджетные трансферты бюджету МО из Резервного фонда Правительства АО (на оказание помощи гражданам,пострад.от весеннего паводка)</t>
  </si>
  <si>
    <t>Иные межбюджетные трансферты бюджету МО из Резервного фонда Правительства АО (на выполение работ по ремонту подвесного моста в п.Квазеньга)</t>
  </si>
  <si>
    <t>Субсидии бюджетам МО на оснащение образорв.учреждений в сфере культуры(школ исскуств) АО музык.инструментами,  оборудованием и матер.для творчества в соотв.с соврем.стнадартами проф.и доп.образования</t>
  </si>
  <si>
    <t>2 02 27576 05 0000 150</t>
  </si>
  <si>
    <t>Иные межбюджетные трансферты бюджету МО из Резервного фонда Правительства АО (для МБУК "Устьяны")</t>
  </si>
  <si>
    <t>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</si>
  <si>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Иные межбюджетные трансферты бюджету МО из Резервного фонда Правительства АО (на ограждение спортвной площадки п.Кизема)</t>
  </si>
  <si>
    <t>Приложение №2</t>
  </si>
  <si>
    <t>депутатов №277 от 27 ноября 2020 года</t>
  </si>
  <si>
    <t>депутатов № 255 от 25 сентября 2020 года</t>
  </si>
  <si>
    <t>Приложение №1</t>
  </si>
  <si>
    <t>депутатов № 246 от 7 августа 2020 года</t>
  </si>
  <si>
    <t>Приложение №3</t>
  </si>
  <si>
    <t>депутатов № 237 от 26 июня 2020 года</t>
  </si>
  <si>
    <t>Приложение № 3</t>
  </si>
  <si>
    <t>депутатов №203 от 24 апреля 2020 года</t>
  </si>
  <si>
    <t>Приложение № 2</t>
  </si>
  <si>
    <t>депутатов №185 от 21 февраля 2020 года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</si>
  <si>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</si>
  <si>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2 18 00000 00 0000 150</t>
  </si>
  <si>
    <t>ВОЗВРАТ ОСТАТКОВ СУБСИДИЙ, СУБВЕНЦИЙ И ИНЫХ МЕЖБЮДЖЕТНЫХ ТРАНСФЕРТОВ, ИМЕЮЩИХ ЦЕЛЕВОЕ НАЗНАЧЕНИЕ, ПРОШЛЫХ ЛЕТ</t>
  </si>
  <si>
    <t>2 19 00000 00 0000 150</t>
  </si>
  <si>
    <t>депутатов № 292 от 23 декабря 2020 года</t>
  </si>
  <si>
    <t>БЕЗВОЗМЕЗДНЫЕ ПОСТУПЛЕНИЯ ОТ ДРУГИХ БЮДЖЕТОВ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</si>
</sst>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4" fontId="3" fillId="2" borderId="0" xfId="1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right" indent="1"/>
    </xf>
    <xf numFmtId="4" fontId="3" fillId="2" borderId="1" xfId="0" applyNumberFormat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top" wrapText="1" indent="1"/>
    </xf>
    <xf numFmtId="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 applyAlignment="1"/>
    <xf numFmtId="0" fontId="3" fillId="2" borderId="1" xfId="0" applyNumberFormat="1" applyFont="1" applyFill="1" applyBorder="1" applyAlignment="1">
      <alignment horizontal="left" vertical="center" wrapText="1" indent="1"/>
    </xf>
    <xf numFmtId="0" fontId="3" fillId="2" borderId="1" xfId="2" applyFont="1" applyFill="1" applyBorder="1" applyAlignment="1">
      <alignment horizontal="left" vertical="center" wrapText="1" inden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6" fillId="2" borderId="1" xfId="0" applyFont="1" applyFill="1" applyBorder="1" applyAlignment="1">
      <alignment horizontal="left" vertical="center" wrapText="1" indent="1"/>
    </xf>
    <xf numFmtId="0" fontId="3" fillId="2" borderId="1" xfId="2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/>
    <xf numFmtId="4" fontId="7" fillId="2" borderId="0" xfId="0" applyNumberFormat="1" applyFont="1" applyFill="1" applyAlignment="1">
      <alignment horizontal="right" indent="1"/>
    </xf>
    <xf numFmtId="4" fontId="9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top" wrapText="1"/>
    </xf>
    <xf numFmtId="49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right" vertical="center" indent="1"/>
    </xf>
    <xf numFmtId="4" fontId="5" fillId="2" borderId="1" xfId="2" applyNumberFormat="1" applyFont="1" applyFill="1" applyBorder="1" applyAlignment="1">
      <alignment horizontal="right" vertical="center"/>
    </xf>
    <xf numFmtId="0" fontId="5" fillId="2" borderId="0" xfId="2" applyFont="1" applyFill="1"/>
    <xf numFmtId="0" fontId="8" fillId="2" borderId="1" xfId="0" applyFont="1" applyFill="1" applyBorder="1" applyAlignment="1">
      <alignment horizontal="left" vertical="top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" xfId="2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/>
    <xf numFmtId="0" fontId="0" fillId="2" borderId="1" xfId="0" applyFont="1" applyFill="1" applyBorder="1" applyAlignment="1">
      <alignment vertical="center"/>
    </xf>
    <xf numFmtId="4" fontId="10" fillId="2" borderId="0" xfId="0" applyNumberFormat="1" applyFont="1" applyFill="1" applyAlignment="1">
      <alignment horizontal="right" inden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 vertical="center"/>
    </xf>
    <xf numFmtId="4" fontId="12" fillId="2" borderId="0" xfId="2" applyNumberFormat="1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0" fillId="2" borderId="0" xfId="2" applyNumberFormat="1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right" indent="1"/>
    </xf>
    <xf numFmtId="0" fontId="8" fillId="2" borderId="1" xfId="0" applyNumberFormat="1" applyFont="1" applyFill="1" applyBorder="1" applyAlignment="1">
      <alignment horizontal="left" vertical="top" wrapText="1" indent="1"/>
    </xf>
    <xf numFmtId="0" fontId="10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0" fillId="0" borderId="0" xfId="0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73"/>
  <sheetViews>
    <sheetView tabSelected="1" zoomScaleNormal="100" zoomScaleSheetLayoutView="100" workbookViewId="0">
      <selection activeCell="AK169" sqref="AK169"/>
    </sheetView>
  </sheetViews>
  <sheetFormatPr defaultColWidth="9.140625" defaultRowHeight="12.75" outlineLevelRow="1" x14ac:dyDescent="0.2"/>
  <cols>
    <col min="1" max="1" width="70.5703125" style="1" customWidth="1"/>
    <col min="2" max="2" width="20.7109375" style="2" customWidth="1"/>
    <col min="3" max="5" width="16.140625" style="4" hidden="1" customWidth="1"/>
    <col min="6" max="6" width="14.28515625" style="4" hidden="1" customWidth="1"/>
    <col min="7" max="7" width="17.140625" style="4" hidden="1" customWidth="1"/>
    <col min="8" max="8" width="14.85546875" style="4" hidden="1" customWidth="1"/>
    <col min="9" max="9" width="14.5703125" style="4" hidden="1" customWidth="1"/>
    <col min="10" max="10" width="13" style="4" hidden="1" customWidth="1"/>
    <col min="11" max="11" width="15" style="4" hidden="1" customWidth="1"/>
    <col min="12" max="12" width="12.85546875" style="4" hidden="1" customWidth="1"/>
    <col min="13" max="13" width="14.42578125" style="4" hidden="1" customWidth="1"/>
    <col min="14" max="14" width="11.85546875" style="4" hidden="1" customWidth="1"/>
    <col min="15" max="15" width="14.42578125" style="4" hidden="1" customWidth="1"/>
    <col min="16" max="16" width="15.7109375" style="4" hidden="1" customWidth="1"/>
    <col min="17" max="17" width="14.140625" style="4" customWidth="1"/>
    <col min="18" max="18" width="17.140625" style="4" hidden="1" customWidth="1"/>
    <col min="19" max="19" width="16.5703125" style="4" hidden="1" customWidth="1"/>
    <col min="20" max="20" width="13.5703125" style="4" customWidth="1"/>
    <col min="21" max="21" width="15" style="4" hidden="1" customWidth="1"/>
    <col min="22" max="22" width="15.28515625" style="4" hidden="1" customWidth="1"/>
    <col min="23" max="23" width="15" style="4" hidden="1" customWidth="1"/>
    <col min="24" max="24" width="15.28515625" style="4" hidden="1" customWidth="1"/>
    <col min="25" max="25" width="15" style="4" hidden="1" customWidth="1"/>
    <col min="26" max="26" width="15.28515625" style="4" hidden="1" customWidth="1"/>
    <col min="27" max="27" width="17" style="4" hidden="1" customWidth="1"/>
    <col min="28" max="28" width="17.140625" style="4" hidden="1" customWidth="1"/>
    <col min="29" max="29" width="17" style="4" hidden="1" customWidth="1"/>
    <col min="30" max="30" width="17.140625" style="4" hidden="1" customWidth="1"/>
    <col min="31" max="31" width="17" style="4" hidden="1" customWidth="1"/>
    <col min="32" max="32" width="17.140625" style="4" hidden="1" customWidth="1"/>
    <col min="33" max="33" width="14.5703125" style="4" hidden="1" customWidth="1"/>
    <col min="34" max="34" width="0.140625" style="4" hidden="1" customWidth="1"/>
    <col min="35" max="35" width="13.7109375" style="4" customWidth="1"/>
    <col min="36" max="36" width="1.140625" style="56" hidden="1" customWidth="1"/>
    <col min="37" max="37" width="10" style="62" customWidth="1"/>
    <col min="38" max="38" width="14.140625" style="1" customWidth="1"/>
    <col min="39" max="16384" width="9.140625" style="1"/>
  </cols>
  <sheetData>
    <row r="1" spans="1:36" x14ac:dyDescent="0.2">
      <c r="A1" s="53"/>
      <c r="B1" s="64" t="s">
        <v>207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1"/>
      <c r="AJ1" s="1"/>
    </row>
    <row r="2" spans="1:36" x14ac:dyDescent="0.2">
      <c r="A2" s="53"/>
      <c r="B2" s="64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1"/>
      <c r="AJ2" s="1"/>
    </row>
    <row r="3" spans="1:36" x14ac:dyDescent="0.2">
      <c r="A3" s="53"/>
      <c r="B3" s="64" t="s">
        <v>219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1"/>
      <c r="AJ3" s="1"/>
    </row>
    <row r="5" spans="1:36" x14ac:dyDescent="0.2">
      <c r="A5" s="53"/>
      <c r="B5" s="64" t="s">
        <v>204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6"/>
      <c r="T5" s="66"/>
      <c r="U5" s="66"/>
      <c r="V5" s="66"/>
      <c r="W5" s="66"/>
      <c r="X5" s="66"/>
      <c r="Y5" s="66"/>
      <c r="Z5" s="66"/>
      <c r="AA5" s="66"/>
      <c r="AB5" s="66"/>
      <c r="AC5" s="67"/>
      <c r="AD5" s="67"/>
      <c r="AE5" s="67"/>
      <c r="AF5" s="67"/>
      <c r="AG5" s="67"/>
      <c r="AH5" s="67"/>
      <c r="AI5" s="1"/>
      <c r="AJ5" s="1"/>
    </row>
    <row r="6" spans="1:36" x14ac:dyDescent="0.2">
      <c r="A6" s="53"/>
      <c r="B6" s="64" t="s">
        <v>1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6"/>
      <c r="T6" s="66"/>
      <c r="U6" s="66"/>
      <c r="V6" s="66"/>
      <c r="W6" s="66"/>
      <c r="X6" s="66"/>
      <c r="Y6" s="66"/>
      <c r="Z6" s="66"/>
      <c r="AA6" s="66"/>
      <c r="AB6" s="66"/>
      <c r="AC6" s="67"/>
      <c r="AD6" s="67"/>
      <c r="AE6" s="67"/>
      <c r="AF6" s="67"/>
      <c r="AG6" s="67"/>
      <c r="AH6" s="67"/>
      <c r="AI6" s="1"/>
      <c r="AJ6" s="1"/>
    </row>
    <row r="7" spans="1:36" x14ac:dyDescent="0.2">
      <c r="A7" s="53"/>
      <c r="B7" s="64" t="s">
        <v>205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6"/>
      <c r="T7" s="66"/>
      <c r="U7" s="66"/>
      <c r="V7" s="66"/>
      <c r="W7" s="66"/>
      <c r="X7" s="66"/>
      <c r="Y7" s="66"/>
      <c r="Z7" s="66"/>
      <c r="AA7" s="66"/>
      <c r="AB7" s="66"/>
      <c r="AC7" s="67"/>
      <c r="AD7" s="67"/>
      <c r="AE7" s="67"/>
      <c r="AF7" s="67"/>
      <c r="AG7" s="67"/>
      <c r="AH7" s="67"/>
      <c r="AI7" s="1"/>
      <c r="AJ7" s="1"/>
    </row>
    <row r="8" spans="1:36" x14ac:dyDescent="0.2">
      <c r="A8" s="53"/>
      <c r="B8" s="45"/>
      <c r="C8" s="54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7"/>
      <c r="T8" s="47"/>
      <c r="U8" s="47"/>
      <c r="V8" s="47"/>
      <c r="W8" s="47"/>
      <c r="X8" s="47"/>
      <c r="Y8" s="47"/>
      <c r="Z8" s="47"/>
      <c r="AA8" s="47"/>
      <c r="AB8" s="47"/>
      <c r="AC8" s="48"/>
      <c r="AD8" s="48"/>
      <c r="AE8" s="48"/>
      <c r="AF8" s="48"/>
      <c r="AG8" s="48"/>
      <c r="AH8" s="48"/>
      <c r="AI8" s="1"/>
      <c r="AJ8" s="1"/>
    </row>
    <row r="9" spans="1:36" x14ac:dyDescent="0.2">
      <c r="A9" s="53"/>
      <c r="B9" s="64" t="s">
        <v>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1"/>
      <c r="AJ9" s="1"/>
    </row>
    <row r="10" spans="1:36" x14ac:dyDescent="0.2">
      <c r="A10" s="53"/>
      <c r="B10" s="64" t="s">
        <v>1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1"/>
      <c r="AJ10" s="1"/>
    </row>
    <row r="11" spans="1:36" x14ac:dyDescent="0.2">
      <c r="A11" s="53"/>
      <c r="B11" s="64" t="s">
        <v>206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"/>
      <c r="AJ11" s="1"/>
    </row>
    <row r="12" spans="1:36" x14ac:dyDescent="0.2">
      <c r="A12" s="53"/>
      <c r="B12" s="45"/>
      <c r="C12" s="5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8"/>
      <c r="AD12" s="48"/>
      <c r="AE12" s="48"/>
      <c r="AF12" s="48"/>
      <c r="AG12" s="48"/>
      <c r="AH12" s="48"/>
      <c r="AI12" s="1"/>
      <c r="AJ12" s="1"/>
    </row>
    <row r="13" spans="1:36" x14ac:dyDescent="0.2">
      <c r="A13" s="53"/>
      <c r="B13" s="64" t="s">
        <v>207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7"/>
      <c r="AD13" s="67"/>
      <c r="AE13" s="67"/>
      <c r="AF13" s="67"/>
      <c r="AG13" s="67"/>
      <c r="AH13" s="67"/>
      <c r="AI13" s="1"/>
      <c r="AJ13" s="1"/>
    </row>
    <row r="14" spans="1:36" x14ac:dyDescent="0.2">
      <c r="A14" s="53"/>
      <c r="B14" s="64" t="s">
        <v>1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7"/>
      <c r="AD14" s="67"/>
      <c r="AE14" s="67"/>
      <c r="AF14" s="67"/>
      <c r="AG14" s="67"/>
      <c r="AH14" s="67"/>
      <c r="AI14" s="1"/>
      <c r="AJ14" s="1"/>
    </row>
    <row r="15" spans="1:36" x14ac:dyDescent="0.2">
      <c r="A15" s="53"/>
      <c r="B15" s="64" t="s">
        <v>208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7"/>
      <c r="AD15" s="67"/>
      <c r="AE15" s="67"/>
      <c r="AF15" s="67"/>
      <c r="AG15" s="67"/>
      <c r="AH15" s="67"/>
      <c r="AI15" s="1"/>
      <c r="AJ15" s="1"/>
    </row>
    <row r="16" spans="1:36" x14ac:dyDescent="0.2">
      <c r="A16" s="53"/>
      <c r="B16" s="45"/>
      <c r="C16" s="54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8"/>
      <c r="AD16" s="48"/>
      <c r="AE16" s="48"/>
      <c r="AF16" s="48"/>
      <c r="AG16" s="48"/>
      <c r="AH16" s="48"/>
      <c r="AI16" s="1"/>
      <c r="AJ16" s="1"/>
    </row>
    <row r="17" spans="1:38" x14ac:dyDescent="0.2">
      <c r="A17" s="53"/>
      <c r="B17" s="64" t="s">
        <v>209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7"/>
      <c r="AD17" s="67"/>
      <c r="AE17" s="67"/>
      <c r="AF17" s="67"/>
      <c r="AG17" s="67"/>
      <c r="AH17" s="67"/>
      <c r="AI17" s="1"/>
      <c r="AJ17" s="1"/>
    </row>
    <row r="18" spans="1:38" x14ac:dyDescent="0.2">
      <c r="A18" s="53"/>
      <c r="B18" s="64" t="s">
        <v>1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7"/>
      <c r="AD18" s="67"/>
      <c r="AE18" s="67"/>
      <c r="AF18" s="67"/>
      <c r="AG18" s="67"/>
      <c r="AH18" s="67"/>
      <c r="AI18" s="1"/>
      <c r="AJ18" s="1"/>
    </row>
    <row r="19" spans="1:38" x14ac:dyDescent="0.2">
      <c r="A19" s="53"/>
      <c r="B19" s="64" t="s">
        <v>210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7"/>
      <c r="AD19" s="67"/>
      <c r="AE19" s="67"/>
      <c r="AF19" s="67"/>
      <c r="AG19" s="67"/>
      <c r="AH19" s="67"/>
      <c r="AI19" s="1"/>
      <c r="AJ19" s="1"/>
    </row>
    <row r="20" spans="1:38" x14ac:dyDescent="0.2">
      <c r="A20" s="53"/>
      <c r="B20" s="45"/>
      <c r="C20" s="5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7"/>
      <c r="T20" s="46"/>
      <c r="U20" s="47"/>
      <c r="V20" s="46"/>
      <c r="W20" s="47"/>
      <c r="X20" s="46"/>
      <c r="Y20" s="47"/>
      <c r="Z20" s="47"/>
      <c r="AA20" s="47"/>
      <c r="AB20" s="47"/>
      <c r="AC20" s="48"/>
      <c r="AD20" s="48"/>
      <c r="AE20" s="47"/>
      <c r="AF20" s="48"/>
      <c r="AG20" s="47"/>
      <c r="AH20" s="48"/>
      <c r="AI20" s="1"/>
      <c r="AJ20" s="1"/>
    </row>
    <row r="21" spans="1:38" x14ac:dyDescent="0.2">
      <c r="A21" s="53"/>
      <c r="B21" s="64" t="s">
        <v>211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7"/>
      <c r="AD21" s="67"/>
      <c r="AE21" s="67"/>
      <c r="AF21" s="67"/>
      <c r="AG21" s="67"/>
      <c r="AH21" s="67"/>
      <c r="AI21" s="1"/>
      <c r="AJ21" s="1"/>
    </row>
    <row r="22" spans="1:38" x14ac:dyDescent="0.2">
      <c r="A22" s="53"/>
      <c r="B22" s="64" t="s">
        <v>1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7"/>
      <c r="AD22" s="67"/>
      <c r="AE22" s="67"/>
      <c r="AF22" s="67"/>
      <c r="AG22" s="67"/>
      <c r="AH22" s="67"/>
      <c r="AI22" s="1"/>
      <c r="AJ22" s="1"/>
    </row>
    <row r="23" spans="1:38" x14ac:dyDescent="0.2">
      <c r="A23" s="53"/>
      <c r="B23" s="64" t="s">
        <v>212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7"/>
      <c r="AD23" s="67"/>
      <c r="AE23" s="67"/>
      <c r="AF23" s="67"/>
      <c r="AG23" s="67"/>
      <c r="AH23" s="67"/>
      <c r="AI23" s="1"/>
      <c r="AJ23" s="1"/>
    </row>
    <row r="24" spans="1:38" x14ac:dyDescent="0.2">
      <c r="A24" s="53"/>
      <c r="B24" s="45"/>
      <c r="C24" s="54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6"/>
      <c r="U24" s="47"/>
      <c r="V24" s="46"/>
      <c r="W24" s="47"/>
      <c r="X24" s="46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1"/>
      <c r="AJ24" s="1"/>
    </row>
    <row r="25" spans="1:38" x14ac:dyDescent="0.2">
      <c r="A25" s="53"/>
      <c r="B25" s="64" t="s">
        <v>213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8"/>
      <c r="AD25" s="68"/>
      <c r="AE25" s="68"/>
      <c r="AF25" s="68"/>
      <c r="AG25" s="68"/>
      <c r="AH25" s="68"/>
      <c r="AI25" s="1"/>
      <c r="AJ25" s="1"/>
    </row>
    <row r="26" spans="1:38" x14ac:dyDescent="0.2">
      <c r="A26" s="53"/>
      <c r="B26" s="64" t="s">
        <v>1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8"/>
      <c r="AD26" s="68"/>
      <c r="AE26" s="68"/>
      <c r="AF26" s="68"/>
      <c r="AG26" s="68"/>
      <c r="AH26" s="68"/>
      <c r="AI26" s="1"/>
      <c r="AJ26" s="1"/>
    </row>
    <row r="27" spans="1:38" x14ac:dyDescent="0.2">
      <c r="A27" s="53"/>
      <c r="B27" s="64" t="s">
        <v>214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8"/>
      <c r="AD27" s="68"/>
      <c r="AE27" s="68"/>
      <c r="AF27" s="68"/>
      <c r="AG27" s="68"/>
      <c r="AH27" s="68"/>
      <c r="AI27" s="1"/>
      <c r="AJ27" s="1"/>
    </row>
    <row r="28" spans="1:38" x14ac:dyDescent="0.2">
      <c r="A28" s="53"/>
      <c r="B28" s="1"/>
      <c r="C28" s="2"/>
      <c r="D28" s="3"/>
      <c r="S28" s="1"/>
      <c r="U28" s="1"/>
      <c r="W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8" x14ac:dyDescent="0.2">
      <c r="A29" s="53"/>
      <c r="B29" s="64" t="s">
        <v>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7"/>
      <c r="AD29" s="67"/>
      <c r="AE29" s="67"/>
      <c r="AF29" s="67"/>
      <c r="AG29" s="67"/>
      <c r="AH29" s="67"/>
      <c r="AI29" s="1"/>
      <c r="AJ29" s="1"/>
    </row>
    <row r="30" spans="1:38" x14ac:dyDescent="0.2">
      <c r="A30" s="53"/>
      <c r="B30" s="64" t="s">
        <v>3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7"/>
      <c r="AD30" s="67"/>
      <c r="AE30" s="67"/>
      <c r="AF30" s="67"/>
      <c r="AG30" s="67"/>
      <c r="AH30" s="67"/>
      <c r="AI30" s="1"/>
      <c r="AJ30" s="1"/>
    </row>
    <row r="31" spans="1:38" x14ac:dyDescent="0.2">
      <c r="A31" s="53"/>
      <c r="B31" s="64" t="s">
        <v>4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7"/>
      <c r="AD31" s="67"/>
      <c r="AE31" s="67"/>
      <c r="AF31" s="67"/>
      <c r="AG31" s="67"/>
      <c r="AH31" s="67"/>
      <c r="AI31" s="1"/>
      <c r="AJ31" s="1"/>
    </row>
    <row r="32" spans="1:38" s="56" customFormat="1" ht="20.25" customHeight="1" x14ac:dyDescent="0.2">
      <c r="A32" s="70" t="s">
        <v>5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49"/>
      <c r="AC32" s="49"/>
      <c r="AD32" s="49"/>
      <c r="AE32" s="49"/>
      <c r="AF32" s="49"/>
      <c r="AG32" s="49"/>
      <c r="AH32" s="49"/>
      <c r="AI32" s="49"/>
      <c r="AK32" s="62"/>
      <c r="AL32" s="1"/>
    </row>
    <row r="33" spans="1:38" s="56" customFormat="1" ht="2.25" customHeight="1" x14ac:dyDescent="0.2">
      <c r="A33" s="1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K33" s="62"/>
      <c r="AL33" s="1"/>
    </row>
    <row r="34" spans="1:38" s="56" customFormat="1" x14ac:dyDescent="0.2">
      <c r="A34" s="71" t="s">
        <v>6</v>
      </c>
      <c r="B34" s="71" t="s">
        <v>7</v>
      </c>
      <c r="C34" s="72" t="s">
        <v>8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3"/>
      <c r="AC34" s="73"/>
      <c r="AD34" s="73"/>
      <c r="AE34" s="73"/>
      <c r="AF34" s="74"/>
      <c r="AG34" s="74"/>
      <c r="AH34" s="74"/>
      <c r="AI34" s="74"/>
      <c r="AK34" s="62"/>
      <c r="AL34" s="1"/>
    </row>
    <row r="35" spans="1:38" s="56" customFormat="1" ht="35.25" customHeight="1" x14ac:dyDescent="0.2">
      <c r="A35" s="71"/>
      <c r="B35" s="71"/>
      <c r="C35" s="5" t="s">
        <v>9</v>
      </c>
      <c r="D35" s="5" t="s">
        <v>10</v>
      </c>
      <c r="E35" s="5" t="s">
        <v>9</v>
      </c>
      <c r="F35" s="5" t="s">
        <v>10</v>
      </c>
      <c r="G35" s="5" t="s">
        <v>9</v>
      </c>
      <c r="H35" s="5" t="s">
        <v>10</v>
      </c>
      <c r="I35" s="51" t="s">
        <v>9</v>
      </c>
      <c r="J35" s="51" t="s">
        <v>9</v>
      </c>
      <c r="K35" s="51" t="s">
        <v>9</v>
      </c>
      <c r="L35" s="51" t="s">
        <v>9</v>
      </c>
      <c r="M35" s="51" t="s">
        <v>9</v>
      </c>
      <c r="N35" s="51" t="s">
        <v>9</v>
      </c>
      <c r="O35" s="51" t="s">
        <v>9</v>
      </c>
      <c r="P35" s="51" t="s">
        <v>9</v>
      </c>
      <c r="Q35" s="51" t="s">
        <v>9</v>
      </c>
      <c r="R35" s="51" t="s">
        <v>11</v>
      </c>
      <c r="S35" s="51" t="s">
        <v>10</v>
      </c>
      <c r="T35" s="51" t="s">
        <v>11</v>
      </c>
      <c r="U35" s="51" t="s">
        <v>10</v>
      </c>
      <c r="V35" s="51" t="s">
        <v>11</v>
      </c>
      <c r="W35" s="51" t="s">
        <v>10</v>
      </c>
      <c r="X35" s="51" t="s">
        <v>11</v>
      </c>
      <c r="Y35" s="51" t="s">
        <v>10</v>
      </c>
      <c r="Z35" s="51" t="s">
        <v>11</v>
      </c>
      <c r="AA35" s="51" t="s">
        <v>12</v>
      </c>
      <c r="AB35" s="51" t="s">
        <v>10</v>
      </c>
      <c r="AC35" s="51" t="s">
        <v>12</v>
      </c>
      <c r="AD35" s="51" t="s">
        <v>10</v>
      </c>
      <c r="AE35" s="51" t="s">
        <v>12</v>
      </c>
      <c r="AF35" s="51" t="s">
        <v>10</v>
      </c>
      <c r="AG35" s="51" t="s">
        <v>12</v>
      </c>
      <c r="AH35" s="51" t="s">
        <v>10</v>
      </c>
      <c r="AI35" s="51" t="s">
        <v>12</v>
      </c>
      <c r="AK35" s="62"/>
      <c r="AL35" s="1"/>
    </row>
    <row r="36" spans="1:38" x14ac:dyDescent="0.2">
      <c r="A36" s="31">
        <v>1</v>
      </c>
      <c r="B36" s="50">
        <v>2</v>
      </c>
      <c r="C36" s="44">
        <v>3</v>
      </c>
      <c r="D36" s="44"/>
      <c r="E36" s="44">
        <v>3</v>
      </c>
      <c r="F36" s="44"/>
      <c r="G36" s="44">
        <v>3</v>
      </c>
      <c r="H36" s="44"/>
      <c r="I36" s="69">
        <v>3</v>
      </c>
      <c r="J36" s="69"/>
      <c r="K36" s="69"/>
      <c r="L36" s="44"/>
      <c r="M36" s="44"/>
      <c r="N36" s="44"/>
      <c r="O36" s="44"/>
      <c r="P36" s="44"/>
      <c r="Q36" s="44"/>
      <c r="R36" s="44">
        <v>4</v>
      </c>
      <c r="S36" s="44"/>
      <c r="T36" s="44">
        <v>4</v>
      </c>
      <c r="U36" s="44"/>
      <c r="V36" s="44">
        <v>4</v>
      </c>
      <c r="W36" s="44"/>
      <c r="X36" s="44">
        <v>4</v>
      </c>
      <c r="Y36" s="44"/>
      <c r="Z36" s="44">
        <v>4</v>
      </c>
      <c r="AA36" s="44">
        <v>5</v>
      </c>
      <c r="AB36" s="44"/>
      <c r="AC36" s="44">
        <v>5</v>
      </c>
      <c r="AD36" s="44"/>
      <c r="AE36" s="44">
        <v>5</v>
      </c>
      <c r="AF36" s="44"/>
      <c r="AG36" s="44">
        <v>5</v>
      </c>
      <c r="AH36" s="44"/>
      <c r="AI36" s="44">
        <v>5</v>
      </c>
    </row>
    <row r="37" spans="1:38" x14ac:dyDescent="0.2">
      <c r="A37" s="30"/>
      <c r="B37" s="40"/>
      <c r="C37" s="41">
        <f>263050904-C38</f>
        <v>0</v>
      </c>
      <c r="D37" s="41"/>
      <c r="E37" s="41">
        <f>263050904-E38</f>
        <v>0</v>
      </c>
      <c r="F37" s="41"/>
      <c r="G37" s="41">
        <f>263050904-G38</f>
        <v>0</v>
      </c>
      <c r="H37" s="41"/>
      <c r="I37" s="41">
        <f>263050904-I38</f>
        <v>0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</row>
    <row r="38" spans="1:38" ht="25.5" x14ac:dyDescent="0.2">
      <c r="A38" s="6" t="s">
        <v>13</v>
      </c>
      <c r="B38" s="7" t="s">
        <v>14</v>
      </c>
      <c r="C38" s="8">
        <f>C39+C41+C42+C46+C49+C55+C57+C60+C63</f>
        <v>263050904</v>
      </c>
      <c r="D38" s="8">
        <f t="shared" ref="D38:P38" si="0">D39+D41+D42+D46+D49+D55+D57+D60+D63</f>
        <v>0</v>
      </c>
      <c r="E38" s="8">
        <f t="shared" si="0"/>
        <v>263050904</v>
      </c>
      <c r="F38" s="8">
        <f t="shared" si="0"/>
        <v>0</v>
      </c>
      <c r="G38" s="8">
        <f t="shared" si="0"/>
        <v>263050904</v>
      </c>
      <c r="H38" s="8">
        <f t="shared" si="0"/>
        <v>0</v>
      </c>
      <c r="I38" s="8">
        <f t="shared" si="0"/>
        <v>263050904</v>
      </c>
      <c r="J38" s="8">
        <f t="shared" si="0"/>
        <v>0</v>
      </c>
      <c r="K38" s="8">
        <f t="shared" si="0"/>
        <v>263050904</v>
      </c>
      <c r="L38" s="8">
        <f t="shared" si="0"/>
        <v>0</v>
      </c>
      <c r="M38" s="8">
        <f t="shared" si="0"/>
        <v>263050904</v>
      </c>
      <c r="N38" s="8">
        <f t="shared" si="0"/>
        <v>0</v>
      </c>
      <c r="O38" s="8">
        <f t="shared" si="0"/>
        <v>263050904</v>
      </c>
      <c r="P38" s="8">
        <f t="shared" si="0"/>
        <v>0</v>
      </c>
      <c r="Q38" s="8">
        <f>Q39+Q41+Q42+Q46+Q49+Q55+Q57+Q60+Q63</f>
        <v>263050904</v>
      </c>
      <c r="R38" s="8">
        <f>R39+R41+R42+R46+R49+R55+R57+R60+R63</f>
        <v>207717807</v>
      </c>
      <c r="S38" s="8"/>
      <c r="T38" s="8">
        <f>T39+T41+T42+T46+T49+T55+T57+T60+T63</f>
        <v>207717807</v>
      </c>
      <c r="U38" s="8"/>
      <c r="V38" s="8">
        <f>V39+V41+V42+V46+V49+V55+V57+V60+V63</f>
        <v>207717807</v>
      </c>
      <c r="W38" s="8"/>
      <c r="X38" s="8">
        <f>X39+X41+X42+X46+X49+X55+X57+X60+X63</f>
        <v>207717807</v>
      </c>
      <c r="Y38" s="8"/>
      <c r="Z38" s="8">
        <f>Z39+Z41+Z42+Z46+Z49+Z55+Z57+Z60+Z63</f>
        <v>207717807</v>
      </c>
      <c r="AA38" s="8">
        <f>AA39+AA41+AA42+AA46+AA49+AA55+AA57+AA60+AA63</f>
        <v>205500771</v>
      </c>
      <c r="AB38" s="8"/>
      <c r="AC38" s="8">
        <f>AC39+AC41+AC42+AC46+AC49+AC55+AC57+AC60+AC63</f>
        <v>205500771</v>
      </c>
      <c r="AD38" s="8"/>
      <c r="AE38" s="8">
        <f>AE39+AE41+AE42+AE46+AE49+AE55+AE57+AE60+AE63</f>
        <v>205500771</v>
      </c>
      <c r="AF38" s="8"/>
      <c r="AG38" s="8">
        <f>AG39+AG41+AG42+AG46+AG49+AG55+AG57+AG60+AG63</f>
        <v>205500771</v>
      </c>
      <c r="AH38" s="8"/>
      <c r="AI38" s="8">
        <f>AI39+AI41+AI42+AI46+AI49+AI55+AI57+AI60+AI63</f>
        <v>205500771</v>
      </c>
      <c r="AJ38" s="55"/>
      <c r="AK38" s="59"/>
    </row>
    <row r="39" spans="1:38" outlineLevel="1" x14ac:dyDescent="0.2">
      <c r="A39" s="9" t="s">
        <v>15</v>
      </c>
      <c r="B39" s="7" t="s">
        <v>16</v>
      </c>
      <c r="C39" s="10">
        <f>C40</f>
        <v>187071205</v>
      </c>
      <c r="D39" s="10">
        <f>D40</f>
        <v>0</v>
      </c>
      <c r="E39" s="10">
        <f t="shared" ref="E39:G166" si="1">SUM(C39:D39)</f>
        <v>187071205</v>
      </c>
      <c r="F39" s="10">
        <f>F40</f>
        <v>0</v>
      </c>
      <c r="G39" s="10">
        <f t="shared" si="1"/>
        <v>187071205</v>
      </c>
      <c r="H39" s="10">
        <f>H40</f>
        <v>0</v>
      </c>
      <c r="I39" s="10">
        <f t="shared" ref="I39:I63" si="2">SUM(G39:H39)</f>
        <v>187071205</v>
      </c>
      <c r="J39" s="10"/>
      <c r="K39" s="10">
        <f t="shared" ref="K39:K103" si="3">I39+J39</f>
        <v>187071205</v>
      </c>
      <c r="L39" s="10"/>
      <c r="M39" s="10">
        <f t="shared" ref="M39:M63" si="4">K39+L39</f>
        <v>187071205</v>
      </c>
      <c r="N39" s="10"/>
      <c r="O39" s="10">
        <f t="shared" ref="O39:O63" si="5">M39+N39</f>
        <v>187071205</v>
      </c>
      <c r="P39" s="10"/>
      <c r="Q39" s="10">
        <f>SUM(O39:P39)</f>
        <v>187071205</v>
      </c>
      <c r="R39" s="10">
        <f>R40</f>
        <v>148547392</v>
      </c>
      <c r="S39" s="10"/>
      <c r="T39" s="10">
        <f>T40</f>
        <v>148547392</v>
      </c>
      <c r="U39" s="10"/>
      <c r="V39" s="10">
        <f>V40</f>
        <v>148547392</v>
      </c>
      <c r="W39" s="10"/>
      <c r="X39" s="10">
        <f>X40</f>
        <v>148547392</v>
      </c>
      <c r="Y39" s="10"/>
      <c r="Z39" s="10">
        <f>Z40</f>
        <v>148547392</v>
      </c>
      <c r="AA39" s="10">
        <f>AA40</f>
        <v>151136251</v>
      </c>
      <c r="AB39" s="10"/>
      <c r="AC39" s="10">
        <f>AC40</f>
        <v>151136251</v>
      </c>
      <c r="AD39" s="10"/>
      <c r="AE39" s="10">
        <f>AE40</f>
        <v>151136251</v>
      </c>
      <c r="AF39" s="10"/>
      <c r="AG39" s="10">
        <f>AG40</f>
        <v>151136251</v>
      </c>
      <c r="AH39" s="10"/>
      <c r="AI39" s="10">
        <f>AI40</f>
        <v>151136251</v>
      </c>
      <c r="AK39" s="59"/>
    </row>
    <row r="40" spans="1:38" outlineLevel="1" x14ac:dyDescent="0.2">
      <c r="A40" s="11" t="s">
        <v>17</v>
      </c>
      <c r="B40" s="12" t="s">
        <v>18</v>
      </c>
      <c r="C40" s="10">
        <v>187071205</v>
      </c>
      <c r="D40" s="10"/>
      <c r="E40" s="10">
        <f t="shared" si="1"/>
        <v>187071205</v>
      </c>
      <c r="F40" s="10"/>
      <c r="G40" s="10">
        <f t="shared" si="1"/>
        <v>187071205</v>
      </c>
      <c r="H40" s="10"/>
      <c r="I40" s="10">
        <f t="shared" si="2"/>
        <v>187071205</v>
      </c>
      <c r="J40" s="10"/>
      <c r="K40" s="10">
        <f t="shared" si="3"/>
        <v>187071205</v>
      </c>
      <c r="L40" s="10"/>
      <c r="M40" s="10">
        <f t="shared" si="4"/>
        <v>187071205</v>
      </c>
      <c r="N40" s="10"/>
      <c r="O40" s="10">
        <f t="shared" si="5"/>
        <v>187071205</v>
      </c>
      <c r="P40" s="10"/>
      <c r="Q40" s="10">
        <f t="shared" ref="Q40:Q68" si="6">SUM(O40:P40)</f>
        <v>187071205</v>
      </c>
      <c r="R40" s="10">
        <v>148547392</v>
      </c>
      <c r="S40" s="10"/>
      <c r="T40" s="10">
        <v>148547392</v>
      </c>
      <c r="U40" s="10"/>
      <c r="V40" s="10">
        <v>148547392</v>
      </c>
      <c r="W40" s="10"/>
      <c r="X40" s="10">
        <v>148547392</v>
      </c>
      <c r="Y40" s="10"/>
      <c r="Z40" s="10">
        <v>148547392</v>
      </c>
      <c r="AA40" s="10">
        <v>151136251</v>
      </c>
      <c r="AB40" s="10"/>
      <c r="AC40" s="10">
        <v>151136251</v>
      </c>
      <c r="AD40" s="10"/>
      <c r="AE40" s="10">
        <v>151136251</v>
      </c>
      <c r="AF40" s="10"/>
      <c r="AG40" s="10">
        <v>151136251</v>
      </c>
      <c r="AH40" s="10"/>
      <c r="AI40" s="10">
        <v>151136251</v>
      </c>
      <c r="AK40" s="59"/>
    </row>
    <row r="41" spans="1:38" ht="25.5" outlineLevel="1" x14ac:dyDescent="0.2">
      <c r="A41" s="13" t="s">
        <v>19</v>
      </c>
      <c r="B41" s="12" t="s">
        <v>20</v>
      </c>
      <c r="C41" s="10">
        <v>26808448</v>
      </c>
      <c r="D41" s="10"/>
      <c r="E41" s="10">
        <f t="shared" si="1"/>
        <v>26808448</v>
      </c>
      <c r="F41" s="10"/>
      <c r="G41" s="10">
        <f t="shared" si="1"/>
        <v>26808448</v>
      </c>
      <c r="H41" s="10"/>
      <c r="I41" s="10">
        <f t="shared" si="2"/>
        <v>26808448</v>
      </c>
      <c r="J41" s="10"/>
      <c r="K41" s="10">
        <f t="shared" si="3"/>
        <v>26808448</v>
      </c>
      <c r="L41" s="10"/>
      <c r="M41" s="10">
        <f t="shared" si="4"/>
        <v>26808448</v>
      </c>
      <c r="N41" s="10"/>
      <c r="O41" s="10">
        <f t="shared" si="5"/>
        <v>26808448</v>
      </c>
      <c r="P41" s="10"/>
      <c r="Q41" s="10">
        <f t="shared" si="6"/>
        <v>26808448</v>
      </c>
      <c r="R41" s="10">
        <v>28355000</v>
      </c>
      <c r="S41" s="10"/>
      <c r="T41" s="10">
        <v>28355000</v>
      </c>
      <c r="U41" s="10"/>
      <c r="V41" s="10">
        <v>28355000</v>
      </c>
      <c r="W41" s="10"/>
      <c r="X41" s="10">
        <v>28355000</v>
      </c>
      <c r="Y41" s="10"/>
      <c r="Z41" s="10">
        <v>28355000</v>
      </c>
      <c r="AA41" s="10">
        <v>30925000</v>
      </c>
      <c r="AB41" s="10"/>
      <c r="AC41" s="10">
        <v>30925000</v>
      </c>
      <c r="AD41" s="10"/>
      <c r="AE41" s="10">
        <v>30925000</v>
      </c>
      <c r="AF41" s="10"/>
      <c r="AG41" s="10">
        <v>30925000</v>
      </c>
      <c r="AH41" s="10"/>
      <c r="AI41" s="10">
        <v>30925000</v>
      </c>
      <c r="AK41" s="59"/>
    </row>
    <row r="42" spans="1:38" outlineLevel="1" x14ac:dyDescent="0.2">
      <c r="A42" s="13" t="s">
        <v>21</v>
      </c>
      <c r="B42" s="12" t="s">
        <v>22</v>
      </c>
      <c r="C42" s="10">
        <f>SUM(C43:C45)</f>
        <v>24377936</v>
      </c>
      <c r="D42" s="10">
        <f>SUM(D43:D45)</f>
        <v>0</v>
      </c>
      <c r="E42" s="10">
        <f t="shared" si="1"/>
        <v>24377936</v>
      </c>
      <c r="F42" s="10">
        <f>SUM(F43:F45)</f>
        <v>0</v>
      </c>
      <c r="G42" s="10">
        <f t="shared" si="1"/>
        <v>24377936</v>
      </c>
      <c r="H42" s="10">
        <f>SUM(H43:H45)</f>
        <v>0</v>
      </c>
      <c r="I42" s="10">
        <f t="shared" si="2"/>
        <v>24377936</v>
      </c>
      <c r="J42" s="10"/>
      <c r="K42" s="10">
        <f t="shared" si="3"/>
        <v>24377936</v>
      </c>
      <c r="L42" s="10"/>
      <c r="M42" s="10">
        <f t="shared" si="4"/>
        <v>24377936</v>
      </c>
      <c r="N42" s="10"/>
      <c r="O42" s="10">
        <f t="shared" si="5"/>
        <v>24377936</v>
      </c>
      <c r="P42" s="10"/>
      <c r="Q42" s="10">
        <f t="shared" si="6"/>
        <v>24377936</v>
      </c>
      <c r="R42" s="10">
        <f>SUM(R43:R45)</f>
        <v>5894000</v>
      </c>
      <c r="S42" s="10"/>
      <c r="T42" s="10">
        <f>SUM(T43:T45)</f>
        <v>5894000</v>
      </c>
      <c r="U42" s="10"/>
      <c r="V42" s="10">
        <f>SUM(V43:V45)</f>
        <v>5894000</v>
      </c>
      <c r="W42" s="10"/>
      <c r="X42" s="10">
        <f>SUM(X43:X45)</f>
        <v>5894000</v>
      </c>
      <c r="Y42" s="10"/>
      <c r="Z42" s="10">
        <f>SUM(Z43:Z45)</f>
        <v>5894000</v>
      </c>
      <c r="AA42" s="10">
        <f>SUM(AA43:AA45)</f>
        <v>94000</v>
      </c>
      <c r="AB42" s="10"/>
      <c r="AC42" s="10">
        <f>SUM(AC43:AC45)</f>
        <v>94000</v>
      </c>
      <c r="AD42" s="10"/>
      <c r="AE42" s="10">
        <f>SUM(AE43:AE45)</f>
        <v>94000</v>
      </c>
      <c r="AF42" s="10"/>
      <c r="AG42" s="10">
        <f>SUM(AG43:AG45)</f>
        <v>94000</v>
      </c>
      <c r="AH42" s="10"/>
      <c r="AI42" s="10">
        <f>SUM(AI43:AI45)</f>
        <v>94000</v>
      </c>
      <c r="AK42" s="59"/>
    </row>
    <row r="43" spans="1:38" outlineLevel="1" x14ac:dyDescent="0.2">
      <c r="A43" s="11" t="s">
        <v>23</v>
      </c>
      <c r="B43" s="12" t="s">
        <v>24</v>
      </c>
      <c r="C43" s="10">
        <v>24251000</v>
      </c>
      <c r="D43" s="10"/>
      <c r="E43" s="10">
        <f t="shared" si="1"/>
        <v>24251000</v>
      </c>
      <c r="F43" s="10"/>
      <c r="G43" s="10">
        <f t="shared" si="1"/>
        <v>24251000</v>
      </c>
      <c r="H43" s="10"/>
      <c r="I43" s="10">
        <f t="shared" si="2"/>
        <v>24251000</v>
      </c>
      <c r="J43" s="10"/>
      <c r="K43" s="10">
        <f t="shared" si="3"/>
        <v>24251000</v>
      </c>
      <c r="L43" s="10"/>
      <c r="M43" s="10">
        <f t="shared" si="4"/>
        <v>24251000</v>
      </c>
      <c r="N43" s="10"/>
      <c r="O43" s="10">
        <f t="shared" si="5"/>
        <v>24251000</v>
      </c>
      <c r="P43" s="10"/>
      <c r="Q43" s="10">
        <f t="shared" si="6"/>
        <v>24251000</v>
      </c>
      <c r="R43" s="10">
        <v>5800000</v>
      </c>
      <c r="S43" s="10"/>
      <c r="T43" s="10">
        <v>5800000</v>
      </c>
      <c r="U43" s="10"/>
      <c r="V43" s="10">
        <v>5800000</v>
      </c>
      <c r="W43" s="10"/>
      <c r="X43" s="10">
        <v>5800000</v>
      </c>
      <c r="Y43" s="10"/>
      <c r="Z43" s="10">
        <v>5800000</v>
      </c>
      <c r="AA43" s="10">
        <v>0</v>
      </c>
      <c r="AB43" s="10"/>
      <c r="AC43" s="10">
        <v>0</v>
      </c>
      <c r="AD43" s="10"/>
      <c r="AE43" s="10">
        <v>0</v>
      </c>
      <c r="AF43" s="10"/>
      <c r="AG43" s="10">
        <v>0</v>
      </c>
      <c r="AH43" s="10"/>
      <c r="AI43" s="10">
        <v>0</v>
      </c>
      <c r="AK43" s="59"/>
    </row>
    <row r="44" spans="1:38" outlineLevel="1" x14ac:dyDescent="0.2">
      <c r="A44" s="11" t="s">
        <v>25</v>
      </c>
      <c r="B44" s="12" t="s">
        <v>26</v>
      </c>
      <c r="C44" s="10">
        <v>4936</v>
      </c>
      <c r="D44" s="10"/>
      <c r="E44" s="10">
        <f t="shared" si="1"/>
        <v>4936</v>
      </c>
      <c r="F44" s="10"/>
      <c r="G44" s="10">
        <f t="shared" si="1"/>
        <v>4936</v>
      </c>
      <c r="H44" s="10"/>
      <c r="I44" s="10">
        <f t="shared" si="2"/>
        <v>4936</v>
      </c>
      <c r="J44" s="10"/>
      <c r="K44" s="10">
        <f t="shared" si="3"/>
        <v>4936</v>
      </c>
      <c r="L44" s="10"/>
      <c r="M44" s="10">
        <f t="shared" si="4"/>
        <v>4936</v>
      </c>
      <c r="N44" s="10"/>
      <c r="O44" s="10">
        <f t="shared" si="5"/>
        <v>4936</v>
      </c>
      <c r="P44" s="10"/>
      <c r="Q44" s="10">
        <f t="shared" si="6"/>
        <v>4936</v>
      </c>
      <c r="R44" s="10">
        <v>5000</v>
      </c>
      <c r="S44" s="10"/>
      <c r="T44" s="10">
        <v>5000</v>
      </c>
      <c r="U44" s="10"/>
      <c r="V44" s="10">
        <v>5000</v>
      </c>
      <c r="W44" s="10"/>
      <c r="X44" s="10">
        <v>5000</v>
      </c>
      <c r="Y44" s="10"/>
      <c r="Z44" s="10">
        <v>5000</v>
      </c>
      <c r="AA44" s="10">
        <v>5000</v>
      </c>
      <c r="AB44" s="10"/>
      <c r="AC44" s="10">
        <v>5000</v>
      </c>
      <c r="AD44" s="10"/>
      <c r="AE44" s="10">
        <v>5000</v>
      </c>
      <c r="AF44" s="10"/>
      <c r="AG44" s="10">
        <v>5000</v>
      </c>
      <c r="AH44" s="10"/>
      <c r="AI44" s="10">
        <v>5000</v>
      </c>
      <c r="AK44" s="59"/>
    </row>
    <row r="45" spans="1:38" outlineLevel="1" x14ac:dyDescent="0.2">
      <c r="A45" s="11" t="s">
        <v>27</v>
      </c>
      <c r="B45" s="12" t="s">
        <v>28</v>
      </c>
      <c r="C45" s="10">
        <v>122000</v>
      </c>
      <c r="D45" s="10"/>
      <c r="E45" s="10">
        <f t="shared" si="1"/>
        <v>122000</v>
      </c>
      <c r="F45" s="10"/>
      <c r="G45" s="10">
        <f t="shared" si="1"/>
        <v>122000</v>
      </c>
      <c r="H45" s="10"/>
      <c r="I45" s="10">
        <f t="shared" si="2"/>
        <v>122000</v>
      </c>
      <c r="J45" s="10"/>
      <c r="K45" s="10">
        <f t="shared" si="3"/>
        <v>122000</v>
      </c>
      <c r="L45" s="10"/>
      <c r="M45" s="10">
        <f t="shared" si="4"/>
        <v>122000</v>
      </c>
      <c r="N45" s="10"/>
      <c r="O45" s="10">
        <f t="shared" si="5"/>
        <v>122000</v>
      </c>
      <c r="P45" s="10"/>
      <c r="Q45" s="10">
        <f t="shared" si="6"/>
        <v>122000</v>
      </c>
      <c r="R45" s="10">
        <v>89000</v>
      </c>
      <c r="S45" s="10"/>
      <c r="T45" s="10">
        <v>89000</v>
      </c>
      <c r="U45" s="10"/>
      <c r="V45" s="10">
        <v>89000</v>
      </c>
      <c r="W45" s="10"/>
      <c r="X45" s="10">
        <v>89000</v>
      </c>
      <c r="Y45" s="10"/>
      <c r="Z45" s="10">
        <v>89000</v>
      </c>
      <c r="AA45" s="10">
        <v>89000</v>
      </c>
      <c r="AB45" s="10"/>
      <c r="AC45" s="10">
        <v>89000</v>
      </c>
      <c r="AD45" s="10"/>
      <c r="AE45" s="10">
        <v>89000</v>
      </c>
      <c r="AF45" s="10"/>
      <c r="AG45" s="10">
        <v>89000</v>
      </c>
      <c r="AH45" s="10"/>
      <c r="AI45" s="10">
        <v>89000</v>
      </c>
      <c r="AK45" s="59"/>
    </row>
    <row r="46" spans="1:38" outlineLevel="1" x14ac:dyDescent="0.2">
      <c r="A46" s="13" t="s">
        <v>29</v>
      </c>
      <c r="B46" s="12" t="s">
        <v>30</v>
      </c>
      <c r="C46" s="10">
        <f>SUM(C47:C48)</f>
        <v>4447815</v>
      </c>
      <c r="D46" s="10">
        <f>SUM(D47:D48)</f>
        <v>0</v>
      </c>
      <c r="E46" s="10">
        <f t="shared" si="1"/>
        <v>4447815</v>
      </c>
      <c r="F46" s="10">
        <f>SUM(F47:F48)</f>
        <v>0</v>
      </c>
      <c r="G46" s="10">
        <f t="shared" si="1"/>
        <v>4447815</v>
      </c>
      <c r="H46" s="10">
        <f>SUM(H47:H48)</f>
        <v>0</v>
      </c>
      <c r="I46" s="10">
        <f t="shared" si="2"/>
        <v>4447815</v>
      </c>
      <c r="J46" s="10"/>
      <c r="K46" s="10">
        <f t="shared" si="3"/>
        <v>4447815</v>
      </c>
      <c r="L46" s="10"/>
      <c r="M46" s="10">
        <f t="shared" si="4"/>
        <v>4447815</v>
      </c>
      <c r="N46" s="10"/>
      <c r="O46" s="10">
        <f t="shared" si="5"/>
        <v>4447815</v>
      </c>
      <c r="P46" s="10"/>
      <c r="Q46" s="10">
        <f t="shared" si="6"/>
        <v>4447815</v>
      </c>
      <c r="R46" s="10">
        <f>SUM(R47:R48)</f>
        <v>4447815</v>
      </c>
      <c r="S46" s="10"/>
      <c r="T46" s="10">
        <f>SUM(T47:T48)</f>
        <v>4447815</v>
      </c>
      <c r="U46" s="10"/>
      <c r="V46" s="10">
        <f>SUM(V47:V48)</f>
        <v>4447815</v>
      </c>
      <c r="W46" s="10"/>
      <c r="X46" s="10">
        <f>SUM(X47:X48)</f>
        <v>4447815</v>
      </c>
      <c r="Y46" s="10"/>
      <c r="Z46" s="10">
        <f>SUM(Z47:Z48)</f>
        <v>4447815</v>
      </c>
      <c r="AA46" s="10">
        <f>SUM(AA47:AA48)</f>
        <v>4447815</v>
      </c>
      <c r="AB46" s="10"/>
      <c r="AC46" s="10">
        <f>SUM(AC47:AC48)</f>
        <v>4447815</v>
      </c>
      <c r="AD46" s="10"/>
      <c r="AE46" s="10">
        <f>SUM(AE47:AE48)</f>
        <v>4447815</v>
      </c>
      <c r="AF46" s="10"/>
      <c r="AG46" s="10">
        <f>SUM(AG47:AG48)</f>
        <v>4447815</v>
      </c>
      <c r="AH46" s="10"/>
      <c r="AI46" s="10">
        <f>SUM(AI47:AI48)</f>
        <v>4447815</v>
      </c>
      <c r="AK46" s="59"/>
    </row>
    <row r="47" spans="1:38" ht="25.5" outlineLevel="1" x14ac:dyDescent="0.2">
      <c r="A47" s="11" t="s">
        <v>31</v>
      </c>
      <c r="B47" s="12" t="s">
        <v>32</v>
      </c>
      <c r="C47" s="10">
        <v>3261000</v>
      </c>
      <c r="D47" s="10"/>
      <c r="E47" s="10">
        <f t="shared" si="1"/>
        <v>3261000</v>
      </c>
      <c r="F47" s="10"/>
      <c r="G47" s="10">
        <f t="shared" si="1"/>
        <v>3261000</v>
      </c>
      <c r="H47" s="10"/>
      <c r="I47" s="10">
        <f t="shared" si="2"/>
        <v>3261000</v>
      </c>
      <c r="J47" s="10"/>
      <c r="K47" s="10">
        <f t="shared" si="3"/>
        <v>3261000</v>
      </c>
      <c r="L47" s="10"/>
      <c r="M47" s="10">
        <f t="shared" si="4"/>
        <v>3261000</v>
      </c>
      <c r="N47" s="10"/>
      <c r="O47" s="10">
        <f t="shared" si="5"/>
        <v>3261000</v>
      </c>
      <c r="P47" s="10"/>
      <c r="Q47" s="10">
        <f t="shared" si="6"/>
        <v>3261000</v>
      </c>
      <c r="R47" s="10">
        <v>3261001</v>
      </c>
      <c r="S47" s="10"/>
      <c r="T47" s="10">
        <v>3261001</v>
      </c>
      <c r="U47" s="10"/>
      <c r="V47" s="10">
        <v>3261001</v>
      </c>
      <c r="W47" s="10"/>
      <c r="X47" s="10">
        <v>3261001</v>
      </c>
      <c r="Y47" s="10"/>
      <c r="Z47" s="10">
        <v>3261001</v>
      </c>
      <c r="AA47" s="10">
        <v>3261002</v>
      </c>
      <c r="AB47" s="10"/>
      <c r="AC47" s="10">
        <v>3261002</v>
      </c>
      <c r="AD47" s="10"/>
      <c r="AE47" s="10">
        <v>3261002</v>
      </c>
      <c r="AF47" s="10"/>
      <c r="AG47" s="10">
        <v>3261002</v>
      </c>
      <c r="AH47" s="10"/>
      <c r="AI47" s="10">
        <v>3261002</v>
      </c>
      <c r="AK47" s="59"/>
    </row>
    <row r="48" spans="1:38" ht="25.5" outlineLevel="1" x14ac:dyDescent="0.2">
      <c r="A48" s="11" t="s">
        <v>33</v>
      </c>
      <c r="B48" s="12" t="s">
        <v>34</v>
      </c>
      <c r="C48" s="10">
        <v>1186815</v>
      </c>
      <c r="D48" s="10"/>
      <c r="E48" s="10">
        <f t="shared" si="1"/>
        <v>1186815</v>
      </c>
      <c r="F48" s="10"/>
      <c r="G48" s="10">
        <f t="shared" si="1"/>
        <v>1186815</v>
      </c>
      <c r="H48" s="10"/>
      <c r="I48" s="10">
        <f t="shared" si="2"/>
        <v>1186815</v>
      </c>
      <c r="J48" s="10"/>
      <c r="K48" s="10">
        <f t="shared" si="3"/>
        <v>1186815</v>
      </c>
      <c r="L48" s="10"/>
      <c r="M48" s="10">
        <f t="shared" si="4"/>
        <v>1186815</v>
      </c>
      <c r="N48" s="10"/>
      <c r="O48" s="10">
        <f t="shared" si="5"/>
        <v>1186815</v>
      </c>
      <c r="P48" s="10"/>
      <c r="Q48" s="10">
        <f t="shared" si="6"/>
        <v>1186815</v>
      </c>
      <c r="R48" s="10">
        <v>1186814</v>
      </c>
      <c r="S48" s="10"/>
      <c r="T48" s="10">
        <v>1186814</v>
      </c>
      <c r="U48" s="10"/>
      <c r="V48" s="10">
        <v>1186814</v>
      </c>
      <c r="W48" s="10"/>
      <c r="X48" s="10">
        <v>1186814</v>
      </c>
      <c r="Y48" s="10"/>
      <c r="Z48" s="10">
        <v>1186814</v>
      </c>
      <c r="AA48" s="10">
        <v>1186813</v>
      </c>
      <c r="AB48" s="10"/>
      <c r="AC48" s="10">
        <v>1186813</v>
      </c>
      <c r="AD48" s="10"/>
      <c r="AE48" s="10">
        <v>1186813</v>
      </c>
      <c r="AF48" s="10"/>
      <c r="AG48" s="10">
        <v>1186813</v>
      </c>
      <c r="AH48" s="10"/>
      <c r="AI48" s="10">
        <v>1186813</v>
      </c>
      <c r="AK48" s="59"/>
    </row>
    <row r="49" spans="1:37" ht="25.5" outlineLevel="1" x14ac:dyDescent="0.2">
      <c r="A49" s="13" t="s">
        <v>35</v>
      </c>
      <c r="B49" s="12" t="s">
        <v>36</v>
      </c>
      <c r="C49" s="10">
        <f>SUM(C50:C54)</f>
        <v>16696000</v>
      </c>
      <c r="D49" s="10">
        <f>SUM(D50:D54)</f>
        <v>0</v>
      </c>
      <c r="E49" s="10">
        <f t="shared" si="1"/>
        <v>16696000</v>
      </c>
      <c r="F49" s="10">
        <f>SUM(F50:F54)</f>
        <v>0</v>
      </c>
      <c r="G49" s="10">
        <f t="shared" si="1"/>
        <v>16696000</v>
      </c>
      <c r="H49" s="10">
        <f>SUM(H50:H54)</f>
        <v>0</v>
      </c>
      <c r="I49" s="10">
        <f t="shared" si="2"/>
        <v>16696000</v>
      </c>
      <c r="J49" s="10"/>
      <c r="K49" s="10">
        <f t="shared" si="3"/>
        <v>16696000</v>
      </c>
      <c r="L49" s="10"/>
      <c r="M49" s="10">
        <f t="shared" si="4"/>
        <v>16696000</v>
      </c>
      <c r="N49" s="10"/>
      <c r="O49" s="10">
        <f t="shared" si="5"/>
        <v>16696000</v>
      </c>
      <c r="P49" s="10"/>
      <c r="Q49" s="10">
        <f t="shared" si="6"/>
        <v>16696000</v>
      </c>
      <c r="R49" s="10">
        <f>SUM(R50:R54)</f>
        <v>17138800</v>
      </c>
      <c r="S49" s="10"/>
      <c r="T49" s="10">
        <f>SUM(T50:T54)</f>
        <v>17138800</v>
      </c>
      <c r="U49" s="10"/>
      <c r="V49" s="10">
        <f>SUM(V50:V54)</f>
        <v>17138800</v>
      </c>
      <c r="W49" s="10"/>
      <c r="X49" s="10">
        <f>SUM(X50:X54)</f>
        <v>17138800</v>
      </c>
      <c r="Y49" s="10"/>
      <c r="Z49" s="10">
        <f>SUM(Z50:Z54)</f>
        <v>17138800</v>
      </c>
      <c r="AA49" s="10">
        <f>SUM(AA50:AA54)</f>
        <v>17138800</v>
      </c>
      <c r="AB49" s="10"/>
      <c r="AC49" s="10">
        <f>SUM(AC50:AC54)</f>
        <v>17138800</v>
      </c>
      <c r="AD49" s="10"/>
      <c r="AE49" s="10">
        <f>SUM(AE50:AE54)</f>
        <v>17138800</v>
      </c>
      <c r="AF49" s="10"/>
      <c r="AG49" s="10">
        <f>SUM(AG50:AG54)</f>
        <v>17138800</v>
      </c>
      <c r="AH49" s="10"/>
      <c r="AI49" s="10">
        <f>SUM(AI50:AI54)</f>
        <v>17138800</v>
      </c>
      <c r="AK49" s="59"/>
    </row>
    <row r="50" spans="1:37" ht="25.5" outlineLevel="1" x14ac:dyDescent="0.2">
      <c r="A50" s="11" t="s">
        <v>37</v>
      </c>
      <c r="B50" s="12" t="s">
        <v>38</v>
      </c>
      <c r="C50" s="10">
        <v>11400000</v>
      </c>
      <c r="D50" s="10"/>
      <c r="E50" s="10">
        <f t="shared" si="1"/>
        <v>11400000</v>
      </c>
      <c r="F50" s="10"/>
      <c r="G50" s="10">
        <f t="shared" si="1"/>
        <v>11400000</v>
      </c>
      <c r="H50" s="10"/>
      <c r="I50" s="10">
        <f t="shared" si="2"/>
        <v>11400000</v>
      </c>
      <c r="J50" s="10"/>
      <c r="K50" s="10">
        <f t="shared" si="3"/>
        <v>11400000</v>
      </c>
      <c r="L50" s="10"/>
      <c r="M50" s="10">
        <f t="shared" si="4"/>
        <v>11400000</v>
      </c>
      <c r="N50" s="10"/>
      <c r="O50" s="10">
        <f t="shared" si="5"/>
        <v>11400000</v>
      </c>
      <c r="P50" s="10"/>
      <c r="Q50" s="10">
        <f t="shared" si="6"/>
        <v>11400000</v>
      </c>
      <c r="R50" s="10">
        <v>12000000</v>
      </c>
      <c r="S50" s="10"/>
      <c r="T50" s="10">
        <v>12000000</v>
      </c>
      <c r="U50" s="10"/>
      <c r="V50" s="10">
        <v>12000000</v>
      </c>
      <c r="W50" s="10"/>
      <c r="X50" s="10">
        <v>12000000</v>
      </c>
      <c r="Y50" s="10"/>
      <c r="Z50" s="10">
        <v>12000000</v>
      </c>
      <c r="AA50" s="10">
        <v>12000000</v>
      </c>
      <c r="AB50" s="10"/>
      <c r="AC50" s="10">
        <v>12000000</v>
      </c>
      <c r="AD50" s="10"/>
      <c r="AE50" s="10">
        <v>12000000</v>
      </c>
      <c r="AF50" s="10"/>
      <c r="AG50" s="10">
        <v>12000000</v>
      </c>
      <c r="AH50" s="10"/>
      <c r="AI50" s="10">
        <v>12000000</v>
      </c>
      <c r="AK50" s="59"/>
    </row>
    <row r="51" spans="1:37" ht="51" outlineLevel="1" x14ac:dyDescent="0.2">
      <c r="A51" s="11" t="s">
        <v>39</v>
      </c>
      <c r="B51" s="12" t="s">
        <v>40</v>
      </c>
      <c r="C51" s="10">
        <f>347000</f>
        <v>347000</v>
      </c>
      <c r="D51" s="10"/>
      <c r="E51" s="10">
        <f t="shared" si="1"/>
        <v>347000</v>
      </c>
      <c r="F51" s="10"/>
      <c r="G51" s="10">
        <f t="shared" si="1"/>
        <v>347000</v>
      </c>
      <c r="H51" s="10"/>
      <c r="I51" s="10">
        <f t="shared" si="2"/>
        <v>347000</v>
      </c>
      <c r="J51" s="10"/>
      <c r="K51" s="10">
        <f t="shared" si="3"/>
        <v>347000</v>
      </c>
      <c r="L51" s="10"/>
      <c r="M51" s="10">
        <f t="shared" si="4"/>
        <v>347000</v>
      </c>
      <c r="N51" s="10"/>
      <c r="O51" s="10">
        <f t="shared" si="5"/>
        <v>347000</v>
      </c>
      <c r="P51" s="10"/>
      <c r="Q51" s="10">
        <f t="shared" si="6"/>
        <v>347000</v>
      </c>
      <c r="R51" s="10">
        <v>800</v>
      </c>
      <c r="S51" s="10"/>
      <c r="T51" s="10">
        <v>800</v>
      </c>
      <c r="U51" s="10"/>
      <c r="V51" s="10">
        <v>800</v>
      </c>
      <c r="W51" s="10"/>
      <c r="X51" s="10">
        <v>800</v>
      </c>
      <c r="Y51" s="10"/>
      <c r="Z51" s="10">
        <v>800</v>
      </c>
      <c r="AA51" s="10">
        <v>800</v>
      </c>
      <c r="AB51" s="10"/>
      <c r="AC51" s="10">
        <v>800</v>
      </c>
      <c r="AD51" s="10"/>
      <c r="AE51" s="10">
        <v>800</v>
      </c>
      <c r="AF51" s="10"/>
      <c r="AG51" s="10">
        <v>800</v>
      </c>
      <c r="AH51" s="10"/>
      <c r="AI51" s="10">
        <v>800</v>
      </c>
      <c r="AK51" s="59"/>
    </row>
    <row r="52" spans="1:37" ht="25.5" outlineLevel="1" x14ac:dyDescent="0.2">
      <c r="A52" s="11" t="s">
        <v>41</v>
      </c>
      <c r="B52" s="12" t="s">
        <v>42</v>
      </c>
      <c r="C52" s="10">
        <v>480000</v>
      </c>
      <c r="D52" s="10"/>
      <c r="E52" s="10">
        <f t="shared" si="1"/>
        <v>480000</v>
      </c>
      <c r="F52" s="10"/>
      <c r="G52" s="10">
        <f t="shared" si="1"/>
        <v>480000</v>
      </c>
      <c r="H52" s="10"/>
      <c r="I52" s="10">
        <f t="shared" si="2"/>
        <v>480000</v>
      </c>
      <c r="J52" s="10"/>
      <c r="K52" s="10">
        <f t="shared" si="3"/>
        <v>480000</v>
      </c>
      <c r="L52" s="10"/>
      <c r="M52" s="10">
        <f t="shared" si="4"/>
        <v>480000</v>
      </c>
      <c r="N52" s="10"/>
      <c r="O52" s="10">
        <f t="shared" si="5"/>
        <v>480000</v>
      </c>
      <c r="P52" s="10"/>
      <c r="Q52" s="10">
        <f t="shared" si="6"/>
        <v>480000</v>
      </c>
      <c r="R52" s="10">
        <v>519000</v>
      </c>
      <c r="S52" s="10"/>
      <c r="T52" s="10">
        <v>519000</v>
      </c>
      <c r="U52" s="10"/>
      <c r="V52" s="10">
        <v>519000</v>
      </c>
      <c r="W52" s="10"/>
      <c r="X52" s="10">
        <v>519000</v>
      </c>
      <c r="Y52" s="10"/>
      <c r="Z52" s="10">
        <v>519000</v>
      </c>
      <c r="AA52" s="10">
        <v>519000</v>
      </c>
      <c r="AB52" s="10"/>
      <c r="AC52" s="10">
        <v>519000</v>
      </c>
      <c r="AD52" s="10"/>
      <c r="AE52" s="10">
        <v>519000</v>
      </c>
      <c r="AF52" s="10"/>
      <c r="AG52" s="10">
        <v>519000</v>
      </c>
      <c r="AH52" s="10"/>
      <c r="AI52" s="10">
        <v>519000</v>
      </c>
      <c r="AK52" s="59"/>
    </row>
    <row r="53" spans="1:37" outlineLevel="1" x14ac:dyDescent="0.2">
      <c r="A53" s="11" t="s">
        <v>43</v>
      </c>
      <c r="B53" s="12" t="s">
        <v>44</v>
      </c>
      <c r="C53" s="10">
        <v>50000</v>
      </c>
      <c r="D53" s="10"/>
      <c r="E53" s="10">
        <f t="shared" si="1"/>
        <v>50000</v>
      </c>
      <c r="F53" s="10"/>
      <c r="G53" s="10">
        <f t="shared" si="1"/>
        <v>50000</v>
      </c>
      <c r="H53" s="10"/>
      <c r="I53" s="10">
        <f t="shared" si="2"/>
        <v>50000</v>
      </c>
      <c r="J53" s="10"/>
      <c r="K53" s="10">
        <f t="shared" si="3"/>
        <v>50000</v>
      </c>
      <c r="L53" s="10"/>
      <c r="M53" s="10">
        <f t="shared" si="4"/>
        <v>50000</v>
      </c>
      <c r="N53" s="10"/>
      <c r="O53" s="10">
        <f t="shared" si="5"/>
        <v>50000</v>
      </c>
      <c r="P53" s="10"/>
      <c r="Q53" s="10">
        <f t="shared" si="6"/>
        <v>50000</v>
      </c>
      <c r="R53" s="10">
        <v>0</v>
      </c>
      <c r="S53" s="10"/>
      <c r="T53" s="10">
        <v>0</v>
      </c>
      <c r="U53" s="10"/>
      <c r="V53" s="10">
        <v>0</v>
      </c>
      <c r="W53" s="10"/>
      <c r="X53" s="10">
        <v>0</v>
      </c>
      <c r="Y53" s="10"/>
      <c r="Z53" s="10">
        <v>0</v>
      </c>
      <c r="AA53" s="10">
        <v>0</v>
      </c>
      <c r="AB53" s="10"/>
      <c r="AC53" s="10">
        <v>0</v>
      </c>
      <c r="AD53" s="10"/>
      <c r="AE53" s="10">
        <v>0</v>
      </c>
      <c r="AF53" s="10"/>
      <c r="AG53" s="10">
        <v>0</v>
      </c>
      <c r="AH53" s="10"/>
      <c r="AI53" s="10">
        <v>0</v>
      </c>
      <c r="AK53" s="59"/>
    </row>
    <row r="54" spans="1:37" ht="51" outlineLevel="1" x14ac:dyDescent="0.2">
      <c r="A54" s="11" t="s">
        <v>45</v>
      </c>
      <c r="B54" s="12" t="s">
        <v>46</v>
      </c>
      <c r="C54" s="10">
        <f>4300000+119000</f>
        <v>4419000</v>
      </c>
      <c r="D54" s="10"/>
      <c r="E54" s="10">
        <f t="shared" si="1"/>
        <v>4419000</v>
      </c>
      <c r="F54" s="10"/>
      <c r="G54" s="10">
        <f t="shared" si="1"/>
        <v>4419000</v>
      </c>
      <c r="H54" s="10"/>
      <c r="I54" s="10">
        <f t="shared" si="2"/>
        <v>4419000</v>
      </c>
      <c r="J54" s="10"/>
      <c r="K54" s="10">
        <f t="shared" si="3"/>
        <v>4419000</v>
      </c>
      <c r="L54" s="10"/>
      <c r="M54" s="10">
        <f t="shared" si="4"/>
        <v>4419000</v>
      </c>
      <c r="N54" s="10"/>
      <c r="O54" s="10">
        <f t="shared" si="5"/>
        <v>4419000</v>
      </c>
      <c r="P54" s="10"/>
      <c r="Q54" s="10">
        <f t="shared" si="6"/>
        <v>4419000</v>
      </c>
      <c r="R54" s="10">
        <f>119000+4500000</f>
        <v>4619000</v>
      </c>
      <c r="S54" s="10"/>
      <c r="T54" s="10">
        <f>119000+4500000</f>
        <v>4619000</v>
      </c>
      <c r="U54" s="10"/>
      <c r="V54" s="10">
        <f>119000+4500000</f>
        <v>4619000</v>
      </c>
      <c r="W54" s="10"/>
      <c r="X54" s="10">
        <f>119000+4500000</f>
        <v>4619000</v>
      </c>
      <c r="Y54" s="10"/>
      <c r="Z54" s="10">
        <f>119000+4500000</f>
        <v>4619000</v>
      </c>
      <c r="AA54" s="10">
        <f>119000+4500000</f>
        <v>4619000</v>
      </c>
      <c r="AB54" s="10"/>
      <c r="AC54" s="10">
        <f>119000+4500000</f>
        <v>4619000</v>
      </c>
      <c r="AD54" s="10"/>
      <c r="AE54" s="10">
        <f>119000+4500000</f>
        <v>4619000</v>
      </c>
      <c r="AF54" s="10"/>
      <c r="AG54" s="10">
        <f>119000+4500000</f>
        <v>4619000</v>
      </c>
      <c r="AH54" s="10"/>
      <c r="AI54" s="10">
        <f>119000+4500000</f>
        <v>4619000</v>
      </c>
      <c r="AK54" s="59"/>
    </row>
    <row r="55" spans="1:37" outlineLevel="1" x14ac:dyDescent="0.2">
      <c r="A55" s="13" t="s">
        <v>47</v>
      </c>
      <c r="B55" s="12" t="s">
        <v>48</v>
      </c>
      <c r="C55" s="10">
        <f>C56</f>
        <v>430800</v>
      </c>
      <c r="D55" s="10">
        <f>D56</f>
        <v>0</v>
      </c>
      <c r="E55" s="10">
        <f t="shared" si="1"/>
        <v>430800</v>
      </c>
      <c r="F55" s="10">
        <f>F56</f>
        <v>0</v>
      </c>
      <c r="G55" s="10">
        <f t="shared" si="1"/>
        <v>430800</v>
      </c>
      <c r="H55" s="10">
        <f>H56</f>
        <v>0</v>
      </c>
      <c r="I55" s="10">
        <f t="shared" si="2"/>
        <v>430800</v>
      </c>
      <c r="J55" s="10"/>
      <c r="K55" s="10">
        <f t="shared" si="3"/>
        <v>430800</v>
      </c>
      <c r="L55" s="10"/>
      <c r="M55" s="10">
        <f t="shared" si="4"/>
        <v>430800</v>
      </c>
      <c r="N55" s="10"/>
      <c r="O55" s="10">
        <f t="shared" si="5"/>
        <v>430800</v>
      </c>
      <c r="P55" s="10"/>
      <c r="Q55" s="10">
        <f t="shared" si="6"/>
        <v>430800</v>
      </c>
      <c r="R55" s="10">
        <f>R56</f>
        <v>430800</v>
      </c>
      <c r="S55" s="10"/>
      <c r="T55" s="10">
        <f>T56</f>
        <v>430800</v>
      </c>
      <c r="U55" s="10"/>
      <c r="V55" s="10">
        <f>V56</f>
        <v>430800</v>
      </c>
      <c r="W55" s="10"/>
      <c r="X55" s="10">
        <f>X56</f>
        <v>430800</v>
      </c>
      <c r="Y55" s="10"/>
      <c r="Z55" s="10">
        <f>Z56</f>
        <v>430800</v>
      </c>
      <c r="AA55" s="10">
        <f>AA56</f>
        <v>430800</v>
      </c>
      <c r="AB55" s="10"/>
      <c r="AC55" s="10">
        <f>AC56</f>
        <v>430800</v>
      </c>
      <c r="AD55" s="10"/>
      <c r="AE55" s="10">
        <f>AE56</f>
        <v>430800</v>
      </c>
      <c r="AF55" s="10"/>
      <c r="AG55" s="10">
        <f>AG56</f>
        <v>430800</v>
      </c>
      <c r="AH55" s="10"/>
      <c r="AI55" s="10">
        <f>AI56</f>
        <v>430800</v>
      </c>
      <c r="AK55" s="59"/>
    </row>
    <row r="56" spans="1:37" outlineLevel="1" x14ac:dyDescent="0.2">
      <c r="A56" s="11" t="s">
        <v>49</v>
      </c>
      <c r="B56" s="12" t="s">
        <v>50</v>
      </c>
      <c r="C56" s="10">
        <v>430800</v>
      </c>
      <c r="D56" s="10"/>
      <c r="E56" s="10">
        <f t="shared" si="1"/>
        <v>430800</v>
      </c>
      <c r="F56" s="10"/>
      <c r="G56" s="10">
        <f t="shared" si="1"/>
        <v>430800</v>
      </c>
      <c r="H56" s="10"/>
      <c r="I56" s="10">
        <f t="shared" si="2"/>
        <v>430800</v>
      </c>
      <c r="J56" s="10"/>
      <c r="K56" s="10">
        <f t="shared" si="3"/>
        <v>430800</v>
      </c>
      <c r="L56" s="10"/>
      <c r="M56" s="10">
        <f t="shared" si="4"/>
        <v>430800</v>
      </c>
      <c r="N56" s="10"/>
      <c r="O56" s="10">
        <f t="shared" si="5"/>
        <v>430800</v>
      </c>
      <c r="P56" s="10"/>
      <c r="Q56" s="10">
        <f t="shared" si="6"/>
        <v>430800</v>
      </c>
      <c r="R56" s="10">
        <v>430800</v>
      </c>
      <c r="S56" s="10"/>
      <c r="T56" s="10">
        <v>430800</v>
      </c>
      <c r="U56" s="10"/>
      <c r="V56" s="10">
        <v>430800</v>
      </c>
      <c r="W56" s="10"/>
      <c r="X56" s="10">
        <v>430800</v>
      </c>
      <c r="Y56" s="10"/>
      <c r="Z56" s="10">
        <v>430800</v>
      </c>
      <c r="AA56" s="10">
        <v>430800</v>
      </c>
      <c r="AB56" s="10"/>
      <c r="AC56" s="10">
        <v>430800</v>
      </c>
      <c r="AD56" s="10"/>
      <c r="AE56" s="10">
        <v>430800</v>
      </c>
      <c r="AF56" s="10"/>
      <c r="AG56" s="10">
        <v>430800</v>
      </c>
      <c r="AH56" s="10"/>
      <c r="AI56" s="10">
        <v>430800</v>
      </c>
      <c r="AK56" s="59"/>
    </row>
    <row r="57" spans="1:37" outlineLevel="1" x14ac:dyDescent="0.2">
      <c r="A57" s="13" t="s">
        <v>51</v>
      </c>
      <c r="B57" s="12" t="s">
        <v>52</v>
      </c>
      <c r="C57" s="10">
        <f>SUM(C58:C59)</f>
        <v>273000</v>
      </c>
      <c r="D57" s="10">
        <f>SUM(D58:D59)</f>
        <v>0</v>
      </c>
      <c r="E57" s="10">
        <f t="shared" si="1"/>
        <v>273000</v>
      </c>
      <c r="F57" s="10">
        <f>SUM(F58:F59)</f>
        <v>0</v>
      </c>
      <c r="G57" s="10">
        <f t="shared" si="1"/>
        <v>273000</v>
      </c>
      <c r="H57" s="10">
        <f>SUM(H58:H59)</f>
        <v>0</v>
      </c>
      <c r="I57" s="10">
        <f t="shared" si="2"/>
        <v>273000</v>
      </c>
      <c r="J57" s="10"/>
      <c r="K57" s="10">
        <f t="shared" si="3"/>
        <v>273000</v>
      </c>
      <c r="L57" s="10"/>
      <c r="M57" s="10">
        <f t="shared" si="4"/>
        <v>273000</v>
      </c>
      <c r="N57" s="10"/>
      <c r="O57" s="10">
        <f t="shared" si="5"/>
        <v>273000</v>
      </c>
      <c r="P57" s="10"/>
      <c r="Q57" s="10">
        <f t="shared" si="6"/>
        <v>273000</v>
      </c>
      <c r="R57" s="10">
        <f>SUM(R58:R59)</f>
        <v>73000</v>
      </c>
      <c r="S57" s="10"/>
      <c r="T57" s="10">
        <f>SUM(T58:T59)</f>
        <v>73000</v>
      </c>
      <c r="U57" s="10"/>
      <c r="V57" s="10">
        <f>SUM(V58:V59)</f>
        <v>73000</v>
      </c>
      <c r="W57" s="10"/>
      <c r="X57" s="10">
        <f>SUM(X58:X59)</f>
        <v>73000</v>
      </c>
      <c r="Y57" s="10"/>
      <c r="Z57" s="10">
        <f>SUM(Z58:Z59)</f>
        <v>73000</v>
      </c>
      <c r="AA57" s="10">
        <f>SUM(AA58:AA59)</f>
        <v>73000</v>
      </c>
      <c r="AB57" s="10"/>
      <c r="AC57" s="10">
        <f>SUM(AC58:AC59)</f>
        <v>73000</v>
      </c>
      <c r="AD57" s="10"/>
      <c r="AE57" s="10">
        <f>SUM(AE58:AE59)</f>
        <v>73000</v>
      </c>
      <c r="AF57" s="10"/>
      <c r="AG57" s="10">
        <f>SUM(AG58:AG59)</f>
        <v>73000</v>
      </c>
      <c r="AH57" s="10"/>
      <c r="AI57" s="10">
        <f>SUM(AI58:AI59)</f>
        <v>73000</v>
      </c>
      <c r="AK57" s="59"/>
    </row>
    <row r="58" spans="1:37" outlineLevel="1" x14ac:dyDescent="0.2">
      <c r="A58" s="11" t="s">
        <v>53</v>
      </c>
      <c r="B58" s="12" t="s">
        <v>54</v>
      </c>
      <c r="C58" s="10">
        <v>273000</v>
      </c>
      <c r="D58" s="10"/>
      <c r="E58" s="10">
        <f t="shared" si="1"/>
        <v>273000</v>
      </c>
      <c r="F58" s="10"/>
      <c r="G58" s="10">
        <f t="shared" si="1"/>
        <v>273000</v>
      </c>
      <c r="H58" s="10"/>
      <c r="I58" s="10">
        <f t="shared" si="2"/>
        <v>273000</v>
      </c>
      <c r="J58" s="10"/>
      <c r="K58" s="10">
        <f t="shared" si="3"/>
        <v>273000</v>
      </c>
      <c r="L58" s="10"/>
      <c r="M58" s="10">
        <f t="shared" si="4"/>
        <v>273000</v>
      </c>
      <c r="N58" s="10"/>
      <c r="O58" s="10">
        <f t="shared" si="5"/>
        <v>273000</v>
      </c>
      <c r="P58" s="10"/>
      <c r="Q58" s="10">
        <f t="shared" si="6"/>
        <v>273000</v>
      </c>
      <c r="R58" s="10">
        <v>73000</v>
      </c>
      <c r="S58" s="10"/>
      <c r="T58" s="10">
        <v>73000</v>
      </c>
      <c r="U58" s="10"/>
      <c r="V58" s="10">
        <v>73000</v>
      </c>
      <c r="W58" s="10"/>
      <c r="X58" s="10">
        <v>73000</v>
      </c>
      <c r="Y58" s="10"/>
      <c r="Z58" s="10">
        <v>73000</v>
      </c>
      <c r="AA58" s="10">
        <v>73000</v>
      </c>
      <c r="AB58" s="10"/>
      <c r="AC58" s="10">
        <v>73000</v>
      </c>
      <c r="AD58" s="10"/>
      <c r="AE58" s="10">
        <v>73000</v>
      </c>
      <c r="AF58" s="10"/>
      <c r="AG58" s="10">
        <v>73000</v>
      </c>
      <c r="AH58" s="10"/>
      <c r="AI58" s="10">
        <v>73000</v>
      </c>
      <c r="AK58" s="59"/>
    </row>
    <row r="59" spans="1:37" outlineLevel="1" x14ac:dyDescent="0.2">
      <c r="A59" s="11" t="s">
        <v>55</v>
      </c>
      <c r="B59" s="12" t="s">
        <v>56</v>
      </c>
      <c r="C59" s="10">
        <v>0</v>
      </c>
      <c r="D59" s="10"/>
      <c r="E59" s="10">
        <f t="shared" si="1"/>
        <v>0</v>
      </c>
      <c r="F59" s="10"/>
      <c r="G59" s="10">
        <f t="shared" si="1"/>
        <v>0</v>
      </c>
      <c r="H59" s="10"/>
      <c r="I59" s="10">
        <f t="shared" si="2"/>
        <v>0</v>
      </c>
      <c r="J59" s="10"/>
      <c r="K59" s="10">
        <f t="shared" si="3"/>
        <v>0</v>
      </c>
      <c r="L59" s="10"/>
      <c r="M59" s="10">
        <f t="shared" si="4"/>
        <v>0</v>
      </c>
      <c r="N59" s="10"/>
      <c r="O59" s="10">
        <f t="shared" si="5"/>
        <v>0</v>
      </c>
      <c r="P59" s="10"/>
      <c r="Q59" s="10">
        <f t="shared" si="6"/>
        <v>0</v>
      </c>
      <c r="R59" s="10">
        <v>0</v>
      </c>
      <c r="S59" s="10"/>
      <c r="T59" s="10">
        <v>0</v>
      </c>
      <c r="U59" s="10"/>
      <c r="V59" s="10">
        <v>0</v>
      </c>
      <c r="W59" s="10"/>
      <c r="X59" s="10">
        <v>0</v>
      </c>
      <c r="Y59" s="10"/>
      <c r="Z59" s="10">
        <v>0</v>
      </c>
      <c r="AA59" s="10">
        <v>0</v>
      </c>
      <c r="AB59" s="10"/>
      <c r="AC59" s="10">
        <v>0</v>
      </c>
      <c r="AD59" s="10"/>
      <c r="AE59" s="10">
        <v>0</v>
      </c>
      <c r="AF59" s="10"/>
      <c r="AG59" s="10">
        <v>0</v>
      </c>
      <c r="AH59" s="10"/>
      <c r="AI59" s="10">
        <v>0</v>
      </c>
      <c r="AK59" s="59"/>
    </row>
    <row r="60" spans="1:37" outlineLevel="1" x14ac:dyDescent="0.2">
      <c r="A60" s="13" t="s">
        <v>57</v>
      </c>
      <c r="B60" s="12" t="s">
        <v>58</v>
      </c>
      <c r="C60" s="10">
        <f>SUM(C61:C62)</f>
        <v>1691700</v>
      </c>
      <c r="D60" s="10">
        <f>SUM(D61:D62)</f>
        <v>0</v>
      </c>
      <c r="E60" s="10">
        <f t="shared" si="1"/>
        <v>1691700</v>
      </c>
      <c r="F60" s="10">
        <f>SUM(F61:F62)</f>
        <v>0</v>
      </c>
      <c r="G60" s="10">
        <f t="shared" si="1"/>
        <v>1691700</v>
      </c>
      <c r="H60" s="10">
        <f>SUM(H61:H62)</f>
        <v>0</v>
      </c>
      <c r="I60" s="10">
        <f t="shared" si="2"/>
        <v>1691700</v>
      </c>
      <c r="J60" s="10"/>
      <c r="K60" s="10">
        <f t="shared" si="3"/>
        <v>1691700</v>
      </c>
      <c r="L60" s="10"/>
      <c r="M60" s="10">
        <f t="shared" si="4"/>
        <v>1691700</v>
      </c>
      <c r="N60" s="10"/>
      <c r="O60" s="10">
        <f t="shared" si="5"/>
        <v>1691700</v>
      </c>
      <c r="P60" s="10"/>
      <c r="Q60" s="10">
        <f t="shared" si="6"/>
        <v>1691700</v>
      </c>
      <c r="R60" s="10">
        <f t="shared" ref="R60:AA60" si="7">SUM(R61:R62)</f>
        <v>1577000</v>
      </c>
      <c r="S60" s="10"/>
      <c r="T60" s="10">
        <f t="shared" ref="T60:V60" si="8">SUM(T61:T62)</f>
        <v>1577000</v>
      </c>
      <c r="U60" s="10"/>
      <c r="V60" s="10">
        <f t="shared" si="8"/>
        <v>1577000</v>
      </c>
      <c r="W60" s="10"/>
      <c r="X60" s="10">
        <f t="shared" ref="X60:Z60" si="9">SUM(X61:X62)</f>
        <v>1577000</v>
      </c>
      <c r="Y60" s="10"/>
      <c r="Z60" s="10">
        <f t="shared" si="9"/>
        <v>1577000</v>
      </c>
      <c r="AA60" s="10">
        <f t="shared" si="7"/>
        <v>1105</v>
      </c>
      <c r="AB60" s="10"/>
      <c r="AC60" s="10">
        <f t="shared" ref="AC60:AE60" si="10">SUM(AC61:AC62)</f>
        <v>1105</v>
      </c>
      <c r="AD60" s="10"/>
      <c r="AE60" s="10">
        <f t="shared" si="10"/>
        <v>1105</v>
      </c>
      <c r="AF60" s="10"/>
      <c r="AG60" s="10">
        <f t="shared" ref="AG60:AI60" si="11">SUM(AG61:AG62)</f>
        <v>1105</v>
      </c>
      <c r="AH60" s="10"/>
      <c r="AI60" s="10">
        <f t="shared" si="11"/>
        <v>1105</v>
      </c>
      <c r="AK60" s="59"/>
    </row>
    <row r="61" spans="1:37" ht="51" outlineLevel="1" x14ac:dyDescent="0.2">
      <c r="A61" s="11" t="s">
        <v>59</v>
      </c>
      <c r="B61" s="12" t="s">
        <v>60</v>
      </c>
      <c r="C61" s="10">
        <v>1619000</v>
      </c>
      <c r="D61" s="10"/>
      <c r="E61" s="10">
        <f t="shared" si="1"/>
        <v>1619000</v>
      </c>
      <c r="F61" s="10"/>
      <c r="G61" s="10">
        <f t="shared" si="1"/>
        <v>1619000</v>
      </c>
      <c r="H61" s="10"/>
      <c r="I61" s="10">
        <f t="shared" si="2"/>
        <v>1619000</v>
      </c>
      <c r="J61" s="10"/>
      <c r="K61" s="10">
        <f t="shared" si="3"/>
        <v>1619000</v>
      </c>
      <c r="L61" s="10"/>
      <c r="M61" s="10">
        <f t="shared" si="4"/>
        <v>1619000</v>
      </c>
      <c r="N61" s="10"/>
      <c r="O61" s="10">
        <f t="shared" si="5"/>
        <v>1619000</v>
      </c>
      <c r="P61" s="10"/>
      <c r="Q61" s="10">
        <f t="shared" si="6"/>
        <v>1619000</v>
      </c>
      <c r="R61" s="10">
        <v>1577000</v>
      </c>
      <c r="S61" s="10"/>
      <c r="T61" s="10">
        <v>1577000</v>
      </c>
      <c r="U61" s="10"/>
      <c r="V61" s="10">
        <v>1577000</v>
      </c>
      <c r="W61" s="10"/>
      <c r="X61" s="10">
        <v>1577000</v>
      </c>
      <c r="Y61" s="10"/>
      <c r="Z61" s="10">
        <v>1577000</v>
      </c>
      <c r="AA61" s="10">
        <v>1105</v>
      </c>
      <c r="AB61" s="10"/>
      <c r="AC61" s="10">
        <v>1105</v>
      </c>
      <c r="AD61" s="10"/>
      <c r="AE61" s="10">
        <v>1105</v>
      </c>
      <c r="AF61" s="10"/>
      <c r="AG61" s="10">
        <v>1105</v>
      </c>
      <c r="AH61" s="10"/>
      <c r="AI61" s="10">
        <v>1105</v>
      </c>
      <c r="AK61" s="59"/>
    </row>
    <row r="62" spans="1:37" ht="38.25" outlineLevel="1" x14ac:dyDescent="0.2">
      <c r="A62" s="11" t="s">
        <v>61</v>
      </c>
      <c r="B62" s="12" t="s">
        <v>62</v>
      </c>
      <c r="C62" s="10">
        <v>72700</v>
      </c>
      <c r="D62" s="10"/>
      <c r="E62" s="10">
        <f t="shared" si="1"/>
        <v>72700</v>
      </c>
      <c r="F62" s="10"/>
      <c r="G62" s="10">
        <f t="shared" si="1"/>
        <v>72700</v>
      </c>
      <c r="H62" s="10"/>
      <c r="I62" s="10">
        <f t="shared" si="2"/>
        <v>72700</v>
      </c>
      <c r="J62" s="10"/>
      <c r="K62" s="10">
        <f t="shared" si="3"/>
        <v>72700</v>
      </c>
      <c r="L62" s="10"/>
      <c r="M62" s="10">
        <f t="shared" si="4"/>
        <v>72700</v>
      </c>
      <c r="N62" s="10"/>
      <c r="O62" s="10">
        <f t="shared" si="5"/>
        <v>72700</v>
      </c>
      <c r="P62" s="10"/>
      <c r="Q62" s="10">
        <f t="shared" si="6"/>
        <v>72700</v>
      </c>
      <c r="R62" s="10">
        <v>0</v>
      </c>
      <c r="S62" s="10"/>
      <c r="T62" s="10">
        <v>0</v>
      </c>
      <c r="U62" s="10"/>
      <c r="V62" s="10">
        <v>0</v>
      </c>
      <c r="W62" s="10"/>
      <c r="X62" s="10">
        <v>0</v>
      </c>
      <c r="Y62" s="10"/>
      <c r="Z62" s="10">
        <v>0</v>
      </c>
      <c r="AA62" s="10">
        <v>0</v>
      </c>
      <c r="AB62" s="10"/>
      <c r="AC62" s="10">
        <v>0</v>
      </c>
      <c r="AD62" s="10"/>
      <c r="AE62" s="10">
        <v>0</v>
      </c>
      <c r="AF62" s="10"/>
      <c r="AG62" s="10">
        <v>0</v>
      </c>
      <c r="AH62" s="10"/>
      <c r="AI62" s="10">
        <v>0</v>
      </c>
      <c r="AK62" s="59"/>
    </row>
    <row r="63" spans="1:37" outlineLevel="1" x14ac:dyDescent="0.2">
      <c r="A63" s="11" t="s">
        <v>63</v>
      </c>
      <c r="B63" s="12" t="s">
        <v>64</v>
      </c>
      <c r="C63" s="10">
        <v>1254000</v>
      </c>
      <c r="D63" s="10"/>
      <c r="E63" s="10">
        <f t="shared" si="1"/>
        <v>1254000</v>
      </c>
      <c r="F63" s="10"/>
      <c r="G63" s="10">
        <f t="shared" si="1"/>
        <v>1254000</v>
      </c>
      <c r="H63" s="10"/>
      <c r="I63" s="10">
        <f t="shared" si="2"/>
        <v>1254000</v>
      </c>
      <c r="J63" s="10"/>
      <c r="K63" s="10">
        <f t="shared" si="3"/>
        <v>1254000</v>
      </c>
      <c r="L63" s="10"/>
      <c r="M63" s="10">
        <f t="shared" si="4"/>
        <v>1254000</v>
      </c>
      <c r="N63" s="10"/>
      <c r="O63" s="10">
        <f t="shared" si="5"/>
        <v>1254000</v>
      </c>
      <c r="P63" s="10"/>
      <c r="Q63" s="10">
        <f t="shared" si="6"/>
        <v>1254000</v>
      </c>
      <c r="R63" s="10">
        <v>1254000</v>
      </c>
      <c r="S63" s="10"/>
      <c r="T63" s="10">
        <v>1254000</v>
      </c>
      <c r="U63" s="10"/>
      <c r="V63" s="10">
        <v>1254000</v>
      </c>
      <c r="W63" s="10"/>
      <c r="X63" s="10">
        <v>1254000</v>
      </c>
      <c r="Y63" s="10"/>
      <c r="Z63" s="10">
        <v>1254000</v>
      </c>
      <c r="AA63" s="10">
        <v>1254000</v>
      </c>
      <c r="AB63" s="10"/>
      <c r="AC63" s="10">
        <v>1254000</v>
      </c>
      <c r="AD63" s="10"/>
      <c r="AE63" s="10">
        <v>1254000</v>
      </c>
      <c r="AF63" s="10"/>
      <c r="AG63" s="10">
        <v>1254000</v>
      </c>
      <c r="AH63" s="10"/>
      <c r="AI63" s="10">
        <v>1254000</v>
      </c>
      <c r="AK63" s="59"/>
    </row>
    <row r="64" spans="1:37" s="14" customFormat="1" x14ac:dyDescent="0.2">
      <c r="A64" s="6" t="s">
        <v>65</v>
      </c>
      <c r="B64" s="7" t="s">
        <v>66</v>
      </c>
      <c r="C64" s="8">
        <f>C65+C166</f>
        <v>978714234.49000001</v>
      </c>
      <c r="D64" s="8">
        <f>D65+D166</f>
        <v>333421814.31999999</v>
      </c>
      <c r="E64" s="8">
        <f>E65+E166</f>
        <v>1312136048.8099999</v>
      </c>
      <c r="F64" s="8">
        <f t="shared" ref="F64:O64" si="12">F65+F166+F167+F168</f>
        <v>63834721.149999999</v>
      </c>
      <c r="G64" s="8">
        <f t="shared" si="12"/>
        <v>1376970769.96</v>
      </c>
      <c r="H64" s="8">
        <f t="shared" si="12"/>
        <v>34926579.140000001</v>
      </c>
      <c r="I64" s="8">
        <f t="shared" si="12"/>
        <v>1411897349.0999999</v>
      </c>
      <c r="J64" s="8">
        <f t="shared" si="12"/>
        <v>10174000</v>
      </c>
      <c r="K64" s="8">
        <f t="shared" si="12"/>
        <v>1422071349.0999999</v>
      </c>
      <c r="L64" s="8">
        <f t="shared" si="12"/>
        <v>21553471.609999999</v>
      </c>
      <c r="M64" s="8">
        <f t="shared" si="12"/>
        <v>1443624820.7099998</v>
      </c>
      <c r="N64" s="8">
        <f t="shared" si="12"/>
        <v>1945153.1400000001</v>
      </c>
      <c r="O64" s="8">
        <f t="shared" si="12"/>
        <v>1445569973.8499997</v>
      </c>
      <c r="P64" s="8">
        <f>P65+P166+P167+P168</f>
        <v>17811585.5</v>
      </c>
      <c r="Q64" s="29">
        <f>Q65+Q166+Q167+Q168</f>
        <v>1463381559.3499994</v>
      </c>
      <c r="R64" s="29">
        <f t="shared" ref="R64:AH64" si="13">R65+R166</f>
        <v>1197636742.73</v>
      </c>
      <c r="S64" s="29">
        <f t="shared" si="13"/>
        <v>295895335.54000002</v>
      </c>
      <c r="T64" s="29">
        <f>T65+T166</f>
        <v>1453677823.0900002</v>
      </c>
      <c r="U64" s="29">
        <f t="shared" si="13"/>
        <v>-70531955.180000007</v>
      </c>
      <c r="V64" s="29">
        <f t="shared" si="13"/>
        <v>1352468167.9099998</v>
      </c>
      <c r="W64" s="29">
        <f t="shared" si="13"/>
        <v>30677700</v>
      </c>
      <c r="X64" s="29">
        <f t="shared" si="13"/>
        <v>1383145867.9099998</v>
      </c>
      <c r="Y64" s="29">
        <f t="shared" si="13"/>
        <v>0</v>
      </c>
      <c r="Z64" s="29">
        <f t="shared" si="13"/>
        <v>1383145867.9099998</v>
      </c>
      <c r="AA64" s="29">
        <f t="shared" si="13"/>
        <v>1749222671.52</v>
      </c>
      <c r="AB64" s="29">
        <f t="shared" si="13"/>
        <v>17521548.330000002</v>
      </c>
      <c r="AC64" s="29">
        <f t="shared" si="13"/>
        <v>1766744219.8499999</v>
      </c>
      <c r="AD64" s="29">
        <f t="shared" si="13"/>
        <v>222222222.22</v>
      </c>
      <c r="AE64" s="29">
        <f t="shared" si="13"/>
        <v>1988966442.0699999</v>
      </c>
      <c r="AF64" s="29">
        <f t="shared" si="13"/>
        <v>-141299182.34999999</v>
      </c>
      <c r="AG64" s="29">
        <f t="shared" si="13"/>
        <v>1847667259.72</v>
      </c>
      <c r="AH64" s="29">
        <f t="shared" si="13"/>
        <v>-56460527.820000008</v>
      </c>
      <c r="AI64" s="29">
        <f>AI65+AI166</f>
        <v>1791206731.9000001</v>
      </c>
      <c r="AJ64" s="55"/>
      <c r="AK64" s="59"/>
    </row>
    <row r="65" spans="1:37" ht="33.75" customHeight="1" x14ac:dyDescent="0.2">
      <c r="A65" s="9" t="s">
        <v>220</v>
      </c>
      <c r="B65" s="12" t="s">
        <v>67</v>
      </c>
      <c r="C65" s="10">
        <f t="shared" ref="C65:S65" si="14">C66+C69+C134+C151</f>
        <v>973182922.49000001</v>
      </c>
      <c r="D65" s="10">
        <f t="shared" si="14"/>
        <v>333421814.31999999</v>
      </c>
      <c r="E65" s="10">
        <f t="shared" si="14"/>
        <v>1306604736.8099999</v>
      </c>
      <c r="F65" s="10">
        <f t="shared" si="14"/>
        <v>59276717.75</v>
      </c>
      <c r="G65" s="10">
        <f t="shared" si="14"/>
        <v>1366881454.5599999</v>
      </c>
      <c r="H65" s="10">
        <f t="shared" si="14"/>
        <v>34926579.140000001</v>
      </c>
      <c r="I65" s="10">
        <f t="shared" si="14"/>
        <v>1401808033.6999998</v>
      </c>
      <c r="J65" s="10">
        <f t="shared" si="14"/>
        <v>10174000</v>
      </c>
      <c r="K65" s="10">
        <f t="shared" si="3"/>
        <v>1411982033.6999998</v>
      </c>
      <c r="L65" s="10">
        <f t="shared" ref="L65:N65" si="15">L66+L69+L134+L151</f>
        <v>21553471.609999999</v>
      </c>
      <c r="M65" s="10">
        <f t="shared" ref="M65" si="16">K65+L65</f>
        <v>1433535505.3099997</v>
      </c>
      <c r="N65" s="10">
        <f t="shared" si="15"/>
        <v>1962780.08</v>
      </c>
      <c r="O65" s="10">
        <f t="shared" ref="O65" si="17">M65+N65</f>
        <v>1435498285.3899996</v>
      </c>
      <c r="P65" s="10">
        <f>P66+P69+P134+P151</f>
        <v>17925701.32</v>
      </c>
      <c r="Q65" s="10">
        <f t="shared" si="6"/>
        <v>1453423986.7099996</v>
      </c>
      <c r="R65" s="10">
        <f t="shared" si="14"/>
        <v>1197636742.73</v>
      </c>
      <c r="S65" s="10">
        <f t="shared" si="14"/>
        <v>295895335.54000002</v>
      </c>
      <c r="T65" s="10">
        <f>T66+T69+T134+T151</f>
        <v>1453677823.0900002</v>
      </c>
      <c r="U65" s="10">
        <f t="shared" ref="U65:AI65" si="18">U66+U69+U134+U151</f>
        <v>-70531955.180000007</v>
      </c>
      <c r="V65" s="10">
        <f t="shared" si="18"/>
        <v>1352468167.9099998</v>
      </c>
      <c r="W65" s="10">
        <f t="shared" si="18"/>
        <v>30677700</v>
      </c>
      <c r="X65" s="10">
        <f t="shared" si="18"/>
        <v>1383145867.9099998</v>
      </c>
      <c r="Y65" s="10">
        <f t="shared" si="18"/>
        <v>0</v>
      </c>
      <c r="Z65" s="10">
        <f t="shared" si="18"/>
        <v>1383145867.9099998</v>
      </c>
      <c r="AA65" s="10">
        <f t="shared" si="18"/>
        <v>1749222671.52</v>
      </c>
      <c r="AB65" s="10">
        <f t="shared" si="18"/>
        <v>17521548.330000002</v>
      </c>
      <c r="AC65" s="10">
        <f t="shared" si="18"/>
        <v>1766744219.8499999</v>
      </c>
      <c r="AD65" s="10">
        <f t="shared" si="18"/>
        <v>222222222.22</v>
      </c>
      <c r="AE65" s="10">
        <f t="shared" si="18"/>
        <v>1988966442.0699999</v>
      </c>
      <c r="AF65" s="10">
        <f t="shared" si="18"/>
        <v>-141299182.34999999</v>
      </c>
      <c r="AG65" s="10">
        <f t="shared" si="18"/>
        <v>1847667259.72</v>
      </c>
      <c r="AH65" s="10">
        <f t="shared" si="18"/>
        <v>-56460527.820000008</v>
      </c>
      <c r="AI65" s="10">
        <f t="shared" si="18"/>
        <v>1791206731.9000001</v>
      </c>
      <c r="AJ65" s="55"/>
      <c r="AK65" s="59">
        <f>1453677823.09-T65</f>
        <v>0</v>
      </c>
    </row>
    <row r="66" spans="1:37" s="27" customFormat="1" x14ac:dyDescent="0.2">
      <c r="A66" s="6" t="s">
        <v>68</v>
      </c>
      <c r="B66" s="7" t="s">
        <v>69</v>
      </c>
      <c r="C66" s="8">
        <f>C67</f>
        <v>48709400</v>
      </c>
      <c r="D66" s="8"/>
      <c r="E66" s="8">
        <f t="shared" si="1"/>
        <v>48709400</v>
      </c>
      <c r="F66" s="8"/>
      <c r="G66" s="8">
        <f>E66</f>
        <v>48709400</v>
      </c>
      <c r="H66" s="8"/>
      <c r="I66" s="8">
        <f>G66</f>
        <v>48709400</v>
      </c>
      <c r="J66" s="8">
        <f t="shared" ref="J66:N66" si="19">SUM(J67:J68)</f>
        <v>3100000</v>
      </c>
      <c r="K66" s="8">
        <f t="shared" si="19"/>
        <v>51809400</v>
      </c>
      <c r="L66" s="8">
        <f t="shared" si="19"/>
        <v>0</v>
      </c>
      <c r="M66" s="8">
        <f t="shared" si="19"/>
        <v>51809400</v>
      </c>
      <c r="N66" s="8">
        <f t="shared" si="19"/>
        <v>0</v>
      </c>
      <c r="O66" s="8">
        <f>SUM(O67:O68)</f>
        <v>51809400</v>
      </c>
      <c r="P66" s="8">
        <f>SUM(P67:P68)</f>
        <v>22344700</v>
      </c>
      <c r="Q66" s="8">
        <f>SUM(Q67:Q68)</f>
        <v>74154100</v>
      </c>
      <c r="R66" s="8">
        <f t="shared" ref="R66:AH66" si="20">SUM(R67:R68)</f>
        <v>38977200</v>
      </c>
      <c r="S66" s="8">
        <f t="shared" si="20"/>
        <v>0</v>
      </c>
      <c r="T66" s="8">
        <f>SUM(T67:T68)</f>
        <v>38977200</v>
      </c>
      <c r="U66" s="8">
        <f t="shared" si="20"/>
        <v>0</v>
      </c>
      <c r="V66" s="8">
        <f t="shared" si="20"/>
        <v>38977200</v>
      </c>
      <c r="W66" s="8">
        <f t="shared" si="20"/>
        <v>0</v>
      </c>
      <c r="X66" s="8">
        <f t="shared" si="20"/>
        <v>38977200</v>
      </c>
      <c r="Y66" s="8">
        <f t="shared" si="20"/>
        <v>0</v>
      </c>
      <c r="Z66" s="8">
        <f t="shared" si="20"/>
        <v>38977200</v>
      </c>
      <c r="AA66" s="8">
        <f t="shared" si="20"/>
        <v>10600</v>
      </c>
      <c r="AB66" s="8">
        <f t="shared" si="20"/>
        <v>0</v>
      </c>
      <c r="AC66" s="8">
        <f t="shared" si="20"/>
        <v>10600</v>
      </c>
      <c r="AD66" s="8">
        <f t="shared" si="20"/>
        <v>0</v>
      </c>
      <c r="AE66" s="8">
        <f t="shared" si="20"/>
        <v>10600</v>
      </c>
      <c r="AF66" s="8">
        <f t="shared" si="20"/>
        <v>0</v>
      </c>
      <c r="AG66" s="8">
        <f t="shared" si="20"/>
        <v>10600</v>
      </c>
      <c r="AH66" s="8">
        <f t="shared" si="20"/>
        <v>0</v>
      </c>
      <c r="AI66" s="8">
        <f>SUM(AI67:AI68)</f>
        <v>10600</v>
      </c>
      <c r="AJ66" s="55"/>
      <c r="AK66" s="59">
        <f>SUM(T67:T68)-T66</f>
        <v>0</v>
      </c>
    </row>
    <row r="67" spans="1:37" ht="25.5" x14ac:dyDescent="0.2">
      <c r="A67" s="11" t="s">
        <v>70</v>
      </c>
      <c r="B67" s="12" t="s">
        <v>71</v>
      </c>
      <c r="C67" s="10">
        <v>48709400</v>
      </c>
      <c r="D67" s="10"/>
      <c r="E67" s="10">
        <f t="shared" si="1"/>
        <v>48709400</v>
      </c>
      <c r="F67" s="10"/>
      <c r="G67" s="10">
        <f t="shared" ref="G67:G70" si="21">E67</f>
        <v>48709400</v>
      </c>
      <c r="H67" s="10"/>
      <c r="I67" s="10">
        <f t="shared" ref="I67" si="22">G67</f>
        <v>48709400</v>
      </c>
      <c r="J67" s="10"/>
      <c r="K67" s="10">
        <f t="shared" si="3"/>
        <v>48709400</v>
      </c>
      <c r="L67" s="10"/>
      <c r="M67" s="10">
        <f t="shared" ref="M67" si="23">K67+L67</f>
        <v>48709400</v>
      </c>
      <c r="N67" s="10"/>
      <c r="O67" s="10">
        <f t="shared" ref="O67" si="24">M67+N67</f>
        <v>48709400</v>
      </c>
      <c r="P67" s="10"/>
      <c r="Q67" s="10">
        <f t="shared" si="6"/>
        <v>48709400</v>
      </c>
      <c r="R67" s="10">
        <v>38977200</v>
      </c>
      <c r="S67" s="10"/>
      <c r="T67" s="10">
        <f t="shared" ref="T67:T166" si="25">SUM(R67:S67)</f>
        <v>38977200</v>
      </c>
      <c r="U67" s="10"/>
      <c r="V67" s="10">
        <f t="shared" ref="V67" si="26">SUM(T67:U67)</f>
        <v>38977200</v>
      </c>
      <c r="W67" s="10"/>
      <c r="X67" s="10">
        <f t="shared" ref="X67" si="27">SUM(V67:W67)</f>
        <v>38977200</v>
      </c>
      <c r="Y67" s="10"/>
      <c r="Z67" s="10">
        <f t="shared" ref="Z67" si="28">SUM(X67:Y67)</f>
        <v>38977200</v>
      </c>
      <c r="AA67" s="10">
        <v>10600</v>
      </c>
      <c r="AB67" s="10"/>
      <c r="AC67" s="10">
        <f t="shared" ref="AC67:AC166" si="29">SUM(AA67:AB67)</f>
        <v>10600</v>
      </c>
      <c r="AD67" s="10"/>
      <c r="AE67" s="10">
        <f t="shared" ref="AE67" si="30">SUM(AC67:AD67)</f>
        <v>10600</v>
      </c>
      <c r="AF67" s="10"/>
      <c r="AG67" s="10">
        <f t="shared" ref="AG67" si="31">SUM(AE67:AF67)</f>
        <v>10600</v>
      </c>
      <c r="AH67" s="10"/>
      <c r="AI67" s="10">
        <f t="shared" ref="AI67" si="32">SUM(AG67:AH67)</f>
        <v>10600</v>
      </c>
      <c r="AK67" s="59"/>
    </row>
    <row r="68" spans="1:37" ht="25.5" x14ac:dyDescent="0.2">
      <c r="A68" s="11" t="s">
        <v>186</v>
      </c>
      <c r="B68" s="12" t="s">
        <v>187</v>
      </c>
      <c r="C68" s="10"/>
      <c r="D68" s="10"/>
      <c r="E68" s="10"/>
      <c r="F68" s="10"/>
      <c r="G68" s="10"/>
      <c r="H68" s="10"/>
      <c r="I68" s="10"/>
      <c r="J68" s="10">
        <v>3100000</v>
      </c>
      <c r="K68" s="10">
        <f>J68</f>
        <v>3100000</v>
      </c>
      <c r="L68" s="10"/>
      <c r="M68" s="10">
        <v>3100000</v>
      </c>
      <c r="N68" s="10"/>
      <c r="O68" s="10">
        <v>3100000</v>
      </c>
      <c r="P68" s="10">
        <v>22344700</v>
      </c>
      <c r="Q68" s="10">
        <f t="shared" si="6"/>
        <v>25444700</v>
      </c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K68" s="59"/>
    </row>
    <row r="69" spans="1:37" s="27" customFormat="1" ht="25.5" x14ac:dyDescent="0.2">
      <c r="A69" s="6" t="s">
        <v>72</v>
      </c>
      <c r="B69" s="7" t="s">
        <v>73</v>
      </c>
      <c r="C69" s="8">
        <f>SUM(C70:C99)</f>
        <v>258895922.49000001</v>
      </c>
      <c r="D69" s="8">
        <f t="shared" ref="D69" si="33">SUM(D70:D99)</f>
        <v>332754147.98000002</v>
      </c>
      <c r="E69" s="8">
        <f>SUM(E70:E116)</f>
        <v>591650070.47000003</v>
      </c>
      <c r="F69" s="8">
        <f>SUM(F70:F122)</f>
        <v>41769999.57</v>
      </c>
      <c r="G69" s="8">
        <f>SUM(G70:G130)</f>
        <v>634420070.03999996</v>
      </c>
      <c r="H69" s="8">
        <f>SUM(H70:H130)</f>
        <v>34370236.369999997</v>
      </c>
      <c r="I69" s="8">
        <f>SUM(I70:I130)</f>
        <v>668790306.40999997</v>
      </c>
      <c r="J69" s="8">
        <f t="shared" ref="J69:S69" si="34">SUM(J70:J130)</f>
        <v>0</v>
      </c>
      <c r="K69" s="8">
        <f t="shared" si="3"/>
        <v>668790306.40999997</v>
      </c>
      <c r="L69" s="8">
        <f>SUM(L70:L132)</f>
        <v>6854896.6100000003</v>
      </c>
      <c r="M69" s="8">
        <f>SUM(M70:M133)</f>
        <v>675645203.01999998</v>
      </c>
      <c r="N69" s="8">
        <f t="shared" ref="N69:O69" si="35">SUM(N70:N133)</f>
        <v>-2776887.84</v>
      </c>
      <c r="O69" s="8">
        <f t="shared" si="35"/>
        <v>672868315.17999995</v>
      </c>
      <c r="P69" s="8">
        <f>SUM(P70:P132)</f>
        <v>1061301.32</v>
      </c>
      <c r="Q69" s="8">
        <f>SUM(Q70:Q133)</f>
        <v>673929616.5</v>
      </c>
      <c r="R69" s="8">
        <f t="shared" si="34"/>
        <v>455259342.73000002</v>
      </c>
      <c r="S69" s="8">
        <f t="shared" si="34"/>
        <v>295402637.16000003</v>
      </c>
      <c r="T69" s="8">
        <f>SUM(T70:T133)</f>
        <v>680130024.71000004</v>
      </c>
      <c r="U69" s="8">
        <f t="shared" ref="U69:AH69" si="36">SUM(U70:U133)</f>
        <v>-70531955.180000007</v>
      </c>
      <c r="V69" s="8">
        <f t="shared" si="36"/>
        <v>609598069.52999997</v>
      </c>
      <c r="W69" s="8">
        <f t="shared" si="36"/>
        <v>0</v>
      </c>
      <c r="X69" s="8">
        <f t="shared" si="36"/>
        <v>609598069.52999997</v>
      </c>
      <c r="Y69" s="8">
        <f t="shared" si="36"/>
        <v>0</v>
      </c>
      <c r="Z69" s="8">
        <f t="shared" si="36"/>
        <v>609598069.52999997</v>
      </c>
      <c r="AA69" s="8">
        <f t="shared" si="36"/>
        <v>1014107471.52</v>
      </c>
      <c r="AB69" s="8">
        <f t="shared" si="36"/>
        <v>17019282.07</v>
      </c>
      <c r="AC69" s="8">
        <f t="shared" si="36"/>
        <v>1031126753.59</v>
      </c>
      <c r="AD69" s="8">
        <f t="shared" si="36"/>
        <v>222222222.22</v>
      </c>
      <c r="AE69" s="8">
        <f t="shared" si="36"/>
        <v>1253348975.8099999</v>
      </c>
      <c r="AF69" s="8">
        <f t="shared" si="36"/>
        <v>-141299182.34999999</v>
      </c>
      <c r="AG69" s="8">
        <f t="shared" si="36"/>
        <v>1112049793.46</v>
      </c>
      <c r="AH69" s="8">
        <f t="shared" si="36"/>
        <v>-87005427.820000008</v>
      </c>
      <c r="AI69" s="29">
        <f>SUM(AI70:AI133)</f>
        <v>1025044365.6400001</v>
      </c>
      <c r="AJ69" s="55"/>
      <c r="AK69" s="59">
        <f>SUM(T70:T133)-T69</f>
        <v>0</v>
      </c>
    </row>
    <row r="70" spans="1:37" ht="51" x14ac:dyDescent="0.2">
      <c r="A70" s="11" t="s">
        <v>74</v>
      </c>
      <c r="B70" s="12" t="s">
        <v>75</v>
      </c>
      <c r="C70" s="10">
        <v>5365800</v>
      </c>
      <c r="D70" s="10">
        <v>-50</v>
      </c>
      <c r="E70" s="10">
        <f t="shared" si="1"/>
        <v>5365750</v>
      </c>
      <c r="F70" s="10"/>
      <c r="G70" s="10">
        <f t="shared" si="21"/>
        <v>5365750</v>
      </c>
      <c r="H70" s="10"/>
      <c r="I70" s="10">
        <f t="shared" ref="I70" si="37">G70</f>
        <v>5365750</v>
      </c>
      <c r="J70" s="10"/>
      <c r="K70" s="10">
        <f t="shared" si="3"/>
        <v>5365750</v>
      </c>
      <c r="L70" s="10"/>
      <c r="M70" s="10">
        <f t="shared" ref="M70:M140" si="38">K70+L70</f>
        <v>5365750</v>
      </c>
      <c r="N70" s="10"/>
      <c r="O70" s="10">
        <f t="shared" ref="O70:O133" si="39">M70+N70</f>
        <v>5365750</v>
      </c>
      <c r="P70" s="10"/>
      <c r="Q70" s="10">
        <f>SUM(O70:P70)</f>
        <v>5365750</v>
      </c>
      <c r="R70" s="10">
        <v>5548000</v>
      </c>
      <c r="S70" s="10"/>
      <c r="T70" s="10">
        <f t="shared" si="25"/>
        <v>5548000</v>
      </c>
      <c r="U70" s="10"/>
      <c r="V70" s="10">
        <f t="shared" ref="V70:V72" si="40">SUM(T70:U70)</f>
        <v>5548000</v>
      </c>
      <c r="W70" s="10"/>
      <c r="X70" s="10">
        <f t="shared" ref="X70" si="41">SUM(V70:W70)</f>
        <v>5548000</v>
      </c>
      <c r="Y70" s="10"/>
      <c r="Z70" s="10">
        <f t="shared" ref="Z70" si="42">SUM(X70:Y70)</f>
        <v>5548000</v>
      </c>
      <c r="AA70" s="10">
        <v>5769500</v>
      </c>
      <c r="AB70" s="10"/>
      <c r="AC70" s="10">
        <f t="shared" si="29"/>
        <v>5769500</v>
      </c>
      <c r="AD70" s="10"/>
      <c r="AE70" s="10">
        <f t="shared" ref="AE70:AE72" si="43">SUM(AC70:AD70)</f>
        <v>5769500</v>
      </c>
      <c r="AF70" s="10"/>
      <c r="AG70" s="10">
        <f t="shared" ref="AG70:AG72" si="44">SUM(AE70:AF70)</f>
        <v>5769500</v>
      </c>
      <c r="AH70" s="10"/>
      <c r="AI70" s="10">
        <f t="shared" ref="AI70" si="45">SUM(AG70:AH70)</f>
        <v>5769500</v>
      </c>
      <c r="AK70" s="59"/>
    </row>
    <row r="71" spans="1:37" ht="76.5" x14ac:dyDescent="0.2">
      <c r="A71" s="15" t="s">
        <v>76</v>
      </c>
      <c r="B71" s="12" t="s">
        <v>77</v>
      </c>
      <c r="C71" s="10">
        <v>0</v>
      </c>
      <c r="D71" s="10"/>
      <c r="E71" s="10">
        <f t="shared" si="1"/>
        <v>0</v>
      </c>
      <c r="F71" s="10"/>
      <c r="G71" s="10">
        <f>E71</f>
        <v>0</v>
      </c>
      <c r="H71" s="10"/>
      <c r="I71" s="10">
        <f>G71</f>
        <v>0</v>
      </c>
      <c r="J71" s="10"/>
      <c r="K71" s="10">
        <f t="shared" si="3"/>
        <v>0</v>
      </c>
      <c r="L71" s="10"/>
      <c r="M71" s="10">
        <f t="shared" si="38"/>
        <v>0</v>
      </c>
      <c r="N71" s="10"/>
      <c r="O71" s="10">
        <f t="shared" si="39"/>
        <v>0</v>
      </c>
      <c r="P71" s="10"/>
      <c r="Q71" s="10">
        <f t="shared" ref="Q71:Q133" si="46">SUM(O71:P71)</f>
        <v>0</v>
      </c>
      <c r="R71" s="10">
        <v>97644600</v>
      </c>
      <c r="S71" s="10">
        <v>-4.33</v>
      </c>
      <c r="T71" s="10">
        <v>28455035</v>
      </c>
      <c r="U71" s="10">
        <v>-69189560.670000002</v>
      </c>
      <c r="V71" s="10">
        <f t="shared" si="40"/>
        <v>-40734525.670000002</v>
      </c>
      <c r="W71" s="10"/>
      <c r="X71" s="10">
        <f>V71</f>
        <v>-40734525.670000002</v>
      </c>
      <c r="Y71" s="10"/>
      <c r="Z71" s="10">
        <f>X71</f>
        <v>-40734525.670000002</v>
      </c>
      <c r="AA71" s="10">
        <v>593818200</v>
      </c>
      <c r="AB71" s="10">
        <v>-62.26</v>
      </c>
      <c r="AC71" s="10">
        <f t="shared" si="29"/>
        <v>593818137.74000001</v>
      </c>
      <c r="AD71" s="10"/>
      <c r="AE71" s="10">
        <f t="shared" si="43"/>
        <v>593818137.74000001</v>
      </c>
      <c r="AF71" s="10">
        <v>-504673172.74000001</v>
      </c>
      <c r="AG71" s="10">
        <f t="shared" si="44"/>
        <v>89144965</v>
      </c>
      <c r="AH71" s="10"/>
      <c r="AI71" s="10">
        <f>AG71</f>
        <v>89144965</v>
      </c>
      <c r="AK71" s="59"/>
    </row>
    <row r="72" spans="1:37" ht="63.75" x14ac:dyDescent="0.2">
      <c r="A72" s="15" t="s">
        <v>78</v>
      </c>
      <c r="B72" s="12" t="s">
        <v>79</v>
      </c>
      <c r="C72" s="10"/>
      <c r="D72" s="10"/>
      <c r="E72" s="10"/>
      <c r="F72" s="10"/>
      <c r="G72" s="10"/>
      <c r="H72" s="10"/>
      <c r="I72" s="10"/>
      <c r="J72" s="10"/>
      <c r="K72" s="10">
        <f t="shared" si="3"/>
        <v>0</v>
      </c>
      <c r="L72" s="10"/>
      <c r="M72" s="10">
        <f t="shared" si="38"/>
        <v>0</v>
      </c>
      <c r="N72" s="10"/>
      <c r="O72" s="10">
        <f t="shared" si="39"/>
        <v>0</v>
      </c>
      <c r="P72" s="10"/>
      <c r="Q72" s="10">
        <f t="shared" si="46"/>
        <v>0</v>
      </c>
      <c r="R72" s="10">
        <v>1893100</v>
      </c>
      <c r="S72" s="10">
        <v>9.51</v>
      </c>
      <c r="T72" s="10">
        <v>550715</v>
      </c>
      <c r="U72" s="10">
        <v>-1342394.51</v>
      </c>
      <c r="V72" s="10">
        <f t="shared" si="40"/>
        <v>-791679.51</v>
      </c>
      <c r="W72" s="10"/>
      <c r="X72" s="10">
        <f>V72</f>
        <v>-791679.51</v>
      </c>
      <c r="Y72" s="10"/>
      <c r="Z72" s="10">
        <f>X72</f>
        <v>-791679.51</v>
      </c>
      <c r="AA72" s="10">
        <v>11512800</v>
      </c>
      <c r="AB72" s="10">
        <v>0.63</v>
      </c>
      <c r="AC72" s="10">
        <f t="shared" si="29"/>
        <v>11512800.630000001</v>
      </c>
      <c r="AD72" s="10"/>
      <c r="AE72" s="10">
        <f t="shared" si="43"/>
        <v>11512800.630000001</v>
      </c>
      <c r="AF72" s="10">
        <v>-9783515.6300000008</v>
      </c>
      <c r="AG72" s="10">
        <f t="shared" si="44"/>
        <v>1729285</v>
      </c>
      <c r="AH72" s="10"/>
      <c r="AI72" s="10">
        <f t="shared" ref="AI72" si="47">AG72</f>
        <v>1729285</v>
      </c>
      <c r="AK72" s="59"/>
    </row>
    <row r="73" spans="1:37" ht="76.5" x14ac:dyDescent="0.2">
      <c r="A73" s="15" t="s">
        <v>80</v>
      </c>
      <c r="B73" s="12" t="s">
        <v>77</v>
      </c>
      <c r="C73" s="10"/>
      <c r="D73" s="10"/>
      <c r="E73" s="10"/>
      <c r="F73" s="10"/>
      <c r="G73" s="10"/>
      <c r="H73" s="10"/>
      <c r="I73" s="10"/>
      <c r="J73" s="10"/>
      <c r="K73" s="10">
        <f t="shared" si="3"/>
        <v>0</v>
      </c>
      <c r="L73" s="10"/>
      <c r="M73" s="10">
        <f t="shared" si="38"/>
        <v>0</v>
      </c>
      <c r="N73" s="10"/>
      <c r="O73" s="10">
        <f t="shared" si="39"/>
        <v>0</v>
      </c>
      <c r="P73" s="10">
        <v>0</v>
      </c>
      <c r="Q73" s="10">
        <f t="shared" si="46"/>
        <v>0</v>
      </c>
      <c r="R73" s="10"/>
      <c r="S73" s="10"/>
      <c r="T73" s="10">
        <v>0</v>
      </c>
      <c r="U73" s="10"/>
      <c r="V73" s="10"/>
      <c r="W73" s="10"/>
      <c r="X73" s="10"/>
      <c r="Y73" s="10"/>
      <c r="Z73" s="10"/>
      <c r="AA73" s="10"/>
      <c r="AB73" s="16"/>
      <c r="AC73" s="10"/>
      <c r="AD73" s="10"/>
      <c r="AE73" s="10"/>
      <c r="AF73" s="10">
        <v>361229801.24000001</v>
      </c>
      <c r="AG73" s="10">
        <f>AF73</f>
        <v>361229801.24000001</v>
      </c>
      <c r="AH73" s="10">
        <v>-85518975.780000001</v>
      </c>
      <c r="AI73" s="10">
        <f>AG73+AH73</f>
        <v>275710825.46000004</v>
      </c>
      <c r="AK73" s="59"/>
    </row>
    <row r="74" spans="1:37" ht="51.75" customHeight="1" x14ac:dyDescent="0.2">
      <c r="A74" s="15" t="s">
        <v>81</v>
      </c>
      <c r="B74" s="12" t="s">
        <v>79</v>
      </c>
      <c r="C74" s="17"/>
      <c r="D74" s="17"/>
      <c r="E74" s="17"/>
      <c r="F74" s="18"/>
      <c r="G74" s="18"/>
      <c r="H74" s="18"/>
      <c r="I74" s="18"/>
      <c r="J74" s="18"/>
      <c r="K74" s="10">
        <f t="shared" si="3"/>
        <v>0</v>
      </c>
      <c r="L74" s="30"/>
      <c r="M74" s="10">
        <f t="shared" si="38"/>
        <v>0</v>
      </c>
      <c r="N74" s="30"/>
      <c r="O74" s="10">
        <f t="shared" si="39"/>
        <v>0</v>
      </c>
      <c r="P74" s="10">
        <v>0</v>
      </c>
      <c r="Q74" s="10">
        <f t="shared" si="46"/>
        <v>0</v>
      </c>
      <c r="R74" s="41"/>
      <c r="S74" s="41"/>
      <c r="T74" s="10">
        <v>0</v>
      </c>
      <c r="U74" s="10"/>
      <c r="V74" s="10"/>
      <c r="W74" s="10"/>
      <c r="X74" s="10"/>
      <c r="Y74" s="10"/>
      <c r="Z74" s="10"/>
      <c r="AA74" s="10"/>
      <c r="AB74" s="16"/>
      <c r="AC74" s="10"/>
      <c r="AD74" s="41"/>
      <c r="AE74" s="10"/>
      <c r="AF74" s="10">
        <v>7003434.9199999999</v>
      </c>
      <c r="AG74" s="10">
        <f>AF74</f>
        <v>7003434.9199999999</v>
      </c>
      <c r="AH74" s="10">
        <v>-1486452.04</v>
      </c>
      <c r="AI74" s="10">
        <f>AG74+AH74</f>
        <v>5516982.8799999999</v>
      </c>
      <c r="AK74" s="59"/>
    </row>
    <row r="75" spans="1:37" ht="38.25" x14ac:dyDescent="0.2">
      <c r="A75" s="15" t="s">
        <v>82</v>
      </c>
      <c r="B75" s="12" t="s">
        <v>83</v>
      </c>
      <c r="C75" s="10"/>
      <c r="D75" s="10"/>
      <c r="E75" s="42"/>
      <c r="F75" s="10"/>
      <c r="G75" s="10"/>
      <c r="H75" s="10">
        <v>1465524</v>
      </c>
      <c r="I75" s="10">
        <f>H75</f>
        <v>1465524</v>
      </c>
      <c r="J75" s="10"/>
      <c r="K75" s="10">
        <f t="shared" si="3"/>
        <v>1465524</v>
      </c>
      <c r="L75" s="10"/>
      <c r="M75" s="10">
        <f t="shared" si="38"/>
        <v>1465524</v>
      </c>
      <c r="N75" s="10"/>
      <c r="O75" s="10">
        <f t="shared" si="39"/>
        <v>1465524</v>
      </c>
      <c r="P75" s="10"/>
      <c r="Q75" s="10">
        <f t="shared" si="46"/>
        <v>1465524</v>
      </c>
      <c r="R75" s="10"/>
      <c r="S75" s="10"/>
      <c r="T75" s="42"/>
      <c r="U75" s="10"/>
      <c r="V75" s="42"/>
      <c r="W75" s="10"/>
      <c r="X75" s="42"/>
      <c r="Y75" s="10"/>
      <c r="Z75" s="42"/>
      <c r="AA75" s="10"/>
      <c r="AB75" s="10"/>
      <c r="AC75" s="42"/>
      <c r="AD75" s="10"/>
      <c r="AE75" s="42"/>
      <c r="AF75" s="10"/>
      <c r="AG75" s="42"/>
      <c r="AH75" s="10"/>
      <c r="AI75" s="42"/>
      <c r="AK75" s="59"/>
    </row>
    <row r="76" spans="1:37" ht="38.25" x14ac:dyDescent="0.2">
      <c r="A76" s="15" t="s">
        <v>84</v>
      </c>
      <c r="B76" s="12" t="s">
        <v>85</v>
      </c>
      <c r="C76" s="10"/>
      <c r="D76" s="10">
        <v>11127171</v>
      </c>
      <c r="E76" s="10">
        <f t="shared" si="1"/>
        <v>11127171</v>
      </c>
      <c r="F76" s="10"/>
      <c r="G76" s="10">
        <f t="shared" ref="G76:G153" si="48">E76</f>
        <v>11127171</v>
      </c>
      <c r="H76" s="10"/>
      <c r="I76" s="10">
        <f t="shared" ref="I76:I90" si="49">G76</f>
        <v>11127171</v>
      </c>
      <c r="J76" s="10"/>
      <c r="K76" s="10">
        <f t="shared" si="3"/>
        <v>11127171</v>
      </c>
      <c r="L76" s="10"/>
      <c r="M76" s="10">
        <f t="shared" si="38"/>
        <v>11127171</v>
      </c>
      <c r="N76" s="10"/>
      <c r="O76" s="10">
        <f t="shared" si="39"/>
        <v>11127171</v>
      </c>
      <c r="P76" s="10"/>
      <c r="Q76" s="10">
        <f t="shared" si="46"/>
        <v>11127171</v>
      </c>
      <c r="R76" s="10"/>
      <c r="S76" s="10"/>
      <c r="T76" s="10">
        <f t="shared" si="25"/>
        <v>0</v>
      </c>
      <c r="U76" s="10"/>
      <c r="V76" s="10">
        <f t="shared" ref="V76:V90" si="50">SUM(T76:U76)</f>
        <v>0</v>
      </c>
      <c r="W76" s="10"/>
      <c r="X76" s="10">
        <f t="shared" ref="X76" si="51">SUM(V76:W76)</f>
        <v>0</v>
      </c>
      <c r="Y76" s="10"/>
      <c r="Z76" s="10">
        <f t="shared" ref="Z76" si="52">SUM(X76:Y76)</f>
        <v>0</v>
      </c>
      <c r="AA76" s="10"/>
      <c r="AB76" s="10"/>
      <c r="AC76" s="10">
        <f t="shared" si="29"/>
        <v>0</v>
      </c>
      <c r="AD76" s="10"/>
      <c r="AE76" s="10">
        <f t="shared" ref="AE76:AE90" si="53">SUM(AC76:AD76)</f>
        <v>0</v>
      </c>
      <c r="AF76" s="10"/>
      <c r="AG76" s="10">
        <f t="shared" ref="AG76:AG90" si="54">SUM(AE76:AF76)</f>
        <v>0</v>
      </c>
      <c r="AH76" s="10"/>
      <c r="AI76" s="10">
        <f t="shared" ref="AI76:AI77" si="55">SUM(AG76:AH76)</f>
        <v>0</v>
      </c>
      <c r="AK76" s="59"/>
    </row>
    <row r="77" spans="1:37" ht="25.5" x14ac:dyDescent="0.2">
      <c r="A77" s="15" t="s">
        <v>86</v>
      </c>
      <c r="B77" s="12" t="s">
        <v>87</v>
      </c>
      <c r="C77" s="10"/>
      <c r="D77" s="10"/>
      <c r="E77" s="10"/>
      <c r="F77" s="10"/>
      <c r="G77" s="10"/>
      <c r="H77" s="10">
        <v>13397959.199999999</v>
      </c>
      <c r="I77" s="10">
        <f>H77</f>
        <v>13397959.199999999</v>
      </c>
      <c r="J77" s="10"/>
      <c r="K77" s="10">
        <f t="shared" si="3"/>
        <v>13397959.199999999</v>
      </c>
      <c r="L77" s="10"/>
      <c r="M77" s="10">
        <f t="shared" si="38"/>
        <v>13397959.199999999</v>
      </c>
      <c r="N77" s="10"/>
      <c r="O77" s="10">
        <f t="shared" si="39"/>
        <v>13397959.199999999</v>
      </c>
      <c r="P77" s="10"/>
      <c r="Q77" s="10">
        <f t="shared" si="46"/>
        <v>13397959.199999999</v>
      </c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>
        <f t="shared" si="54"/>
        <v>0</v>
      </c>
      <c r="AH77" s="10"/>
      <c r="AI77" s="10">
        <f t="shared" si="55"/>
        <v>0</v>
      </c>
      <c r="AK77" s="59"/>
    </row>
    <row r="78" spans="1:37" ht="24" x14ac:dyDescent="0.2">
      <c r="A78" s="61" t="s">
        <v>193</v>
      </c>
      <c r="B78" s="50" t="s">
        <v>194</v>
      </c>
      <c r="C78" s="10"/>
      <c r="D78" s="10"/>
      <c r="E78" s="10"/>
      <c r="F78" s="10"/>
      <c r="G78" s="10"/>
      <c r="H78" s="10"/>
      <c r="I78" s="10"/>
      <c r="J78" s="10"/>
      <c r="K78" s="10"/>
      <c r="L78" s="10">
        <v>8273007.6100000003</v>
      </c>
      <c r="M78" s="10">
        <f t="shared" si="38"/>
        <v>8273007.6100000003</v>
      </c>
      <c r="N78" s="10"/>
      <c r="O78" s="10">
        <f t="shared" si="39"/>
        <v>8273007.6100000003</v>
      </c>
      <c r="P78" s="10"/>
      <c r="Q78" s="10">
        <f t="shared" si="46"/>
        <v>8273007.6100000003</v>
      </c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K78" s="59"/>
    </row>
    <row r="79" spans="1:37" ht="25.5" x14ac:dyDescent="0.2">
      <c r="A79" s="15" t="s">
        <v>88</v>
      </c>
      <c r="B79" s="12" t="s">
        <v>89</v>
      </c>
      <c r="C79" s="10"/>
      <c r="D79" s="10"/>
      <c r="E79" s="10"/>
      <c r="F79" s="10"/>
      <c r="G79" s="10"/>
      <c r="H79" s="10"/>
      <c r="I79" s="10"/>
      <c r="J79" s="10"/>
      <c r="K79" s="10">
        <f t="shared" si="3"/>
        <v>0</v>
      </c>
      <c r="L79" s="10"/>
      <c r="M79" s="10">
        <f t="shared" si="38"/>
        <v>0</v>
      </c>
      <c r="N79" s="10"/>
      <c r="O79" s="10">
        <f t="shared" si="39"/>
        <v>0</v>
      </c>
      <c r="P79" s="10"/>
      <c r="Q79" s="10">
        <f t="shared" si="46"/>
        <v>0</v>
      </c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>
        <v>4924269.8600000003</v>
      </c>
      <c r="AG79" s="10">
        <f t="shared" si="54"/>
        <v>4924269.8600000003</v>
      </c>
      <c r="AH79" s="10"/>
      <c r="AI79" s="10">
        <f>AG79</f>
        <v>4924269.8600000003</v>
      </c>
      <c r="AK79" s="59"/>
    </row>
    <row r="80" spans="1:37" ht="38.25" x14ac:dyDescent="0.2">
      <c r="A80" s="15" t="s">
        <v>90</v>
      </c>
      <c r="B80" s="12" t="s">
        <v>91</v>
      </c>
      <c r="C80" s="10"/>
      <c r="D80" s="10"/>
      <c r="E80" s="10">
        <f t="shared" si="1"/>
        <v>0</v>
      </c>
      <c r="F80" s="10"/>
      <c r="G80" s="10">
        <f t="shared" si="48"/>
        <v>0</v>
      </c>
      <c r="H80" s="10"/>
      <c r="I80" s="10">
        <f t="shared" si="49"/>
        <v>0</v>
      </c>
      <c r="J80" s="10"/>
      <c r="K80" s="10">
        <f t="shared" si="3"/>
        <v>0</v>
      </c>
      <c r="L80" s="10"/>
      <c r="M80" s="10">
        <f t="shared" si="38"/>
        <v>0</v>
      </c>
      <c r="N80" s="10"/>
      <c r="O80" s="10">
        <f t="shared" si="39"/>
        <v>0</v>
      </c>
      <c r="P80" s="10"/>
      <c r="Q80" s="10">
        <f t="shared" si="46"/>
        <v>0</v>
      </c>
      <c r="R80" s="10"/>
      <c r="S80" s="10">
        <v>1250000</v>
      </c>
      <c r="T80" s="10">
        <f t="shared" si="25"/>
        <v>1250000</v>
      </c>
      <c r="U80" s="10"/>
      <c r="V80" s="10">
        <f t="shared" si="50"/>
        <v>1250000</v>
      </c>
      <c r="W80" s="10"/>
      <c r="X80" s="10">
        <f t="shared" ref="X80:X90" si="56">SUM(V80:W80)</f>
        <v>1250000</v>
      </c>
      <c r="Y80" s="10"/>
      <c r="Z80" s="10">
        <f t="shared" ref="Z80:Z90" si="57">SUM(X80:Y80)</f>
        <v>1250000</v>
      </c>
      <c r="AA80" s="10"/>
      <c r="AB80" s="10"/>
      <c r="AC80" s="10">
        <f t="shared" si="29"/>
        <v>0</v>
      </c>
      <c r="AD80" s="10"/>
      <c r="AE80" s="10">
        <f t="shared" si="53"/>
        <v>0</v>
      </c>
      <c r="AF80" s="10"/>
      <c r="AG80" s="10">
        <f t="shared" si="54"/>
        <v>0</v>
      </c>
      <c r="AH80" s="10"/>
      <c r="AI80" s="10">
        <f t="shared" ref="AI80:AI90" si="58">SUM(AG80:AH80)</f>
        <v>0</v>
      </c>
      <c r="AK80" s="59"/>
    </row>
    <row r="81" spans="1:37" ht="25.5" x14ac:dyDescent="0.2">
      <c r="A81" s="15" t="s">
        <v>92</v>
      </c>
      <c r="B81" s="12" t="s">
        <v>93</v>
      </c>
      <c r="C81" s="10"/>
      <c r="D81" s="10">
        <v>8806635.0099999998</v>
      </c>
      <c r="E81" s="10">
        <f t="shared" si="1"/>
        <v>8806635.0099999998</v>
      </c>
      <c r="F81" s="10"/>
      <c r="G81" s="10">
        <f t="shared" si="48"/>
        <v>8806635.0099999998</v>
      </c>
      <c r="H81" s="10">
        <v>178814.93</v>
      </c>
      <c r="I81" s="10">
        <f>G81+H81</f>
        <v>8985449.9399999995</v>
      </c>
      <c r="J81" s="10"/>
      <c r="K81" s="10">
        <f t="shared" si="3"/>
        <v>8985449.9399999995</v>
      </c>
      <c r="L81" s="10"/>
      <c r="M81" s="10">
        <f t="shared" si="38"/>
        <v>8985449.9399999995</v>
      </c>
      <c r="N81" s="10"/>
      <c r="O81" s="10">
        <f t="shared" si="39"/>
        <v>8985449.9399999995</v>
      </c>
      <c r="P81" s="10"/>
      <c r="Q81" s="10">
        <f t="shared" si="46"/>
        <v>8985449.9399999995</v>
      </c>
      <c r="R81" s="10"/>
      <c r="S81" s="10"/>
      <c r="T81" s="10">
        <f t="shared" si="25"/>
        <v>0</v>
      </c>
      <c r="U81" s="10"/>
      <c r="V81" s="10">
        <f t="shared" si="50"/>
        <v>0</v>
      </c>
      <c r="W81" s="10"/>
      <c r="X81" s="10">
        <f t="shared" si="56"/>
        <v>0</v>
      </c>
      <c r="Y81" s="10"/>
      <c r="Z81" s="10">
        <f t="shared" si="57"/>
        <v>0</v>
      </c>
      <c r="AA81" s="10"/>
      <c r="AB81" s="10"/>
      <c r="AC81" s="10">
        <f t="shared" si="29"/>
        <v>0</v>
      </c>
      <c r="AD81" s="10"/>
      <c r="AE81" s="10">
        <f t="shared" si="53"/>
        <v>0</v>
      </c>
      <c r="AF81" s="10"/>
      <c r="AG81" s="10">
        <f t="shared" si="54"/>
        <v>0</v>
      </c>
      <c r="AH81" s="10"/>
      <c r="AI81" s="10">
        <f t="shared" si="58"/>
        <v>0</v>
      </c>
      <c r="AK81" s="59"/>
    </row>
    <row r="82" spans="1:37" ht="25.5" x14ac:dyDescent="0.2">
      <c r="A82" s="11" t="s">
        <v>94</v>
      </c>
      <c r="B82" s="12" t="s">
        <v>95</v>
      </c>
      <c r="C82" s="10"/>
      <c r="D82" s="10">
        <v>222222.22</v>
      </c>
      <c r="E82" s="10">
        <f t="shared" si="1"/>
        <v>222222.22</v>
      </c>
      <c r="F82" s="10"/>
      <c r="G82" s="10">
        <f t="shared" si="48"/>
        <v>222222.22</v>
      </c>
      <c r="H82" s="10"/>
      <c r="I82" s="10">
        <f t="shared" si="49"/>
        <v>222222.22</v>
      </c>
      <c r="J82" s="10"/>
      <c r="K82" s="10">
        <f t="shared" si="3"/>
        <v>222222.22</v>
      </c>
      <c r="L82" s="10"/>
      <c r="M82" s="10">
        <f t="shared" si="38"/>
        <v>222222.22</v>
      </c>
      <c r="N82" s="10"/>
      <c r="O82" s="10">
        <f t="shared" si="39"/>
        <v>222222.22</v>
      </c>
      <c r="P82" s="10"/>
      <c r="Q82" s="10">
        <f t="shared" si="46"/>
        <v>222222.22</v>
      </c>
      <c r="R82" s="10"/>
      <c r="S82" s="10"/>
      <c r="T82" s="10">
        <f t="shared" si="25"/>
        <v>0</v>
      </c>
      <c r="U82" s="10"/>
      <c r="V82" s="10">
        <f t="shared" si="50"/>
        <v>0</v>
      </c>
      <c r="W82" s="10"/>
      <c r="X82" s="10">
        <f t="shared" si="56"/>
        <v>0</v>
      </c>
      <c r="Y82" s="10"/>
      <c r="Z82" s="10">
        <f t="shared" si="57"/>
        <v>0</v>
      </c>
      <c r="AA82" s="10"/>
      <c r="AB82" s="10"/>
      <c r="AC82" s="10">
        <f t="shared" si="29"/>
        <v>0</v>
      </c>
      <c r="AD82" s="10"/>
      <c r="AE82" s="10">
        <f t="shared" si="53"/>
        <v>0</v>
      </c>
      <c r="AF82" s="10"/>
      <c r="AG82" s="10">
        <f t="shared" si="54"/>
        <v>0</v>
      </c>
      <c r="AH82" s="10"/>
      <c r="AI82" s="10">
        <f t="shared" si="58"/>
        <v>0</v>
      </c>
      <c r="AK82" s="59"/>
    </row>
    <row r="83" spans="1:37" ht="38.25" x14ac:dyDescent="0.2">
      <c r="A83" s="11" t="s">
        <v>96</v>
      </c>
      <c r="B83" s="12" t="s">
        <v>95</v>
      </c>
      <c r="C83" s="10"/>
      <c r="D83" s="10"/>
      <c r="E83" s="10">
        <f t="shared" si="1"/>
        <v>0</v>
      </c>
      <c r="F83" s="10"/>
      <c r="G83" s="10">
        <f t="shared" si="48"/>
        <v>0</v>
      </c>
      <c r="H83" s="10"/>
      <c r="I83" s="10">
        <f t="shared" si="49"/>
        <v>0</v>
      </c>
      <c r="J83" s="10"/>
      <c r="K83" s="10">
        <f t="shared" si="3"/>
        <v>0</v>
      </c>
      <c r="L83" s="10"/>
      <c r="M83" s="10">
        <f t="shared" si="38"/>
        <v>0</v>
      </c>
      <c r="N83" s="10"/>
      <c r="O83" s="10">
        <f t="shared" si="39"/>
        <v>0</v>
      </c>
      <c r="P83" s="10"/>
      <c r="Q83" s="10">
        <f t="shared" si="46"/>
        <v>0</v>
      </c>
      <c r="R83" s="10"/>
      <c r="S83" s="10">
        <v>2540624.5</v>
      </c>
      <c r="T83" s="10">
        <f t="shared" si="25"/>
        <v>2540624.5</v>
      </c>
      <c r="U83" s="10"/>
      <c r="V83" s="10">
        <f t="shared" si="50"/>
        <v>2540624.5</v>
      </c>
      <c r="W83" s="10"/>
      <c r="X83" s="10">
        <f t="shared" si="56"/>
        <v>2540624.5</v>
      </c>
      <c r="Y83" s="10"/>
      <c r="Z83" s="10">
        <f t="shared" si="57"/>
        <v>2540624.5</v>
      </c>
      <c r="AA83" s="10"/>
      <c r="AB83" s="10">
        <v>11415200</v>
      </c>
      <c r="AC83" s="10">
        <f t="shared" si="29"/>
        <v>11415200</v>
      </c>
      <c r="AD83" s="10"/>
      <c r="AE83" s="10">
        <f t="shared" si="53"/>
        <v>11415200</v>
      </c>
      <c r="AF83" s="10"/>
      <c r="AG83" s="10">
        <f t="shared" si="54"/>
        <v>11415200</v>
      </c>
      <c r="AH83" s="10"/>
      <c r="AI83" s="10">
        <f t="shared" si="58"/>
        <v>11415200</v>
      </c>
      <c r="AK83" s="59"/>
    </row>
    <row r="84" spans="1:37" ht="38.25" x14ac:dyDescent="0.2">
      <c r="A84" s="11" t="s">
        <v>97</v>
      </c>
      <c r="B84" s="12" t="s">
        <v>95</v>
      </c>
      <c r="C84" s="10"/>
      <c r="D84" s="10"/>
      <c r="E84" s="10">
        <f t="shared" ref="E84" si="59">SUM(C84:D84)</f>
        <v>0</v>
      </c>
      <c r="F84" s="10"/>
      <c r="G84" s="10">
        <f t="shared" si="48"/>
        <v>0</v>
      </c>
      <c r="H84" s="10"/>
      <c r="I84" s="10">
        <f t="shared" si="49"/>
        <v>0</v>
      </c>
      <c r="J84" s="10"/>
      <c r="K84" s="10">
        <f t="shared" si="3"/>
        <v>0</v>
      </c>
      <c r="L84" s="10"/>
      <c r="M84" s="10">
        <f t="shared" si="38"/>
        <v>0</v>
      </c>
      <c r="N84" s="10"/>
      <c r="O84" s="10">
        <f t="shared" si="39"/>
        <v>0</v>
      </c>
      <c r="P84" s="10"/>
      <c r="Q84" s="10">
        <f t="shared" si="46"/>
        <v>0</v>
      </c>
      <c r="R84" s="10"/>
      <c r="S84" s="10">
        <v>3499139.47</v>
      </c>
      <c r="T84" s="10">
        <f t="shared" si="25"/>
        <v>3499139.47</v>
      </c>
      <c r="U84" s="10"/>
      <c r="V84" s="10">
        <f t="shared" si="50"/>
        <v>3499139.47</v>
      </c>
      <c r="W84" s="10"/>
      <c r="X84" s="10">
        <f t="shared" si="56"/>
        <v>3499139.47</v>
      </c>
      <c r="Y84" s="10"/>
      <c r="Z84" s="10">
        <f t="shared" si="57"/>
        <v>3499139.47</v>
      </c>
      <c r="AA84" s="10"/>
      <c r="AB84" s="10"/>
      <c r="AC84" s="10">
        <f t="shared" si="29"/>
        <v>0</v>
      </c>
      <c r="AD84" s="10"/>
      <c r="AE84" s="10">
        <f t="shared" si="53"/>
        <v>0</v>
      </c>
      <c r="AF84" s="10"/>
      <c r="AG84" s="10">
        <f t="shared" si="54"/>
        <v>0</v>
      </c>
      <c r="AH84" s="10"/>
      <c r="AI84" s="10">
        <f t="shared" si="58"/>
        <v>0</v>
      </c>
      <c r="AK84" s="59"/>
    </row>
    <row r="85" spans="1:37" ht="38.25" x14ac:dyDescent="0.2">
      <c r="A85" s="11" t="s">
        <v>98</v>
      </c>
      <c r="B85" s="16" t="s">
        <v>99</v>
      </c>
      <c r="C85" s="10">
        <v>6932622.4900000002</v>
      </c>
      <c r="D85" s="10"/>
      <c r="E85" s="10">
        <f t="shared" si="1"/>
        <v>6932622.4900000002</v>
      </c>
      <c r="F85" s="10"/>
      <c r="G85" s="10">
        <f t="shared" si="48"/>
        <v>6932622.4900000002</v>
      </c>
      <c r="H85" s="10"/>
      <c r="I85" s="10">
        <f t="shared" si="49"/>
        <v>6932622.4900000002</v>
      </c>
      <c r="J85" s="10"/>
      <c r="K85" s="10">
        <f t="shared" si="3"/>
        <v>6932622.4900000002</v>
      </c>
      <c r="L85" s="10"/>
      <c r="M85" s="10">
        <f t="shared" si="38"/>
        <v>6932622.4900000002</v>
      </c>
      <c r="N85" s="10">
        <v>-2240507.84</v>
      </c>
      <c r="O85" s="10">
        <f t="shared" si="39"/>
        <v>4692114.6500000004</v>
      </c>
      <c r="P85" s="10"/>
      <c r="Q85" s="10">
        <f t="shared" si="46"/>
        <v>4692114.6500000004</v>
      </c>
      <c r="R85" s="10">
        <v>7003943.7300000004</v>
      </c>
      <c r="S85" s="10"/>
      <c r="T85" s="10">
        <f t="shared" si="25"/>
        <v>7003943.7300000004</v>
      </c>
      <c r="U85" s="10"/>
      <c r="V85" s="10">
        <f t="shared" si="50"/>
        <v>7003943.7300000004</v>
      </c>
      <c r="W85" s="10"/>
      <c r="X85" s="10">
        <f t="shared" si="56"/>
        <v>7003943.7300000004</v>
      </c>
      <c r="Y85" s="10"/>
      <c r="Z85" s="10">
        <f t="shared" si="57"/>
        <v>7003943.7300000004</v>
      </c>
      <c r="AA85" s="10">
        <v>7302292.5199999996</v>
      </c>
      <c r="AB85" s="10"/>
      <c r="AC85" s="10">
        <f t="shared" si="29"/>
        <v>7302292.5199999996</v>
      </c>
      <c r="AD85" s="10"/>
      <c r="AE85" s="10">
        <f t="shared" si="53"/>
        <v>7302292.5199999996</v>
      </c>
      <c r="AF85" s="10"/>
      <c r="AG85" s="10">
        <f t="shared" si="54"/>
        <v>7302292.5199999996</v>
      </c>
      <c r="AH85" s="10"/>
      <c r="AI85" s="10">
        <f t="shared" si="58"/>
        <v>7302292.5199999996</v>
      </c>
      <c r="AK85" s="59"/>
    </row>
    <row r="86" spans="1:37" ht="25.5" x14ac:dyDescent="0.2">
      <c r="A86" s="11" t="s">
        <v>100</v>
      </c>
      <c r="B86" s="16" t="s">
        <v>101</v>
      </c>
      <c r="C86" s="10"/>
      <c r="D86" s="10">
        <v>19834808.890000001</v>
      </c>
      <c r="E86" s="10">
        <f t="shared" si="1"/>
        <v>19834808.890000001</v>
      </c>
      <c r="F86" s="10"/>
      <c r="G86" s="10">
        <f t="shared" si="48"/>
        <v>19834808.890000001</v>
      </c>
      <c r="H86" s="10"/>
      <c r="I86" s="10">
        <f t="shared" si="49"/>
        <v>19834808.890000001</v>
      </c>
      <c r="J86" s="10"/>
      <c r="K86" s="10">
        <f t="shared" si="3"/>
        <v>19834808.890000001</v>
      </c>
      <c r="L86" s="10"/>
      <c r="M86" s="10">
        <f t="shared" si="38"/>
        <v>19834808.890000001</v>
      </c>
      <c r="N86" s="10"/>
      <c r="O86" s="10">
        <f t="shared" si="39"/>
        <v>19834808.890000001</v>
      </c>
      <c r="P86" s="10"/>
      <c r="Q86" s="10">
        <f t="shared" si="46"/>
        <v>19834808.890000001</v>
      </c>
      <c r="R86" s="10"/>
      <c r="S86" s="10"/>
      <c r="T86" s="10">
        <f t="shared" si="25"/>
        <v>0</v>
      </c>
      <c r="U86" s="10"/>
      <c r="V86" s="10">
        <f t="shared" si="50"/>
        <v>0</v>
      </c>
      <c r="W86" s="10"/>
      <c r="X86" s="10">
        <f t="shared" si="56"/>
        <v>0</v>
      </c>
      <c r="Y86" s="10"/>
      <c r="Z86" s="10">
        <f t="shared" si="57"/>
        <v>0</v>
      </c>
      <c r="AA86" s="10"/>
      <c r="AB86" s="10"/>
      <c r="AC86" s="10">
        <f t="shared" si="29"/>
        <v>0</v>
      </c>
      <c r="AD86" s="10"/>
      <c r="AE86" s="10">
        <f t="shared" si="53"/>
        <v>0</v>
      </c>
      <c r="AF86" s="10"/>
      <c r="AG86" s="10">
        <f t="shared" si="54"/>
        <v>0</v>
      </c>
      <c r="AH86" s="10"/>
      <c r="AI86" s="10">
        <f t="shared" si="58"/>
        <v>0</v>
      </c>
      <c r="AK86" s="59"/>
    </row>
    <row r="87" spans="1:37" ht="25.5" x14ac:dyDescent="0.2">
      <c r="A87" s="11" t="s">
        <v>102</v>
      </c>
      <c r="B87" s="16" t="s">
        <v>101</v>
      </c>
      <c r="C87" s="10"/>
      <c r="D87" s="10">
        <v>650300</v>
      </c>
      <c r="E87" s="10">
        <f t="shared" si="1"/>
        <v>650300</v>
      </c>
      <c r="F87" s="10"/>
      <c r="G87" s="10">
        <f t="shared" si="48"/>
        <v>650300</v>
      </c>
      <c r="H87" s="10"/>
      <c r="I87" s="10">
        <f t="shared" si="49"/>
        <v>650300</v>
      </c>
      <c r="J87" s="10"/>
      <c r="K87" s="10">
        <f t="shared" si="3"/>
        <v>650300</v>
      </c>
      <c r="L87" s="10"/>
      <c r="M87" s="10">
        <f t="shared" si="38"/>
        <v>650300</v>
      </c>
      <c r="N87" s="10"/>
      <c r="O87" s="10">
        <f t="shared" si="39"/>
        <v>650300</v>
      </c>
      <c r="P87" s="10"/>
      <c r="Q87" s="10">
        <f t="shared" si="46"/>
        <v>650300</v>
      </c>
      <c r="R87" s="10"/>
      <c r="S87" s="10"/>
      <c r="T87" s="10">
        <f t="shared" si="25"/>
        <v>0</v>
      </c>
      <c r="U87" s="10"/>
      <c r="V87" s="10">
        <f t="shared" si="50"/>
        <v>0</v>
      </c>
      <c r="W87" s="10"/>
      <c r="X87" s="10">
        <f t="shared" si="56"/>
        <v>0</v>
      </c>
      <c r="Y87" s="10"/>
      <c r="Z87" s="10">
        <f t="shared" si="57"/>
        <v>0</v>
      </c>
      <c r="AA87" s="10"/>
      <c r="AB87" s="10"/>
      <c r="AC87" s="10">
        <f t="shared" si="29"/>
        <v>0</v>
      </c>
      <c r="AD87" s="10"/>
      <c r="AE87" s="10">
        <f t="shared" si="53"/>
        <v>0</v>
      </c>
      <c r="AF87" s="10"/>
      <c r="AG87" s="10">
        <f t="shared" si="54"/>
        <v>0</v>
      </c>
      <c r="AH87" s="10"/>
      <c r="AI87" s="10">
        <f t="shared" si="58"/>
        <v>0</v>
      </c>
      <c r="AK87" s="59"/>
    </row>
    <row r="88" spans="1:37" ht="25.5" x14ac:dyDescent="0.2">
      <c r="A88" s="11" t="s">
        <v>103</v>
      </c>
      <c r="B88" s="16" t="s">
        <v>101</v>
      </c>
      <c r="C88" s="10"/>
      <c r="D88" s="10">
        <v>1140266.05</v>
      </c>
      <c r="E88" s="10">
        <f t="shared" si="1"/>
        <v>1140266.05</v>
      </c>
      <c r="F88" s="10"/>
      <c r="G88" s="10">
        <f t="shared" si="48"/>
        <v>1140266.05</v>
      </c>
      <c r="H88" s="10"/>
      <c r="I88" s="10">
        <f t="shared" si="49"/>
        <v>1140266.05</v>
      </c>
      <c r="J88" s="10"/>
      <c r="K88" s="10">
        <f t="shared" si="3"/>
        <v>1140266.05</v>
      </c>
      <c r="L88" s="10"/>
      <c r="M88" s="10">
        <f t="shared" si="38"/>
        <v>1140266.05</v>
      </c>
      <c r="N88" s="10"/>
      <c r="O88" s="10">
        <f t="shared" si="39"/>
        <v>1140266.05</v>
      </c>
      <c r="P88" s="10">
        <v>481706.57</v>
      </c>
      <c r="Q88" s="10">
        <f t="shared" si="46"/>
        <v>1621972.62</v>
      </c>
      <c r="R88" s="10"/>
      <c r="S88" s="10">
        <v>826973.96</v>
      </c>
      <c r="T88" s="10">
        <f t="shared" si="25"/>
        <v>826973.96</v>
      </c>
      <c r="U88" s="10"/>
      <c r="V88" s="10">
        <f t="shared" si="50"/>
        <v>826973.96</v>
      </c>
      <c r="W88" s="10"/>
      <c r="X88" s="10">
        <f t="shared" si="56"/>
        <v>826973.96</v>
      </c>
      <c r="Y88" s="10"/>
      <c r="Z88" s="10">
        <f t="shared" si="57"/>
        <v>826973.96</v>
      </c>
      <c r="AA88" s="10"/>
      <c r="AB88" s="10">
        <v>3730212.26</v>
      </c>
      <c r="AC88" s="10">
        <f t="shared" si="29"/>
        <v>3730212.26</v>
      </c>
      <c r="AD88" s="10"/>
      <c r="AE88" s="10">
        <f t="shared" si="53"/>
        <v>3730212.26</v>
      </c>
      <c r="AF88" s="10"/>
      <c r="AG88" s="10">
        <f t="shared" si="54"/>
        <v>3730212.26</v>
      </c>
      <c r="AH88" s="10"/>
      <c r="AI88" s="10">
        <f t="shared" si="58"/>
        <v>3730212.26</v>
      </c>
      <c r="AK88" s="59"/>
    </row>
    <row r="89" spans="1:37" ht="27.75" customHeight="1" x14ac:dyDescent="0.2">
      <c r="A89" s="11" t="s">
        <v>104</v>
      </c>
      <c r="B89" s="16" t="s">
        <v>101</v>
      </c>
      <c r="C89" s="10"/>
      <c r="D89" s="10">
        <v>3685977.6</v>
      </c>
      <c r="E89" s="10">
        <f t="shared" si="1"/>
        <v>3685977.6</v>
      </c>
      <c r="F89" s="10"/>
      <c r="G89" s="10">
        <f t="shared" si="48"/>
        <v>3685977.6</v>
      </c>
      <c r="H89" s="10"/>
      <c r="I89" s="10">
        <f t="shared" si="49"/>
        <v>3685977.6</v>
      </c>
      <c r="J89" s="10"/>
      <c r="K89" s="10">
        <f t="shared" si="3"/>
        <v>3685977.6</v>
      </c>
      <c r="L89" s="10"/>
      <c r="M89" s="10">
        <f t="shared" si="38"/>
        <v>3685977.6</v>
      </c>
      <c r="N89" s="10"/>
      <c r="O89" s="10">
        <f t="shared" si="39"/>
        <v>3685977.6</v>
      </c>
      <c r="P89" s="10">
        <v>-671812.04</v>
      </c>
      <c r="Q89" s="10">
        <f t="shared" si="46"/>
        <v>3014165.56</v>
      </c>
      <c r="R89" s="10"/>
      <c r="S89" s="10"/>
      <c r="T89" s="10">
        <f t="shared" si="25"/>
        <v>0</v>
      </c>
      <c r="U89" s="10"/>
      <c r="V89" s="10">
        <f t="shared" si="50"/>
        <v>0</v>
      </c>
      <c r="W89" s="10"/>
      <c r="X89" s="10">
        <f t="shared" si="56"/>
        <v>0</v>
      </c>
      <c r="Y89" s="10"/>
      <c r="Z89" s="10">
        <f t="shared" si="57"/>
        <v>0</v>
      </c>
      <c r="AA89" s="10"/>
      <c r="AB89" s="10"/>
      <c r="AC89" s="10">
        <f t="shared" si="29"/>
        <v>0</v>
      </c>
      <c r="AD89" s="10"/>
      <c r="AE89" s="10">
        <f t="shared" si="53"/>
        <v>0</v>
      </c>
      <c r="AF89" s="10"/>
      <c r="AG89" s="10">
        <f t="shared" si="54"/>
        <v>0</v>
      </c>
      <c r="AH89" s="10"/>
      <c r="AI89" s="10">
        <f t="shared" si="58"/>
        <v>0</v>
      </c>
      <c r="AK89" s="59"/>
    </row>
    <row r="90" spans="1:37" ht="25.5" x14ac:dyDescent="0.2">
      <c r="A90" s="11" t="s">
        <v>105</v>
      </c>
      <c r="B90" s="16" t="s">
        <v>200</v>
      </c>
      <c r="C90" s="10"/>
      <c r="D90" s="10">
        <v>285121249.99000001</v>
      </c>
      <c r="E90" s="10">
        <f t="shared" ref="E90" si="60">SUM(C90:D90)</f>
        <v>285121249.99000001</v>
      </c>
      <c r="F90" s="10"/>
      <c r="G90" s="10">
        <f t="shared" si="48"/>
        <v>285121249.99000001</v>
      </c>
      <c r="H90" s="10"/>
      <c r="I90" s="10">
        <f t="shared" si="49"/>
        <v>285121249.99000001</v>
      </c>
      <c r="J90" s="10"/>
      <c r="K90" s="10">
        <f t="shared" si="3"/>
        <v>285121249.99000001</v>
      </c>
      <c r="L90" s="10"/>
      <c r="M90" s="10">
        <f t="shared" si="38"/>
        <v>285121249.99000001</v>
      </c>
      <c r="N90" s="10"/>
      <c r="O90" s="10">
        <f t="shared" si="39"/>
        <v>285121249.99000001</v>
      </c>
      <c r="P90" s="10">
        <v>0</v>
      </c>
      <c r="Q90" s="10">
        <f t="shared" si="46"/>
        <v>285121249.99000001</v>
      </c>
      <c r="R90" s="10"/>
      <c r="S90" s="10">
        <v>285121670</v>
      </c>
      <c r="T90" s="10">
        <f t="shared" ref="T90" si="61">SUM(R90:S90)</f>
        <v>285121670</v>
      </c>
      <c r="U90" s="10"/>
      <c r="V90" s="10">
        <f t="shared" si="50"/>
        <v>285121670</v>
      </c>
      <c r="W90" s="10"/>
      <c r="X90" s="10">
        <f t="shared" si="56"/>
        <v>285121670</v>
      </c>
      <c r="Y90" s="10"/>
      <c r="Z90" s="10">
        <f t="shared" si="57"/>
        <v>285121670</v>
      </c>
      <c r="AA90" s="10"/>
      <c r="AB90" s="10"/>
      <c r="AC90" s="10">
        <f t="shared" si="29"/>
        <v>0</v>
      </c>
      <c r="AD90" s="10"/>
      <c r="AE90" s="10">
        <f t="shared" si="53"/>
        <v>0</v>
      </c>
      <c r="AF90" s="10"/>
      <c r="AG90" s="10">
        <f t="shared" si="54"/>
        <v>0</v>
      </c>
      <c r="AH90" s="10"/>
      <c r="AI90" s="10">
        <f t="shared" si="58"/>
        <v>0</v>
      </c>
      <c r="AK90" s="59"/>
    </row>
    <row r="91" spans="1:37" ht="63.75" x14ac:dyDescent="0.2">
      <c r="A91" s="19" t="s">
        <v>106</v>
      </c>
      <c r="B91" s="16" t="s">
        <v>107</v>
      </c>
      <c r="C91" s="10"/>
      <c r="D91" s="10"/>
      <c r="E91" s="10"/>
      <c r="F91" s="10"/>
      <c r="G91" s="10"/>
      <c r="H91" s="10"/>
      <c r="I91" s="10"/>
      <c r="J91" s="10"/>
      <c r="K91" s="10">
        <f t="shared" si="3"/>
        <v>0</v>
      </c>
      <c r="L91" s="10"/>
      <c r="M91" s="10">
        <f t="shared" si="38"/>
        <v>0</v>
      </c>
      <c r="N91" s="10"/>
      <c r="O91" s="10">
        <f t="shared" si="39"/>
        <v>0</v>
      </c>
      <c r="P91" s="10"/>
      <c r="Q91" s="10">
        <f t="shared" si="46"/>
        <v>0</v>
      </c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>
        <v>222222222.22</v>
      </c>
      <c r="AE91" s="10">
        <f>AD91</f>
        <v>222222222.22</v>
      </c>
      <c r="AF91" s="10"/>
      <c r="AG91" s="10">
        <f>AE91</f>
        <v>222222222.22</v>
      </c>
      <c r="AH91" s="10"/>
      <c r="AI91" s="10">
        <f>AG91</f>
        <v>222222222.22</v>
      </c>
      <c r="AK91" s="59"/>
    </row>
    <row r="92" spans="1:37" ht="38.25" x14ac:dyDescent="0.2">
      <c r="A92" s="11" t="s">
        <v>108</v>
      </c>
      <c r="B92" s="12" t="s">
        <v>109</v>
      </c>
      <c r="C92" s="10">
        <v>534400</v>
      </c>
      <c r="D92" s="10"/>
      <c r="E92" s="10">
        <f t="shared" si="1"/>
        <v>534400</v>
      </c>
      <c r="F92" s="10"/>
      <c r="G92" s="10">
        <f t="shared" si="48"/>
        <v>534400</v>
      </c>
      <c r="H92" s="10"/>
      <c r="I92" s="10">
        <f t="shared" ref="I92:I99" si="62">G92</f>
        <v>534400</v>
      </c>
      <c r="J92" s="10"/>
      <c r="K92" s="10">
        <f t="shared" si="3"/>
        <v>534400</v>
      </c>
      <c r="L92" s="10"/>
      <c r="M92" s="10">
        <f t="shared" si="38"/>
        <v>534400</v>
      </c>
      <c r="N92" s="10"/>
      <c r="O92" s="10">
        <f t="shared" si="39"/>
        <v>534400</v>
      </c>
      <c r="P92" s="10"/>
      <c r="Q92" s="10">
        <f t="shared" si="46"/>
        <v>534400</v>
      </c>
      <c r="R92" s="10">
        <v>0</v>
      </c>
      <c r="S92" s="10"/>
      <c r="T92" s="10">
        <f t="shared" si="25"/>
        <v>0</v>
      </c>
      <c r="U92" s="10"/>
      <c r="V92" s="10">
        <f t="shared" ref="V92:V99" si="63">SUM(T92:U92)</f>
        <v>0</v>
      </c>
      <c r="W92" s="10"/>
      <c r="X92" s="10">
        <f t="shared" ref="X92:X99" si="64">SUM(V92:W92)</f>
        <v>0</v>
      </c>
      <c r="Y92" s="10"/>
      <c r="Z92" s="10">
        <f t="shared" ref="Z92:Z99" si="65">SUM(X92:Y92)</f>
        <v>0</v>
      </c>
      <c r="AA92" s="10">
        <v>0</v>
      </c>
      <c r="AB92" s="10"/>
      <c r="AC92" s="10">
        <f t="shared" si="29"/>
        <v>0</v>
      </c>
      <c r="AD92" s="10"/>
      <c r="AE92" s="10">
        <f t="shared" ref="AE92:AE99" si="66">SUM(AC92:AD92)</f>
        <v>0</v>
      </c>
      <c r="AF92" s="10"/>
      <c r="AG92" s="10">
        <f t="shared" ref="AG92:AG99" si="67">SUM(AE92:AF92)</f>
        <v>0</v>
      </c>
      <c r="AH92" s="10"/>
      <c r="AI92" s="10">
        <f t="shared" ref="AI92:AI99" si="68">SUM(AG92:AH92)</f>
        <v>0</v>
      </c>
      <c r="AK92" s="59"/>
    </row>
    <row r="93" spans="1:37" ht="52.5" customHeight="1" x14ac:dyDescent="0.2">
      <c r="A93" s="11" t="s">
        <v>110</v>
      </c>
      <c r="B93" s="12" t="s">
        <v>109</v>
      </c>
      <c r="C93" s="10">
        <v>208700</v>
      </c>
      <c r="D93" s="10"/>
      <c r="E93" s="10">
        <f t="shared" si="1"/>
        <v>208700</v>
      </c>
      <c r="F93" s="10"/>
      <c r="G93" s="10">
        <f t="shared" si="48"/>
        <v>208700</v>
      </c>
      <c r="H93" s="10"/>
      <c r="I93" s="10">
        <f t="shared" si="62"/>
        <v>208700</v>
      </c>
      <c r="J93" s="10"/>
      <c r="K93" s="10">
        <f t="shared" si="3"/>
        <v>208700</v>
      </c>
      <c r="L93" s="10"/>
      <c r="M93" s="10">
        <f t="shared" si="38"/>
        <v>208700</v>
      </c>
      <c r="N93" s="10"/>
      <c r="O93" s="10">
        <f t="shared" si="39"/>
        <v>208700</v>
      </c>
      <c r="P93" s="10"/>
      <c r="Q93" s="10">
        <f t="shared" si="46"/>
        <v>208700</v>
      </c>
      <c r="R93" s="10">
        <v>241200</v>
      </c>
      <c r="S93" s="10"/>
      <c r="T93" s="10">
        <f t="shared" si="25"/>
        <v>241200</v>
      </c>
      <c r="U93" s="10"/>
      <c r="V93" s="10">
        <f t="shared" si="63"/>
        <v>241200</v>
      </c>
      <c r="W93" s="10"/>
      <c r="X93" s="10">
        <f t="shared" si="64"/>
        <v>241200</v>
      </c>
      <c r="Y93" s="10"/>
      <c r="Z93" s="10">
        <f t="shared" si="65"/>
        <v>241200</v>
      </c>
      <c r="AA93" s="10">
        <v>250900</v>
      </c>
      <c r="AB93" s="10"/>
      <c r="AC93" s="10">
        <f t="shared" si="29"/>
        <v>250900</v>
      </c>
      <c r="AD93" s="10"/>
      <c r="AE93" s="10">
        <f t="shared" si="66"/>
        <v>250900</v>
      </c>
      <c r="AF93" s="10"/>
      <c r="AG93" s="10">
        <f t="shared" si="67"/>
        <v>250900</v>
      </c>
      <c r="AH93" s="10"/>
      <c r="AI93" s="10">
        <f t="shared" si="68"/>
        <v>250900</v>
      </c>
      <c r="AK93" s="59"/>
    </row>
    <row r="94" spans="1:37" ht="38.25" x14ac:dyDescent="0.2">
      <c r="A94" s="11" t="s">
        <v>111</v>
      </c>
      <c r="B94" s="12" t="s">
        <v>109</v>
      </c>
      <c r="C94" s="10">
        <v>188300</v>
      </c>
      <c r="D94" s="10"/>
      <c r="E94" s="10">
        <f t="shared" si="1"/>
        <v>188300</v>
      </c>
      <c r="F94" s="10"/>
      <c r="G94" s="10">
        <f t="shared" si="48"/>
        <v>188300</v>
      </c>
      <c r="H94" s="10"/>
      <c r="I94" s="10">
        <f t="shared" si="62"/>
        <v>188300</v>
      </c>
      <c r="J94" s="10"/>
      <c r="K94" s="10">
        <f t="shared" si="3"/>
        <v>188300</v>
      </c>
      <c r="L94" s="10"/>
      <c r="M94" s="10">
        <f t="shared" si="38"/>
        <v>188300</v>
      </c>
      <c r="N94" s="10"/>
      <c r="O94" s="10">
        <f t="shared" si="39"/>
        <v>188300</v>
      </c>
      <c r="P94" s="10">
        <v>112980</v>
      </c>
      <c r="Q94" s="10">
        <f t="shared" si="46"/>
        <v>301280</v>
      </c>
      <c r="R94" s="10">
        <v>190700</v>
      </c>
      <c r="S94" s="10"/>
      <c r="T94" s="10">
        <f t="shared" si="25"/>
        <v>190700</v>
      </c>
      <c r="U94" s="10"/>
      <c r="V94" s="10">
        <f t="shared" si="63"/>
        <v>190700</v>
      </c>
      <c r="W94" s="10"/>
      <c r="X94" s="10">
        <f t="shared" si="64"/>
        <v>190700</v>
      </c>
      <c r="Y94" s="10"/>
      <c r="Z94" s="10">
        <f t="shared" si="65"/>
        <v>190700</v>
      </c>
      <c r="AA94" s="10">
        <v>190300</v>
      </c>
      <c r="AB94" s="10"/>
      <c r="AC94" s="10">
        <f t="shared" si="29"/>
        <v>190300</v>
      </c>
      <c r="AD94" s="10"/>
      <c r="AE94" s="10">
        <f t="shared" si="66"/>
        <v>190300</v>
      </c>
      <c r="AF94" s="10"/>
      <c r="AG94" s="10">
        <f t="shared" si="67"/>
        <v>190300</v>
      </c>
      <c r="AH94" s="10"/>
      <c r="AI94" s="10">
        <f t="shared" si="68"/>
        <v>190300</v>
      </c>
      <c r="AK94" s="59"/>
    </row>
    <row r="95" spans="1:37" ht="38.25" x14ac:dyDescent="0.2">
      <c r="A95" s="11" t="s">
        <v>112</v>
      </c>
      <c r="B95" s="12" t="s">
        <v>109</v>
      </c>
      <c r="C95" s="10">
        <v>1361500</v>
      </c>
      <c r="D95" s="10"/>
      <c r="E95" s="10">
        <f t="shared" si="1"/>
        <v>1361500</v>
      </c>
      <c r="F95" s="10"/>
      <c r="G95" s="10">
        <f t="shared" si="48"/>
        <v>1361500</v>
      </c>
      <c r="H95" s="10"/>
      <c r="I95" s="10">
        <f t="shared" si="62"/>
        <v>1361500</v>
      </c>
      <c r="J95" s="10"/>
      <c r="K95" s="10">
        <f t="shared" si="3"/>
        <v>1361500</v>
      </c>
      <c r="L95" s="10"/>
      <c r="M95" s="10">
        <f t="shared" si="38"/>
        <v>1361500</v>
      </c>
      <c r="N95" s="10"/>
      <c r="O95" s="10">
        <f t="shared" si="39"/>
        <v>1361500</v>
      </c>
      <c r="P95" s="10"/>
      <c r="Q95" s="10">
        <f t="shared" si="46"/>
        <v>1361500</v>
      </c>
      <c r="R95" s="10">
        <v>11300</v>
      </c>
      <c r="S95" s="10"/>
      <c r="T95" s="10">
        <f t="shared" si="25"/>
        <v>11300</v>
      </c>
      <c r="U95" s="10"/>
      <c r="V95" s="10">
        <f t="shared" si="63"/>
        <v>11300</v>
      </c>
      <c r="W95" s="10"/>
      <c r="X95" s="10">
        <f t="shared" si="64"/>
        <v>11300</v>
      </c>
      <c r="Y95" s="10"/>
      <c r="Z95" s="10">
        <f t="shared" si="65"/>
        <v>11300</v>
      </c>
      <c r="AA95" s="10">
        <v>0</v>
      </c>
      <c r="AB95" s="10"/>
      <c r="AC95" s="10">
        <f t="shared" si="29"/>
        <v>0</v>
      </c>
      <c r="AD95" s="10"/>
      <c r="AE95" s="10">
        <f t="shared" si="66"/>
        <v>0</v>
      </c>
      <c r="AF95" s="10"/>
      <c r="AG95" s="10">
        <f t="shared" si="67"/>
        <v>0</v>
      </c>
      <c r="AH95" s="10"/>
      <c r="AI95" s="10">
        <f t="shared" si="68"/>
        <v>0</v>
      </c>
      <c r="AK95" s="59"/>
    </row>
    <row r="96" spans="1:37" ht="76.5" customHeight="1" x14ac:dyDescent="0.2">
      <c r="A96" s="11" t="s">
        <v>113</v>
      </c>
      <c r="B96" s="12" t="s">
        <v>109</v>
      </c>
      <c r="C96" s="10">
        <v>25700</v>
      </c>
      <c r="D96" s="10"/>
      <c r="E96" s="10">
        <f t="shared" si="1"/>
        <v>25700</v>
      </c>
      <c r="F96" s="10"/>
      <c r="G96" s="10">
        <f t="shared" si="48"/>
        <v>25700</v>
      </c>
      <c r="H96" s="10"/>
      <c r="I96" s="10">
        <f t="shared" si="62"/>
        <v>25700</v>
      </c>
      <c r="J96" s="10"/>
      <c r="K96" s="10">
        <f t="shared" si="3"/>
        <v>25700</v>
      </c>
      <c r="L96" s="10"/>
      <c r="M96" s="10">
        <f t="shared" si="38"/>
        <v>25700</v>
      </c>
      <c r="N96" s="10"/>
      <c r="O96" s="10">
        <f t="shared" si="39"/>
        <v>25700</v>
      </c>
      <c r="P96" s="10"/>
      <c r="Q96" s="10">
        <f t="shared" si="46"/>
        <v>25700</v>
      </c>
      <c r="R96" s="10">
        <v>25800</v>
      </c>
      <c r="S96" s="10"/>
      <c r="T96" s="10">
        <f t="shared" si="25"/>
        <v>25800</v>
      </c>
      <c r="U96" s="10"/>
      <c r="V96" s="10">
        <f t="shared" si="63"/>
        <v>25800</v>
      </c>
      <c r="W96" s="10"/>
      <c r="X96" s="10">
        <f t="shared" si="64"/>
        <v>25800</v>
      </c>
      <c r="Y96" s="10"/>
      <c r="Z96" s="10">
        <f t="shared" si="65"/>
        <v>25800</v>
      </c>
      <c r="AA96" s="10">
        <v>28300</v>
      </c>
      <c r="AB96" s="10"/>
      <c r="AC96" s="10">
        <f t="shared" si="29"/>
        <v>28300</v>
      </c>
      <c r="AD96" s="10"/>
      <c r="AE96" s="10">
        <f t="shared" si="66"/>
        <v>28300</v>
      </c>
      <c r="AF96" s="10"/>
      <c r="AG96" s="10">
        <f t="shared" si="67"/>
        <v>28300</v>
      </c>
      <c r="AH96" s="10"/>
      <c r="AI96" s="10">
        <f t="shared" si="68"/>
        <v>28300</v>
      </c>
      <c r="AK96" s="59"/>
    </row>
    <row r="97" spans="1:37" s="22" customFormat="1" x14ac:dyDescent="0.2">
      <c r="A97" s="20" t="s">
        <v>114</v>
      </c>
      <c r="B97" s="21" t="s">
        <v>115</v>
      </c>
      <c r="C97" s="10">
        <v>244278900</v>
      </c>
      <c r="D97" s="10"/>
      <c r="E97" s="10">
        <f t="shared" si="1"/>
        <v>244278900</v>
      </c>
      <c r="F97" s="10"/>
      <c r="G97" s="10">
        <f t="shared" si="48"/>
        <v>244278900</v>
      </c>
      <c r="H97" s="10"/>
      <c r="I97" s="10">
        <f t="shared" si="62"/>
        <v>244278900</v>
      </c>
      <c r="J97" s="10"/>
      <c r="K97" s="10">
        <f t="shared" si="3"/>
        <v>244278900</v>
      </c>
      <c r="L97" s="10"/>
      <c r="M97" s="10">
        <f t="shared" si="38"/>
        <v>244278900</v>
      </c>
      <c r="N97" s="10"/>
      <c r="O97" s="10">
        <f t="shared" si="39"/>
        <v>244278900</v>
      </c>
      <c r="P97" s="10"/>
      <c r="Q97" s="10">
        <f t="shared" si="46"/>
        <v>244278900</v>
      </c>
      <c r="R97" s="10">
        <v>342700699</v>
      </c>
      <c r="S97" s="10"/>
      <c r="T97" s="10">
        <f t="shared" si="25"/>
        <v>342700699</v>
      </c>
      <c r="U97" s="10"/>
      <c r="V97" s="10">
        <f t="shared" si="63"/>
        <v>342700699</v>
      </c>
      <c r="W97" s="10"/>
      <c r="X97" s="10">
        <f t="shared" si="64"/>
        <v>342700699</v>
      </c>
      <c r="Y97" s="10"/>
      <c r="Z97" s="10">
        <f t="shared" si="65"/>
        <v>342700699</v>
      </c>
      <c r="AA97" s="10">
        <v>395235179</v>
      </c>
      <c r="AB97" s="10"/>
      <c r="AC97" s="10">
        <f t="shared" si="29"/>
        <v>395235179</v>
      </c>
      <c r="AD97" s="10"/>
      <c r="AE97" s="10">
        <f t="shared" si="66"/>
        <v>395235179</v>
      </c>
      <c r="AF97" s="10"/>
      <c r="AG97" s="10">
        <f t="shared" si="67"/>
        <v>395235179</v>
      </c>
      <c r="AH97" s="10"/>
      <c r="AI97" s="10">
        <f t="shared" si="68"/>
        <v>395235179</v>
      </c>
      <c r="AJ97" s="57"/>
      <c r="AK97" s="59"/>
    </row>
    <row r="98" spans="1:37" s="22" customFormat="1" ht="25.5" x14ac:dyDescent="0.2">
      <c r="A98" s="20" t="s">
        <v>116</v>
      </c>
      <c r="B98" s="21" t="s">
        <v>115</v>
      </c>
      <c r="C98" s="10"/>
      <c r="D98" s="10">
        <v>2119194.7200000002</v>
      </c>
      <c r="E98" s="10">
        <f t="shared" si="1"/>
        <v>2119194.7200000002</v>
      </c>
      <c r="F98" s="10"/>
      <c r="G98" s="10">
        <f t="shared" si="48"/>
        <v>2119194.7200000002</v>
      </c>
      <c r="H98" s="10"/>
      <c r="I98" s="10">
        <f t="shared" si="62"/>
        <v>2119194.7200000002</v>
      </c>
      <c r="J98" s="10"/>
      <c r="K98" s="10">
        <f t="shared" si="3"/>
        <v>2119194.7200000002</v>
      </c>
      <c r="L98" s="10"/>
      <c r="M98" s="10">
        <f t="shared" si="38"/>
        <v>2119194.7200000002</v>
      </c>
      <c r="N98" s="10"/>
      <c r="O98" s="10">
        <f t="shared" si="39"/>
        <v>2119194.7200000002</v>
      </c>
      <c r="P98" s="10">
        <v>895255.79</v>
      </c>
      <c r="Q98" s="10">
        <f t="shared" si="46"/>
        <v>3014450.5100000002</v>
      </c>
      <c r="R98" s="10"/>
      <c r="S98" s="10">
        <v>2164224.0499999998</v>
      </c>
      <c r="T98" s="10">
        <f t="shared" si="25"/>
        <v>2164224.0499999998</v>
      </c>
      <c r="U98" s="10"/>
      <c r="V98" s="10">
        <f t="shared" si="63"/>
        <v>2164224.0499999998</v>
      </c>
      <c r="W98" s="10"/>
      <c r="X98" s="10">
        <f t="shared" si="64"/>
        <v>2164224.0499999998</v>
      </c>
      <c r="Y98" s="10"/>
      <c r="Z98" s="10">
        <f t="shared" si="65"/>
        <v>2164224.0499999998</v>
      </c>
      <c r="AA98" s="10"/>
      <c r="AB98" s="10">
        <v>1873931.44</v>
      </c>
      <c r="AC98" s="10">
        <f t="shared" si="29"/>
        <v>1873931.44</v>
      </c>
      <c r="AD98" s="10"/>
      <c r="AE98" s="10">
        <f t="shared" si="66"/>
        <v>1873931.44</v>
      </c>
      <c r="AF98" s="10"/>
      <c r="AG98" s="10">
        <f t="shared" si="67"/>
        <v>1873931.44</v>
      </c>
      <c r="AH98" s="10"/>
      <c r="AI98" s="10">
        <f t="shared" si="68"/>
        <v>1873931.44</v>
      </c>
      <c r="AJ98" s="57"/>
      <c r="AK98" s="59"/>
    </row>
    <row r="99" spans="1:37" s="22" customFormat="1" ht="24" x14ac:dyDescent="0.2">
      <c r="A99" s="23" t="s">
        <v>117</v>
      </c>
      <c r="B99" s="21" t="s">
        <v>115</v>
      </c>
      <c r="C99" s="10"/>
      <c r="D99" s="10">
        <v>46372.5</v>
      </c>
      <c r="E99" s="10">
        <f t="shared" si="1"/>
        <v>46372.5</v>
      </c>
      <c r="F99" s="10"/>
      <c r="G99" s="10">
        <f t="shared" si="48"/>
        <v>46372.5</v>
      </c>
      <c r="H99" s="10"/>
      <c r="I99" s="10">
        <f t="shared" si="62"/>
        <v>46372.5</v>
      </c>
      <c r="J99" s="10"/>
      <c r="K99" s="10">
        <f t="shared" si="3"/>
        <v>46372.5</v>
      </c>
      <c r="L99" s="10"/>
      <c r="M99" s="10">
        <f t="shared" si="38"/>
        <v>46372.5</v>
      </c>
      <c r="N99" s="10"/>
      <c r="O99" s="10">
        <f t="shared" si="39"/>
        <v>46372.5</v>
      </c>
      <c r="P99" s="10"/>
      <c r="Q99" s="10">
        <f t="shared" si="46"/>
        <v>46372.5</v>
      </c>
      <c r="R99" s="10"/>
      <c r="S99" s="10"/>
      <c r="T99" s="10">
        <f t="shared" si="25"/>
        <v>0</v>
      </c>
      <c r="U99" s="10"/>
      <c r="V99" s="10">
        <f t="shared" si="63"/>
        <v>0</v>
      </c>
      <c r="W99" s="10"/>
      <c r="X99" s="10">
        <f t="shared" si="64"/>
        <v>0</v>
      </c>
      <c r="Y99" s="10"/>
      <c r="Z99" s="10">
        <f t="shared" si="65"/>
        <v>0</v>
      </c>
      <c r="AA99" s="10"/>
      <c r="AB99" s="10"/>
      <c r="AC99" s="10">
        <f t="shared" si="29"/>
        <v>0</v>
      </c>
      <c r="AD99" s="10"/>
      <c r="AE99" s="10">
        <f t="shared" si="66"/>
        <v>0</v>
      </c>
      <c r="AF99" s="10"/>
      <c r="AG99" s="10">
        <f t="shared" si="67"/>
        <v>0</v>
      </c>
      <c r="AH99" s="10"/>
      <c r="AI99" s="10">
        <f t="shared" si="68"/>
        <v>0</v>
      </c>
      <c r="AJ99" s="57"/>
      <c r="AK99" s="59"/>
    </row>
    <row r="100" spans="1:37" s="22" customFormat="1" ht="38.25" x14ac:dyDescent="0.2">
      <c r="A100" s="20" t="s">
        <v>118</v>
      </c>
      <c r="B100" s="21" t="s">
        <v>115</v>
      </c>
      <c r="C100" s="10"/>
      <c r="D100" s="10"/>
      <c r="E100" s="10"/>
      <c r="F100" s="10">
        <v>350000</v>
      </c>
      <c r="G100" s="10">
        <f>E100+F100</f>
        <v>350000</v>
      </c>
      <c r="H100" s="10"/>
      <c r="I100" s="10">
        <f>G100+H100</f>
        <v>350000</v>
      </c>
      <c r="J100" s="10"/>
      <c r="K100" s="10">
        <f t="shared" si="3"/>
        <v>350000</v>
      </c>
      <c r="L100" s="10"/>
      <c r="M100" s="10">
        <f t="shared" si="38"/>
        <v>350000</v>
      </c>
      <c r="N100" s="10"/>
      <c r="O100" s="10">
        <f t="shared" si="39"/>
        <v>350000</v>
      </c>
      <c r="P100" s="10"/>
      <c r="Q100" s="10">
        <f t="shared" si="46"/>
        <v>350000</v>
      </c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57"/>
      <c r="AK100" s="59"/>
    </row>
    <row r="101" spans="1:37" s="22" customFormat="1" ht="25.5" x14ac:dyDescent="0.2">
      <c r="A101" s="20" t="s">
        <v>119</v>
      </c>
      <c r="B101" s="21" t="s">
        <v>115</v>
      </c>
      <c r="C101" s="10"/>
      <c r="D101" s="10"/>
      <c r="E101" s="10"/>
      <c r="F101" s="10">
        <v>3714220.8</v>
      </c>
      <c r="G101" s="10">
        <f t="shared" ref="G101:G113" si="69">E101+F101</f>
        <v>3714220.8</v>
      </c>
      <c r="H101" s="10"/>
      <c r="I101" s="10">
        <f t="shared" ref="I101:I113" si="70">G101+H101</f>
        <v>3714220.8</v>
      </c>
      <c r="J101" s="10"/>
      <c r="K101" s="10">
        <f t="shared" si="3"/>
        <v>3714220.8</v>
      </c>
      <c r="L101" s="10"/>
      <c r="M101" s="10">
        <f t="shared" si="38"/>
        <v>3714220.8</v>
      </c>
      <c r="N101" s="10"/>
      <c r="O101" s="10">
        <f t="shared" si="39"/>
        <v>3714220.8</v>
      </c>
      <c r="P101" s="10"/>
      <c r="Q101" s="10">
        <f t="shared" si="46"/>
        <v>3714220.8</v>
      </c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57"/>
      <c r="AK101" s="59"/>
    </row>
    <row r="102" spans="1:37" s="22" customFormat="1" ht="25.5" x14ac:dyDescent="0.2">
      <c r="A102" s="20" t="s">
        <v>120</v>
      </c>
      <c r="B102" s="21" t="s">
        <v>115</v>
      </c>
      <c r="C102" s="10"/>
      <c r="D102" s="10"/>
      <c r="E102" s="10"/>
      <c r="F102" s="10">
        <v>2714600</v>
      </c>
      <c r="G102" s="10">
        <f t="shared" si="69"/>
        <v>2714600</v>
      </c>
      <c r="H102" s="10"/>
      <c r="I102" s="10">
        <f t="shared" si="70"/>
        <v>2714600</v>
      </c>
      <c r="J102" s="10"/>
      <c r="K102" s="10">
        <f t="shared" si="3"/>
        <v>2714600</v>
      </c>
      <c r="L102" s="10"/>
      <c r="M102" s="10">
        <f t="shared" si="38"/>
        <v>2714600</v>
      </c>
      <c r="N102" s="10"/>
      <c r="O102" s="10">
        <f t="shared" si="39"/>
        <v>2714600</v>
      </c>
      <c r="P102" s="10"/>
      <c r="Q102" s="10">
        <f t="shared" si="46"/>
        <v>2714600</v>
      </c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57"/>
      <c r="AK102" s="59"/>
    </row>
    <row r="103" spans="1:37" s="22" customFormat="1" ht="63.75" x14ac:dyDescent="0.2">
      <c r="A103" s="24" t="s">
        <v>121</v>
      </c>
      <c r="B103" s="21" t="s">
        <v>115</v>
      </c>
      <c r="C103" s="10"/>
      <c r="D103" s="10"/>
      <c r="E103" s="10"/>
      <c r="F103" s="10">
        <v>1737171.13</v>
      </c>
      <c r="G103" s="10">
        <f t="shared" si="69"/>
        <v>1737171.13</v>
      </c>
      <c r="H103" s="10"/>
      <c r="I103" s="10">
        <f t="shared" si="70"/>
        <v>1737171.13</v>
      </c>
      <c r="J103" s="10"/>
      <c r="K103" s="10">
        <f t="shared" si="3"/>
        <v>1737171.13</v>
      </c>
      <c r="L103" s="10"/>
      <c r="M103" s="10">
        <f t="shared" si="38"/>
        <v>1737171.13</v>
      </c>
      <c r="N103" s="10"/>
      <c r="O103" s="10">
        <f t="shared" si="39"/>
        <v>1737171.13</v>
      </c>
      <c r="P103" s="10"/>
      <c r="Q103" s="10">
        <f t="shared" si="46"/>
        <v>1737171.13</v>
      </c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57"/>
      <c r="AK103" s="59"/>
    </row>
    <row r="104" spans="1:37" s="22" customFormat="1" ht="51" x14ac:dyDescent="0.2">
      <c r="A104" s="24" t="s">
        <v>122</v>
      </c>
      <c r="B104" s="21" t="s">
        <v>115</v>
      </c>
      <c r="C104" s="10"/>
      <c r="D104" s="10"/>
      <c r="E104" s="10"/>
      <c r="F104" s="10">
        <v>575046</v>
      </c>
      <c r="G104" s="10">
        <f t="shared" si="69"/>
        <v>575046</v>
      </c>
      <c r="H104" s="10"/>
      <c r="I104" s="10">
        <f t="shared" si="70"/>
        <v>575046</v>
      </c>
      <c r="J104" s="10"/>
      <c r="K104" s="10">
        <f t="shared" ref="K104:K167" si="71">I104+J104</f>
        <v>575046</v>
      </c>
      <c r="L104" s="10"/>
      <c r="M104" s="10">
        <f t="shared" si="38"/>
        <v>575046</v>
      </c>
      <c r="N104" s="10"/>
      <c r="O104" s="10">
        <f t="shared" si="39"/>
        <v>575046</v>
      </c>
      <c r="P104" s="10"/>
      <c r="Q104" s="10">
        <f t="shared" si="46"/>
        <v>575046</v>
      </c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57"/>
      <c r="AK104" s="59"/>
    </row>
    <row r="105" spans="1:37" s="22" customFormat="1" ht="51.75" customHeight="1" x14ac:dyDescent="0.2">
      <c r="A105" s="24" t="s">
        <v>123</v>
      </c>
      <c r="B105" s="21" t="s">
        <v>115</v>
      </c>
      <c r="C105" s="10"/>
      <c r="D105" s="10"/>
      <c r="E105" s="10"/>
      <c r="F105" s="10">
        <v>835634.86</v>
      </c>
      <c r="G105" s="10">
        <f t="shared" si="69"/>
        <v>835634.86</v>
      </c>
      <c r="H105" s="10"/>
      <c r="I105" s="10">
        <f t="shared" si="70"/>
        <v>835634.86</v>
      </c>
      <c r="J105" s="10"/>
      <c r="K105" s="10">
        <f t="shared" si="71"/>
        <v>835634.86</v>
      </c>
      <c r="L105" s="10"/>
      <c r="M105" s="10">
        <f t="shared" si="38"/>
        <v>835634.86</v>
      </c>
      <c r="N105" s="10"/>
      <c r="O105" s="10">
        <f t="shared" si="39"/>
        <v>835634.86</v>
      </c>
      <c r="P105" s="10"/>
      <c r="Q105" s="10">
        <f t="shared" si="46"/>
        <v>835634.86</v>
      </c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57"/>
      <c r="AK105" s="59"/>
    </row>
    <row r="106" spans="1:37" s="22" customFormat="1" ht="63.75" x14ac:dyDescent="0.2">
      <c r="A106" s="24" t="s">
        <v>124</v>
      </c>
      <c r="B106" s="21" t="s">
        <v>115</v>
      </c>
      <c r="C106" s="10"/>
      <c r="D106" s="10"/>
      <c r="E106" s="10"/>
      <c r="F106" s="10">
        <v>1880864</v>
      </c>
      <c r="G106" s="10">
        <f t="shared" si="69"/>
        <v>1880864</v>
      </c>
      <c r="H106" s="10"/>
      <c r="I106" s="10">
        <f t="shared" si="70"/>
        <v>1880864</v>
      </c>
      <c r="J106" s="10"/>
      <c r="K106" s="10">
        <f t="shared" si="71"/>
        <v>1880864</v>
      </c>
      <c r="L106" s="10"/>
      <c r="M106" s="10">
        <f t="shared" si="38"/>
        <v>1880864</v>
      </c>
      <c r="N106" s="10"/>
      <c r="O106" s="10">
        <f t="shared" si="39"/>
        <v>1880864</v>
      </c>
      <c r="P106" s="10"/>
      <c r="Q106" s="10">
        <f t="shared" si="46"/>
        <v>1880864</v>
      </c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57"/>
      <c r="AK106" s="59"/>
    </row>
    <row r="107" spans="1:37" s="22" customFormat="1" ht="39" customHeight="1" x14ac:dyDescent="0.2">
      <c r="A107" s="24" t="s">
        <v>125</v>
      </c>
      <c r="B107" s="21" t="s">
        <v>115</v>
      </c>
      <c r="C107" s="10"/>
      <c r="D107" s="10"/>
      <c r="E107" s="10"/>
      <c r="F107" s="10">
        <v>2299290</v>
      </c>
      <c r="G107" s="10">
        <f t="shared" si="69"/>
        <v>2299290</v>
      </c>
      <c r="H107" s="10"/>
      <c r="I107" s="10">
        <f t="shared" si="70"/>
        <v>2299290</v>
      </c>
      <c r="J107" s="10"/>
      <c r="K107" s="10">
        <f t="shared" si="71"/>
        <v>2299290</v>
      </c>
      <c r="L107" s="10"/>
      <c r="M107" s="10">
        <f t="shared" si="38"/>
        <v>2299290</v>
      </c>
      <c r="N107" s="10"/>
      <c r="O107" s="10">
        <f t="shared" si="39"/>
        <v>2299290</v>
      </c>
      <c r="P107" s="10"/>
      <c r="Q107" s="10">
        <f t="shared" si="46"/>
        <v>2299290</v>
      </c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57"/>
      <c r="AK107" s="59"/>
    </row>
    <row r="108" spans="1:37" s="22" customFormat="1" ht="38.25" x14ac:dyDescent="0.2">
      <c r="A108" s="24" t="s">
        <v>126</v>
      </c>
      <c r="B108" s="21" t="s">
        <v>115</v>
      </c>
      <c r="C108" s="10"/>
      <c r="D108" s="10"/>
      <c r="E108" s="10"/>
      <c r="F108" s="10">
        <v>472500</v>
      </c>
      <c r="G108" s="10">
        <f t="shared" si="69"/>
        <v>472500</v>
      </c>
      <c r="H108" s="10"/>
      <c r="I108" s="10">
        <f t="shared" si="70"/>
        <v>472500</v>
      </c>
      <c r="J108" s="10"/>
      <c r="K108" s="10">
        <f t="shared" si="71"/>
        <v>472500</v>
      </c>
      <c r="L108" s="10"/>
      <c r="M108" s="10">
        <f t="shared" si="38"/>
        <v>472500</v>
      </c>
      <c r="N108" s="10"/>
      <c r="O108" s="10">
        <f t="shared" si="39"/>
        <v>472500</v>
      </c>
      <c r="P108" s="10"/>
      <c r="Q108" s="10">
        <f t="shared" si="46"/>
        <v>472500</v>
      </c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57"/>
      <c r="AK108" s="59"/>
    </row>
    <row r="109" spans="1:37" s="22" customFormat="1" ht="38.25" x14ac:dyDescent="0.2">
      <c r="A109" s="24" t="s">
        <v>127</v>
      </c>
      <c r="B109" s="21" t="s">
        <v>115</v>
      </c>
      <c r="C109" s="10"/>
      <c r="D109" s="10"/>
      <c r="E109" s="10"/>
      <c r="F109" s="10">
        <v>2064100</v>
      </c>
      <c r="G109" s="10">
        <f t="shared" si="69"/>
        <v>2064100</v>
      </c>
      <c r="H109" s="10"/>
      <c r="I109" s="10">
        <f t="shared" si="70"/>
        <v>2064100</v>
      </c>
      <c r="J109" s="10"/>
      <c r="K109" s="10">
        <f t="shared" si="71"/>
        <v>2064100</v>
      </c>
      <c r="L109" s="10">
        <v>-2064100</v>
      </c>
      <c r="M109" s="10">
        <f t="shared" si="38"/>
        <v>0</v>
      </c>
      <c r="N109" s="10"/>
      <c r="O109" s="10">
        <f t="shared" si="39"/>
        <v>0</v>
      </c>
      <c r="P109" s="10"/>
      <c r="Q109" s="10">
        <f t="shared" si="46"/>
        <v>0</v>
      </c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57"/>
      <c r="AK109" s="59"/>
    </row>
    <row r="110" spans="1:37" s="22" customFormat="1" ht="25.5" x14ac:dyDescent="0.2">
      <c r="A110" s="24" t="s">
        <v>128</v>
      </c>
      <c r="B110" s="21" t="s">
        <v>115</v>
      </c>
      <c r="C110" s="10"/>
      <c r="D110" s="10"/>
      <c r="E110" s="10"/>
      <c r="F110" s="10"/>
      <c r="G110" s="10">
        <f t="shared" si="69"/>
        <v>0</v>
      </c>
      <c r="H110" s="10">
        <v>1000000</v>
      </c>
      <c r="I110" s="10">
        <f t="shared" si="70"/>
        <v>1000000</v>
      </c>
      <c r="J110" s="10"/>
      <c r="K110" s="10">
        <f t="shared" si="71"/>
        <v>1000000</v>
      </c>
      <c r="L110" s="10"/>
      <c r="M110" s="10">
        <f t="shared" si="38"/>
        <v>1000000</v>
      </c>
      <c r="N110" s="10"/>
      <c r="O110" s="10">
        <f t="shared" si="39"/>
        <v>1000000</v>
      </c>
      <c r="P110" s="10"/>
      <c r="Q110" s="10">
        <f t="shared" si="46"/>
        <v>1000000</v>
      </c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57"/>
      <c r="AK110" s="59"/>
    </row>
    <row r="111" spans="1:37" s="22" customFormat="1" ht="53.25" customHeight="1" x14ac:dyDescent="0.2">
      <c r="A111" s="24" t="s">
        <v>129</v>
      </c>
      <c r="B111" s="21" t="s">
        <v>115</v>
      </c>
      <c r="C111" s="10"/>
      <c r="D111" s="10"/>
      <c r="E111" s="10"/>
      <c r="F111" s="10">
        <v>472000</v>
      </c>
      <c r="G111" s="10">
        <f t="shared" si="69"/>
        <v>472000</v>
      </c>
      <c r="H111" s="10">
        <v>601200</v>
      </c>
      <c r="I111" s="10">
        <f t="shared" si="70"/>
        <v>1073200</v>
      </c>
      <c r="J111" s="10"/>
      <c r="K111" s="10">
        <f t="shared" si="71"/>
        <v>1073200</v>
      </c>
      <c r="L111" s="10"/>
      <c r="M111" s="10">
        <f t="shared" si="38"/>
        <v>1073200</v>
      </c>
      <c r="N111" s="10"/>
      <c r="O111" s="10">
        <f t="shared" si="39"/>
        <v>1073200</v>
      </c>
      <c r="P111" s="10"/>
      <c r="Q111" s="10">
        <f t="shared" si="46"/>
        <v>1073200</v>
      </c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57"/>
      <c r="AK111" s="59"/>
    </row>
    <row r="112" spans="1:37" s="22" customFormat="1" ht="51" x14ac:dyDescent="0.2">
      <c r="A112" s="24" t="s">
        <v>130</v>
      </c>
      <c r="B112" s="21" t="s">
        <v>115</v>
      </c>
      <c r="C112" s="10"/>
      <c r="D112" s="10"/>
      <c r="E112" s="10"/>
      <c r="F112" s="10">
        <v>5185100</v>
      </c>
      <c r="G112" s="10">
        <f t="shared" si="69"/>
        <v>5185100</v>
      </c>
      <c r="H112" s="10"/>
      <c r="I112" s="10">
        <f t="shared" si="70"/>
        <v>5185100</v>
      </c>
      <c r="J112" s="10"/>
      <c r="K112" s="10">
        <f t="shared" si="71"/>
        <v>5185100</v>
      </c>
      <c r="L112" s="10"/>
      <c r="M112" s="10">
        <f t="shared" si="38"/>
        <v>5185100</v>
      </c>
      <c r="N112" s="10"/>
      <c r="O112" s="10">
        <f t="shared" si="39"/>
        <v>5185100</v>
      </c>
      <c r="P112" s="10"/>
      <c r="Q112" s="10">
        <f t="shared" si="46"/>
        <v>5185100</v>
      </c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57"/>
      <c r="AK112" s="59"/>
    </row>
    <row r="113" spans="1:37" s="22" customFormat="1" ht="25.5" x14ac:dyDescent="0.2">
      <c r="A113" s="24" t="s">
        <v>131</v>
      </c>
      <c r="B113" s="21" t="s">
        <v>115</v>
      </c>
      <c r="C113" s="10"/>
      <c r="D113" s="10"/>
      <c r="E113" s="10"/>
      <c r="F113" s="10">
        <v>200000</v>
      </c>
      <c r="G113" s="10">
        <f t="shared" si="69"/>
        <v>200000</v>
      </c>
      <c r="H113" s="10"/>
      <c r="I113" s="10">
        <f t="shared" si="70"/>
        <v>200000</v>
      </c>
      <c r="J113" s="10"/>
      <c r="K113" s="10">
        <f t="shared" si="71"/>
        <v>200000</v>
      </c>
      <c r="L113" s="10"/>
      <c r="M113" s="10">
        <f t="shared" si="38"/>
        <v>200000</v>
      </c>
      <c r="N113" s="10"/>
      <c r="O113" s="10">
        <f t="shared" si="39"/>
        <v>200000</v>
      </c>
      <c r="P113" s="10"/>
      <c r="Q113" s="10">
        <f t="shared" si="46"/>
        <v>200000</v>
      </c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57"/>
      <c r="AK113" s="59"/>
    </row>
    <row r="114" spans="1:37" ht="38.25" x14ac:dyDescent="0.2">
      <c r="A114" s="20" t="s">
        <v>132</v>
      </c>
      <c r="B114" s="21" t="s">
        <v>115</v>
      </c>
      <c r="C114" s="10"/>
      <c r="D114" s="10"/>
      <c r="E114" s="10">
        <f t="shared" ref="E114" si="72">D114</f>
        <v>0</v>
      </c>
      <c r="F114" s="10">
        <v>306000</v>
      </c>
      <c r="G114" s="10">
        <f>E114+F114</f>
        <v>306000</v>
      </c>
      <c r="H114" s="10">
        <v>-306000</v>
      </c>
      <c r="I114" s="10">
        <f>G114+H114</f>
        <v>0</v>
      </c>
      <c r="J114" s="10"/>
      <c r="K114" s="10">
        <f t="shared" si="71"/>
        <v>0</v>
      </c>
      <c r="L114" s="10"/>
      <c r="M114" s="10">
        <f t="shared" si="38"/>
        <v>0</v>
      </c>
      <c r="N114" s="10"/>
      <c r="O114" s="10">
        <f t="shared" si="39"/>
        <v>0</v>
      </c>
      <c r="P114" s="10"/>
      <c r="Q114" s="10">
        <f t="shared" si="46"/>
        <v>0</v>
      </c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K114" s="59"/>
    </row>
    <row r="115" spans="1:37" ht="38.25" x14ac:dyDescent="0.2">
      <c r="A115" s="20" t="s">
        <v>133</v>
      </c>
      <c r="B115" s="21" t="s">
        <v>115</v>
      </c>
      <c r="C115" s="10"/>
      <c r="D115" s="10"/>
      <c r="E115" s="10">
        <f>D115</f>
        <v>0</v>
      </c>
      <c r="F115" s="10">
        <v>258354</v>
      </c>
      <c r="G115" s="10">
        <f>E115+F115</f>
        <v>258354</v>
      </c>
      <c r="H115" s="10"/>
      <c r="I115" s="10">
        <f>G115+H115</f>
        <v>258354</v>
      </c>
      <c r="J115" s="10"/>
      <c r="K115" s="10">
        <f t="shared" si="71"/>
        <v>258354</v>
      </c>
      <c r="L115" s="10"/>
      <c r="M115" s="10">
        <f t="shared" si="38"/>
        <v>258354</v>
      </c>
      <c r="N115" s="10"/>
      <c r="O115" s="10">
        <f t="shared" si="39"/>
        <v>258354</v>
      </c>
      <c r="P115" s="10"/>
      <c r="Q115" s="10">
        <f t="shared" si="46"/>
        <v>258354</v>
      </c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K115" s="59"/>
    </row>
    <row r="116" spans="1:37" s="22" customFormat="1" ht="25.5" x14ac:dyDescent="0.2">
      <c r="A116" s="25" t="s">
        <v>134</v>
      </c>
      <c r="B116" s="21" t="s">
        <v>115</v>
      </c>
      <c r="C116" s="10"/>
      <c r="D116" s="10"/>
      <c r="E116" s="10"/>
      <c r="F116" s="10">
        <v>434292.78</v>
      </c>
      <c r="G116" s="10">
        <f>E116+F116</f>
        <v>434292.78</v>
      </c>
      <c r="H116" s="10"/>
      <c r="I116" s="10">
        <f>G116+H116</f>
        <v>434292.78</v>
      </c>
      <c r="J116" s="10"/>
      <c r="K116" s="10">
        <f t="shared" si="71"/>
        <v>434292.78</v>
      </c>
      <c r="L116" s="10"/>
      <c r="M116" s="10">
        <f t="shared" si="38"/>
        <v>434292.78</v>
      </c>
      <c r="N116" s="10"/>
      <c r="O116" s="10">
        <f t="shared" si="39"/>
        <v>434292.78</v>
      </c>
      <c r="P116" s="10"/>
      <c r="Q116" s="10">
        <f t="shared" si="46"/>
        <v>434292.78</v>
      </c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57"/>
      <c r="AK116" s="59"/>
    </row>
    <row r="117" spans="1:37" s="22" customFormat="1" ht="25.5" x14ac:dyDescent="0.2">
      <c r="A117" s="25" t="s">
        <v>135</v>
      </c>
      <c r="B117" s="21" t="s">
        <v>115</v>
      </c>
      <c r="C117" s="10"/>
      <c r="D117" s="10"/>
      <c r="E117" s="10"/>
      <c r="F117" s="10"/>
      <c r="G117" s="10"/>
      <c r="H117" s="10">
        <v>3610000</v>
      </c>
      <c r="I117" s="10">
        <f>H117</f>
        <v>3610000</v>
      </c>
      <c r="J117" s="10"/>
      <c r="K117" s="10">
        <f t="shared" si="71"/>
        <v>3610000</v>
      </c>
      <c r="L117" s="10"/>
      <c r="M117" s="10">
        <f t="shared" si="38"/>
        <v>3610000</v>
      </c>
      <c r="N117" s="10"/>
      <c r="O117" s="10">
        <f t="shared" si="39"/>
        <v>3610000</v>
      </c>
      <c r="P117" s="10"/>
      <c r="Q117" s="10">
        <f t="shared" si="46"/>
        <v>3610000</v>
      </c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57"/>
      <c r="AK117" s="59"/>
    </row>
    <row r="118" spans="1:37" s="22" customFormat="1" ht="25.5" x14ac:dyDescent="0.2">
      <c r="A118" s="25" t="s">
        <v>136</v>
      </c>
      <c r="B118" s="21" t="s">
        <v>115</v>
      </c>
      <c r="C118" s="10"/>
      <c r="D118" s="10"/>
      <c r="E118" s="10"/>
      <c r="F118" s="10"/>
      <c r="G118" s="10"/>
      <c r="H118" s="10">
        <v>580000</v>
      </c>
      <c r="I118" s="10">
        <f>H118</f>
        <v>580000</v>
      </c>
      <c r="J118" s="10"/>
      <c r="K118" s="10">
        <f t="shared" si="71"/>
        <v>580000</v>
      </c>
      <c r="L118" s="10"/>
      <c r="M118" s="10">
        <f t="shared" si="38"/>
        <v>580000</v>
      </c>
      <c r="N118" s="10"/>
      <c r="O118" s="10">
        <f t="shared" si="39"/>
        <v>580000</v>
      </c>
      <c r="P118" s="10"/>
      <c r="Q118" s="10">
        <f t="shared" si="46"/>
        <v>580000</v>
      </c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57"/>
      <c r="AK118" s="59"/>
    </row>
    <row r="119" spans="1:37" s="22" customFormat="1" ht="24" x14ac:dyDescent="0.2">
      <c r="A119" s="37" t="s">
        <v>188</v>
      </c>
      <c r="B119" s="21" t="s">
        <v>115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>
        <v>85179</v>
      </c>
      <c r="M119" s="10">
        <f>L119</f>
        <v>85179</v>
      </c>
      <c r="N119" s="10"/>
      <c r="O119" s="10">
        <f t="shared" si="39"/>
        <v>85179</v>
      </c>
      <c r="P119" s="10"/>
      <c r="Q119" s="10">
        <f t="shared" si="46"/>
        <v>85179</v>
      </c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57"/>
      <c r="AK119" s="59"/>
    </row>
    <row r="120" spans="1:37" s="22" customFormat="1" ht="24" x14ac:dyDescent="0.2">
      <c r="A120" s="37" t="s">
        <v>189</v>
      </c>
      <c r="B120" s="21" t="s">
        <v>115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>
        <v>129829</v>
      </c>
      <c r="M120" s="10">
        <f t="shared" ref="M120:M121" si="73">L120</f>
        <v>129829</v>
      </c>
      <c r="N120" s="10"/>
      <c r="O120" s="10">
        <f t="shared" si="39"/>
        <v>129829</v>
      </c>
      <c r="P120" s="10">
        <v>243171</v>
      </c>
      <c r="Q120" s="10">
        <f t="shared" si="46"/>
        <v>373000</v>
      </c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57"/>
      <c r="AK120" s="59"/>
    </row>
    <row r="121" spans="1:37" s="22" customFormat="1" ht="24" x14ac:dyDescent="0.2">
      <c r="A121" s="37" t="s">
        <v>190</v>
      </c>
      <c r="B121" s="21" t="s">
        <v>115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>
        <v>157992</v>
      </c>
      <c r="M121" s="10">
        <f t="shared" si="73"/>
        <v>157992</v>
      </c>
      <c r="N121" s="10"/>
      <c r="O121" s="10">
        <f t="shared" si="39"/>
        <v>157992</v>
      </c>
      <c r="P121" s="10"/>
      <c r="Q121" s="10">
        <f t="shared" si="46"/>
        <v>157992</v>
      </c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57"/>
      <c r="AK121" s="59"/>
    </row>
    <row r="122" spans="1:37" s="22" customFormat="1" ht="38.25" x14ac:dyDescent="0.2">
      <c r="A122" s="25" t="s">
        <v>137</v>
      </c>
      <c r="B122" s="21" t="s">
        <v>115</v>
      </c>
      <c r="C122" s="10"/>
      <c r="D122" s="10"/>
      <c r="E122" s="10"/>
      <c r="F122" s="10">
        <v>18270826</v>
      </c>
      <c r="G122" s="10">
        <f>E122+F122</f>
        <v>18270826</v>
      </c>
      <c r="H122" s="10"/>
      <c r="I122" s="10">
        <f>G122+H122</f>
        <v>18270826</v>
      </c>
      <c r="J122" s="10"/>
      <c r="K122" s="10">
        <f t="shared" si="71"/>
        <v>18270826</v>
      </c>
      <c r="L122" s="10"/>
      <c r="M122" s="10">
        <f t="shared" si="38"/>
        <v>18270826</v>
      </c>
      <c r="N122" s="10"/>
      <c r="O122" s="10">
        <f t="shared" si="39"/>
        <v>18270826</v>
      </c>
      <c r="P122" s="10"/>
      <c r="Q122" s="10">
        <f t="shared" si="46"/>
        <v>18270826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57"/>
      <c r="AK122" s="59"/>
    </row>
    <row r="123" spans="1:37" s="22" customFormat="1" ht="38.25" x14ac:dyDescent="0.2">
      <c r="A123" s="25" t="s">
        <v>138</v>
      </c>
      <c r="B123" s="21" t="s">
        <v>115</v>
      </c>
      <c r="C123" s="10"/>
      <c r="D123" s="10"/>
      <c r="E123" s="10"/>
      <c r="F123" s="10">
        <v>1000000</v>
      </c>
      <c r="G123" s="10">
        <f>E123+F123</f>
        <v>1000000</v>
      </c>
      <c r="H123" s="10">
        <v>2083330</v>
      </c>
      <c r="I123" s="10">
        <f>G123+H123</f>
        <v>3083330</v>
      </c>
      <c r="J123" s="10"/>
      <c r="K123" s="10">
        <f t="shared" si="71"/>
        <v>3083330</v>
      </c>
      <c r="L123" s="10"/>
      <c r="M123" s="10">
        <f t="shared" si="38"/>
        <v>3083330</v>
      </c>
      <c r="N123" s="10">
        <v>-1000000</v>
      </c>
      <c r="O123" s="10">
        <f t="shared" si="39"/>
        <v>2083330</v>
      </c>
      <c r="P123" s="10"/>
      <c r="Q123" s="10">
        <f t="shared" si="46"/>
        <v>2083330</v>
      </c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57"/>
      <c r="AK123" s="59"/>
    </row>
    <row r="124" spans="1:37" s="22" customFormat="1" ht="25.5" x14ac:dyDescent="0.2">
      <c r="A124" s="25" t="s">
        <v>139</v>
      </c>
      <c r="B124" s="21" t="s">
        <v>115</v>
      </c>
      <c r="C124" s="10"/>
      <c r="D124" s="10"/>
      <c r="E124" s="10"/>
      <c r="F124" s="10"/>
      <c r="G124" s="10"/>
      <c r="H124" s="10">
        <v>620000</v>
      </c>
      <c r="I124" s="10">
        <f t="shared" ref="I124:I130" si="74">H124</f>
        <v>620000</v>
      </c>
      <c r="J124" s="10"/>
      <c r="K124" s="10">
        <f t="shared" si="71"/>
        <v>620000</v>
      </c>
      <c r="L124" s="10"/>
      <c r="M124" s="10">
        <f t="shared" si="38"/>
        <v>620000</v>
      </c>
      <c r="N124" s="10"/>
      <c r="O124" s="10">
        <f t="shared" si="39"/>
        <v>620000</v>
      </c>
      <c r="P124" s="10"/>
      <c r="Q124" s="10">
        <f t="shared" si="46"/>
        <v>620000</v>
      </c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57"/>
      <c r="AK124" s="59"/>
    </row>
    <row r="125" spans="1:37" s="22" customFormat="1" ht="25.5" x14ac:dyDescent="0.2">
      <c r="A125" s="25" t="s">
        <v>140</v>
      </c>
      <c r="B125" s="21" t="s">
        <v>115</v>
      </c>
      <c r="C125" s="10"/>
      <c r="D125" s="10"/>
      <c r="E125" s="10"/>
      <c r="F125" s="10"/>
      <c r="G125" s="10"/>
      <c r="H125" s="10">
        <v>2715000</v>
      </c>
      <c r="I125" s="10">
        <f t="shared" si="74"/>
        <v>2715000</v>
      </c>
      <c r="J125" s="10"/>
      <c r="K125" s="10">
        <f t="shared" si="71"/>
        <v>2715000</v>
      </c>
      <c r="L125" s="10"/>
      <c r="M125" s="10">
        <f t="shared" si="38"/>
        <v>2715000</v>
      </c>
      <c r="N125" s="10"/>
      <c r="O125" s="10">
        <f t="shared" si="39"/>
        <v>2715000</v>
      </c>
      <c r="P125" s="10"/>
      <c r="Q125" s="10">
        <f t="shared" si="46"/>
        <v>2715000</v>
      </c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57"/>
      <c r="AK125" s="59"/>
    </row>
    <row r="126" spans="1:37" s="22" customFormat="1" ht="25.5" x14ac:dyDescent="0.2">
      <c r="A126" s="25" t="s">
        <v>141</v>
      </c>
      <c r="B126" s="21" t="s">
        <v>115</v>
      </c>
      <c r="C126" s="10"/>
      <c r="D126" s="10"/>
      <c r="E126" s="10"/>
      <c r="F126" s="10"/>
      <c r="G126" s="10"/>
      <c r="H126" s="10">
        <v>1798269.9</v>
      </c>
      <c r="I126" s="10">
        <f t="shared" si="74"/>
        <v>1798269.9</v>
      </c>
      <c r="J126" s="10"/>
      <c r="K126" s="10">
        <f t="shared" si="71"/>
        <v>1798269.9</v>
      </c>
      <c r="L126" s="10"/>
      <c r="M126" s="10">
        <f t="shared" si="38"/>
        <v>1798269.9</v>
      </c>
      <c r="N126" s="10"/>
      <c r="O126" s="10">
        <f t="shared" si="39"/>
        <v>1798269.9</v>
      </c>
      <c r="P126" s="10"/>
      <c r="Q126" s="10">
        <f t="shared" si="46"/>
        <v>1798269.9</v>
      </c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57"/>
      <c r="AK126" s="59"/>
    </row>
    <row r="127" spans="1:37" s="22" customFormat="1" ht="51" x14ac:dyDescent="0.2">
      <c r="A127" s="25" t="s">
        <v>142</v>
      </c>
      <c r="B127" s="21" t="s">
        <v>115</v>
      </c>
      <c r="C127" s="10"/>
      <c r="D127" s="10"/>
      <c r="E127" s="10"/>
      <c r="F127" s="10"/>
      <c r="G127" s="10"/>
      <c r="H127" s="10">
        <v>138075</v>
      </c>
      <c r="I127" s="10">
        <f t="shared" si="74"/>
        <v>138075</v>
      </c>
      <c r="J127" s="10"/>
      <c r="K127" s="10">
        <f t="shared" si="71"/>
        <v>138075</v>
      </c>
      <c r="L127" s="10"/>
      <c r="M127" s="10">
        <f t="shared" si="38"/>
        <v>138075</v>
      </c>
      <c r="N127" s="10"/>
      <c r="O127" s="10">
        <f t="shared" si="39"/>
        <v>138075</v>
      </c>
      <c r="P127" s="10"/>
      <c r="Q127" s="10">
        <f t="shared" si="46"/>
        <v>138075</v>
      </c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57"/>
      <c r="AK127" s="59"/>
    </row>
    <row r="128" spans="1:37" s="22" customFormat="1" ht="25.5" x14ac:dyDescent="0.2">
      <c r="A128" s="24" t="s">
        <v>143</v>
      </c>
      <c r="B128" s="21" t="s">
        <v>115</v>
      </c>
      <c r="C128" s="10"/>
      <c r="D128" s="10"/>
      <c r="E128" s="10"/>
      <c r="F128" s="10"/>
      <c r="G128" s="10"/>
      <c r="H128" s="10">
        <v>271012</v>
      </c>
      <c r="I128" s="10">
        <f t="shared" si="74"/>
        <v>271012</v>
      </c>
      <c r="J128" s="10"/>
      <c r="K128" s="10">
        <f t="shared" si="71"/>
        <v>271012</v>
      </c>
      <c r="L128" s="10"/>
      <c r="M128" s="10">
        <f t="shared" si="38"/>
        <v>271012</v>
      </c>
      <c r="N128" s="10"/>
      <c r="O128" s="10">
        <f t="shared" si="39"/>
        <v>271012</v>
      </c>
      <c r="P128" s="10"/>
      <c r="Q128" s="10">
        <f t="shared" si="46"/>
        <v>271012</v>
      </c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57"/>
      <c r="AK128" s="59"/>
    </row>
    <row r="129" spans="1:37" s="22" customFormat="1" ht="25.5" x14ac:dyDescent="0.2">
      <c r="A129" s="24" t="s">
        <v>144</v>
      </c>
      <c r="B129" s="21" t="s">
        <v>115</v>
      </c>
      <c r="C129" s="10"/>
      <c r="D129" s="10"/>
      <c r="E129" s="10"/>
      <c r="F129" s="10"/>
      <c r="G129" s="10"/>
      <c r="H129" s="10">
        <v>5356572.34</v>
      </c>
      <c r="I129" s="10">
        <f t="shared" si="74"/>
        <v>5356572.34</v>
      </c>
      <c r="J129" s="10"/>
      <c r="K129" s="10">
        <f t="shared" si="71"/>
        <v>5356572.34</v>
      </c>
      <c r="L129" s="10"/>
      <c r="M129" s="10">
        <f t="shared" si="38"/>
        <v>5356572.34</v>
      </c>
      <c r="N129" s="10"/>
      <c r="O129" s="10">
        <f t="shared" si="39"/>
        <v>5356572.34</v>
      </c>
      <c r="P129" s="10"/>
      <c r="Q129" s="10">
        <f t="shared" si="46"/>
        <v>5356572.34</v>
      </c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57"/>
      <c r="AK129" s="59"/>
    </row>
    <row r="130" spans="1:37" s="22" customFormat="1" ht="25.5" x14ac:dyDescent="0.2">
      <c r="A130" s="24" t="s">
        <v>145</v>
      </c>
      <c r="B130" s="21" t="s">
        <v>115</v>
      </c>
      <c r="C130" s="10"/>
      <c r="D130" s="10"/>
      <c r="E130" s="10"/>
      <c r="F130" s="10"/>
      <c r="G130" s="10"/>
      <c r="H130" s="10">
        <v>860479</v>
      </c>
      <c r="I130" s="10">
        <f t="shared" si="74"/>
        <v>860479</v>
      </c>
      <c r="J130" s="10"/>
      <c r="K130" s="10">
        <f t="shared" si="71"/>
        <v>860479</v>
      </c>
      <c r="L130" s="10"/>
      <c r="M130" s="10">
        <f t="shared" si="38"/>
        <v>860479</v>
      </c>
      <c r="N130" s="10"/>
      <c r="O130" s="10">
        <f t="shared" si="39"/>
        <v>860479</v>
      </c>
      <c r="P130" s="10"/>
      <c r="Q130" s="10">
        <f t="shared" si="46"/>
        <v>860479</v>
      </c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57"/>
      <c r="AK130" s="59"/>
    </row>
    <row r="131" spans="1:37" s="22" customFormat="1" ht="24" x14ac:dyDescent="0.2">
      <c r="A131" s="39" t="s">
        <v>191</v>
      </c>
      <c r="B131" s="21" t="s">
        <v>115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>
        <v>205489</v>
      </c>
      <c r="M131" s="10">
        <f>L131</f>
        <v>205489</v>
      </c>
      <c r="N131" s="10"/>
      <c r="O131" s="10">
        <f t="shared" si="39"/>
        <v>205489</v>
      </c>
      <c r="P131" s="10"/>
      <c r="Q131" s="10">
        <f t="shared" si="46"/>
        <v>205489</v>
      </c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57"/>
      <c r="AK131" s="59"/>
    </row>
    <row r="132" spans="1:37" s="22" customFormat="1" ht="24" x14ac:dyDescent="0.2">
      <c r="A132" s="39" t="s">
        <v>192</v>
      </c>
      <c r="B132" s="21" t="s">
        <v>115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>
        <v>67500</v>
      </c>
      <c r="M132" s="10">
        <f>L132</f>
        <v>67500</v>
      </c>
      <c r="N132" s="10"/>
      <c r="O132" s="10">
        <f t="shared" si="39"/>
        <v>67500</v>
      </c>
      <c r="P132" s="10"/>
      <c r="Q132" s="10">
        <f t="shared" si="46"/>
        <v>67500</v>
      </c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57"/>
      <c r="AK132" s="59"/>
    </row>
    <row r="133" spans="1:37" s="22" customFormat="1" ht="38.25" x14ac:dyDescent="0.2">
      <c r="A133" s="24" t="s">
        <v>199</v>
      </c>
      <c r="B133" s="21" t="s">
        <v>115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>
        <v>0</v>
      </c>
      <c r="N133" s="10">
        <v>463620</v>
      </c>
      <c r="O133" s="10">
        <f t="shared" si="39"/>
        <v>463620</v>
      </c>
      <c r="P133" s="10"/>
      <c r="Q133" s="10">
        <f t="shared" si="46"/>
        <v>463620</v>
      </c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57"/>
      <c r="AK133" s="59"/>
    </row>
    <row r="134" spans="1:37" s="27" customFormat="1" x14ac:dyDescent="0.2">
      <c r="A134" s="6" t="s">
        <v>146</v>
      </c>
      <c r="B134" s="7" t="s">
        <v>147</v>
      </c>
      <c r="C134" s="8">
        <f>SUM(C135:C149)</f>
        <v>665388400</v>
      </c>
      <c r="D134" s="8">
        <f t="shared" ref="D134:S134" si="75">SUM(D135:D149)</f>
        <v>-119.65999999999985</v>
      </c>
      <c r="E134" s="8">
        <f t="shared" si="75"/>
        <v>665388280.34000003</v>
      </c>
      <c r="F134" s="8">
        <f t="shared" si="75"/>
        <v>18071072.18</v>
      </c>
      <c r="G134" s="8">
        <f t="shared" si="75"/>
        <v>683459352.51999998</v>
      </c>
      <c r="H134" s="8">
        <f t="shared" si="75"/>
        <v>-397700</v>
      </c>
      <c r="I134" s="8">
        <f t="shared" si="75"/>
        <v>683061652.51999998</v>
      </c>
      <c r="J134" s="8">
        <f t="shared" si="75"/>
        <v>0</v>
      </c>
      <c r="K134" s="8">
        <f t="shared" si="71"/>
        <v>683061652.51999998</v>
      </c>
      <c r="L134" s="8">
        <f>SUM(L135:L150)</f>
        <v>10474200</v>
      </c>
      <c r="M134" s="8">
        <f>SUM(M135:M150)</f>
        <v>693535852.51999998</v>
      </c>
      <c r="N134" s="8">
        <f t="shared" ref="N134" si="76">SUM(N135:N150)</f>
        <v>4122053.73</v>
      </c>
      <c r="O134" s="8">
        <f>SUM(O135:O150)</f>
        <v>697657906.25</v>
      </c>
      <c r="P134" s="8">
        <f>SUM(P135:P150)</f>
        <v>-5480300</v>
      </c>
      <c r="Q134" s="8">
        <f>SUM(Q135:Q150)</f>
        <v>692177606.25</v>
      </c>
      <c r="R134" s="8">
        <f t="shared" si="75"/>
        <v>703211000</v>
      </c>
      <c r="S134" s="8">
        <f t="shared" si="75"/>
        <v>492698.38</v>
      </c>
      <c r="T134" s="8">
        <f>SUM(T135:T150)</f>
        <v>734381398.38</v>
      </c>
      <c r="U134" s="8">
        <f t="shared" ref="U134:AH134" si="77">SUM(U135:U150)</f>
        <v>0</v>
      </c>
      <c r="V134" s="8">
        <f t="shared" si="77"/>
        <v>703703698.38</v>
      </c>
      <c r="W134" s="8">
        <f t="shared" si="77"/>
        <v>30677700</v>
      </c>
      <c r="X134" s="8">
        <f t="shared" si="77"/>
        <v>734381398.38</v>
      </c>
      <c r="Y134" s="8">
        <f t="shared" si="77"/>
        <v>0</v>
      </c>
      <c r="Z134" s="8">
        <f t="shared" si="77"/>
        <v>734381398.38</v>
      </c>
      <c r="AA134" s="8">
        <f t="shared" si="77"/>
        <v>734915400</v>
      </c>
      <c r="AB134" s="8">
        <f t="shared" si="77"/>
        <v>502266.25999999995</v>
      </c>
      <c r="AC134" s="8">
        <f t="shared" si="77"/>
        <v>735417666.25999999</v>
      </c>
      <c r="AD134" s="8">
        <f t="shared" si="77"/>
        <v>0</v>
      </c>
      <c r="AE134" s="8">
        <f t="shared" si="77"/>
        <v>735417666.25999999</v>
      </c>
      <c r="AF134" s="8">
        <f t="shared" si="77"/>
        <v>0</v>
      </c>
      <c r="AG134" s="8">
        <f t="shared" si="77"/>
        <v>735417666.25999999</v>
      </c>
      <c r="AH134" s="8">
        <f t="shared" si="77"/>
        <v>30544900</v>
      </c>
      <c r="AI134" s="8">
        <f>SUM(AI135:AI150)</f>
        <v>765962566.25999999</v>
      </c>
      <c r="AJ134" s="55"/>
      <c r="AK134" s="58">
        <f>SUM(T135:T150)-T134</f>
        <v>0</v>
      </c>
    </row>
    <row r="135" spans="1:37" ht="40.5" customHeight="1" x14ac:dyDescent="0.2">
      <c r="A135" s="11" t="s">
        <v>148</v>
      </c>
      <c r="B135" s="12" t="s">
        <v>149</v>
      </c>
      <c r="C135" s="10">
        <v>5980600</v>
      </c>
      <c r="D135" s="10"/>
      <c r="E135" s="10">
        <f t="shared" si="1"/>
        <v>5980600</v>
      </c>
      <c r="F135" s="10"/>
      <c r="G135" s="10">
        <f t="shared" si="48"/>
        <v>5980600</v>
      </c>
      <c r="H135" s="10"/>
      <c r="I135" s="10">
        <f t="shared" ref="I135:I145" si="78">G135</f>
        <v>5980600</v>
      </c>
      <c r="J135" s="10"/>
      <c r="K135" s="10">
        <f t="shared" si="71"/>
        <v>5980600</v>
      </c>
      <c r="L135" s="10"/>
      <c r="M135" s="10">
        <f t="shared" si="38"/>
        <v>5980600</v>
      </c>
      <c r="N135" s="10"/>
      <c r="O135" s="10">
        <f t="shared" ref="O135:O150" si="79">M135+N135</f>
        <v>5980600</v>
      </c>
      <c r="P135" s="10"/>
      <c r="Q135" s="10">
        <f>SUM(O135:P135)</f>
        <v>5980600</v>
      </c>
      <c r="R135" s="10">
        <v>4802400</v>
      </c>
      <c r="S135" s="10"/>
      <c r="T135" s="10">
        <f t="shared" si="25"/>
        <v>4802400</v>
      </c>
      <c r="U135" s="10"/>
      <c r="V135" s="10">
        <f t="shared" ref="V135:V145" si="80">SUM(T135:U135)</f>
        <v>4802400</v>
      </c>
      <c r="W135" s="10"/>
      <c r="X135" s="10">
        <f t="shared" ref="X135:X145" si="81">SUM(V135:W135)</f>
        <v>4802400</v>
      </c>
      <c r="Y135" s="10"/>
      <c r="Z135" s="10">
        <f t="shared" ref="Z135:Z145" si="82">SUM(X135:Y135)</f>
        <v>4802400</v>
      </c>
      <c r="AA135" s="10">
        <v>4784500</v>
      </c>
      <c r="AB135" s="10"/>
      <c r="AC135" s="10">
        <f t="shared" si="29"/>
        <v>4784500</v>
      </c>
      <c r="AD135" s="10"/>
      <c r="AE135" s="10">
        <f t="shared" ref="AE135:AE145" si="83">SUM(AC135:AD135)</f>
        <v>4784500</v>
      </c>
      <c r="AF135" s="10"/>
      <c r="AG135" s="10">
        <f t="shared" ref="AG135:AG145" si="84">SUM(AE135:AF135)</f>
        <v>4784500</v>
      </c>
      <c r="AH135" s="10"/>
      <c r="AI135" s="10">
        <f t="shared" ref="AI135:AI145" si="85">SUM(AG135:AH135)</f>
        <v>4784500</v>
      </c>
      <c r="AK135" s="58"/>
    </row>
    <row r="136" spans="1:37" ht="38.25" x14ac:dyDescent="0.2">
      <c r="A136" s="11" t="s">
        <v>150</v>
      </c>
      <c r="B136" s="12" t="s">
        <v>149</v>
      </c>
      <c r="C136" s="10">
        <v>291300</v>
      </c>
      <c r="D136" s="10"/>
      <c r="E136" s="10">
        <f t="shared" si="1"/>
        <v>291300</v>
      </c>
      <c r="F136" s="10"/>
      <c r="G136" s="10">
        <f t="shared" si="48"/>
        <v>291300</v>
      </c>
      <c r="H136" s="10"/>
      <c r="I136" s="10">
        <f t="shared" si="78"/>
        <v>291300</v>
      </c>
      <c r="J136" s="10"/>
      <c r="K136" s="10">
        <f t="shared" si="71"/>
        <v>291300</v>
      </c>
      <c r="L136" s="10"/>
      <c r="M136" s="10">
        <f t="shared" si="38"/>
        <v>291300</v>
      </c>
      <c r="N136" s="10"/>
      <c r="O136" s="10">
        <f t="shared" si="79"/>
        <v>291300</v>
      </c>
      <c r="P136" s="10"/>
      <c r="Q136" s="10">
        <f t="shared" ref="Q136:Q150" si="86">SUM(O136:P136)</f>
        <v>291300</v>
      </c>
      <c r="R136" s="10">
        <v>299800</v>
      </c>
      <c r="S136" s="10"/>
      <c r="T136" s="10">
        <f t="shared" si="25"/>
        <v>299800</v>
      </c>
      <c r="U136" s="10"/>
      <c r="V136" s="10">
        <f t="shared" si="80"/>
        <v>299800</v>
      </c>
      <c r="W136" s="10"/>
      <c r="X136" s="10">
        <f t="shared" si="81"/>
        <v>299800</v>
      </c>
      <c r="Y136" s="10"/>
      <c r="Z136" s="10">
        <f t="shared" si="82"/>
        <v>299800</v>
      </c>
      <c r="AA136" s="10">
        <v>310400</v>
      </c>
      <c r="AB136" s="10"/>
      <c r="AC136" s="10">
        <f t="shared" si="29"/>
        <v>310400</v>
      </c>
      <c r="AD136" s="10"/>
      <c r="AE136" s="10">
        <f t="shared" si="83"/>
        <v>310400</v>
      </c>
      <c r="AF136" s="10"/>
      <c r="AG136" s="10">
        <f t="shared" si="84"/>
        <v>310400</v>
      </c>
      <c r="AH136" s="10"/>
      <c r="AI136" s="10">
        <f t="shared" si="85"/>
        <v>310400</v>
      </c>
      <c r="AK136" s="58"/>
    </row>
    <row r="137" spans="1:37" ht="38.25" x14ac:dyDescent="0.2">
      <c r="A137" s="11" t="s">
        <v>151</v>
      </c>
      <c r="B137" s="12" t="s">
        <v>149</v>
      </c>
      <c r="C137" s="10">
        <v>5480300</v>
      </c>
      <c r="D137" s="10"/>
      <c r="E137" s="10">
        <f t="shared" si="1"/>
        <v>5480300</v>
      </c>
      <c r="F137" s="10"/>
      <c r="G137" s="10">
        <f t="shared" si="48"/>
        <v>5480300</v>
      </c>
      <c r="H137" s="10"/>
      <c r="I137" s="10">
        <f t="shared" si="78"/>
        <v>5480300</v>
      </c>
      <c r="J137" s="10"/>
      <c r="K137" s="10">
        <f t="shared" si="71"/>
        <v>5480300</v>
      </c>
      <c r="L137" s="10"/>
      <c r="M137" s="10">
        <f t="shared" si="38"/>
        <v>5480300</v>
      </c>
      <c r="N137" s="10"/>
      <c r="O137" s="10">
        <f t="shared" si="79"/>
        <v>5480300</v>
      </c>
      <c r="P137" s="10">
        <v>-5480300</v>
      </c>
      <c r="Q137" s="10">
        <f t="shared" si="86"/>
        <v>0</v>
      </c>
      <c r="R137" s="10">
        <v>5480300</v>
      </c>
      <c r="S137" s="10"/>
      <c r="T137" s="10">
        <f t="shared" si="25"/>
        <v>5480300</v>
      </c>
      <c r="U137" s="10"/>
      <c r="V137" s="10">
        <f t="shared" si="80"/>
        <v>5480300</v>
      </c>
      <c r="W137" s="10"/>
      <c r="X137" s="10">
        <f t="shared" si="81"/>
        <v>5480300</v>
      </c>
      <c r="Y137" s="10"/>
      <c r="Z137" s="10">
        <f t="shared" si="82"/>
        <v>5480300</v>
      </c>
      <c r="AA137" s="10">
        <v>5480300</v>
      </c>
      <c r="AB137" s="10"/>
      <c r="AC137" s="10">
        <f t="shared" si="29"/>
        <v>5480300</v>
      </c>
      <c r="AD137" s="10"/>
      <c r="AE137" s="10">
        <f t="shared" si="83"/>
        <v>5480300</v>
      </c>
      <c r="AF137" s="10"/>
      <c r="AG137" s="10">
        <f t="shared" si="84"/>
        <v>5480300</v>
      </c>
      <c r="AH137" s="10"/>
      <c r="AI137" s="10">
        <f t="shared" si="85"/>
        <v>5480300</v>
      </c>
      <c r="AK137" s="58"/>
    </row>
    <row r="138" spans="1:37" ht="38.25" x14ac:dyDescent="0.2">
      <c r="A138" s="11" t="s">
        <v>152</v>
      </c>
      <c r="B138" s="12" t="s">
        <v>149</v>
      </c>
      <c r="C138" s="10">
        <v>1012500</v>
      </c>
      <c r="D138" s="10"/>
      <c r="E138" s="10">
        <f t="shared" si="1"/>
        <v>1012500</v>
      </c>
      <c r="F138" s="10"/>
      <c r="G138" s="10">
        <f t="shared" si="48"/>
        <v>1012500</v>
      </c>
      <c r="H138" s="10"/>
      <c r="I138" s="10">
        <f t="shared" si="78"/>
        <v>1012500</v>
      </c>
      <c r="J138" s="10"/>
      <c r="K138" s="10">
        <f t="shared" si="71"/>
        <v>1012500</v>
      </c>
      <c r="L138" s="10"/>
      <c r="M138" s="10">
        <f t="shared" si="38"/>
        <v>1012500</v>
      </c>
      <c r="N138" s="10"/>
      <c r="O138" s="10">
        <f t="shared" si="79"/>
        <v>1012500</v>
      </c>
      <c r="P138" s="10"/>
      <c r="Q138" s="10">
        <f t="shared" si="86"/>
        <v>1012500</v>
      </c>
      <c r="R138" s="10">
        <v>1012500</v>
      </c>
      <c r="S138" s="10"/>
      <c r="T138" s="10">
        <f t="shared" si="25"/>
        <v>1012500</v>
      </c>
      <c r="U138" s="10"/>
      <c r="V138" s="10">
        <f t="shared" si="80"/>
        <v>1012500</v>
      </c>
      <c r="W138" s="10"/>
      <c r="X138" s="10">
        <f t="shared" si="81"/>
        <v>1012500</v>
      </c>
      <c r="Y138" s="10"/>
      <c r="Z138" s="10">
        <f t="shared" si="82"/>
        <v>1012500</v>
      </c>
      <c r="AA138" s="10">
        <v>1012500</v>
      </c>
      <c r="AB138" s="10"/>
      <c r="AC138" s="10">
        <f t="shared" si="29"/>
        <v>1012500</v>
      </c>
      <c r="AD138" s="10"/>
      <c r="AE138" s="10">
        <f t="shared" si="83"/>
        <v>1012500</v>
      </c>
      <c r="AF138" s="10"/>
      <c r="AG138" s="10">
        <f t="shared" si="84"/>
        <v>1012500</v>
      </c>
      <c r="AH138" s="10"/>
      <c r="AI138" s="10">
        <f t="shared" si="85"/>
        <v>1012500</v>
      </c>
      <c r="AK138" s="58"/>
    </row>
    <row r="139" spans="1:37" ht="63.75" x14ac:dyDescent="0.2">
      <c r="A139" s="11" t="s">
        <v>153</v>
      </c>
      <c r="B139" s="12" t="s">
        <v>149</v>
      </c>
      <c r="C139" s="10">
        <v>10000</v>
      </c>
      <c r="D139" s="10"/>
      <c r="E139" s="10">
        <f t="shared" si="1"/>
        <v>10000</v>
      </c>
      <c r="F139" s="10"/>
      <c r="G139" s="10">
        <f t="shared" si="48"/>
        <v>10000</v>
      </c>
      <c r="H139" s="10"/>
      <c r="I139" s="10">
        <f t="shared" si="78"/>
        <v>10000</v>
      </c>
      <c r="J139" s="10"/>
      <c r="K139" s="10">
        <f t="shared" si="71"/>
        <v>10000</v>
      </c>
      <c r="L139" s="10"/>
      <c r="M139" s="10">
        <f t="shared" si="38"/>
        <v>10000</v>
      </c>
      <c r="N139" s="10"/>
      <c r="O139" s="10">
        <f t="shared" si="79"/>
        <v>10000</v>
      </c>
      <c r="P139" s="10"/>
      <c r="Q139" s="10">
        <f t="shared" si="86"/>
        <v>10000</v>
      </c>
      <c r="R139" s="10">
        <v>10000</v>
      </c>
      <c r="S139" s="10"/>
      <c r="T139" s="10">
        <f t="shared" si="25"/>
        <v>10000</v>
      </c>
      <c r="U139" s="10"/>
      <c r="V139" s="10">
        <f t="shared" si="80"/>
        <v>10000</v>
      </c>
      <c r="W139" s="10"/>
      <c r="X139" s="10">
        <f t="shared" si="81"/>
        <v>10000</v>
      </c>
      <c r="Y139" s="10"/>
      <c r="Z139" s="10">
        <f t="shared" si="82"/>
        <v>10000</v>
      </c>
      <c r="AA139" s="10">
        <v>10000</v>
      </c>
      <c r="AB139" s="10"/>
      <c r="AC139" s="10">
        <f t="shared" si="29"/>
        <v>10000</v>
      </c>
      <c r="AD139" s="10"/>
      <c r="AE139" s="10">
        <f t="shared" si="83"/>
        <v>10000</v>
      </c>
      <c r="AF139" s="10"/>
      <c r="AG139" s="10">
        <f t="shared" si="84"/>
        <v>10000</v>
      </c>
      <c r="AH139" s="10"/>
      <c r="AI139" s="10">
        <f t="shared" si="85"/>
        <v>10000</v>
      </c>
      <c r="AK139" s="58"/>
    </row>
    <row r="140" spans="1:37" ht="38.25" x14ac:dyDescent="0.2">
      <c r="A140" s="11" t="s">
        <v>154</v>
      </c>
      <c r="B140" s="12" t="s">
        <v>149</v>
      </c>
      <c r="C140" s="10">
        <v>25000</v>
      </c>
      <c r="D140" s="10"/>
      <c r="E140" s="10">
        <f t="shared" si="1"/>
        <v>25000</v>
      </c>
      <c r="F140" s="10"/>
      <c r="G140" s="10">
        <f t="shared" si="48"/>
        <v>25000</v>
      </c>
      <c r="H140" s="10"/>
      <c r="I140" s="10">
        <f t="shared" si="78"/>
        <v>25000</v>
      </c>
      <c r="J140" s="10"/>
      <c r="K140" s="10">
        <f t="shared" si="71"/>
        <v>25000</v>
      </c>
      <c r="L140" s="10"/>
      <c r="M140" s="10">
        <f t="shared" si="38"/>
        <v>25000</v>
      </c>
      <c r="N140" s="10"/>
      <c r="O140" s="10">
        <f t="shared" si="79"/>
        <v>25000</v>
      </c>
      <c r="P140" s="10"/>
      <c r="Q140" s="10">
        <f t="shared" si="86"/>
        <v>25000</v>
      </c>
      <c r="R140" s="10">
        <v>25000</v>
      </c>
      <c r="S140" s="10"/>
      <c r="T140" s="10">
        <f t="shared" si="25"/>
        <v>25000</v>
      </c>
      <c r="U140" s="10"/>
      <c r="V140" s="10">
        <f t="shared" si="80"/>
        <v>25000</v>
      </c>
      <c r="W140" s="10"/>
      <c r="X140" s="10">
        <f t="shared" si="81"/>
        <v>25000</v>
      </c>
      <c r="Y140" s="10"/>
      <c r="Z140" s="10">
        <f t="shared" si="82"/>
        <v>25000</v>
      </c>
      <c r="AA140" s="10">
        <v>25000</v>
      </c>
      <c r="AB140" s="10"/>
      <c r="AC140" s="10">
        <f t="shared" si="29"/>
        <v>25000</v>
      </c>
      <c r="AD140" s="10"/>
      <c r="AE140" s="10">
        <f t="shared" si="83"/>
        <v>25000</v>
      </c>
      <c r="AF140" s="10"/>
      <c r="AG140" s="10">
        <f t="shared" si="84"/>
        <v>25000</v>
      </c>
      <c r="AH140" s="10"/>
      <c r="AI140" s="10">
        <f t="shared" si="85"/>
        <v>25000</v>
      </c>
      <c r="AK140" s="58"/>
    </row>
    <row r="141" spans="1:37" ht="76.5" x14ac:dyDescent="0.2">
      <c r="A141" s="11" t="s">
        <v>155</v>
      </c>
      <c r="B141" s="12" t="s">
        <v>149</v>
      </c>
      <c r="C141" s="10">
        <v>49372000</v>
      </c>
      <c r="D141" s="10"/>
      <c r="E141" s="10">
        <f t="shared" si="1"/>
        <v>49372000</v>
      </c>
      <c r="F141" s="10"/>
      <c r="G141" s="10">
        <f t="shared" si="48"/>
        <v>49372000</v>
      </c>
      <c r="H141" s="10"/>
      <c r="I141" s="10">
        <f t="shared" si="78"/>
        <v>49372000</v>
      </c>
      <c r="J141" s="10"/>
      <c r="K141" s="10">
        <f t="shared" si="71"/>
        <v>49372000</v>
      </c>
      <c r="L141" s="10"/>
      <c r="M141" s="10">
        <f t="shared" ref="M141:M167" si="87">K141+L141</f>
        <v>49372000</v>
      </c>
      <c r="N141" s="10">
        <v>2730300</v>
      </c>
      <c r="O141" s="10">
        <f t="shared" si="79"/>
        <v>52102300</v>
      </c>
      <c r="P141" s="10"/>
      <c r="Q141" s="10">
        <f t="shared" si="86"/>
        <v>52102300</v>
      </c>
      <c r="R141" s="10">
        <v>51346800</v>
      </c>
      <c r="S141" s="10"/>
      <c r="T141" s="10">
        <f t="shared" si="25"/>
        <v>51346800</v>
      </c>
      <c r="U141" s="10"/>
      <c r="V141" s="10">
        <f t="shared" si="80"/>
        <v>51346800</v>
      </c>
      <c r="W141" s="10"/>
      <c r="X141" s="10">
        <f t="shared" si="81"/>
        <v>51346800</v>
      </c>
      <c r="Y141" s="10"/>
      <c r="Z141" s="10">
        <f t="shared" si="82"/>
        <v>51346800</v>
      </c>
      <c r="AA141" s="10">
        <v>53400700</v>
      </c>
      <c r="AB141" s="10"/>
      <c r="AC141" s="10">
        <f t="shared" si="29"/>
        <v>53400700</v>
      </c>
      <c r="AD141" s="10"/>
      <c r="AE141" s="10">
        <f t="shared" si="83"/>
        <v>53400700</v>
      </c>
      <c r="AF141" s="10"/>
      <c r="AG141" s="10">
        <f t="shared" si="84"/>
        <v>53400700</v>
      </c>
      <c r="AH141" s="10"/>
      <c r="AI141" s="10">
        <f t="shared" si="85"/>
        <v>53400700</v>
      </c>
      <c r="AK141" s="58"/>
    </row>
    <row r="142" spans="1:37" ht="51" x14ac:dyDescent="0.2">
      <c r="A142" s="11" t="s">
        <v>156</v>
      </c>
      <c r="B142" s="12" t="s">
        <v>157</v>
      </c>
      <c r="C142" s="10">
        <v>9166200</v>
      </c>
      <c r="D142" s="10"/>
      <c r="E142" s="10">
        <f t="shared" si="1"/>
        <v>9166200</v>
      </c>
      <c r="F142" s="10"/>
      <c r="G142" s="10">
        <f t="shared" si="48"/>
        <v>9166200</v>
      </c>
      <c r="H142" s="10"/>
      <c r="I142" s="10">
        <f t="shared" si="78"/>
        <v>9166200</v>
      </c>
      <c r="J142" s="10"/>
      <c r="K142" s="10">
        <f t="shared" si="71"/>
        <v>9166200</v>
      </c>
      <c r="L142" s="10"/>
      <c r="M142" s="10">
        <f t="shared" si="87"/>
        <v>9166200</v>
      </c>
      <c r="N142" s="10">
        <v>284200</v>
      </c>
      <c r="O142" s="10">
        <f t="shared" si="79"/>
        <v>9450400</v>
      </c>
      <c r="P142" s="10"/>
      <c r="Q142" s="10">
        <f t="shared" si="86"/>
        <v>9450400</v>
      </c>
      <c r="R142" s="10">
        <v>9188400</v>
      </c>
      <c r="S142" s="10"/>
      <c r="T142" s="10">
        <f t="shared" si="25"/>
        <v>9188400</v>
      </c>
      <c r="U142" s="10"/>
      <c r="V142" s="10">
        <f t="shared" si="80"/>
        <v>9188400</v>
      </c>
      <c r="W142" s="10"/>
      <c r="X142" s="10">
        <f t="shared" si="81"/>
        <v>9188400</v>
      </c>
      <c r="Y142" s="10"/>
      <c r="Z142" s="10">
        <f t="shared" si="82"/>
        <v>9188400</v>
      </c>
      <c r="AA142" s="10">
        <v>9188400</v>
      </c>
      <c r="AB142" s="10"/>
      <c r="AC142" s="10">
        <f t="shared" si="29"/>
        <v>9188400</v>
      </c>
      <c r="AD142" s="10"/>
      <c r="AE142" s="10">
        <f t="shared" si="83"/>
        <v>9188400</v>
      </c>
      <c r="AF142" s="10"/>
      <c r="AG142" s="10">
        <f t="shared" si="84"/>
        <v>9188400</v>
      </c>
      <c r="AH142" s="10"/>
      <c r="AI142" s="10">
        <f t="shared" si="85"/>
        <v>9188400</v>
      </c>
      <c r="AK142" s="58"/>
    </row>
    <row r="143" spans="1:37" ht="89.25" x14ac:dyDescent="0.2">
      <c r="A143" s="11" t="s">
        <v>158</v>
      </c>
      <c r="B143" s="12" t="s">
        <v>159</v>
      </c>
      <c r="C143" s="10">
        <v>4377500</v>
      </c>
      <c r="D143" s="10">
        <v>-24633.45</v>
      </c>
      <c r="E143" s="10">
        <f t="shared" si="1"/>
        <v>4352866.55</v>
      </c>
      <c r="F143" s="10"/>
      <c r="G143" s="10">
        <f t="shared" si="48"/>
        <v>4352866.55</v>
      </c>
      <c r="H143" s="10"/>
      <c r="I143" s="10">
        <f t="shared" si="78"/>
        <v>4352866.55</v>
      </c>
      <c r="J143" s="10"/>
      <c r="K143" s="10">
        <f t="shared" si="71"/>
        <v>4352866.55</v>
      </c>
      <c r="L143" s="10"/>
      <c r="M143" s="10">
        <f t="shared" si="87"/>
        <v>4352866.55</v>
      </c>
      <c r="N143" s="10"/>
      <c r="O143" s="10">
        <f t="shared" si="79"/>
        <v>4352866.55</v>
      </c>
      <c r="P143" s="10"/>
      <c r="Q143" s="10">
        <f t="shared" si="86"/>
        <v>4352866.55</v>
      </c>
      <c r="R143" s="10">
        <v>4607800</v>
      </c>
      <c r="S143" s="10">
        <v>547409.86</v>
      </c>
      <c r="T143" s="10">
        <f t="shared" si="25"/>
        <v>5155209.8600000003</v>
      </c>
      <c r="U143" s="10"/>
      <c r="V143" s="10">
        <f t="shared" si="80"/>
        <v>5155209.8600000003</v>
      </c>
      <c r="W143" s="10"/>
      <c r="X143" s="10">
        <f t="shared" si="81"/>
        <v>5155209.8600000003</v>
      </c>
      <c r="Y143" s="10"/>
      <c r="Z143" s="10">
        <f t="shared" si="82"/>
        <v>5155209.8600000003</v>
      </c>
      <c r="AA143" s="10">
        <v>4631400</v>
      </c>
      <c r="AB143" s="10">
        <v>558032.97</v>
      </c>
      <c r="AC143" s="10">
        <f t="shared" si="29"/>
        <v>5189432.97</v>
      </c>
      <c r="AD143" s="10"/>
      <c r="AE143" s="10">
        <f t="shared" si="83"/>
        <v>5189432.97</v>
      </c>
      <c r="AF143" s="10"/>
      <c r="AG143" s="10">
        <f t="shared" si="84"/>
        <v>5189432.97</v>
      </c>
      <c r="AH143" s="10"/>
      <c r="AI143" s="10">
        <f t="shared" si="85"/>
        <v>5189432.97</v>
      </c>
      <c r="AK143" s="58"/>
    </row>
    <row r="144" spans="1:37" ht="25.5" x14ac:dyDescent="0.2">
      <c r="A144" s="11" t="s">
        <v>160</v>
      </c>
      <c r="B144" s="12" t="s">
        <v>161</v>
      </c>
      <c r="C144" s="10">
        <v>3023200</v>
      </c>
      <c r="D144" s="10"/>
      <c r="E144" s="10">
        <f t="shared" si="1"/>
        <v>3023200</v>
      </c>
      <c r="F144" s="10"/>
      <c r="G144" s="10">
        <f t="shared" si="48"/>
        <v>3023200</v>
      </c>
      <c r="H144" s="10"/>
      <c r="I144" s="10">
        <f t="shared" si="78"/>
        <v>3023200</v>
      </c>
      <c r="J144" s="10"/>
      <c r="K144" s="10">
        <f t="shared" si="71"/>
        <v>3023200</v>
      </c>
      <c r="L144" s="10">
        <v>204000</v>
      </c>
      <c r="M144" s="10">
        <f t="shared" si="87"/>
        <v>3227200</v>
      </c>
      <c r="N144" s="10"/>
      <c r="O144" s="10">
        <f t="shared" si="79"/>
        <v>3227200</v>
      </c>
      <c r="P144" s="10"/>
      <c r="Q144" s="10">
        <f t="shared" si="86"/>
        <v>3227200</v>
      </c>
      <c r="R144" s="10">
        <v>3043600</v>
      </c>
      <c r="S144" s="10"/>
      <c r="T144" s="10">
        <f t="shared" si="25"/>
        <v>3043600</v>
      </c>
      <c r="U144" s="10"/>
      <c r="V144" s="10">
        <f t="shared" si="80"/>
        <v>3043600</v>
      </c>
      <c r="W144" s="10"/>
      <c r="X144" s="10">
        <f t="shared" si="81"/>
        <v>3043600</v>
      </c>
      <c r="Y144" s="10"/>
      <c r="Z144" s="10">
        <f t="shared" si="82"/>
        <v>3043600</v>
      </c>
      <c r="AA144" s="10">
        <v>3122600</v>
      </c>
      <c r="AB144" s="10"/>
      <c r="AC144" s="10">
        <f t="shared" si="29"/>
        <v>3122600</v>
      </c>
      <c r="AD144" s="10"/>
      <c r="AE144" s="10">
        <f t="shared" si="83"/>
        <v>3122600</v>
      </c>
      <c r="AF144" s="10"/>
      <c r="AG144" s="10">
        <f t="shared" si="84"/>
        <v>3122600</v>
      </c>
      <c r="AH144" s="10"/>
      <c r="AI144" s="10">
        <f t="shared" si="85"/>
        <v>3122600</v>
      </c>
      <c r="AK144" s="58"/>
    </row>
    <row r="145" spans="1:37" ht="38.25" x14ac:dyDescent="0.2">
      <c r="A145" s="11" t="s">
        <v>162</v>
      </c>
      <c r="B145" s="12" t="s">
        <v>163</v>
      </c>
      <c r="C145" s="10">
        <v>10400</v>
      </c>
      <c r="D145" s="10"/>
      <c r="E145" s="10">
        <f t="shared" si="1"/>
        <v>10400</v>
      </c>
      <c r="F145" s="10"/>
      <c r="G145" s="10">
        <f t="shared" si="48"/>
        <v>10400</v>
      </c>
      <c r="H145" s="10"/>
      <c r="I145" s="10">
        <f t="shared" si="78"/>
        <v>10400</v>
      </c>
      <c r="J145" s="10"/>
      <c r="K145" s="10">
        <f t="shared" si="71"/>
        <v>10400</v>
      </c>
      <c r="L145" s="10"/>
      <c r="M145" s="10">
        <f t="shared" si="87"/>
        <v>10400</v>
      </c>
      <c r="N145" s="10"/>
      <c r="O145" s="10">
        <f t="shared" si="79"/>
        <v>10400</v>
      </c>
      <c r="P145" s="10"/>
      <c r="Q145" s="10">
        <f t="shared" si="86"/>
        <v>10400</v>
      </c>
      <c r="R145" s="10">
        <v>11200</v>
      </c>
      <c r="S145" s="10"/>
      <c r="T145" s="10">
        <f t="shared" si="25"/>
        <v>11200</v>
      </c>
      <c r="U145" s="10"/>
      <c r="V145" s="10">
        <f t="shared" si="80"/>
        <v>11200</v>
      </c>
      <c r="W145" s="10"/>
      <c r="X145" s="10">
        <f t="shared" si="81"/>
        <v>11200</v>
      </c>
      <c r="Y145" s="10"/>
      <c r="Z145" s="10">
        <f t="shared" si="82"/>
        <v>11200</v>
      </c>
      <c r="AA145" s="10">
        <v>116800</v>
      </c>
      <c r="AB145" s="10"/>
      <c r="AC145" s="10">
        <f t="shared" si="29"/>
        <v>116800</v>
      </c>
      <c r="AD145" s="10"/>
      <c r="AE145" s="10">
        <f t="shared" si="83"/>
        <v>116800</v>
      </c>
      <c r="AF145" s="10"/>
      <c r="AG145" s="10">
        <f t="shared" si="84"/>
        <v>116800</v>
      </c>
      <c r="AH145" s="10"/>
      <c r="AI145" s="10">
        <f t="shared" si="85"/>
        <v>116800</v>
      </c>
      <c r="AK145" s="58"/>
    </row>
    <row r="146" spans="1:37" ht="25.5" x14ac:dyDescent="0.2">
      <c r="A146" s="11" t="s">
        <v>164</v>
      </c>
      <c r="B146" s="12" t="s">
        <v>165</v>
      </c>
      <c r="C146" s="10"/>
      <c r="D146" s="10"/>
      <c r="E146" s="10"/>
      <c r="F146" s="10">
        <v>397700</v>
      </c>
      <c r="G146" s="10">
        <f>E146+F146</f>
        <v>397700</v>
      </c>
      <c r="H146" s="10">
        <v>-397700</v>
      </c>
      <c r="I146" s="10">
        <f>G146+H146</f>
        <v>0</v>
      </c>
      <c r="J146" s="10"/>
      <c r="K146" s="10">
        <f t="shared" si="71"/>
        <v>0</v>
      </c>
      <c r="L146" s="10"/>
      <c r="M146" s="10">
        <f t="shared" si="87"/>
        <v>0</v>
      </c>
      <c r="N146" s="10"/>
      <c r="O146" s="10">
        <f t="shared" si="79"/>
        <v>0</v>
      </c>
      <c r="P146" s="10"/>
      <c r="Q146" s="10">
        <f t="shared" si="86"/>
        <v>0</v>
      </c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K146" s="58"/>
    </row>
    <row r="147" spans="1:37" ht="25.5" x14ac:dyDescent="0.2">
      <c r="A147" s="11" t="s">
        <v>166</v>
      </c>
      <c r="B147" s="12" t="s">
        <v>167</v>
      </c>
      <c r="C147" s="10">
        <v>4953600</v>
      </c>
      <c r="D147" s="10"/>
      <c r="E147" s="10">
        <f t="shared" si="1"/>
        <v>4953600</v>
      </c>
      <c r="F147" s="10"/>
      <c r="G147" s="10">
        <f t="shared" si="48"/>
        <v>4953600</v>
      </c>
      <c r="H147" s="10"/>
      <c r="I147" s="10">
        <f t="shared" ref="I147" si="88">G147</f>
        <v>4953600</v>
      </c>
      <c r="J147" s="10"/>
      <c r="K147" s="10">
        <f t="shared" si="71"/>
        <v>4953600</v>
      </c>
      <c r="L147" s="10"/>
      <c r="M147" s="10">
        <f t="shared" si="87"/>
        <v>4953600</v>
      </c>
      <c r="N147" s="10"/>
      <c r="O147" s="10">
        <f t="shared" si="79"/>
        <v>4953600</v>
      </c>
      <c r="P147" s="10"/>
      <c r="Q147" s="10">
        <f t="shared" si="86"/>
        <v>4953600</v>
      </c>
      <c r="R147" s="10">
        <v>5097300</v>
      </c>
      <c r="S147" s="10"/>
      <c r="T147" s="10">
        <f t="shared" si="25"/>
        <v>5097300</v>
      </c>
      <c r="U147" s="10"/>
      <c r="V147" s="10">
        <f t="shared" ref="V147:V149" si="89">SUM(T147:U147)</f>
        <v>5097300</v>
      </c>
      <c r="W147" s="10"/>
      <c r="X147" s="10">
        <f t="shared" ref="X147:X149" si="90">SUM(V147:W147)</f>
        <v>5097300</v>
      </c>
      <c r="Y147" s="10"/>
      <c r="Z147" s="10">
        <f t="shared" ref="Z147:Z150" si="91">SUM(X147:Y147)</f>
        <v>5097300</v>
      </c>
      <c r="AA147" s="10">
        <v>5277400</v>
      </c>
      <c r="AB147" s="10"/>
      <c r="AC147" s="10">
        <f t="shared" si="29"/>
        <v>5277400</v>
      </c>
      <c r="AD147" s="10"/>
      <c r="AE147" s="10">
        <f t="shared" ref="AE147:AE149" si="92">SUM(AC147:AD147)</f>
        <v>5277400</v>
      </c>
      <c r="AF147" s="10"/>
      <c r="AG147" s="10">
        <f t="shared" ref="AG147:AG149" si="93">SUM(AE147:AF147)</f>
        <v>5277400</v>
      </c>
      <c r="AH147" s="10"/>
      <c r="AI147" s="10">
        <f t="shared" ref="AI147:AI149" si="94">SUM(AG147:AH147)</f>
        <v>5277400</v>
      </c>
      <c r="AK147" s="58"/>
    </row>
    <row r="148" spans="1:37" ht="63.75" x14ac:dyDescent="0.2">
      <c r="A148" s="11" t="s">
        <v>168</v>
      </c>
      <c r="B148" s="12" t="s">
        <v>169</v>
      </c>
      <c r="C148" s="10">
        <v>11180900</v>
      </c>
      <c r="D148" s="10">
        <v>24513.79</v>
      </c>
      <c r="E148" s="10">
        <f t="shared" si="1"/>
        <v>11205413.789999999</v>
      </c>
      <c r="F148" s="10">
        <v>1047672.18</v>
      </c>
      <c r="G148" s="10">
        <f>E148+F148</f>
        <v>12253085.969999999</v>
      </c>
      <c r="H148" s="10"/>
      <c r="I148" s="10">
        <f>G148+H148</f>
        <v>12253085.969999999</v>
      </c>
      <c r="J148" s="10"/>
      <c r="K148" s="10">
        <f t="shared" si="71"/>
        <v>12253085.969999999</v>
      </c>
      <c r="L148" s="10"/>
      <c r="M148" s="10">
        <f t="shared" si="87"/>
        <v>12253085.969999999</v>
      </c>
      <c r="N148" s="10">
        <v>796353.73</v>
      </c>
      <c r="O148" s="10">
        <f t="shared" si="79"/>
        <v>13049439.699999999</v>
      </c>
      <c r="P148" s="10"/>
      <c r="Q148" s="10">
        <f t="shared" si="86"/>
        <v>13049439.699999999</v>
      </c>
      <c r="R148" s="10">
        <v>10872600</v>
      </c>
      <c r="S148" s="10">
        <v>-54711.48</v>
      </c>
      <c r="T148" s="10">
        <f t="shared" si="25"/>
        <v>10817888.52</v>
      </c>
      <c r="U148" s="10"/>
      <c r="V148" s="10">
        <f t="shared" si="89"/>
        <v>10817888.52</v>
      </c>
      <c r="W148" s="10"/>
      <c r="X148" s="10">
        <f t="shared" si="90"/>
        <v>10817888.52</v>
      </c>
      <c r="Y148" s="10"/>
      <c r="Z148" s="10">
        <f t="shared" si="91"/>
        <v>10817888.52</v>
      </c>
      <c r="AA148" s="10">
        <v>10872600</v>
      </c>
      <c r="AB148" s="10">
        <v>-55766.71</v>
      </c>
      <c r="AC148" s="10">
        <f t="shared" si="29"/>
        <v>10816833.289999999</v>
      </c>
      <c r="AD148" s="10"/>
      <c r="AE148" s="10">
        <f t="shared" si="92"/>
        <v>10816833.289999999</v>
      </c>
      <c r="AF148" s="10"/>
      <c r="AG148" s="10">
        <f t="shared" si="93"/>
        <v>10816833.289999999</v>
      </c>
      <c r="AH148" s="10"/>
      <c r="AI148" s="10">
        <f t="shared" si="94"/>
        <v>10816833.289999999</v>
      </c>
      <c r="AK148" s="58"/>
    </row>
    <row r="149" spans="1:37" ht="38.25" x14ac:dyDescent="0.2">
      <c r="A149" s="11" t="s">
        <v>170</v>
      </c>
      <c r="B149" s="12" t="s">
        <v>169</v>
      </c>
      <c r="C149" s="10">
        <v>570504900</v>
      </c>
      <c r="D149" s="10"/>
      <c r="E149" s="10">
        <f t="shared" si="1"/>
        <v>570504900</v>
      </c>
      <c r="F149" s="10">
        <v>16625700</v>
      </c>
      <c r="G149" s="10">
        <f>E149+F149</f>
        <v>587130600</v>
      </c>
      <c r="H149" s="10"/>
      <c r="I149" s="10">
        <f>G149+H149</f>
        <v>587130600</v>
      </c>
      <c r="J149" s="10"/>
      <c r="K149" s="10">
        <f t="shared" si="71"/>
        <v>587130600</v>
      </c>
      <c r="L149" s="10"/>
      <c r="M149" s="10">
        <f t="shared" si="87"/>
        <v>587130600</v>
      </c>
      <c r="N149" s="10"/>
      <c r="O149" s="10">
        <f t="shared" si="79"/>
        <v>587130600</v>
      </c>
      <c r="P149" s="10"/>
      <c r="Q149" s="10">
        <f t="shared" si="86"/>
        <v>587130600</v>
      </c>
      <c r="R149" s="10">
        <v>607413300</v>
      </c>
      <c r="S149" s="10"/>
      <c r="T149" s="10">
        <f t="shared" si="25"/>
        <v>607413300</v>
      </c>
      <c r="U149" s="10"/>
      <c r="V149" s="10">
        <f t="shared" si="89"/>
        <v>607413300</v>
      </c>
      <c r="W149" s="10"/>
      <c r="X149" s="10">
        <f t="shared" si="90"/>
        <v>607413300</v>
      </c>
      <c r="Y149" s="10"/>
      <c r="Z149" s="10">
        <f t="shared" si="91"/>
        <v>607413300</v>
      </c>
      <c r="AA149" s="10">
        <v>636682800</v>
      </c>
      <c r="AB149" s="10"/>
      <c r="AC149" s="10">
        <f t="shared" si="29"/>
        <v>636682800</v>
      </c>
      <c r="AD149" s="10"/>
      <c r="AE149" s="10">
        <f t="shared" si="92"/>
        <v>636682800</v>
      </c>
      <c r="AF149" s="10"/>
      <c r="AG149" s="10">
        <f t="shared" si="93"/>
        <v>636682800</v>
      </c>
      <c r="AH149" s="10"/>
      <c r="AI149" s="10">
        <f t="shared" si="94"/>
        <v>636682800</v>
      </c>
      <c r="AK149" s="58"/>
    </row>
    <row r="150" spans="1:37" ht="24" x14ac:dyDescent="0.2">
      <c r="A150" s="38" t="s">
        <v>195</v>
      </c>
      <c r="B150" s="12" t="s">
        <v>169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>
        <v>10270200</v>
      </c>
      <c r="M150" s="10">
        <f>L150</f>
        <v>10270200</v>
      </c>
      <c r="N150" s="10">
        <v>311200</v>
      </c>
      <c r="O150" s="10">
        <f t="shared" si="79"/>
        <v>10581400</v>
      </c>
      <c r="P150" s="10"/>
      <c r="Q150" s="10">
        <f t="shared" si="86"/>
        <v>10581400</v>
      </c>
      <c r="R150" s="10"/>
      <c r="S150" s="10"/>
      <c r="T150" s="10">
        <v>30677700</v>
      </c>
      <c r="U150" s="10"/>
      <c r="V150" s="10"/>
      <c r="W150" s="10">
        <v>30677700</v>
      </c>
      <c r="X150" s="10">
        <f>W150</f>
        <v>30677700</v>
      </c>
      <c r="Y150" s="10"/>
      <c r="Z150" s="10">
        <f t="shared" si="91"/>
        <v>30677700</v>
      </c>
      <c r="AA150" s="10"/>
      <c r="AB150" s="10"/>
      <c r="AC150" s="10"/>
      <c r="AD150" s="10"/>
      <c r="AE150" s="10"/>
      <c r="AF150" s="10"/>
      <c r="AG150" s="10"/>
      <c r="AH150" s="10">
        <v>30544900</v>
      </c>
      <c r="AI150" s="10">
        <f>AH150</f>
        <v>30544900</v>
      </c>
      <c r="AK150" s="58"/>
    </row>
    <row r="151" spans="1:37" s="27" customFormat="1" x14ac:dyDescent="0.2">
      <c r="A151" s="6" t="s">
        <v>171</v>
      </c>
      <c r="B151" s="7" t="s">
        <v>172</v>
      </c>
      <c r="C151" s="8">
        <f>SUM(C152:C160)</f>
        <v>189200</v>
      </c>
      <c r="D151" s="8">
        <f>SUM(D152:D160)</f>
        <v>667786</v>
      </c>
      <c r="E151" s="8">
        <f>SUM(E152:E160)</f>
        <v>856986</v>
      </c>
      <c r="F151" s="8">
        <f>SUM(F152:F160)</f>
        <v>-564354</v>
      </c>
      <c r="G151" s="8">
        <f t="shared" ref="G151" si="95">SUM(G152:G158)</f>
        <v>292632</v>
      </c>
      <c r="H151" s="8">
        <f>SUM(H152:H160)</f>
        <v>954042.77</v>
      </c>
      <c r="I151" s="8">
        <f>SUM(I152:I160)</f>
        <v>1246674.77</v>
      </c>
      <c r="J151" s="8">
        <f t="shared" ref="J151:S151" si="96">SUM(J152:J160)</f>
        <v>7074000</v>
      </c>
      <c r="K151" s="8">
        <f t="shared" si="71"/>
        <v>8320674.7699999996</v>
      </c>
      <c r="L151" s="8">
        <f t="shared" ref="L151:Q151" si="97">SUM(L152:L165)</f>
        <v>4224375</v>
      </c>
      <c r="M151" s="8">
        <f t="shared" si="97"/>
        <v>12545049.77</v>
      </c>
      <c r="N151" s="8">
        <f t="shared" si="97"/>
        <v>617614.18999999994</v>
      </c>
      <c r="O151" s="8">
        <f t="shared" si="97"/>
        <v>13162663.960000001</v>
      </c>
      <c r="P151" s="8">
        <f t="shared" si="97"/>
        <v>0</v>
      </c>
      <c r="Q151" s="8">
        <f t="shared" si="97"/>
        <v>13162663.960000001</v>
      </c>
      <c r="R151" s="8">
        <f t="shared" si="96"/>
        <v>189200</v>
      </c>
      <c r="S151" s="8">
        <f t="shared" si="96"/>
        <v>0</v>
      </c>
      <c r="T151" s="8">
        <f>SUM(T152:T165)</f>
        <v>189200</v>
      </c>
      <c r="U151" s="8">
        <f t="shared" ref="U151:AH151" si="98">SUM(U152:U165)</f>
        <v>0</v>
      </c>
      <c r="V151" s="8">
        <f t="shared" si="98"/>
        <v>189200</v>
      </c>
      <c r="W151" s="8">
        <f t="shared" si="98"/>
        <v>0</v>
      </c>
      <c r="X151" s="8">
        <f t="shared" si="98"/>
        <v>189200</v>
      </c>
      <c r="Y151" s="8">
        <f t="shared" si="98"/>
        <v>0</v>
      </c>
      <c r="Z151" s="8">
        <f t="shared" si="98"/>
        <v>189200</v>
      </c>
      <c r="AA151" s="8">
        <f t="shared" si="98"/>
        <v>189200</v>
      </c>
      <c r="AB151" s="8">
        <f t="shared" si="98"/>
        <v>0</v>
      </c>
      <c r="AC151" s="8">
        <f t="shared" si="98"/>
        <v>189200</v>
      </c>
      <c r="AD151" s="8">
        <f t="shared" si="98"/>
        <v>0</v>
      </c>
      <c r="AE151" s="8">
        <f t="shared" si="98"/>
        <v>189200</v>
      </c>
      <c r="AF151" s="8">
        <f t="shared" si="98"/>
        <v>0</v>
      </c>
      <c r="AG151" s="8">
        <f t="shared" si="98"/>
        <v>189200</v>
      </c>
      <c r="AH151" s="8">
        <f t="shared" si="98"/>
        <v>0</v>
      </c>
      <c r="AI151" s="8">
        <f>SUM(AI152:AI165)</f>
        <v>189200</v>
      </c>
      <c r="AJ151" s="55"/>
      <c r="AK151" s="58">
        <f>SUM(T152:T165)-T151</f>
        <v>0</v>
      </c>
    </row>
    <row r="152" spans="1:37" ht="51" x14ac:dyDescent="0.2">
      <c r="A152" s="11" t="s">
        <v>173</v>
      </c>
      <c r="B152" s="12" t="s">
        <v>174</v>
      </c>
      <c r="C152" s="10"/>
      <c r="D152" s="10">
        <v>68432</v>
      </c>
      <c r="E152" s="10">
        <f t="shared" ref="E152:E154" si="99">D152</f>
        <v>68432</v>
      </c>
      <c r="F152" s="10"/>
      <c r="G152" s="10">
        <f t="shared" si="48"/>
        <v>68432</v>
      </c>
      <c r="H152" s="10"/>
      <c r="I152" s="10">
        <f t="shared" ref="I152:I153" si="100">G152</f>
        <v>68432</v>
      </c>
      <c r="J152" s="10"/>
      <c r="K152" s="10">
        <f t="shared" si="71"/>
        <v>68432</v>
      </c>
      <c r="L152" s="10"/>
      <c r="M152" s="10">
        <f t="shared" si="87"/>
        <v>68432</v>
      </c>
      <c r="N152" s="10"/>
      <c r="O152" s="10">
        <f t="shared" ref="O152:O168" si="101">M152+N152</f>
        <v>68432</v>
      </c>
      <c r="P152" s="10"/>
      <c r="Q152" s="10">
        <f>SUM(O152:P152)</f>
        <v>68432</v>
      </c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K152" s="58"/>
    </row>
    <row r="153" spans="1:37" ht="51" x14ac:dyDescent="0.2">
      <c r="A153" s="11" t="s">
        <v>175</v>
      </c>
      <c r="B153" s="12" t="s">
        <v>174</v>
      </c>
      <c r="C153" s="10"/>
      <c r="D153" s="10">
        <v>35000</v>
      </c>
      <c r="E153" s="10">
        <f t="shared" si="99"/>
        <v>35000</v>
      </c>
      <c r="F153" s="10"/>
      <c r="G153" s="10">
        <f t="shared" si="48"/>
        <v>35000</v>
      </c>
      <c r="H153" s="10"/>
      <c r="I153" s="10">
        <f t="shared" si="100"/>
        <v>35000</v>
      </c>
      <c r="J153" s="10"/>
      <c r="K153" s="10">
        <f t="shared" si="71"/>
        <v>35000</v>
      </c>
      <c r="L153" s="10"/>
      <c r="M153" s="10">
        <f t="shared" si="87"/>
        <v>35000</v>
      </c>
      <c r="N153" s="10"/>
      <c r="O153" s="10">
        <f t="shared" si="101"/>
        <v>35000</v>
      </c>
      <c r="P153" s="10"/>
      <c r="Q153" s="10">
        <f t="shared" ref="Q153:Q165" si="102">SUM(O153:P153)</f>
        <v>35000</v>
      </c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K153" s="58"/>
    </row>
    <row r="154" spans="1:37" ht="38.25" x14ac:dyDescent="0.2">
      <c r="A154" s="20" t="s">
        <v>202</v>
      </c>
      <c r="B154" s="12" t="s">
        <v>176</v>
      </c>
      <c r="C154" s="10"/>
      <c r="D154" s="10">
        <v>306000</v>
      </c>
      <c r="E154" s="10">
        <f t="shared" si="99"/>
        <v>306000</v>
      </c>
      <c r="F154" s="10">
        <v>-306000</v>
      </c>
      <c r="G154" s="10">
        <f>E154+F154</f>
        <v>0</v>
      </c>
      <c r="H154" s="10"/>
      <c r="I154" s="10">
        <f>G154+H154</f>
        <v>0</v>
      </c>
      <c r="J154" s="10"/>
      <c r="K154" s="10">
        <f t="shared" si="71"/>
        <v>0</v>
      </c>
      <c r="L154" s="10"/>
      <c r="M154" s="10">
        <f t="shared" si="87"/>
        <v>0</v>
      </c>
      <c r="N154" s="10"/>
      <c r="O154" s="10">
        <f t="shared" si="101"/>
        <v>0</v>
      </c>
      <c r="P154" s="10"/>
      <c r="Q154" s="10">
        <f t="shared" si="102"/>
        <v>0</v>
      </c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K154" s="58"/>
    </row>
    <row r="155" spans="1:37" ht="38.25" x14ac:dyDescent="0.2">
      <c r="A155" s="20" t="s">
        <v>177</v>
      </c>
      <c r="B155" s="12" t="s">
        <v>176</v>
      </c>
      <c r="C155" s="10"/>
      <c r="D155" s="10">
        <v>258354</v>
      </c>
      <c r="E155" s="10">
        <f>D155</f>
        <v>258354</v>
      </c>
      <c r="F155" s="10">
        <v>-258354</v>
      </c>
      <c r="G155" s="10">
        <f>E155+F155</f>
        <v>0</v>
      </c>
      <c r="H155" s="10"/>
      <c r="I155" s="10">
        <f>G155+H155</f>
        <v>0</v>
      </c>
      <c r="J155" s="10"/>
      <c r="K155" s="10">
        <f t="shared" si="71"/>
        <v>0</v>
      </c>
      <c r="L155" s="10"/>
      <c r="M155" s="10">
        <f t="shared" si="87"/>
        <v>0</v>
      </c>
      <c r="N155" s="10"/>
      <c r="O155" s="10">
        <f t="shared" si="101"/>
        <v>0</v>
      </c>
      <c r="P155" s="10"/>
      <c r="Q155" s="10">
        <f t="shared" si="102"/>
        <v>0</v>
      </c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K155" s="58"/>
    </row>
    <row r="156" spans="1:37" ht="38.25" x14ac:dyDescent="0.2">
      <c r="A156" s="20" t="s">
        <v>178</v>
      </c>
      <c r="B156" s="12" t="s">
        <v>176</v>
      </c>
      <c r="C156" s="10"/>
      <c r="D156" s="10"/>
      <c r="E156" s="10"/>
      <c r="F156" s="10"/>
      <c r="G156" s="10"/>
      <c r="H156" s="10">
        <f>134042.77+100000</f>
        <v>234042.77</v>
      </c>
      <c r="I156" s="10">
        <f>G156+H156</f>
        <v>234042.77</v>
      </c>
      <c r="J156" s="10"/>
      <c r="K156" s="10">
        <f t="shared" si="71"/>
        <v>234042.77</v>
      </c>
      <c r="L156" s="10"/>
      <c r="M156" s="10">
        <f t="shared" si="87"/>
        <v>234042.77</v>
      </c>
      <c r="N156" s="10">
        <v>106681.19</v>
      </c>
      <c r="O156" s="10">
        <f t="shared" si="101"/>
        <v>340723.95999999996</v>
      </c>
      <c r="P156" s="10"/>
      <c r="Q156" s="10">
        <f t="shared" si="102"/>
        <v>340723.95999999996</v>
      </c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K156" s="58"/>
    </row>
    <row r="157" spans="1:37" ht="38.25" x14ac:dyDescent="0.2">
      <c r="A157" s="11" t="s">
        <v>179</v>
      </c>
      <c r="B157" s="12" t="s">
        <v>176</v>
      </c>
      <c r="C157" s="10"/>
      <c r="D157" s="10"/>
      <c r="E157" s="10"/>
      <c r="F157" s="10"/>
      <c r="G157" s="10"/>
      <c r="H157" s="10"/>
      <c r="I157" s="10"/>
      <c r="J157" s="10">
        <v>7074000</v>
      </c>
      <c r="K157" s="10">
        <f t="shared" si="71"/>
        <v>7074000</v>
      </c>
      <c r="L157" s="10"/>
      <c r="M157" s="10">
        <f t="shared" si="87"/>
        <v>7074000</v>
      </c>
      <c r="N157" s="10"/>
      <c r="O157" s="10">
        <f t="shared" si="101"/>
        <v>7074000</v>
      </c>
      <c r="P157" s="10"/>
      <c r="Q157" s="10">
        <f t="shared" si="102"/>
        <v>7074000</v>
      </c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K157" s="58"/>
    </row>
    <row r="158" spans="1:37" ht="63.75" x14ac:dyDescent="0.2">
      <c r="A158" s="11" t="s">
        <v>180</v>
      </c>
      <c r="B158" s="12" t="s">
        <v>176</v>
      </c>
      <c r="C158" s="10">
        <v>189200</v>
      </c>
      <c r="D158" s="10"/>
      <c r="E158" s="10">
        <f t="shared" si="1"/>
        <v>189200</v>
      </c>
      <c r="F158" s="10"/>
      <c r="G158" s="10">
        <f t="shared" si="1"/>
        <v>189200</v>
      </c>
      <c r="H158" s="10"/>
      <c r="I158" s="10">
        <f t="shared" ref="I158:I168" si="103">SUM(G158:H158)</f>
        <v>189200</v>
      </c>
      <c r="J158" s="10"/>
      <c r="K158" s="10">
        <f t="shared" si="71"/>
        <v>189200</v>
      </c>
      <c r="L158" s="10"/>
      <c r="M158" s="10">
        <f t="shared" si="87"/>
        <v>189200</v>
      </c>
      <c r="N158" s="10"/>
      <c r="O158" s="10">
        <f t="shared" si="101"/>
        <v>189200</v>
      </c>
      <c r="P158" s="10"/>
      <c r="Q158" s="10">
        <f t="shared" si="102"/>
        <v>189200</v>
      </c>
      <c r="R158" s="10">
        <v>189200</v>
      </c>
      <c r="S158" s="10"/>
      <c r="T158" s="10">
        <f t="shared" si="25"/>
        <v>189200</v>
      </c>
      <c r="U158" s="10"/>
      <c r="V158" s="10">
        <f t="shared" ref="V158:V166" si="104">SUM(T158:U158)</f>
        <v>189200</v>
      </c>
      <c r="W158" s="10"/>
      <c r="X158" s="10">
        <f t="shared" ref="X158" si="105">SUM(V158:W158)</f>
        <v>189200</v>
      </c>
      <c r="Y158" s="10"/>
      <c r="Z158" s="10">
        <f t="shared" ref="Z158" si="106">SUM(X158:Y158)</f>
        <v>189200</v>
      </c>
      <c r="AA158" s="10">
        <v>189200</v>
      </c>
      <c r="AB158" s="10"/>
      <c r="AC158" s="10">
        <f t="shared" si="29"/>
        <v>189200</v>
      </c>
      <c r="AD158" s="10"/>
      <c r="AE158" s="10">
        <f t="shared" ref="AE158:AE166" si="107">SUM(AC158:AD158)</f>
        <v>189200</v>
      </c>
      <c r="AF158" s="10"/>
      <c r="AG158" s="10">
        <f t="shared" ref="AG158:AG166" si="108">SUM(AE158:AF158)</f>
        <v>189200</v>
      </c>
      <c r="AH158" s="10"/>
      <c r="AI158" s="10">
        <f t="shared" ref="AI158" si="109">SUM(AG158:AH158)</f>
        <v>189200</v>
      </c>
      <c r="AK158" s="58"/>
    </row>
    <row r="159" spans="1:37" ht="51" x14ac:dyDescent="0.2">
      <c r="A159" s="11" t="s">
        <v>181</v>
      </c>
      <c r="B159" s="12" t="s">
        <v>176</v>
      </c>
      <c r="C159" s="10"/>
      <c r="D159" s="10"/>
      <c r="E159" s="10"/>
      <c r="F159" s="10"/>
      <c r="G159" s="10"/>
      <c r="H159" s="10">
        <v>720000</v>
      </c>
      <c r="I159" s="10">
        <f>H159</f>
        <v>720000</v>
      </c>
      <c r="J159" s="10"/>
      <c r="K159" s="10">
        <f t="shared" si="71"/>
        <v>720000</v>
      </c>
      <c r="L159" s="10"/>
      <c r="M159" s="10">
        <f t="shared" si="87"/>
        <v>720000</v>
      </c>
      <c r="N159" s="10"/>
      <c r="O159" s="10">
        <f t="shared" si="101"/>
        <v>720000</v>
      </c>
      <c r="P159" s="10"/>
      <c r="Q159" s="10">
        <f t="shared" si="102"/>
        <v>720000</v>
      </c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K159" s="58"/>
    </row>
    <row r="160" spans="1:37" ht="25.5" x14ac:dyDescent="0.2">
      <c r="A160" s="11" t="s">
        <v>182</v>
      </c>
      <c r="B160" s="12" t="s">
        <v>176</v>
      </c>
      <c r="C160" s="10"/>
      <c r="D160" s="10"/>
      <c r="E160" s="10">
        <f t="shared" si="1"/>
        <v>0</v>
      </c>
      <c r="F160" s="10"/>
      <c r="G160" s="10">
        <f t="shared" si="1"/>
        <v>0</v>
      </c>
      <c r="H160" s="10"/>
      <c r="I160" s="10">
        <f t="shared" si="103"/>
        <v>0</v>
      </c>
      <c r="J160" s="10"/>
      <c r="K160" s="10">
        <f t="shared" si="71"/>
        <v>0</v>
      </c>
      <c r="L160" s="10"/>
      <c r="M160" s="10">
        <f t="shared" si="87"/>
        <v>0</v>
      </c>
      <c r="N160" s="10"/>
      <c r="O160" s="10">
        <f t="shared" si="101"/>
        <v>0</v>
      </c>
      <c r="P160" s="10"/>
      <c r="Q160" s="10">
        <f t="shared" si="102"/>
        <v>0</v>
      </c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K160" s="58"/>
    </row>
    <row r="161" spans="1:38" ht="24" x14ac:dyDescent="0.2">
      <c r="A161" s="37" t="s">
        <v>196</v>
      </c>
      <c r="B161" s="12" t="s">
        <v>176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>
        <v>1901420</v>
      </c>
      <c r="M161" s="10">
        <f>L161</f>
        <v>1901420</v>
      </c>
      <c r="N161" s="10"/>
      <c r="O161" s="10">
        <f t="shared" si="101"/>
        <v>1901420</v>
      </c>
      <c r="P161" s="10"/>
      <c r="Q161" s="10">
        <f t="shared" si="102"/>
        <v>1901420</v>
      </c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K161" s="58"/>
    </row>
    <row r="162" spans="1:38" ht="24" x14ac:dyDescent="0.2">
      <c r="A162" s="37" t="s">
        <v>201</v>
      </c>
      <c r="B162" s="12" t="s">
        <v>176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>
        <v>170000</v>
      </c>
      <c r="M162" s="10">
        <f t="shared" ref="M162:M165" si="110">L162</f>
        <v>170000</v>
      </c>
      <c r="N162" s="10">
        <v>67000</v>
      </c>
      <c r="O162" s="10">
        <f t="shared" si="101"/>
        <v>237000</v>
      </c>
      <c r="P162" s="10"/>
      <c r="Q162" s="10">
        <f t="shared" si="102"/>
        <v>237000</v>
      </c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K162" s="58"/>
    </row>
    <row r="163" spans="1:38" ht="24" x14ac:dyDescent="0.2">
      <c r="A163" s="37" t="s">
        <v>197</v>
      </c>
      <c r="B163" s="12" t="s">
        <v>176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>
        <v>1740000</v>
      </c>
      <c r="M163" s="10">
        <f t="shared" si="110"/>
        <v>1740000</v>
      </c>
      <c r="N163" s="10"/>
      <c r="O163" s="10">
        <f t="shared" si="101"/>
        <v>1740000</v>
      </c>
      <c r="P163" s="10"/>
      <c r="Q163" s="10">
        <f t="shared" si="102"/>
        <v>1740000</v>
      </c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K163" s="58"/>
    </row>
    <row r="164" spans="1:38" ht="24" x14ac:dyDescent="0.2">
      <c r="A164" s="37" t="s">
        <v>203</v>
      </c>
      <c r="B164" s="12" t="s">
        <v>176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>
        <v>0</v>
      </c>
      <c r="N164" s="10">
        <v>443933</v>
      </c>
      <c r="O164" s="10">
        <f t="shared" si="101"/>
        <v>443933</v>
      </c>
      <c r="P164" s="10"/>
      <c r="Q164" s="10">
        <f t="shared" si="102"/>
        <v>443933</v>
      </c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K164" s="58"/>
    </row>
    <row r="165" spans="1:38" ht="24" x14ac:dyDescent="0.2">
      <c r="A165" s="37" t="s">
        <v>198</v>
      </c>
      <c r="B165" s="12" t="s">
        <v>176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>
        <v>412955</v>
      </c>
      <c r="M165" s="10">
        <f t="shared" si="110"/>
        <v>412955</v>
      </c>
      <c r="N165" s="10"/>
      <c r="O165" s="10">
        <f t="shared" si="101"/>
        <v>412955</v>
      </c>
      <c r="P165" s="10"/>
      <c r="Q165" s="10">
        <f t="shared" si="102"/>
        <v>412955</v>
      </c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K165" s="58"/>
    </row>
    <row r="166" spans="1:38" s="27" customFormat="1" ht="15.75" customHeight="1" x14ac:dyDescent="0.2">
      <c r="A166" s="6" t="s">
        <v>183</v>
      </c>
      <c r="B166" s="7" t="s">
        <v>184</v>
      </c>
      <c r="C166" s="8">
        <v>5531312</v>
      </c>
      <c r="D166" s="8"/>
      <c r="E166" s="8">
        <f t="shared" si="1"/>
        <v>5531312</v>
      </c>
      <c r="F166" s="8"/>
      <c r="G166" s="8">
        <f t="shared" si="1"/>
        <v>5531312</v>
      </c>
      <c r="H166" s="8"/>
      <c r="I166" s="8">
        <f t="shared" si="103"/>
        <v>5531312</v>
      </c>
      <c r="J166" s="8"/>
      <c r="K166" s="8">
        <f>I166+J166</f>
        <v>5531312</v>
      </c>
      <c r="L166" s="8"/>
      <c r="M166" s="8">
        <f>K166+L166</f>
        <v>5531312</v>
      </c>
      <c r="N166" s="8">
        <v>-17626.939999999999</v>
      </c>
      <c r="O166" s="8">
        <f>M166+N166</f>
        <v>5513685.0599999996</v>
      </c>
      <c r="P166" s="8"/>
      <c r="Q166" s="8">
        <f>O166+P166</f>
        <v>5513685.0599999996</v>
      </c>
      <c r="R166" s="8">
        <v>0</v>
      </c>
      <c r="S166" s="8"/>
      <c r="T166" s="8">
        <f t="shared" si="25"/>
        <v>0</v>
      </c>
      <c r="U166" s="8"/>
      <c r="V166" s="8">
        <f t="shared" si="104"/>
        <v>0</v>
      </c>
      <c r="W166" s="8"/>
      <c r="X166" s="8">
        <f t="shared" ref="X166" si="111">SUM(V166:W166)</f>
        <v>0</v>
      </c>
      <c r="Y166" s="8"/>
      <c r="Z166" s="8">
        <f t="shared" ref="Z166" si="112">SUM(X166:Y166)</f>
        <v>0</v>
      </c>
      <c r="AA166" s="8">
        <v>0</v>
      </c>
      <c r="AB166" s="8"/>
      <c r="AC166" s="8">
        <f t="shared" si="29"/>
        <v>0</v>
      </c>
      <c r="AD166" s="8"/>
      <c r="AE166" s="8">
        <f t="shared" si="107"/>
        <v>0</v>
      </c>
      <c r="AF166" s="8"/>
      <c r="AG166" s="8">
        <f t="shared" si="108"/>
        <v>0</v>
      </c>
      <c r="AH166" s="8"/>
      <c r="AI166" s="8">
        <f t="shared" ref="AI166" si="113">SUM(AG166:AH166)</f>
        <v>0</v>
      </c>
      <c r="AJ166" s="55"/>
      <c r="AK166" s="58">
        <f>SUM(T167:T168)</f>
        <v>0</v>
      </c>
      <c r="AL166" s="52"/>
    </row>
    <row r="167" spans="1:38" s="36" customFormat="1" ht="53.25" customHeight="1" x14ac:dyDescent="0.2">
      <c r="A167" s="32" t="s">
        <v>215</v>
      </c>
      <c r="B167" s="33" t="s">
        <v>216</v>
      </c>
      <c r="C167" s="34"/>
      <c r="D167" s="34"/>
      <c r="E167" s="34"/>
      <c r="F167" s="34">
        <v>5174552.41</v>
      </c>
      <c r="G167" s="34">
        <f>F167</f>
        <v>5174552.41</v>
      </c>
      <c r="H167" s="34"/>
      <c r="I167" s="8">
        <f t="shared" si="103"/>
        <v>5174552.41</v>
      </c>
      <c r="J167" s="8"/>
      <c r="K167" s="8">
        <f t="shared" si="71"/>
        <v>5174552.41</v>
      </c>
      <c r="L167" s="8"/>
      <c r="M167" s="8">
        <f t="shared" si="87"/>
        <v>5174552.41</v>
      </c>
      <c r="N167" s="8"/>
      <c r="O167" s="8">
        <f t="shared" si="101"/>
        <v>5174552.41</v>
      </c>
      <c r="P167" s="8">
        <f>90117.25+5507.11</f>
        <v>95624.36</v>
      </c>
      <c r="Q167" s="8">
        <f t="shared" ref="Q167" si="114">O167+P167</f>
        <v>5270176.7700000005</v>
      </c>
      <c r="R167" s="34"/>
      <c r="S167" s="35"/>
      <c r="T167" s="8">
        <f t="shared" ref="T167:T168" si="115">SUM(R167:S167)</f>
        <v>0</v>
      </c>
      <c r="U167" s="8"/>
      <c r="V167" s="8">
        <f t="shared" ref="V167:V168" si="116">SUM(T167:U167)</f>
        <v>0</v>
      </c>
      <c r="W167" s="8"/>
      <c r="X167" s="8">
        <f t="shared" ref="X167:X168" si="117">SUM(V167:W167)</f>
        <v>0</v>
      </c>
      <c r="Y167" s="8"/>
      <c r="Z167" s="8">
        <f t="shared" ref="Z167:Z168" si="118">SUM(X167:Y167)</f>
        <v>0</v>
      </c>
      <c r="AA167" s="8">
        <v>0</v>
      </c>
      <c r="AB167" s="8"/>
      <c r="AC167" s="8">
        <f t="shared" ref="AC167:AC168" si="119">SUM(AA167:AB167)</f>
        <v>0</v>
      </c>
      <c r="AD167" s="8"/>
      <c r="AE167" s="8">
        <f t="shared" ref="AE167:AE168" si="120">SUM(AC167:AD167)</f>
        <v>0</v>
      </c>
      <c r="AF167" s="8"/>
      <c r="AG167" s="8">
        <f t="shared" ref="AG167:AG168" si="121">SUM(AE167:AF167)</f>
        <v>0</v>
      </c>
      <c r="AH167" s="8"/>
      <c r="AI167" s="8">
        <f t="shared" ref="AI167:AI168" si="122">SUM(AG167:AH167)</f>
        <v>0</v>
      </c>
      <c r="AJ167" s="55"/>
      <c r="AK167" s="58"/>
    </row>
    <row r="168" spans="1:38" s="36" customFormat="1" ht="27.75" customHeight="1" x14ac:dyDescent="0.2">
      <c r="A168" s="32" t="s">
        <v>217</v>
      </c>
      <c r="B168" s="33" t="s">
        <v>218</v>
      </c>
      <c r="C168" s="34"/>
      <c r="D168" s="34"/>
      <c r="E168" s="34"/>
      <c r="F168" s="34">
        <v>-616549.01</v>
      </c>
      <c r="G168" s="34">
        <f>F168</f>
        <v>-616549.01</v>
      </c>
      <c r="H168" s="34"/>
      <c r="I168" s="8">
        <f t="shared" si="103"/>
        <v>-616549.01</v>
      </c>
      <c r="J168" s="8"/>
      <c r="K168" s="8">
        <f>I168+J168</f>
        <v>-616549.01</v>
      </c>
      <c r="L168" s="8"/>
      <c r="M168" s="8">
        <f>K168+L168</f>
        <v>-616549.01</v>
      </c>
      <c r="N168" s="8"/>
      <c r="O168" s="8">
        <f t="shared" si="101"/>
        <v>-616549.01</v>
      </c>
      <c r="P168" s="8">
        <f>-826289.19-O168</f>
        <v>-209740.17999999993</v>
      </c>
      <c r="Q168" s="8">
        <f>O168+P168</f>
        <v>-826289.19</v>
      </c>
      <c r="R168" s="34"/>
      <c r="S168" s="35"/>
      <c r="T168" s="8">
        <f t="shared" si="115"/>
        <v>0</v>
      </c>
      <c r="U168" s="8"/>
      <c r="V168" s="8">
        <f t="shared" si="116"/>
        <v>0</v>
      </c>
      <c r="W168" s="8"/>
      <c r="X168" s="8">
        <f t="shared" si="117"/>
        <v>0</v>
      </c>
      <c r="Y168" s="8"/>
      <c r="Z168" s="8">
        <f t="shared" si="118"/>
        <v>0</v>
      </c>
      <c r="AA168" s="8">
        <v>0</v>
      </c>
      <c r="AB168" s="8"/>
      <c r="AC168" s="8">
        <f t="shared" si="119"/>
        <v>0</v>
      </c>
      <c r="AD168" s="8"/>
      <c r="AE168" s="8">
        <f t="shared" si="120"/>
        <v>0</v>
      </c>
      <c r="AF168" s="8"/>
      <c r="AG168" s="8">
        <f t="shared" si="121"/>
        <v>0</v>
      </c>
      <c r="AH168" s="8"/>
      <c r="AI168" s="8">
        <f t="shared" si="122"/>
        <v>0</v>
      </c>
      <c r="AJ168" s="55"/>
      <c r="AK168" s="58"/>
    </row>
    <row r="169" spans="1:38" s="27" customFormat="1" x14ac:dyDescent="0.2">
      <c r="A169" s="26" t="s">
        <v>185</v>
      </c>
      <c r="B169" s="7"/>
      <c r="C169" s="8">
        <f t="shared" ref="C169:AI169" si="123">C38+C64</f>
        <v>1241765138.49</v>
      </c>
      <c r="D169" s="8">
        <f t="shared" si="123"/>
        <v>333421814.31999999</v>
      </c>
      <c r="E169" s="8">
        <f t="shared" si="123"/>
        <v>1575186952.8099999</v>
      </c>
      <c r="F169" s="8">
        <f t="shared" si="123"/>
        <v>63834721.149999999</v>
      </c>
      <c r="G169" s="8">
        <f t="shared" si="123"/>
        <v>1640021673.96</v>
      </c>
      <c r="H169" s="8">
        <f t="shared" si="123"/>
        <v>34926579.140000001</v>
      </c>
      <c r="I169" s="29">
        <f t="shared" si="123"/>
        <v>1674948253.0999999</v>
      </c>
      <c r="J169" s="29">
        <f t="shared" si="123"/>
        <v>10174000</v>
      </c>
      <c r="K169" s="29">
        <f t="shared" si="123"/>
        <v>1685122253.0999999</v>
      </c>
      <c r="L169" s="29">
        <f t="shared" si="123"/>
        <v>21553471.609999999</v>
      </c>
      <c r="M169" s="29">
        <f t="shared" si="123"/>
        <v>1706675724.7099998</v>
      </c>
      <c r="N169" s="29">
        <f t="shared" si="123"/>
        <v>1945153.1400000001</v>
      </c>
      <c r="O169" s="29">
        <f>O38+O64</f>
        <v>1708620877.8499997</v>
      </c>
      <c r="P169" s="29">
        <f t="shared" ref="P169:Q169" si="124">P38+P64</f>
        <v>17811585.5</v>
      </c>
      <c r="Q169" s="29">
        <f t="shared" si="124"/>
        <v>1726432463.3499994</v>
      </c>
      <c r="R169" s="29">
        <f t="shared" si="123"/>
        <v>1405354549.73</v>
      </c>
      <c r="S169" s="29">
        <f t="shared" si="123"/>
        <v>295895335.54000002</v>
      </c>
      <c r="T169" s="29">
        <f t="shared" si="123"/>
        <v>1661395630.0900002</v>
      </c>
      <c r="U169" s="29">
        <f t="shared" si="123"/>
        <v>-70531955.180000007</v>
      </c>
      <c r="V169" s="29">
        <f t="shared" si="123"/>
        <v>1560185974.9099998</v>
      </c>
      <c r="W169" s="29">
        <f t="shared" si="123"/>
        <v>30677700</v>
      </c>
      <c r="X169" s="29">
        <f t="shared" si="123"/>
        <v>1590863674.9099998</v>
      </c>
      <c r="Y169" s="29">
        <f t="shared" si="123"/>
        <v>0</v>
      </c>
      <c r="Z169" s="29">
        <f t="shared" si="123"/>
        <v>1590863674.9099998</v>
      </c>
      <c r="AA169" s="29">
        <f t="shared" si="123"/>
        <v>1954723442.52</v>
      </c>
      <c r="AB169" s="29">
        <f t="shared" si="123"/>
        <v>17521548.330000002</v>
      </c>
      <c r="AC169" s="29">
        <f t="shared" si="123"/>
        <v>1972244990.8499999</v>
      </c>
      <c r="AD169" s="29">
        <f t="shared" si="123"/>
        <v>222222222.22</v>
      </c>
      <c r="AE169" s="29">
        <f t="shared" si="123"/>
        <v>2194467213.0699997</v>
      </c>
      <c r="AF169" s="29">
        <f t="shared" si="123"/>
        <v>-141299182.34999999</v>
      </c>
      <c r="AG169" s="29">
        <f t="shared" si="123"/>
        <v>2053168030.72</v>
      </c>
      <c r="AH169" s="29">
        <f t="shared" si="123"/>
        <v>-56460527.820000008</v>
      </c>
      <c r="AI169" s="29">
        <f t="shared" si="123"/>
        <v>1996707502.9000001</v>
      </c>
      <c r="AJ169" s="55"/>
      <c r="AK169" s="58"/>
    </row>
    <row r="170" spans="1:38" x14ac:dyDescent="0.2"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</row>
    <row r="171" spans="1:38" x14ac:dyDescent="0.2">
      <c r="D171" s="28"/>
      <c r="F171" s="28"/>
      <c r="H171" s="28"/>
      <c r="O171" s="43">
        <v>1708620877.8499997</v>
      </c>
      <c r="Q171" s="63">
        <f>1726432463.35-Q169</f>
        <v>0</v>
      </c>
      <c r="R171" s="63">
        <v>1405354549.73</v>
      </c>
      <c r="S171" s="63">
        <v>295895335.54000002</v>
      </c>
      <c r="T171" s="63">
        <f>1661395630.09-T169</f>
        <v>0</v>
      </c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>
        <f>1996707502.9-AI169</f>
        <v>0</v>
      </c>
    </row>
    <row r="172" spans="1:38" x14ac:dyDescent="0.2"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</row>
    <row r="173" spans="1:38" x14ac:dyDescent="0.2"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</row>
  </sheetData>
  <mergeCells count="29">
    <mergeCell ref="B1:AH1"/>
    <mergeCell ref="B2:AH2"/>
    <mergeCell ref="B3:AH3"/>
    <mergeCell ref="B22:AH22"/>
    <mergeCell ref="B23:AH23"/>
    <mergeCell ref="B5:AH5"/>
    <mergeCell ref="B6:AH6"/>
    <mergeCell ref="B7:AH7"/>
    <mergeCell ref="B9:AH9"/>
    <mergeCell ref="B10:AH10"/>
    <mergeCell ref="B11:AH11"/>
    <mergeCell ref="B13:AH13"/>
    <mergeCell ref="B14:AH14"/>
    <mergeCell ref="B15:AH15"/>
    <mergeCell ref="B17:AH17"/>
    <mergeCell ref="B18:AH18"/>
    <mergeCell ref="B29:AH29"/>
    <mergeCell ref="I36:K36"/>
    <mergeCell ref="A32:AA32"/>
    <mergeCell ref="A34:A35"/>
    <mergeCell ref="B34:B35"/>
    <mergeCell ref="C34:AI34"/>
    <mergeCell ref="B30:AH30"/>
    <mergeCell ref="B31:AH31"/>
    <mergeCell ref="B19:AH19"/>
    <mergeCell ref="B21:AH21"/>
    <mergeCell ref="B25:AH25"/>
    <mergeCell ref="B26:AH26"/>
    <mergeCell ref="B27:AH27"/>
  </mergeCells>
  <pageMargins left="0.35" right="0.17" top="0.27" bottom="0.28999999999999998" header="0.19685039370078741" footer="0.15748031496062992"/>
  <pageSetup paperSize="9" scale="76" firstPageNumber="44" fitToHeight="8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декабрь</vt:lpstr>
      <vt:lpstr>'Приложение декабрь'!Заголовки_для_печати</vt:lpstr>
      <vt:lpstr>'Приложение декабрь'!Область_печати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Bud-Tany</cp:lastModifiedBy>
  <cp:lastPrinted>2020-12-30T07:50:06Z</cp:lastPrinted>
  <dcterms:created xsi:type="dcterms:W3CDTF">2020-08-04T07:30:17Z</dcterms:created>
  <dcterms:modified xsi:type="dcterms:W3CDTF">2021-01-14T14:45:41Z</dcterms:modified>
</cp:coreProperties>
</file>