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20" windowWidth="15480" windowHeight="11640"/>
  </bookViews>
  <sheets>
    <sheet name="Прил.5" sheetId="1" r:id="rId1"/>
    <sheet name="Поясн.зап." sheetId="2" r:id="rId2"/>
  </sheets>
  <definedNames>
    <definedName name="А134">#REF!</definedName>
    <definedName name="_xlnm.Print_Titles" localSheetId="1">Поясн.зап.!$4:$4</definedName>
    <definedName name="_xlnm.Print_Titles" localSheetId="0">Прил.5!$12:$12</definedName>
    <definedName name="_xlnm.Print_Area" localSheetId="1">Поясн.зап.!$A$3:$G$77</definedName>
    <definedName name="_xlnm.Print_Area" localSheetId="0">Прил.5!$A$1:$G$85</definedName>
  </definedNames>
  <calcPr calcId="124519"/>
</workbook>
</file>

<file path=xl/calcChain.xml><?xml version="1.0" encoding="utf-8"?>
<calcChain xmlns="http://schemas.openxmlformats.org/spreadsheetml/2006/main">
  <c r="F84" i="1"/>
  <c r="E84"/>
  <c r="D83"/>
  <c r="C83"/>
  <c r="E82"/>
  <c r="F82" s="1"/>
  <c r="D81"/>
  <c r="C81"/>
  <c r="E80"/>
  <c r="F80" s="1"/>
  <c r="D79"/>
  <c r="C79"/>
  <c r="G78"/>
  <c r="G77" s="1"/>
  <c r="E78"/>
  <c r="F77"/>
  <c r="E77"/>
  <c r="D77"/>
  <c r="C77"/>
  <c r="E76"/>
  <c r="G76" s="1"/>
  <c r="E75"/>
  <c r="G75" s="1"/>
  <c r="F74"/>
  <c r="D74"/>
  <c r="C74"/>
  <c r="E73"/>
  <c r="G73" s="1"/>
  <c r="E72"/>
  <c r="G72" s="1"/>
  <c r="E71"/>
  <c r="G71" s="1"/>
  <c r="E70"/>
  <c r="G70" s="1"/>
  <c r="E69"/>
  <c r="G69" s="1"/>
  <c r="E68"/>
  <c r="G68" s="1"/>
  <c r="E67"/>
  <c r="G67" s="1"/>
  <c r="E66"/>
  <c r="G66" s="1"/>
  <c r="E65"/>
  <c r="G65" s="1"/>
  <c r="E64"/>
  <c r="G64" s="1"/>
  <c r="E63"/>
  <c r="G63" s="1"/>
  <c r="E62"/>
  <c r="G62" s="1"/>
  <c r="E61"/>
  <c r="G61" s="1"/>
  <c r="E60"/>
  <c r="G60" s="1"/>
  <c r="E59"/>
  <c r="G59" s="1"/>
  <c r="F58"/>
  <c r="E58"/>
  <c r="D58"/>
  <c r="C58"/>
  <c r="E57"/>
  <c r="G57" s="1"/>
  <c r="E56"/>
  <c r="G56" s="1"/>
  <c r="E55"/>
  <c r="F55" s="1"/>
  <c r="F41" s="1"/>
  <c r="G54"/>
  <c r="E54"/>
  <c r="G53"/>
  <c r="E53"/>
  <c r="G52"/>
  <c r="E52"/>
  <c r="G51"/>
  <c r="E51"/>
  <c r="G50"/>
  <c r="E50"/>
  <c r="G49"/>
  <c r="E49"/>
  <c r="G48"/>
  <c r="E48"/>
  <c r="G47"/>
  <c r="E47"/>
  <c r="G46"/>
  <c r="E46"/>
  <c r="G45"/>
  <c r="E45"/>
  <c r="G44"/>
  <c r="E44"/>
  <c r="G43"/>
  <c r="E43"/>
  <c r="G42"/>
  <c r="E42"/>
  <c r="D41"/>
  <c r="C41"/>
  <c r="E40"/>
  <c r="G40" s="1"/>
  <c r="G39" s="1"/>
  <c r="F39"/>
  <c r="D39"/>
  <c r="D38" s="1"/>
  <c r="C39"/>
  <c r="G36"/>
  <c r="E36"/>
  <c r="G35"/>
  <c r="E35"/>
  <c r="D34"/>
  <c r="E34" s="1"/>
  <c r="F33"/>
  <c r="D33"/>
  <c r="C33"/>
  <c r="G32"/>
  <c r="E32"/>
  <c r="G31"/>
  <c r="F31"/>
  <c r="E31"/>
  <c r="D31"/>
  <c r="C31"/>
  <c r="E30"/>
  <c r="G30" s="1"/>
  <c r="G29" s="1"/>
  <c r="F29"/>
  <c r="D29"/>
  <c r="C29"/>
  <c r="C28"/>
  <c r="E28" s="1"/>
  <c r="E27"/>
  <c r="G27" s="1"/>
  <c r="C27"/>
  <c r="F26"/>
  <c r="D26"/>
  <c r="C26"/>
  <c r="E25"/>
  <c r="G25" s="1"/>
  <c r="E24"/>
  <c r="G24" s="1"/>
  <c r="F23"/>
  <c r="D23"/>
  <c r="C23"/>
  <c r="G22"/>
  <c r="E22"/>
  <c r="G21"/>
  <c r="E21"/>
  <c r="G20"/>
  <c r="G19" s="1"/>
  <c r="E20"/>
  <c r="E19" s="1"/>
  <c r="F19"/>
  <c r="F14" s="1"/>
  <c r="D19"/>
  <c r="C19"/>
  <c r="E18"/>
  <c r="G18" s="1"/>
  <c r="G17" s="1"/>
  <c r="F17"/>
  <c r="D17"/>
  <c r="D14" s="1"/>
  <c r="C17"/>
  <c r="G16"/>
  <c r="E16"/>
  <c r="G15"/>
  <c r="F15"/>
  <c r="E15"/>
  <c r="D15"/>
  <c r="C15"/>
  <c r="C14" s="1"/>
  <c r="C7" i="2"/>
  <c r="D7"/>
  <c r="F7"/>
  <c r="E8"/>
  <c r="E7" s="1"/>
  <c r="C9"/>
  <c r="D9"/>
  <c r="E9"/>
  <c r="F9"/>
  <c r="E10"/>
  <c r="G10"/>
  <c r="G9" s="1"/>
  <c r="C11"/>
  <c r="D11"/>
  <c r="F11"/>
  <c r="E12"/>
  <c r="E11" s="1"/>
  <c r="E13"/>
  <c r="G13" s="1"/>
  <c r="E14"/>
  <c r="G14" s="1"/>
  <c r="C15"/>
  <c r="D15"/>
  <c r="F15"/>
  <c r="E16"/>
  <c r="E15" s="1"/>
  <c r="G16"/>
  <c r="G15" s="1"/>
  <c r="E17"/>
  <c r="G17"/>
  <c r="D18"/>
  <c r="F18"/>
  <c r="C19"/>
  <c r="C20"/>
  <c r="E20" s="1"/>
  <c r="G20" s="1"/>
  <c r="C21"/>
  <c r="D21"/>
  <c r="F21"/>
  <c r="E22"/>
  <c r="E21" s="1"/>
  <c r="C23"/>
  <c r="D23"/>
  <c r="F23"/>
  <c r="E24"/>
  <c r="E23" s="1"/>
  <c r="C25"/>
  <c r="F25"/>
  <c r="D26"/>
  <c r="D25" s="1"/>
  <c r="D6" s="1"/>
  <c r="E27"/>
  <c r="G27" s="1"/>
  <c r="E28"/>
  <c r="G28" s="1"/>
  <c r="C31"/>
  <c r="D31"/>
  <c r="E31"/>
  <c r="F31"/>
  <c r="G31"/>
  <c r="E32"/>
  <c r="G32"/>
  <c r="C33"/>
  <c r="D33"/>
  <c r="E34"/>
  <c r="E35"/>
  <c r="G35" s="1"/>
  <c r="E36"/>
  <c r="G36" s="1"/>
  <c r="E37"/>
  <c r="G37" s="1"/>
  <c r="E38"/>
  <c r="G38" s="1"/>
  <c r="E39"/>
  <c r="G39" s="1"/>
  <c r="E40"/>
  <c r="G40" s="1"/>
  <c r="E41"/>
  <c r="G41" s="1"/>
  <c r="E42"/>
  <c r="G42" s="1"/>
  <c r="E43"/>
  <c r="G43" s="1"/>
  <c r="E44"/>
  <c r="G44" s="1"/>
  <c r="E45"/>
  <c r="G45" s="1"/>
  <c r="E46"/>
  <c r="G46" s="1"/>
  <c r="E47"/>
  <c r="F47" s="1"/>
  <c r="E48"/>
  <c r="G48"/>
  <c r="E49"/>
  <c r="G49"/>
  <c r="C50"/>
  <c r="D50"/>
  <c r="F50"/>
  <c r="E51"/>
  <c r="E52"/>
  <c r="G52" s="1"/>
  <c r="E53"/>
  <c r="G53" s="1"/>
  <c r="E54"/>
  <c r="G54" s="1"/>
  <c r="E55"/>
  <c r="G55" s="1"/>
  <c r="E56"/>
  <c r="G56" s="1"/>
  <c r="E57"/>
  <c r="G57" s="1"/>
  <c r="E58"/>
  <c r="G58" s="1"/>
  <c r="E59"/>
  <c r="G59" s="1"/>
  <c r="E60"/>
  <c r="G60" s="1"/>
  <c r="E61"/>
  <c r="G61" s="1"/>
  <c r="E62"/>
  <c r="G62" s="1"/>
  <c r="E63"/>
  <c r="G63" s="1"/>
  <c r="E64"/>
  <c r="G64" s="1"/>
  <c r="E65"/>
  <c r="G65" s="1"/>
  <c r="C66"/>
  <c r="D66"/>
  <c r="F66"/>
  <c r="E67"/>
  <c r="G67"/>
  <c r="E68"/>
  <c r="E66" s="1"/>
  <c r="G68"/>
  <c r="G66" s="1"/>
  <c r="C69"/>
  <c r="D69"/>
  <c r="F69"/>
  <c r="E70"/>
  <c r="E69" s="1"/>
  <c r="C71"/>
  <c r="D71"/>
  <c r="E72"/>
  <c r="C73"/>
  <c r="D73"/>
  <c r="E73"/>
  <c r="E74"/>
  <c r="G74" s="1"/>
  <c r="G73" s="1"/>
  <c r="F74"/>
  <c r="F73" s="1"/>
  <c r="C75"/>
  <c r="D75"/>
  <c r="E75"/>
  <c r="E76"/>
  <c r="F76" s="1"/>
  <c r="F75" s="1"/>
  <c r="G72" l="1"/>
  <c r="G71" s="1"/>
  <c r="C30"/>
  <c r="F6"/>
  <c r="F72"/>
  <c r="F71" s="1"/>
  <c r="E33"/>
  <c r="D30"/>
  <c r="E26"/>
  <c r="G26" s="1"/>
  <c r="G25" s="1"/>
  <c r="G22"/>
  <c r="G21" s="1"/>
  <c r="C18"/>
  <c r="C6" s="1"/>
  <c r="G76"/>
  <c r="G75" s="1"/>
  <c r="E50"/>
  <c r="E71"/>
  <c r="F33"/>
  <c r="F30" s="1"/>
  <c r="G47"/>
  <c r="E29"/>
  <c r="F29"/>
  <c r="F77" s="1"/>
  <c r="G58" i="1"/>
  <c r="C29" i="2"/>
  <c r="D37" i="1"/>
  <c r="D85" s="1"/>
  <c r="G34" i="2"/>
  <c r="G33" s="1"/>
  <c r="G30" s="1"/>
  <c r="D29"/>
  <c r="D77" s="1"/>
  <c r="E19"/>
  <c r="G12"/>
  <c r="G11" s="1"/>
  <c r="C37" i="1"/>
  <c r="C85" s="1"/>
  <c r="G70" i="2"/>
  <c r="G69" s="1"/>
  <c r="G51"/>
  <c r="G50" s="1"/>
  <c r="G24"/>
  <c r="G23" s="1"/>
  <c r="G8"/>
  <c r="G7" s="1"/>
  <c r="F38" i="1"/>
  <c r="C38"/>
  <c r="E41"/>
  <c r="G80"/>
  <c r="G79" s="1"/>
  <c r="F79"/>
  <c r="G82"/>
  <c r="G81" s="1"/>
  <c r="F81"/>
  <c r="G28"/>
  <c r="G26" s="1"/>
  <c r="E26"/>
  <c r="G84"/>
  <c r="G83" s="1"/>
  <c r="F83"/>
  <c r="G23"/>
  <c r="F37"/>
  <c r="F85" s="1"/>
  <c r="G74"/>
  <c r="G34"/>
  <c r="G33" s="1"/>
  <c r="E33"/>
  <c r="E17"/>
  <c r="E14" s="1"/>
  <c r="G55"/>
  <c r="G41" s="1"/>
  <c r="E23"/>
  <c r="E29"/>
  <c r="E39"/>
  <c r="E74"/>
  <c r="E79"/>
  <c r="E81"/>
  <c r="E83"/>
  <c r="E30" i="2" l="1"/>
  <c r="E25"/>
  <c r="C77"/>
  <c r="G14" i="1"/>
  <c r="G29" i="2"/>
  <c r="G19"/>
  <c r="G18" s="1"/>
  <c r="G6" s="1"/>
  <c r="E18"/>
  <c r="E6" s="1"/>
  <c r="E77" s="1"/>
  <c r="G38" i="1"/>
  <c r="G37"/>
  <c r="G85" s="1"/>
  <c r="E38"/>
  <c r="E37"/>
  <c r="E85" s="1"/>
  <c r="G77" i="2" l="1"/>
</calcChain>
</file>

<file path=xl/sharedStrings.xml><?xml version="1.0" encoding="utf-8"?>
<sst xmlns="http://schemas.openxmlformats.org/spreadsheetml/2006/main" count="311" uniqueCount="137">
  <si>
    <t xml:space="preserve"> Наименование показателя</t>
  </si>
  <si>
    <t>Код дохода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</si>
  <si>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</si>
  <si>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</si>
  <si>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</si>
  <si>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</si>
  <si>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</si>
  <si>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</si>
  <si>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СОВОКУПНЫЙ ДОХОД</t>
  </si>
  <si>
    <t>1 05 00000 00 0000 000</t>
  </si>
  <si>
    <t>Налог, взимаемый в связи с применением упрощенной системы налогообложения</t>
  </si>
  <si>
    <t>1 05 01000 00 0000 110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</si>
  <si>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</si>
  <si>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</si>
  <si>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</si>
  <si>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</si>
  <si>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</si>
  <si>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</si>
  <si>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</si>
  <si>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</si>
  <si>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</si>
  <si>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</si>
  <si>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</si>
  <si>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</si>
  <si>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1 11 05000 00 0000 120</t>
  </si>
  <si>
    <t>Платежи от государственных и муниципальных унитарных предприятий</t>
  </si>
  <si>
    <t>1 11 07000 00 0000 120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</si>
  <si>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</si>
  <si>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</si>
  <si>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</si>
  <si>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</si>
  <si>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</si>
  <si>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</si>
  <si>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</si>
  <si>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</si>
  <si>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</si>
  <si>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</si>
  <si>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</si>
  <si>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</si>
  <si>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</si>
  <si>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</si>
  <si>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</si>
  <si>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</si>
  <si>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</si>
  <si>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</si>
  <si>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Безвозмездные поступления от других бюджетов бюджетной системыы Российской Федерации</t>
  </si>
  <si>
    <t>2 02 00000 00 000 0000</t>
  </si>
  <si>
    <t>Дотации  бюджетам субъектов  Россйской Федерации и муниципальных образований</t>
  </si>
  <si>
    <t>2 02 01000 00 0000 151</t>
  </si>
  <si>
    <t>Дотаций бюджетам муниципальных образований Архангельской области и Ненецкого автономного округа на выравнивание бюджетной обеспеченности муниципальных районов (городских округов)</t>
  </si>
  <si>
    <t>2 02 01001 05 0000 151</t>
  </si>
  <si>
    <t>Субсидии от других бюджетов бюджетной системы Российской Федерации</t>
  </si>
  <si>
    <t>2 02 02000 00 0000 151</t>
  </si>
  <si>
    <t>2 02 02077 05 0000 151</t>
  </si>
  <si>
    <t>2 02 02999 05 0000 151</t>
  </si>
  <si>
    <t>Субвенции бюджетам субъектов Российской Федерации и муниципальных образований</t>
  </si>
  <si>
    <t>2 02 03000 00 0000 151</t>
  </si>
  <si>
    <t>2 02 03015 05 0000 151</t>
  </si>
  <si>
    <t>2 02 03024 05 0000 151</t>
  </si>
  <si>
    <t>2 02 03026 05 0000 151</t>
  </si>
  <si>
    <t>2 02 03029 05 0000 151</t>
  </si>
  <si>
    <t>Субвенций бюджетам муниципальных образований Архангельской области и Ненецкого автономного округа на реализацию основных общеобразовательных программ на 2013 год</t>
  </si>
  <si>
    <t>2 02 03999 05 0000 151</t>
  </si>
  <si>
    <t>Иные межбюджетные трансферты</t>
  </si>
  <si>
    <t>2 02 04000 00 0000 151</t>
  </si>
  <si>
    <t>Прочие безвозмездные поступления от других бюджетов бюджетнойсистемы</t>
  </si>
  <si>
    <t>2 02 09000 00 0000 151</t>
  </si>
  <si>
    <t>2 02 09024 05 0000 151</t>
  </si>
  <si>
    <t>Межбюджетные трансферты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ветеранах", на 2013 год</t>
  </si>
  <si>
    <t xml:space="preserve">Приложение № 5     </t>
  </si>
  <si>
    <t>к решению сессии пятого созыва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</si>
  <si>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</si>
  <si>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</si>
  <si>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</si>
  <si>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</si>
  <si>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</si>
  <si>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Субсидии бюджетам муниципальных образований Архангельской области на реализацию государственной программы 
«Развитие энергетики, связи и жилищно-коммунального 
хозяйства Архангельской области (2014 – 2020 годы)»
</t>
  </si>
  <si>
    <t>Субсидии бюджетам муниципальных образований Архангельской области на реализацию государственной программы «Развитие образования и науки Архангельской области (2013 – 2018 годы)»</t>
  </si>
  <si>
    <t>Субсидии на 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</si>
  <si>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Субсидии на мероприятия по проведению оздоровительной кампании детей за счет средств областного бюджета</t>
  </si>
  <si>
    <t>Субсидии на формирование доступной среды для инвалидов в муниципальных районах и городских округах Архангельской области</t>
  </si>
  <si>
    <t>Субсидии на развитие территориального общественного самоуправления в Архангельской области</t>
  </si>
  <si>
    <t>Субсидии на софинансирование вопросов местного значения</t>
  </si>
  <si>
    <t>Субсидии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</si>
  <si>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Субсидии бюджетам муниципальных образований Архангельской области на реализацию государственной программы Архангельской област «Устойчивое развитие сельских территорий Архангельской области на 2014 – 2017 годы»</t>
  </si>
  <si>
    <t>Субвенции на осуществление первичного воинского учета на территориях, где отсутствуют военные комиссариаты</t>
  </si>
  <si>
    <t>Субвенция бюджету мун. района для осущ. гос. полномочий по расчету и предоставлению дотаций из областного фонда финансовой подддержки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</si>
  <si>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</t>
  </si>
  <si>
    <t>Субвенции на осуществление государственных полномочий по созданию комиссий по делам несовершеннолетних и защите их прав</t>
  </si>
  <si>
    <t>Субвенции на осуществление государственных полномочий в сфере охраны труда</t>
  </si>
  <si>
    <t>Субвенции на осуществление государственных полномочий в сфере административных правонарушений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</si>
  <si>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</si>
  <si>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государственных полномочий по выплате вознаграждений профессиональным опекунам</t>
  </si>
  <si>
    <t>Субвенции на осуществление государственных полномочий по формированию торгового реестра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</si>
  <si>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числа, по договорам социального найма по неисполненным судебным решениям, вступившим в законную силу до 01 января 2013 года</t>
  </si>
  <si>
    <t>Субвенции на осуществление государственных полномочий по обеспечению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</si>
  <si>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</si>
  <si>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Субвенции на компенсацию части родительской платы за присмотр и уход за ребенком в государственных и муниципальных образовательных организациях, реализующих образовательную программу дошкольного образования</t>
  </si>
  <si>
    <t>Предлагаемые поправки по уведомлениям</t>
  </si>
  <si>
    <t>Утверждено</t>
  </si>
  <si>
    <t>Прочие безвозмездные поступления</t>
  </si>
  <si>
    <t>2 07 00000 00 0000 180</t>
  </si>
  <si>
    <t>Прочие безвозмездные поступления в бюджеты муниципальных районов</t>
  </si>
  <si>
    <t>2 07 05000 05 0000 180</t>
  </si>
  <si>
    <t>Доходы бюджетов бюджетной системы от возврата бюджетами бюджетной системы РФ и организациями остатков, имеющих целевое назначение, прошлых лет</t>
  </si>
  <si>
    <t>2 18 00000 00 0000 000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</si>
  <si>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</si>
  <si>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2 18 05000 05 0000 151</t>
  </si>
  <si>
    <t>Возврат остатков,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</si>
  <si>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</si>
  <si>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</si>
  <si>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2 19 05000 05 0000 151</t>
  </si>
  <si>
    <t>Доходы бюджета - Всего</t>
  </si>
  <si>
    <t>Собрания депутатов №32 от 20.12.2013 года</t>
  </si>
  <si>
    <t>Прогнозируемое поступление доходов бюджета МО "Устьянский муниципальный район" в 2014 году.</t>
  </si>
  <si>
    <t>Субсидия на реализацию ГП Архангельской области «Устойчивое развитие сельских терртиторий Архангельской области (2014 – 2017 годы)» с.Малодоры</t>
  </si>
  <si>
    <t>Субсидия на реализацию ГП Архангельской области «Обеспечение качественным, доступным жильем и объектами инженерной инфраструктуры населения Архангельской области (2014 – 2020 годы)»</t>
  </si>
  <si>
    <t>2 02 02216 05 0000 151</t>
  </si>
  <si>
    <t>Субсидии на софинансирование расходов по созданию условий для обеспечения поселений услугами торговли</t>
  </si>
  <si>
    <t>Субвенции бюджетам муниципальных образований на осуществление государственных полномочий по присваению спортивных разрядов, подпрограмма "Спорт Беломорья"</t>
  </si>
  <si>
    <t>2 02 0207705 0000 151</t>
  </si>
  <si>
    <t>2 02 03119 05 0000 151</t>
  </si>
  <si>
    <t xml:space="preserve">Субсидии бюджетам муниципальных образований на создание сети базовых образовательных организаций, реализующих образовательные программы общего образования, </t>
  </si>
  <si>
    <t>Субсидии бюджетам МО на обеспечение мероприятий по переселению граждан из аварийного жилья с учетом необходимости развития малоэтажного жилищного строительства за счет средств Фонда содействия реформирования ЖКХ</t>
  </si>
  <si>
    <r>
      <t>2 02 02088 05 000</t>
    </r>
    <r>
      <rPr>
        <b/>
        <sz val="10"/>
        <rFont val="Times New Roman"/>
        <family val="1"/>
        <charset val="204"/>
      </rPr>
      <t xml:space="preserve">4 </t>
    </r>
    <r>
      <rPr>
        <sz val="10"/>
        <rFont val="Times New Roman"/>
        <family val="1"/>
        <charset val="204"/>
      </rPr>
      <t>151</t>
    </r>
  </si>
  <si>
    <t>Субсидии бюджетам муниципальных образований Архангельской области на реализацию государственной программы "Спорт Беломорья (2014-2020г.)"</t>
  </si>
  <si>
    <t>2 02 04999 05 0000 151</t>
  </si>
  <si>
    <t>Межбюджетные трансферты бюджетам муниципальных образований Архангельской области на возмещение гражданам, ведущим личное подсобное хозяйство, сельскохозяйственным потреительским кооперативам, крестьянским (фермерским) хозяйствам части затратна уплату процентов по кредитам, полученным в российских кредитных организациях</t>
  </si>
  <si>
    <t>Средства, передаваемые бюджетам муниципальных районов из бюджетов поселений  по соглашениями</t>
  </si>
  <si>
    <t>2 02  04014 05 0000 151</t>
  </si>
  <si>
    <t>Собрания депутатов №54 от 28.02.2014 года</t>
  </si>
  <si>
    <t>Приложение №1</t>
  </si>
  <si>
    <t>Субсидии на частичное возмещение расходов по предоставлению мер социальной поддержки педработников проживающих в сельской местности</t>
  </si>
  <si>
    <t xml:space="preserve">Субсидии бюджетам муниципальных образований Архангельской области на реализацию государственной программы «Развитие энергетики, связи и жилищно-коммунального хозяйства Архангельской области (2014 – 2020 г.)»
</t>
  </si>
  <si>
    <t>Межбюджетные трансферты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</si>
  <si>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 xml:space="preserve">Приложение №1   </t>
  </si>
  <si>
    <t>Собрания депутатов № 83 от 25.04.2014 года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</si>
</sst>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"/>
  </numFmts>
  <fonts count="3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4" fillId="0" borderId="0"/>
    <xf numFmtId="0" fontId="1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4" borderId="0" applyNumberFormat="0" applyBorder="0" applyAlignment="0" applyProtection="0"/>
  </cellStyleXfs>
  <cellXfs count="137">
    <xf numFmtId="0" fontId="0" fillId="0" borderId="0" xfId="0"/>
    <xf numFmtId="0" fontId="20" fillId="0" borderId="0" xfId="38" applyNumberFormat="1" applyFont="1" applyAlignment="1">
      <alignment horizontal="left"/>
    </xf>
    <xf numFmtId="0" fontId="20" fillId="0" borderId="0" xfId="38" applyFont="1" applyBorder="1" applyAlignment="1">
      <alignment wrapText="1"/>
    </xf>
    <xf numFmtId="0" fontId="20" fillId="0" borderId="0" xfId="38" applyFont="1" applyFill="1" applyBorder="1" applyAlignment="1">
      <alignment wrapText="1"/>
    </xf>
    <xf numFmtId="4" fontId="20" fillId="0" borderId="0" xfId="38" applyNumberFormat="1" applyFont="1" applyBorder="1" applyAlignment="1">
      <alignment wrapText="1"/>
    </xf>
    <xf numFmtId="0" fontId="21" fillId="0" borderId="0" xfId="38" applyFont="1"/>
    <xf numFmtId="4" fontId="20" fillId="0" borderId="0" xfId="38" applyNumberFormat="1" applyFont="1" applyBorder="1" applyAlignment="1">
      <alignment horizontal="right"/>
    </xf>
    <xf numFmtId="0" fontId="20" fillId="0" borderId="0" xfId="38" applyFont="1"/>
    <xf numFmtId="0" fontId="20" fillId="0" borderId="10" xfId="38" applyFont="1" applyBorder="1" applyAlignment="1">
      <alignment horizontal="center" vertical="center"/>
    </xf>
    <xf numFmtId="0" fontId="20" fillId="0" borderId="10" xfId="38" applyFont="1" applyFill="1" applyBorder="1" applyAlignment="1">
      <alignment horizontal="center" vertical="center"/>
    </xf>
    <xf numFmtId="0" fontId="20" fillId="0" borderId="0" xfId="38" applyFont="1" applyAlignment="1"/>
    <xf numFmtId="0" fontId="23" fillId="0" borderId="0" xfId="38" applyFont="1"/>
    <xf numFmtId="0" fontId="24" fillId="0" borderId="10" xfId="38" applyFont="1" applyBorder="1" applyAlignment="1">
      <alignment horizontal="left" vertical="center" wrapText="1"/>
    </xf>
    <xf numFmtId="49" fontId="25" fillId="0" borderId="10" xfId="38" applyNumberFormat="1" applyFont="1" applyFill="1" applyBorder="1" applyAlignment="1">
      <alignment horizontal="center" vertical="center" wrapText="1"/>
    </xf>
    <xf numFmtId="0" fontId="24" fillId="0" borderId="0" xfId="38" applyFont="1" applyAlignment="1">
      <alignment horizontal="center" vertical="center"/>
    </xf>
    <xf numFmtId="0" fontId="20" fillId="0" borderId="10" xfId="38" applyNumberFormat="1" applyFont="1" applyBorder="1" applyAlignment="1">
      <alignment horizontal="justify"/>
    </xf>
    <xf numFmtId="49" fontId="20" fillId="0" borderId="10" xfId="38" applyNumberFormat="1" applyFont="1" applyFill="1" applyBorder="1" applyAlignment="1">
      <alignment horizontal="center" wrapText="1"/>
    </xf>
    <xf numFmtId="49" fontId="20" fillId="0" borderId="10" xfId="0" applyNumberFormat="1" applyFont="1" applyFill="1" applyBorder="1" applyAlignment="1">
      <alignment vertical="center" wrapText="1"/>
    </xf>
    <xf numFmtId="0" fontId="21" fillId="0" borderId="0" xfId="38" applyFont="1" applyAlignment="1">
      <alignment wrapText="1"/>
    </xf>
    <xf numFmtId="0" fontId="27" fillId="0" borderId="10" xfId="38" applyFont="1" applyFill="1" applyBorder="1" applyAlignment="1">
      <alignment horizontal="center" wrapText="1"/>
    </xf>
    <xf numFmtId="0" fontId="25" fillId="0" borderId="10" xfId="38" applyFont="1" applyFill="1" applyBorder="1" applyAlignment="1">
      <alignment horizontal="center" vertical="center" wrapText="1"/>
    </xf>
    <xf numFmtId="0" fontId="20" fillId="0" borderId="10" xfId="38" applyFont="1" applyBorder="1" applyAlignment="1">
      <alignment wrapText="1"/>
    </xf>
    <xf numFmtId="0" fontId="20" fillId="0" borderId="0" xfId="38" applyFont="1" applyAlignment="1">
      <alignment vertical="center"/>
    </xf>
    <xf numFmtId="0" fontId="20" fillId="0" borderId="10" xfId="38" applyFont="1" applyBorder="1" applyAlignment="1">
      <alignment vertical="top" wrapText="1"/>
    </xf>
    <xf numFmtId="0" fontId="24" fillId="0" borderId="0" xfId="38" applyFont="1" applyAlignment="1">
      <alignment vertical="center"/>
    </xf>
    <xf numFmtId="0" fontId="20" fillId="0" borderId="0" xfId="38" applyFont="1" applyFill="1" applyAlignment="1">
      <alignment horizontal="center"/>
    </xf>
    <xf numFmtId="43" fontId="20" fillId="0" borderId="0" xfId="45" applyFont="1" applyFill="1" applyAlignment="1">
      <alignment horizontal="center" vertical="center" wrapText="1"/>
    </xf>
    <xf numFmtId="0" fontId="20" fillId="0" borderId="0" xfId="38" applyFont="1" applyAlignment="1">
      <alignment wrapText="1"/>
    </xf>
    <xf numFmtId="0" fontId="20" fillId="0" borderId="10" xfId="38" applyNumberFormat="1" applyFont="1" applyBorder="1" applyAlignment="1">
      <alignment horizontal="justify" wrapText="1"/>
    </xf>
    <xf numFmtId="0" fontId="20" fillId="0" borderId="10" xfId="0" applyNumberFormat="1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center" wrapText="1"/>
    </xf>
    <xf numFmtId="0" fontId="20" fillId="0" borderId="10" xfId="39" applyFont="1" applyFill="1" applyBorder="1" applyAlignment="1">
      <alignment horizontal="center" wrapText="1"/>
    </xf>
    <xf numFmtId="0" fontId="20" fillId="0" borderId="0" xfId="38" applyFont="1" applyFill="1"/>
    <xf numFmtId="49" fontId="24" fillId="0" borderId="10" xfId="38" applyNumberFormat="1" applyFont="1" applyFill="1" applyBorder="1" applyAlignment="1">
      <alignment horizontal="center" wrapText="1"/>
    </xf>
    <xf numFmtId="4" fontId="20" fillId="0" borderId="10" xfId="38" applyNumberFormat="1" applyFont="1" applyFill="1" applyBorder="1" applyAlignment="1">
      <alignment horizontal="center" vertical="center" wrapText="1"/>
    </xf>
    <xf numFmtId="0" fontId="20" fillId="0" borderId="10" xfId="38" applyFont="1" applyFill="1" applyBorder="1" applyAlignment="1">
      <alignment horizontal="center" wrapText="1"/>
    </xf>
    <xf numFmtId="4" fontId="20" fillId="0" borderId="10" xfId="0" applyNumberFormat="1" applyFont="1" applyFill="1" applyBorder="1" applyAlignment="1">
      <alignment horizontal="center" wrapText="1"/>
    </xf>
    <xf numFmtId="0" fontId="24" fillId="0" borderId="10" xfId="38" applyFont="1" applyFill="1" applyBorder="1" applyAlignment="1">
      <alignment horizontal="center" wrapText="1"/>
    </xf>
    <xf numFmtId="1" fontId="24" fillId="0" borderId="10" xfId="38" applyNumberFormat="1" applyFont="1" applyFill="1" applyBorder="1" applyAlignment="1">
      <alignment horizontal="center" wrapText="1"/>
    </xf>
    <xf numFmtId="4" fontId="24" fillId="0" borderId="10" xfId="0" applyNumberFormat="1" applyFont="1" applyFill="1" applyBorder="1" applyAlignment="1">
      <alignment horizontal="center" wrapText="1"/>
    </xf>
    <xf numFmtId="4" fontId="20" fillId="0" borderId="10" xfId="38" applyNumberFormat="1" applyFont="1" applyFill="1" applyBorder="1" applyAlignment="1">
      <alignment horizontal="center" wrapText="1"/>
    </xf>
    <xf numFmtId="0" fontId="20" fillId="0" borderId="10" xfId="38" applyFont="1" applyBorder="1" applyAlignment="1">
      <alignment horizontal="left" wrapText="1"/>
    </xf>
    <xf numFmtId="2" fontId="20" fillId="0" borderId="10" xfId="0" applyNumberFormat="1" applyFont="1" applyFill="1" applyBorder="1" applyAlignment="1">
      <alignment horizontal="left" wrapText="1"/>
    </xf>
    <xf numFmtId="2" fontId="20" fillId="0" borderId="10" xfId="38" applyNumberFormat="1" applyFont="1" applyBorder="1" applyAlignment="1">
      <alignment horizontal="justify" wrapText="1"/>
    </xf>
    <xf numFmtId="2" fontId="20" fillId="0" borderId="10" xfId="39" applyNumberFormat="1" applyFont="1" applyBorder="1" applyAlignment="1">
      <alignment wrapText="1"/>
    </xf>
    <xf numFmtId="2" fontId="20" fillId="0" borderId="10" xfId="38" applyNumberFormat="1" applyFont="1" applyBorder="1" applyAlignment="1">
      <alignment wrapText="1"/>
    </xf>
    <xf numFmtId="2" fontId="20" fillId="0" borderId="10" xfId="0" applyNumberFormat="1" applyFont="1" applyFill="1" applyBorder="1" applyAlignment="1">
      <alignment wrapText="1"/>
    </xf>
    <xf numFmtId="4" fontId="28" fillId="0" borderId="0" xfId="45" applyNumberFormat="1" applyFont="1" applyFill="1" applyAlignment="1">
      <alignment horizontal="right" wrapText="1"/>
    </xf>
    <xf numFmtId="4" fontId="28" fillId="0" borderId="0" xfId="0" applyNumberFormat="1" applyFont="1" applyFill="1" applyBorder="1" applyAlignment="1">
      <alignment horizontal="right" wrapText="1"/>
    </xf>
    <xf numFmtId="4" fontId="28" fillId="0" borderId="0" xfId="38" applyNumberFormat="1" applyFont="1" applyBorder="1" applyAlignment="1">
      <alignment horizontal="right" wrapText="1"/>
    </xf>
    <xf numFmtId="4" fontId="29" fillId="0" borderId="10" xfId="45" applyNumberFormat="1" applyFont="1" applyFill="1" applyBorder="1" applyAlignment="1">
      <alignment horizontal="right" wrapText="1"/>
    </xf>
    <xf numFmtId="4" fontId="28" fillId="0" borderId="10" xfId="45" applyNumberFormat="1" applyFont="1" applyFill="1" applyBorder="1" applyAlignment="1">
      <alignment horizontal="right" wrapText="1"/>
    </xf>
    <xf numFmtId="4" fontId="28" fillId="0" borderId="10" xfId="45" applyNumberFormat="1" applyFont="1" applyFill="1" applyBorder="1" applyAlignment="1" applyProtection="1">
      <alignment horizontal="right" wrapText="1"/>
      <protection locked="0"/>
    </xf>
    <xf numFmtId="4" fontId="30" fillId="0" borderId="10" xfId="45" applyNumberFormat="1" applyFont="1" applyFill="1" applyBorder="1" applyAlignment="1">
      <alignment horizontal="right" wrapText="1"/>
    </xf>
    <xf numFmtId="4" fontId="28" fillId="0" borderId="10" xfId="0" applyNumberFormat="1" applyFont="1" applyFill="1" applyBorder="1" applyAlignment="1" applyProtection="1">
      <alignment horizontal="right" wrapText="1"/>
      <protection locked="0"/>
    </xf>
    <xf numFmtId="4" fontId="28" fillId="0" borderId="10" xfId="0" applyNumberFormat="1" applyFont="1" applyFill="1" applyBorder="1" applyAlignment="1">
      <alignment horizontal="right" wrapText="1"/>
    </xf>
    <xf numFmtId="4" fontId="28" fillId="0" borderId="0" xfId="38" applyNumberFormat="1" applyFont="1" applyFill="1" applyAlignment="1">
      <alignment horizontal="right" wrapText="1"/>
    </xf>
    <xf numFmtId="49" fontId="20" fillId="0" borderId="10" xfId="0" applyNumberFormat="1" applyFont="1" applyFill="1" applyBorder="1" applyAlignment="1">
      <alignment horizontal="center"/>
    </xf>
    <xf numFmtId="1" fontId="20" fillId="0" borderId="10" xfId="39" applyNumberFormat="1" applyFont="1" applyFill="1" applyBorder="1" applyAlignment="1">
      <alignment horizontal="center" wrapText="1"/>
    </xf>
    <xf numFmtId="1" fontId="20" fillId="0" borderId="10" xfId="38" applyNumberFormat="1" applyFont="1" applyFill="1" applyBorder="1" applyAlignment="1">
      <alignment horizontal="center" wrapText="1"/>
    </xf>
    <xf numFmtId="3" fontId="26" fillId="0" borderId="10" xfId="38" applyNumberFormat="1" applyFont="1" applyFill="1" applyBorder="1" applyAlignment="1">
      <alignment horizontal="center" vertical="center" wrapText="1"/>
    </xf>
    <xf numFmtId="4" fontId="26" fillId="0" borderId="10" xfId="38" applyNumberFormat="1" applyFont="1" applyFill="1" applyBorder="1" applyAlignment="1">
      <alignment horizontal="center" vertical="center" wrapText="1"/>
    </xf>
    <xf numFmtId="0" fontId="26" fillId="0" borderId="0" xfId="38" applyFont="1" applyAlignment="1">
      <alignment horizontal="center" vertical="center"/>
    </xf>
    <xf numFmtId="164" fontId="29" fillId="0" borderId="10" xfId="45" applyNumberFormat="1" applyFont="1" applyFill="1" applyBorder="1" applyAlignment="1">
      <alignment horizontal="right" wrapText="1"/>
    </xf>
    <xf numFmtId="3" fontId="20" fillId="0" borderId="10" xfId="38" applyNumberFormat="1" applyFont="1" applyFill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left" wrapText="1"/>
    </xf>
    <xf numFmtId="0" fontId="20" fillId="24" borderId="10" xfId="38" applyFont="1" applyFill="1" applyBorder="1" applyAlignment="1">
      <alignment horizontal="left" wrapText="1"/>
    </xf>
    <xf numFmtId="0" fontId="20" fillId="24" borderId="10" xfId="0" applyFont="1" applyFill="1" applyBorder="1" applyAlignment="1">
      <alignment horizontal="center" wrapText="1"/>
    </xf>
    <xf numFmtId="4" fontId="29" fillId="24" borderId="10" xfId="45" applyNumberFormat="1" applyFont="1" applyFill="1" applyBorder="1" applyAlignment="1">
      <alignment horizontal="right" wrapText="1"/>
    </xf>
    <xf numFmtId="4" fontId="28" fillId="24" borderId="10" xfId="45" applyNumberFormat="1" applyFont="1" applyFill="1" applyBorder="1" applyAlignment="1">
      <alignment horizontal="right" wrapText="1"/>
    </xf>
    <xf numFmtId="0" fontId="24" fillId="24" borderId="0" xfId="38" applyFont="1" applyFill="1" applyAlignment="1">
      <alignment horizontal="center" vertical="center"/>
    </xf>
    <xf numFmtId="0" fontId="20" fillId="24" borderId="10" xfId="0" applyFont="1" applyFill="1" applyBorder="1" applyAlignment="1">
      <alignment horizontal="left" vertical="center" wrapText="1"/>
    </xf>
    <xf numFmtId="0" fontId="20" fillId="24" borderId="0" xfId="38" applyFont="1" applyFill="1"/>
    <xf numFmtId="0" fontId="20" fillId="24" borderId="10" xfId="39" applyFont="1" applyFill="1" applyBorder="1" applyAlignment="1">
      <alignment horizontal="center" wrapText="1"/>
    </xf>
    <xf numFmtId="4" fontId="28" fillId="24" borderId="11" xfId="45" applyNumberFormat="1" applyFont="1" applyFill="1" applyBorder="1" applyAlignment="1">
      <alignment horizontal="right" wrapText="1"/>
    </xf>
    <xf numFmtId="0" fontId="20" fillId="24" borderId="13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top" wrapText="1"/>
    </xf>
    <xf numFmtId="4" fontId="20" fillId="0" borderId="10" xfId="0" applyNumberFormat="1" applyFont="1" applyFill="1" applyBorder="1" applyAlignment="1">
      <alignment horizontal="center" vertical="center" wrapText="1"/>
    </xf>
    <xf numFmtId="4" fontId="24" fillId="0" borderId="0" xfId="38" applyNumberFormat="1" applyFont="1" applyAlignment="1">
      <alignment horizontal="center" vertical="center"/>
    </xf>
    <xf numFmtId="0" fontId="20" fillId="0" borderId="0" xfId="38" applyFont="1" applyAlignment="1">
      <alignment vertical="top"/>
    </xf>
    <xf numFmtId="0" fontId="21" fillId="0" borderId="0" xfId="38" applyFont="1" applyAlignment="1">
      <alignment vertical="top"/>
    </xf>
    <xf numFmtId="0" fontId="20" fillId="0" borderId="0" xfId="38" applyNumberFormat="1" applyFont="1" applyAlignment="1">
      <alignment horizontal="left" vertical="top"/>
    </xf>
    <xf numFmtId="0" fontId="20" fillId="0" borderId="10" xfId="38" applyFont="1" applyBorder="1" applyAlignment="1">
      <alignment horizontal="center" vertical="top"/>
    </xf>
    <xf numFmtId="3" fontId="20" fillId="0" borderId="10" xfId="38" applyNumberFormat="1" applyFont="1" applyFill="1" applyBorder="1" applyAlignment="1">
      <alignment horizontal="center" vertical="top" wrapText="1"/>
    </xf>
    <xf numFmtId="0" fontId="24" fillId="0" borderId="10" xfId="38" applyFont="1" applyBorder="1" applyAlignment="1">
      <alignment vertical="top" wrapText="1"/>
    </xf>
    <xf numFmtId="0" fontId="20" fillId="0" borderId="10" xfId="38" applyNumberFormat="1" applyFont="1" applyBorder="1" applyAlignment="1">
      <alignment horizontal="justify" vertical="top"/>
    </xf>
    <xf numFmtId="0" fontId="20" fillId="0" borderId="0" xfId="38" applyFont="1" applyAlignment="1">
      <alignment vertical="top" wrapText="1"/>
    </xf>
    <xf numFmtId="0" fontId="20" fillId="0" borderId="10" xfId="38" applyNumberFormat="1" applyFont="1" applyBorder="1" applyAlignment="1">
      <alignment horizontal="justify" vertical="top" wrapText="1"/>
    </xf>
    <xf numFmtId="49" fontId="20" fillId="0" borderId="10" xfId="0" applyNumberFormat="1" applyFont="1" applyFill="1" applyBorder="1" applyAlignment="1">
      <alignment vertical="top" wrapText="1"/>
    </xf>
    <xf numFmtId="0" fontId="20" fillId="0" borderId="10" xfId="0" applyNumberFormat="1" applyFont="1" applyFill="1" applyBorder="1" applyAlignment="1">
      <alignment vertical="top" wrapText="1"/>
    </xf>
    <xf numFmtId="0" fontId="24" fillId="0" borderId="10" xfId="38" applyFont="1" applyBorder="1" applyAlignment="1">
      <alignment horizontal="left" vertical="top" wrapText="1"/>
    </xf>
    <xf numFmtId="0" fontId="20" fillId="0" borderId="10" xfId="38" applyFont="1" applyBorder="1" applyAlignment="1">
      <alignment horizontal="left" vertical="top" wrapText="1"/>
    </xf>
    <xf numFmtId="0" fontId="20" fillId="24" borderId="10" xfId="38" applyFont="1" applyFill="1" applyBorder="1" applyAlignment="1">
      <alignment horizontal="left" vertical="top" wrapText="1"/>
    </xf>
    <xf numFmtId="0" fontId="20" fillId="24" borderId="10" xfId="0" applyFont="1" applyFill="1" applyBorder="1" applyAlignment="1">
      <alignment horizontal="left" vertical="top" wrapText="1"/>
    </xf>
    <xf numFmtId="0" fontId="20" fillId="24" borderId="13" xfId="0" applyFont="1" applyFill="1" applyBorder="1" applyAlignment="1">
      <alignment horizontal="left" vertical="top" wrapText="1"/>
    </xf>
    <xf numFmtId="2" fontId="20" fillId="0" borderId="10" xfId="0" applyNumberFormat="1" applyFont="1" applyFill="1" applyBorder="1" applyAlignment="1">
      <alignment horizontal="left" vertical="top" wrapText="1"/>
    </xf>
    <xf numFmtId="2" fontId="24" fillId="0" borderId="10" xfId="38" applyNumberFormat="1" applyFont="1" applyBorder="1" applyAlignment="1">
      <alignment horizontal="justify" vertical="top" wrapText="1"/>
    </xf>
    <xf numFmtId="2" fontId="20" fillId="0" borderId="10" xfId="0" applyNumberFormat="1" applyFont="1" applyBorder="1" applyAlignment="1">
      <alignment horizontal="left" vertical="top" wrapText="1"/>
    </xf>
    <xf numFmtId="2" fontId="20" fillId="0" borderId="10" xfId="38" applyNumberFormat="1" applyFont="1" applyBorder="1" applyAlignment="1">
      <alignment horizontal="justify" vertical="top" wrapText="1"/>
    </xf>
    <xf numFmtId="2" fontId="20" fillId="0" borderId="10" xfId="39" applyNumberFormat="1" applyFont="1" applyBorder="1" applyAlignment="1">
      <alignment vertical="top" wrapText="1"/>
    </xf>
    <xf numFmtId="2" fontId="20" fillId="0" borderId="10" xfId="38" applyNumberFormat="1" applyFont="1" applyBorder="1" applyAlignment="1">
      <alignment vertical="top" wrapText="1"/>
    </xf>
    <xf numFmtId="2" fontId="24" fillId="0" borderId="10" xfId="0" applyNumberFormat="1" applyFont="1" applyFill="1" applyBorder="1" applyAlignment="1">
      <alignment vertical="top" wrapText="1"/>
    </xf>
    <xf numFmtId="2" fontId="20" fillId="0" borderId="10" xfId="0" applyNumberFormat="1" applyFont="1" applyFill="1" applyBorder="1" applyAlignment="1">
      <alignment vertical="top" wrapText="1"/>
    </xf>
    <xf numFmtId="2" fontId="29" fillId="0" borderId="10" xfId="0" applyNumberFormat="1" applyFont="1" applyFill="1" applyBorder="1" applyAlignment="1">
      <alignment vertical="top" wrapText="1"/>
    </xf>
    <xf numFmtId="0" fontId="20" fillId="0" borderId="0" xfId="38" applyFont="1" applyFill="1" applyAlignment="1">
      <alignment horizontal="center" vertical="top"/>
    </xf>
    <xf numFmtId="4" fontId="20" fillId="0" borderId="0" xfId="38" applyNumberFormat="1" applyFont="1" applyBorder="1" applyAlignment="1">
      <alignment horizontal="right" vertical="top"/>
    </xf>
    <xf numFmtId="0" fontId="20" fillId="0" borderId="10" xfId="38" applyFont="1" applyFill="1" applyBorder="1" applyAlignment="1">
      <alignment horizontal="center" vertical="top"/>
    </xf>
    <xf numFmtId="0" fontId="26" fillId="0" borderId="10" xfId="38" applyFont="1" applyFill="1" applyBorder="1" applyAlignment="1">
      <alignment horizontal="center" vertical="top"/>
    </xf>
    <xf numFmtId="49" fontId="20" fillId="0" borderId="10" xfId="38" applyNumberFormat="1" applyFont="1" applyFill="1" applyBorder="1" applyAlignment="1">
      <alignment horizontal="center" vertical="top" wrapText="1"/>
    </xf>
    <xf numFmtId="49" fontId="20" fillId="0" borderId="10" xfId="0" applyNumberFormat="1" applyFont="1" applyFill="1" applyBorder="1" applyAlignment="1">
      <alignment horizontal="center" vertical="top"/>
    </xf>
    <xf numFmtId="0" fontId="27" fillId="0" borderId="10" xfId="38" applyFont="1" applyFill="1" applyBorder="1" applyAlignment="1">
      <alignment horizontal="center" vertical="top" wrapText="1"/>
    </xf>
    <xf numFmtId="0" fontId="20" fillId="0" borderId="10" xfId="38" applyFont="1" applyFill="1" applyBorder="1" applyAlignment="1">
      <alignment horizontal="center" vertical="top" wrapText="1"/>
    </xf>
    <xf numFmtId="0" fontId="20" fillId="24" borderId="10" xfId="0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horizontal="center" vertical="top" wrapText="1"/>
    </xf>
    <xf numFmtId="0" fontId="20" fillId="24" borderId="10" xfId="39" applyFont="1" applyFill="1" applyBorder="1" applyAlignment="1">
      <alignment horizontal="center" vertical="top" wrapText="1"/>
    </xf>
    <xf numFmtId="0" fontId="20" fillId="0" borderId="10" xfId="39" applyFont="1" applyFill="1" applyBorder="1" applyAlignment="1">
      <alignment horizontal="center" vertical="top" wrapText="1"/>
    </xf>
    <xf numFmtId="1" fontId="20" fillId="0" borderId="10" xfId="39" applyNumberFormat="1" applyFont="1" applyFill="1" applyBorder="1" applyAlignment="1">
      <alignment horizontal="center" vertical="top" wrapText="1"/>
    </xf>
    <xf numFmtId="4" fontId="20" fillId="0" borderId="10" xfId="0" applyNumberFormat="1" applyFont="1" applyFill="1" applyBorder="1" applyAlignment="1">
      <alignment horizontal="center" vertical="top" wrapText="1"/>
    </xf>
    <xf numFmtId="1" fontId="20" fillId="0" borderId="10" xfId="38" applyNumberFormat="1" applyFont="1" applyFill="1" applyBorder="1" applyAlignment="1">
      <alignment horizontal="center" vertical="top" wrapText="1"/>
    </xf>
    <xf numFmtId="2" fontId="29" fillId="0" borderId="10" xfId="0" applyNumberFormat="1" applyFont="1" applyFill="1" applyBorder="1" applyAlignment="1">
      <alignment vertical="center" wrapText="1"/>
    </xf>
    <xf numFmtId="4" fontId="29" fillId="0" borderId="10" xfId="45" applyNumberFormat="1" applyFont="1" applyFill="1" applyBorder="1" applyAlignment="1">
      <alignment horizontal="right" vertical="center" wrapText="1"/>
    </xf>
    <xf numFmtId="0" fontId="20" fillId="0" borderId="0" xfId="38" applyFont="1" applyAlignment="1">
      <alignment vertical="center" wrapText="1"/>
    </xf>
    <xf numFmtId="0" fontId="24" fillId="0" borderId="0" xfId="38" applyFont="1" applyFill="1" applyAlignment="1">
      <alignment vertical="center" wrapText="1"/>
    </xf>
    <xf numFmtId="2" fontId="24" fillId="0" borderId="10" xfId="0" applyNumberFormat="1" applyFont="1" applyFill="1" applyBorder="1" applyAlignment="1">
      <alignment vertical="center" wrapText="1"/>
    </xf>
    <xf numFmtId="0" fontId="24" fillId="0" borderId="0" xfId="38" applyFont="1" applyAlignment="1">
      <alignment vertical="center" wrapText="1"/>
    </xf>
    <xf numFmtId="2" fontId="24" fillId="0" borderId="10" xfId="38" applyNumberFormat="1" applyFont="1" applyBorder="1" applyAlignment="1">
      <alignment horizontal="justify" vertical="center" wrapText="1"/>
    </xf>
    <xf numFmtId="4" fontId="24" fillId="0" borderId="0" xfId="38" applyNumberFormat="1" applyFont="1" applyAlignment="1">
      <alignment horizontal="center" vertical="center" wrapText="1"/>
    </xf>
    <xf numFmtId="0" fontId="24" fillId="0" borderId="0" xfId="38" applyFont="1" applyAlignment="1">
      <alignment horizontal="center" vertical="center" wrapText="1"/>
    </xf>
    <xf numFmtId="0" fontId="24" fillId="0" borderId="10" xfId="38" applyFont="1" applyBorder="1" applyAlignment="1">
      <alignment vertical="center" wrapText="1"/>
    </xf>
    <xf numFmtId="164" fontId="29" fillId="0" borderId="10" xfId="45" applyNumberFormat="1" applyFont="1" applyFill="1" applyBorder="1" applyAlignment="1">
      <alignment horizontal="right" vertical="center" wrapText="1"/>
    </xf>
    <xf numFmtId="164" fontId="24" fillId="0" borderId="0" xfId="38" applyNumberFormat="1" applyFont="1" applyAlignment="1">
      <alignment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" fontId="25" fillId="0" borderId="10" xfId="38" applyNumberFormat="1" applyFont="1" applyFill="1" applyBorder="1" applyAlignment="1">
      <alignment horizontal="center" vertical="center" wrapText="1"/>
    </xf>
    <xf numFmtId="4" fontId="20" fillId="0" borderId="0" xfId="38" applyNumberFormat="1" applyFont="1" applyBorder="1" applyAlignment="1">
      <alignment horizontal="right"/>
    </xf>
    <xf numFmtId="0" fontId="20" fillId="0" borderId="0" xfId="38" applyFont="1" applyBorder="1" applyAlignment="1">
      <alignment horizontal="right" wrapText="1"/>
    </xf>
    <xf numFmtId="0" fontId="22" fillId="0" borderId="12" xfId="38" applyFont="1" applyBorder="1" applyAlignment="1">
      <alignment horizontal="center" vertical="center" wrapText="1"/>
    </xf>
  </cellXfs>
  <cellStyles count="48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Приложение 5 - прогноз доходов" xfId="38"/>
    <cellStyle name="Обычный_Таб.к пояснительной записке 2013г.МР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Финансовый" xfId="45" builtinId="3"/>
    <cellStyle name="Финансовый 2" xfId="46"/>
    <cellStyle name="Хороший" xfId="47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K95"/>
  <sheetViews>
    <sheetView tabSelected="1" workbookViewId="0">
      <selection activeCell="G22" sqref="G22"/>
    </sheetView>
  </sheetViews>
  <sheetFormatPr defaultColWidth="8" defaultRowHeight="12.75"/>
  <cols>
    <col min="1" max="1" width="66" style="80" customWidth="1"/>
    <col min="2" max="2" width="22.140625" style="25" customWidth="1"/>
    <col min="3" max="3" width="19.140625" style="26" hidden="1" customWidth="1"/>
    <col min="4" max="6" width="19.140625" style="7" hidden="1" customWidth="1"/>
    <col min="7" max="7" width="24.85546875" style="7" customWidth="1"/>
    <col min="8" max="8" width="8" style="7"/>
    <col min="9" max="9" width="53.85546875" style="7" customWidth="1"/>
    <col min="10" max="16384" width="8" style="7"/>
  </cols>
  <sheetData>
    <row r="1" spans="1:11" s="5" customFormat="1" ht="12.75" customHeight="1">
      <c r="A1" s="80"/>
      <c r="B1" s="135" t="s">
        <v>135</v>
      </c>
      <c r="C1" s="135"/>
      <c r="D1" s="135"/>
      <c r="E1" s="135"/>
      <c r="F1" s="135"/>
      <c r="G1" s="135"/>
      <c r="H1" s="4"/>
      <c r="I1" s="3"/>
      <c r="J1" s="4"/>
      <c r="K1" s="3"/>
    </row>
    <row r="2" spans="1:11" s="5" customFormat="1" ht="12.75" customHeight="1">
      <c r="A2" s="80"/>
      <c r="B2" s="135" t="s">
        <v>70</v>
      </c>
      <c r="C2" s="135"/>
      <c r="D2" s="135"/>
      <c r="E2" s="135"/>
      <c r="F2" s="135"/>
      <c r="G2" s="135"/>
      <c r="H2" s="2"/>
      <c r="I2" s="2"/>
      <c r="J2" s="2"/>
      <c r="K2" s="2"/>
    </row>
    <row r="3" spans="1:11" s="5" customFormat="1" ht="12.75" customHeight="1">
      <c r="A3" s="80"/>
      <c r="B3" s="134" t="s">
        <v>136</v>
      </c>
      <c r="C3" s="134"/>
      <c r="D3" s="134"/>
      <c r="E3" s="134"/>
      <c r="F3" s="134"/>
      <c r="G3" s="134"/>
      <c r="H3" s="4"/>
      <c r="I3" s="3"/>
      <c r="J3" s="4"/>
      <c r="K3" s="3"/>
    </row>
    <row r="4" spans="1:11" s="5" customFormat="1" ht="12.75" customHeight="1">
      <c r="A4" s="81"/>
      <c r="B4" s="135" t="s">
        <v>131</v>
      </c>
      <c r="C4" s="135"/>
      <c r="D4" s="135"/>
      <c r="E4" s="135"/>
      <c r="F4" s="135"/>
      <c r="G4" s="135"/>
      <c r="H4" s="4"/>
      <c r="I4" s="3"/>
      <c r="J4" s="4"/>
      <c r="K4" s="3"/>
    </row>
    <row r="5" spans="1:11" ht="12.75" customHeight="1">
      <c r="A5" s="81"/>
      <c r="B5" s="135" t="s">
        <v>70</v>
      </c>
      <c r="C5" s="135"/>
      <c r="D5" s="135"/>
      <c r="E5" s="135"/>
      <c r="F5" s="135"/>
      <c r="G5" s="135"/>
    </row>
    <row r="6" spans="1:11" s="10" customFormat="1" ht="12.75" customHeight="1">
      <c r="A6" s="81"/>
      <c r="B6" s="134" t="s">
        <v>130</v>
      </c>
      <c r="C6" s="134"/>
      <c r="D6" s="134"/>
      <c r="E6" s="134"/>
      <c r="F6" s="134"/>
      <c r="G6" s="134"/>
    </row>
    <row r="7" spans="1:11" s="11" customFormat="1" ht="12.75" customHeight="1">
      <c r="A7" s="81"/>
      <c r="B7" s="135" t="s">
        <v>69</v>
      </c>
      <c r="C7" s="135"/>
      <c r="D7" s="135"/>
      <c r="E7" s="135"/>
      <c r="F7" s="135"/>
      <c r="G7" s="135"/>
    </row>
    <row r="8" spans="1:11" s="14" customFormat="1" ht="12.75" customHeight="1">
      <c r="A8" s="81"/>
      <c r="B8" s="135" t="s">
        <v>70</v>
      </c>
      <c r="C8" s="135"/>
      <c r="D8" s="135"/>
      <c r="E8" s="135"/>
      <c r="F8" s="135"/>
      <c r="G8" s="135"/>
    </row>
    <row r="9" spans="1:11" ht="12.75" customHeight="1">
      <c r="A9" s="81"/>
      <c r="B9" s="134" t="s">
        <v>113</v>
      </c>
      <c r="C9" s="134"/>
      <c r="D9" s="134"/>
      <c r="E9" s="134"/>
      <c r="F9" s="134"/>
      <c r="G9" s="134"/>
    </row>
    <row r="10" spans="1:11" ht="15">
      <c r="A10" s="82"/>
      <c r="B10" s="6"/>
      <c r="C10" s="50"/>
      <c r="D10" s="49"/>
      <c r="E10" s="49"/>
      <c r="F10" s="49"/>
      <c r="G10" s="49"/>
    </row>
    <row r="11" spans="1:11" ht="24.75" customHeight="1">
      <c r="A11" s="136" t="s">
        <v>114</v>
      </c>
      <c r="B11" s="136"/>
      <c r="C11" s="136"/>
      <c r="D11" s="136"/>
      <c r="E11" s="136"/>
      <c r="F11" s="136"/>
      <c r="G11" s="136"/>
    </row>
    <row r="12" spans="1:11" ht="27" customHeight="1">
      <c r="A12" s="83" t="s">
        <v>0</v>
      </c>
      <c r="B12" s="9" t="s">
        <v>1</v>
      </c>
      <c r="C12" s="35" t="s">
        <v>99</v>
      </c>
      <c r="D12" s="35" t="s">
        <v>98</v>
      </c>
      <c r="E12" s="35" t="s">
        <v>99</v>
      </c>
      <c r="F12" s="35" t="s">
        <v>98</v>
      </c>
      <c r="G12" s="35" t="s">
        <v>99</v>
      </c>
    </row>
    <row r="13" spans="1:11" ht="10.5" customHeight="1">
      <c r="A13" s="84">
        <v>1</v>
      </c>
      <c r="B13" s="9">
        <v>2</v>
      </c>
      <c r="C13" s="9">
        <v>2</v>
      </c>
      <c r="D13" s="9">
        <v>2</v>
      </c>
      <c r="E13" s="9">
        <v>2</v>
      </c>
      <c r="F13" s="9">
        <v>2</v>
      </c>
      <c r="G13" s="9">
        <v>3</v>
      </c>
    </row>
    <row r="14" spans="1:11" ht="17.25" customHeight="1">
      <c r="A14" s="85" t="s">
        <v>2</v>
      </c>
      <c r="B14" s="34" t="s">
        <v>3</v>
      </c>
      <c r="C14" s="64">
        <f>C15+C17+C19+C23+C26+C29+C31+C33+C36</f>
        <v>126190745</v>
      </c>
      <c r="D14" s="64">
        <f>D15+D17+D19+D23+D26+D29+D31+D33+D36</f>
        <v>249160</v>
      </c>
      <c r="E14" s="64">
        <f>E15+E17+E19+E23+E26+E29+E31+E33+E36</f>
        <v>126439905</v>
      </c>
      <c r="F14" s="51">
        <f>F15+F17+F19+F23+F26+F29+F31+F33+F36</f>
        <v>50822.81</v>
      </c>
      <c r="G14" s="51">
        <f>G15+G17+G19+G23+G26+G29+G31+G33+G36</f>
        <v>126490727.81</v>
      </c>
    </row>
    <row r="15" spans="1:11" ht="17.25" customHeight="1">
      <c r="A15" s="86" t="s">
        <v>4</v>
      </c>
      <c r="B15" s="16" t="s">
        <v>5</v>
      </c>
      <c r="C15" s="51">
        <f>C16</f>
        <v>75160596</v>
      </c>
      <c r="D15" s="51">
        <f>D16</f>
        <v>0</v>
      </c>
      <c r="E15" s="51">
        <f>E16</f>
        <v>75160596</v>
      </c>
      <c r="F15" s="51">
        <f>F16</f>
        <v>0</v>
      </c>
      <c r="G15" s="51">
        <f>G16</f>
        <v>75160596</v>
      </c>
    </row>
    <row r="16" spans="1:11" ht="12.75" customHeight="1">
      <c r="A16" s="86" t="s">
        <v>6</v>
      </c>
      <c r="B16" s="16" t="s">
        <v>7</v>
      </c>
      <c r="C16" s="52">
        <v>75160596</v>
      </c>
      <c r="D16" s="52"/>
      <c r="E16" s="52">
        <f>C16+D16</f>
        <v>75160596</v>
      </c>
      <c r="F16" s="52"/>
      <c r="G16" s="52">
        <f>E16+F16</f>
        <v>75160596</v>
      </c>
    </row>
    <row r="17" spans="1:7" ht="27.75" customHeight="1">
      <c r="A17" s="87" t="s">
        <v>71</v>
      </c>
      <c r="B17" s="16" t="s">
        <v>72</v>
      </c>
      <c r="C17" s="51">
        <f>C18</f>
        <v>9723120</v>
      </c>
      <c r="D17" s="51">
        <f>D18</f>
        <v>0</v>
      </c>
      <c r="E17" s="51">
        <f>E18</f>
        <v>9723120</v>
      </c>
      <c r="F17" s="51">
        <f>F18</f>
        <v>0</v>
      </c>
      <c r="G17" s="51">
        <f>G18</f>
        <v>9723120</v>
      </c>
    </row>
    <row r="18" spans="1:7" ht="12.75" customHeight="1">
      <c r="A18" s="88" t="s">
        <v>73</v>
      </c>
      <c r="B18" s="16" t="s">
        <v>74</v>
      </c>
      <c r="C18" s="52">
        <v>9723120</v>
      </c>
      <c r="D18" s="52"/>
      <c r="E18" s="52">
        <f>C18+D18</f>
        <v>9723120</v>
      </c>
      <c r="F18" s="52"/>
      <c r="G18" s="52">
        <f>E18+F18</f>
        <v>9723120</v>
      </c>
    </row>
    <row r="19" spans="1:7" ht="17.25" customHeight="1">
      <c r="A19" s="86" t="s">
        <v>8</v>
      </c>
      <c r="B19" s="16" t="s">
        <v>9</v>
      </c>
      <c r="C19" s="51">
        <f>SUM(C20:C22)</f>
        <v>24273493</v>
      </c>
      <c r="D19" s="51">
        <f>SUM(D20:D22)</f>
        <v>0</v>
      </c>
      <c r="E19" s="51">
        <f>SUM(E20:E22)</f>
        <v>24273493</v>
      </c>
      <c r="F19" s="51">
        <f>SUM(F20:F22)</f>
        <v>0</v>
      </c>
      <c r="G19" s="51">
        <f>SUM(G20:G22)</f>
        <v>24273493</v>
      </c>
    </row>
    <row r="20" spans="1:7" ht="14.25" customHeight="1">
      <c r="A20" s="89" t="s">
        <v>10</v>
      </c>
      <c r="B20" s="58" t="s">
        <v>11</v>
      </c>
      <c r="C20" s="52">
        <v>25000</v>
      </c>
      <c r="D20" s="52"/>
      <c r="E20" s="52">
        <f>C20+D20</f>
        <v>25000</v>
      </c>
      <c r="F20" s="52"/>
      <c r="G20" s="52">
        <f>E20+F20</f>
        <v>25000</v>
      </c>
    </row>
    <row r="21" spans="1:7" s="5" customFormat="1" ht="14.25" customHeight="1">
      <c r="A21" s="89" t="s">
        <v>12</v>
      </c>
      <c r="B21" s="58" t="s">
        <v>13</v>
      </c>
      <c r="C21" s="52">
        <v>24242000</v>
      </c>
      <c r="D21" s="52"/>
      <c r="E21" s="52">
        <f>C21+D21</f>
        <v>24242000</v>
      </c>
      <c r="F21" s="52"/>
      <c r="G21" s="52">
        <f>E21+F21</f>
        <v>24242000</v>
      </c>
    </row>
    <row r="22" spans="1:7" s="18" customFormat="1" ht="14.25" customHeight="1">
      <c r="A22" s="89" t="s">
        <v>14</v>
      </c>
      <c r="B22" s="58" t="s">
        <v>15</v>
      </c>
      <c r="C22" s="52">
        <v>6493</v>
      </c>
      <c r="D22" s="52"/>
      <c r="E22" s="52">
        <f>C22+D22</f>
        <v>6493</v>
      </c>
      <c r="F22" s="52"/>
      <c r="G22" s="52">
        <f>E22+F22</f>
        <v>6493</v>
      </c>
    </row>
    <row r="23" spans="1:7" ht="17.25" customHeight="1">
      <c r="A23" s="86" t="s">
        <v>16</v>
      </c>
      <c r="B23" s="16" t="s">
        <v>17</v>
      </c>
      <c r="C23" s="51">
        <f>C24+C25</f>
        <v>2728036</v>
      </c>
      <c r="D23" s="51">
        <f>D24+D25</f>
        <v>0</v>
      </c>
      <c r="E23" s="51">
        <f>E24+E25</f>
        <v>2728036</v>
      </c>
      <c r="F23" s="51">
        <f>F24+F25</f>
        <v>0</v>
      </c>
      <c r="G23" s="51">
        <f>G24+G25</f>
        <v>2728036</v>
      </c>
    </row>
    <row r="24" spans="1:7" s="5" customFormat="1" ht="12.75" customHeight="1">
      <c r="A24" s="86" t="s">
        <v>18</v>
      </c>
      <c r="B24" s="16" t="s">
        <v>19</v>
      </c>
      <c r="C24" s="52">
        <v>2200000</v>
      </c>
      <c r="D24" s="52"/>
      <c r="E24" s="52">
        <f>C24+D24</f>
        <v>2200000</v>
      </c>
      <c r="F24" s="52"/>
      <c r="G24" s="52">
        <f>E24+F24</f>
        <v>2200000</v>
      </c>
    </row>
    <row r="25" spans="1:7" ht="12.75" customHeight="1">
      <c r="A25" s="89" t="s">
        <v>20</v>
      </c>
      <c r="B25" s="58" t="s">
        <v>21</v>
      </c>
      <c r="C25" s="52">
        <v>528036</v>
      </c>
      <c r="D25" s="52"/>
      <c r="E25" s="52">
        <f>C25+D25</f>
        <v>528036</v>
      </c>
      <c r="F25" s="52"/>
      <c r="G25" s="52">
        <f>E25+F25</f>
        <v>528036</v>
      </c>
    </row>
    <row r="26" spans="1:7" ht="12.75" customHeight="1">
      <c r="A26" s="86" t="s">
        <v>22</v>
      </c>
      <c r="B26" s="16" t="s">
        <v>23</v>
      </c>
      <c r="C26" s="51">
        <f>SUM(C27:C28)</f>
        <v>9802500</v>
      </c>
      <c r="D26" s="51">
        <f>SUM(D27:D28)</f>
        <v>0</v>
      </c>
      <c r="E26" s="51">
        <f>SUM(E27:E28)</f>
        <v>9802500</v>
      </c>
      <c r="F26" s="51">
        <f>SUM(F27:F28)</f>
        <v>0</v>
      </c>
      <c r="G26" s="51">
        <f>SUM(G27:G28)</f>
        <v>9802500</v>
      </c>
    </row>
    <row r="27" spans="1:7" ht="12.75" customHeight="1">
      <c r="A27" s="90" t="s">
        <v>75</v>
      </c>
      <c r="B27" s="58" t="s">
        <v>24</v>
      </c>
      <c r="C27" s="52">
        <f>2150000+7559500+3000</f>
        <v>9712500</v>
      </c>
      <c r="D27" s="52"/>
      <c r="E27" s="52">
        <f>C27+D27</f>
        <v>9712500</v>
      </c>
      <c r="F27" s="52"/>
      <c r="G27" s="52">
        <f>E27+F27</f>
        <v>9712500</v>
      </c>
    </row>
    <row r="28" spans="1:7" ht="12.75" customHeight="1">
      <c r="A28" s="89" t="s">
        <v>25</v>
      </c>
      <c r="B28" s="58" t="s">
        <v>26</v>
      </c>
      <c r="C28" s="52">
        <f>90000</f>
        <v>90000</v>
      </c>
      <c r="D28" s="52"/>
      <c r="E28" s="52">
        <f>C28+D28</f>
        <v>90000</v>
      </c>
      <c r="F28" s="52"/>
      <c r="G28" s="52">
        <f>E28+F28</f>
        <v>90000</v>
      </c>
    </row>
    <row r="29" spans="1:7" ht="17.25" customHeight="1">
      <c r="A29" s="86" t="s">
        <v>27</v>
      </c>
      <c r="B29" s="16" t="s">
        <v>28</v>
      </c>
      <c r="C29" s="51">
        <f>C30</f>
        <v>1080000</v>
      </c>
      <c r="D29" s="51">
        <f>D30</f>
        <v>0</v>
      </c>
      <c r="E29" s="51">
        <f>E30</f>
        <v>1080000</v>
      </c>
      <c r="F29" s="51">
        <f>F30</f>
        <v>0</v>
      </c>
      <c r="G29" s="51">
        <f>G30</f>
        <v>1080000</v>
      </c>
    </row>
    <row r="30" spans="1:7" ht="12.75" customHeight="1">
      <c r="A30" s="86" t="s">
        <v>29</v>
      </c>
      <c r="B30" s="16" t="s">
        <v>30</v>
      </c>
      <c r="C30" s="52">
        <v>1080000</v>
      </c>
      <c r="D30" s="52"/>
      <c r="E30" s="52">
        <f>C30+D30</f>
        <v>1080000</v>
      </c>
      <c r="F30" s="52"/>
      <c r="G30" s="52">
        <f>E30+F30</f>
        <v>1080000</v>
      </c>
    </row>
    <row r="31" spans="1:7" s="14" customFormat="1" ht="27.75" customHeight="1">
      <c r="A31" s="86" t="s">
        <v>31</v>
      </c>
      <c r="B31" s="19" t="s">
        <v>32</v>
      </c>
      <c r="C31" s="51">
        <f>C32</f>
        <v>488000</v>
      </c>
      <c r="D31" s="51">
        <f>D32</f>
        <v>0</v>
      </c>
      <c r="E31" s="51">
        <f>E32</f>
        <v>488000</v>
      </c>
      <c r="F31" s="51">
        <f>F32</f>
        <v>0</v>
      </c>
      <c r="G31" s="51">
        <f>G32</f>
        <v>488000</v>
      </c>
    </row>
    <row r="32" spans="1:7" s="14" customFormat="1" ht="12.75" customHeight="1">
      <c r="A32" s="89" t="s">
        <v>33</v>
      </c>
      <c r="B32" s="58" t="s">
        <v>34</v>
      </c>
      <c r="C32" s="52">
        <v>488000</v>
      </c>
      <c r="D32" s="52"/>
      <c r="E32" s="52">
        <f>C32+D32</f>
        <v>488000</v>
      </c>
      <c r="F32" s="52"/>
      <c r="G32" s="52">
        <f>E32+F32</f>
        <v>488000</v>
      </c>
    </row>
    <row r="33" spans="1:7" s="14" customFormat="1" ht="27.75" customHeight="1">
      <c r="A33" s="86" t="s">
        <v>35</v>
      </c>
      <c r="B33" s="19" t="s">
        <v>36</v>
      </c>
      <c r="C33" s="51">
        <f>SUM(C34:C35)</f>
        <v>405000</v>
      </c>
      <c r="D33" s="51">
        <f>SUM(D34:D35)</f>
        <v>249160</v>
      </c>
      <c r="E33" s="51">
        <f>SUM(E34:E35)</f>
        <v>654160</v>
      </c>
      <c r="F33" s="51">
        <f>SUM(F34:F35)</f>
        <v>0</v>
      </c>
      <c r="G33" s="51">
        <f>SUM(G34:G35)</f>
        <v>654160</v>
      </c>
    </row>
    <row r="34" spans="1:7" s="14" customFormat="1" ht="12.75" customHeight="1">
      <c r="A34" s="89" t="s">
        <v>37</v>
      </c>
      <c r="B34" s="58" t="s">
        <v>38</v>
      </c>
      <c r="C34" s="52">
        <v>100000</v>
      </c>
      <c r="D34" s="52">
        <f>107460</f>
        <v>107460</v>
      </c>
      <c r="E34" s="52">
        <f>C34+D34</f>
        <v>207460</v>
      </c>
      <c r="F34" s="52"/>
      <c r="G34" s="52">
        <f>E34+F34</f>
        <v>207460</v>
      </c>
    </row>
    <row r="35" spans="1:7" s="14" customFormat="1" ht="12.75" customHeight="1">
      <c r="A35" s="89" t="s">
        <v>39</v>
      </c>
      <c r="B35" s="58" t="s">
        <v>40</v>
      </c>
      <c r="C35" s="52">
        <v>305000</v>
      </c>
      <c r="D35" s="52">
        <v>141700</v>
      </c>
      <c r="E35" s="52">
        <f>C35+D35</f>
        <v>446700</v>
      </c>
      <c r="F35" s="52"/>
      <c r="G35" s="52">
        <f>E35+F35</f>
        <v>446700</v>
      </c>
    </row>
    <row r="36" spans="1:7" s="14" customFormat="1" ht="12.75" customHeight="1">
      <c r="A36" s="86" t="s">
        <v>41</v>
      </c>
      <c r="B36" s="19" t="s">
        <v>42</v>
      </c>
      <c r="C36" s="51">
        <v>2530000</v>
      </c>
      <c r="D36" s="51"/>
      <c r="E36" s="51">
        <f>C36+D36</f>
        <v>2530000</v>
      </c>
      <c r="F36" s="51">
        <v>50822.81</v>
      </c>
      <c r="G36" s="51">
        <f>E36+F36</f>
        <v>2580822.81</v>
      </c>
    </row>
    <row r="37" spans="1:7" ht="12.75" customHeight="1">
      <c r="A37" s="91" t="s">
        <v>43</v>
      </c>
      <c r="B37" s="38" t="s">
        <v>44</v>
      </c>
      <c r="C37" s="51">
        <f>C39+C41+C58+C77+C74+C79+C81+C83</f>
        <v>691585900</v>
      </c>
      <c r="D37" s="51">
        <f>D39+D41+D58+D77+D74+D79+D81+D83</f>
        <v>7797111.4700000007</v>
      </c>
      <c r="E37" s="51">
        <f>E39+E41+E58+E77+E74+E79+E81+E83</f>
        <v>699383011.47000003</v>
      </c>
      <c r="F37" s="51">
        <f>F39+F41+F58+F77+F74+F79+F81+F83</f>
        <v>133038928.61000001</v>
      </c>
      <c r="G37" s="51">
        <f>G39+G41+G58+G77+G74+G79+G81+G83</f>
        <v>832421940.08000004</v>
      </c>
    </row>
    <row r="38" spans="1:7" ht="30" customHeight="1">
      <c r="A38" s="92" t="s">
        <v>45</v>
      </c>
      <c r="B38" s="36" t="s">
        <v>46</v>
      </c>
      <c r="C38" s="51">
        <f>C39+C41+C58+C77+C74</f>
        <v>691585900</v>
      </c>
      <c r="D38" s="51">
        <f>D39+D41+D58+D77+D74</f>
        <v>7577700</v>
      </c>
      <c r="E38" s="51">
        <f>E39+E41+E58+E77+E74</f>
        <v>699163600</v>
      </c>
      <c r="F38" s="51">
        <f>F39+F41+F58+F77+F74</f>
        <v>129527572.2</v>
      </c>
      <c r="G38" s="51">
        <f>G39+G41+G58+G77+G74</f>
        <v>828691172.20000005</v>
      </c>
    </row>
    <row r="39" spans="1:7" ht="27" customHeight="1">
      <c r="A39" s="91" t="s">
        <v>47</v>
      </c>
      <c r="B39" s="38" t="s">
        <v>48</v>
      </c>
      <c r="C39" s="51">
        <f>C40</f>
        <v>44407700</v>
      </c>
      <c r="D39" s="51">
        <f>D40</f>
        <v>0</v>
      </c>
      <c r="E39" s="51">
        <f>E40</f>
        <v>44407700</v>
      </c>
      <c r="F39" s="51">
        <f>F40</f>
        <v>0</v>
      </c>
      <c r="G39" s="51">
        <f>G40</f>
        <v>44407700</v>
      </c>
    </row>
    <row r="40" spans="1:7" s="14" customFormat="1" ht="25.5" customHeight="1">
      <c r="A40" s="23" t="s">
        <v>49</v>
      </c>
      <c r="B40" s="36" t="s">
        <v>50</v>
      </c>
      <c r="C40" s="52">
        <v>44407700</v>
      </c>
      <c r="D40" s="52"/>
      <c r="E40" s="52">
        <f>C40+D40</f>
        <v>44407700</v>
      </c>
      <c r="F40" s="52"/>
      <c r="G40" s="52">
        <f>E40+F40</f>
        <v>44407700</v>
      </c>
    </row>
    <row r="41" spans="1:7" s="14" customFormat="1" ht="15.75" customHeight="1">
      <c r="A41" s="91" t="s">
        <v>51</v>
      </c>
      <c r="B41" s="38" t="s">
        <v>52</v>
      </c>
      <c r="C41" s="51">
        <f>SUM(C42:C56)</f>
        <v>212365100</v>
      </c>
      <c r="D41" s="51">
        <f>SUM(D42:D56)</f>
        <v>7642200</v>
      </c>
      <c r="E41" s="51">
        <f>SUM(E42:E57)</f>
        <v>220007300</v>
      </c>
      <c r="F41" s="51">
        <f>SUM(F42:F57)</f>
        <v>129441375.2</v>
      </c>
      <c r="G41" s="51">
        <f>SUM(G42:G57)</f>
        <v>349448675.19999999</v>
      </c>
    </row>
    <row r="42" spans="1:7" ht="28.5" customHeight="1">
      <c r="A42" s="93" t="s">
        <v>115</v>
      </c>
      <c r="B42" s="68" t="s">
        <v>53</v>
      </c>
      <c r="C42" s="69"/>
      <c r="D42" s="70">
        <v>500000</v>
      </c>
      <c r="E42" s="70">
        <f t="shared" ref="E42:E57" si="0">C42+D42</f>
        <v>500000</v>
      </c>
      <c r="F42" s="70"/>
      <c r="G42" s="70">
        <f t="shared" ref="G42:G47" si="1">E42+F42</f>
        <v>500000</v>
      </c>
    </row>
    <row r="43" spans="1:7" ht="28.5" customHeight="1">
      <c r="A43" s="93" t="s">
        <v>116</v>
      </c>
      <c r="B43" s="68" t="s">
        <v>53</v>
      </c>
      <c r="C43" s="69"/>
      <c r="D43" s="70">
        <v>22000000</v>
      </c>
      <c r="E43" s="70">
        <f t="shared" si="0"/>
        <v>22000000</v>
      </c>
      <c r="F43" s="70"/>
      <c r="G43" s="70">
        <f t="shared" si="1"/>
        <v>22000000</v>
      </c>
    </row>
    <row r="44" spans="1:7" ht="40.5" customHeight="1">
      <c r="A44" s="94" t="s">
        <v>133</v>
      </c>
      <c r="B44" s="68" t="s">
        <v>53</v>
      </c>
      <c r="C44" s="70">
        <v>2000000</v>
      </c>
      <c r="D44" s="70"/>
      <c r="E44" s="70">
        <f t="shared" si="0"/>
        <v>2000000</v>
      </c>
      <c r="F44" s="70"/>
      <c r="G44" s="70">
        <f t="shared" si="1"/>
        <v>2000000</v>
      </c>
    </row>
    <row r="45" spans="1:7" ht="38.25" customHeight="1">
      <c r="A45" s="94" t="s">
        <v>77</v>
      </c>
      <c r="B45" s="68" t="s">
        <v>120</v>
      </c>
      <c r="C45" s="75">
        <v>41380500</v>
      </c>
      <c r="D45" s="70">
        <v>-12000000</v>
      </c>
      <c r="E45" s="70">
        <f>C45+D45</f>
        <v>29380500</v>
      </c>
      <c r="F45" s="70"/>
      <c r="G45" s="70">
        <f>E45+F45</f>
        <v>29380500</v>
      </c>
    </row>
    <row r="46" spans="1:7" s="22" customFormat="1" ht="27.75" customHeight="1">
      <c r="A46" s="94" t="s">
        <v>125</v>
      </c>
      <c r="B46" s="68" t="s">
        <v>120</v>
      </c>
      <c r="C46" s="75"/>
      <c r="D46" s="70"/>
      <c r="E46" s="70">
        <f>C46+D46</f>
        <v>0</v>
      </c>
      <c r="F46" s="70">
        <v>94300800</v>
      </c>
      <c r="G46" s="70">
        <f>E46+F46</f>
        <v>94300800</v>
      </c>
    </row>
    <row r="47" spans="1:7" ht="28.5" customHeight="1">
      <c r="A47" s="95" t="s">
        <v>123</v>
      </c>
      <c r="B47" s="31" t="s">
        <v>124</v>
      </c>
      <c r="C47" s="75"/>
      <c r="D47" s="70"/>
      <c r="E47" s="70">
        <f>C47+D47</f>
        <v>0</v>
      </c>
      <c r="F47" s="70">
        <v>23840575.199999999</v>
      </c>
      <c r="G47" s="70">
        <f t="shared" si="1"/>
        <v>23840575.199999999</v>
      </c>
    </row>
    <row r="48" spans="1:7" s="22" customFormat="1" ht="28.5" customHeight="1">
      <c r="A48" s="77" t="s">
        <v>83</v>
      </c>
      <c r="B48" s="68" t="s">
        <v>117</v>
      </c>
      <c r="C48" s="70"/>
      <c r="D48" s="70">
        <v>1190500</v>
      </c>
      <c r="E48" s="70">
        <f>C48+D48</f>
        <v>1190500</v>
      </c>
      <c r="F48" s="70"/>
      <c r="G48" s="70">
        <f>E48+F48</f>
        <v>1190500</v>
      </c>
    </row>
    <row r="49" spans="1:7" s="22" customFormat="1" ht="28.5" customHeight="1">
      <c r="A49" s="94" t="s">
        <v>79</v>
      </c>
      <c r="B49" s="74" t="s">
        <v>54</v>
      </c>
      <c r="C49" s="70">
        <v>6792600</v>
      </c>
      <c r="D49" s="70">
        <v>-2500000</v>
      </c>
      <c r="E49" s="70">
        <f t="shared" si="0"/>
        <v>4292600</v>
      </c>
      <c r="F49" s="70"/>
      <c r="G49" s="70">
        <f t="shared" ref="G49:G57" si="2">E49+F49</f>
        <v>4292600</v>
      </c>
    </row>
    <row r="50" spans="1:7" ht="28.5" customHeight="1">
      <c r="A50" s="77" t="s">
        <v>80</v>
      </c>
      <c r="B50" s="32" t="s">
        <v>54</v>
      </c>
      <c r="C50" s="52">
        <v>122000</v>
      </c>
      <c r="D50" s="52"/>
      <c r="E50" s="52">
        <f t="shared" si="0"/>
        <v>122000</v>
      </c>
      <c r="F50" s="52"/>
      <c r="G50" s="52">
        <f t="shared" si="2"/>
        <v>122000</v>
      </c>
    </row>
    <row r="51" spans="1:7" ht="28.5" customHeight="1">
      <c r="A51" s="77" t="s">
        <v>81</v>
      </c>
      <c r="B51" s="32" t="s">
        <v>54</v>
      </c>
      <c r="C51" s="52">
        <v>797000</v>
      </c>
      <c r="D51" s="52">
        <v>-31800</v>
      </c>
      <c r="E51" s="52">
        <f t="shared" si="0"/>
        <v>765200</v>
      </c>
      <c r="F51" s="52"/>
      <c r="G51" s="52">
        <f t="shared" si="2"/>
        <v>765200</v>
      </c>
    </row>
    <row r="52" spans="1:7" ht="13.5" customHeight="1">
      <c r="A52" s="77" t="s">
        <v>82</v>
      </c>
      <c r="B52" s="32" t="s">
        <v>54</v>
      </c>
      <c r="C52" s="52">
        <v>159528800</v>
      </c>
      <c r="D52" s="52"/>
      <c r="E52" s="52">
        <f t="shared" si="0"/>
        <v>159528800</v>
      </c>
      <c r="F52" s="52"/>
      <c r="G52" s="52">
        <f t="shared" si="2"/>
        <v>159528800</v>
      </c>
    </row>
    <row r="53" spans="1:7" ht="25.5" customHeight="1">
      <c r="A53" s="77" t="s">
        <v>118</v>
      </c>
      <c r="B53" s="32" t="s">
        <v>54</v>
      </c>
      <c r="C53" s="52"/>
      <c r="D53" s="52">
        <v>174000</v>
      </c>
      <c r="E53" s="52">
        <f t="shared" si="0"/>
        <v>174000</v>
      </c>
      <c r="F53" s="52"/>
      <c r="G53" s="52">
        <f t="shared" si="2"/>
        <v>174000</v>
      </c>
    </row>
    <row r="54" spans="1:7" ht="50.25" customHeight="1">
      <c r="A54" s="77" t="s">
        <v>78</v>
      </c>
      <c r="B54" s="32" t="s">
        <v>54</v>
      </c>
      <c r="C54" s="52">
        <v>53700</v>
      </c>
      <c r="D54" s="52"/>
      <c r="E54" s="52">
        <f t="shared" si="0"/>
        <v>53700</v>
      </c>
      <c r="F54" s="52"/>
      <c r="G54" s="52">
        <f t="shared" si="2"/>
        <v>53700</v>
      </c>
    </row>
    <row r="55" spans="1:7" ht="28.5" customHeight="1">
      <c r="A55" s="77" t="s">
        <v>132</v>
      </c>
      <c r="B55" s="32" t="s">
        <v>54</v>
      </c>
      <c r="C55" s="52">
        <v>1190500</v>
      </c>
      <c r="D55" s="53">
        <v>-1190500</v>
      </c>
      <c r="E55" s="52">
        <f t="shared" si="0"/>
        <v>0</v>
      </c>
      <c r="F55" s="52">
        <f>10500000-E55</f>
        <v>10500000</v>
      </c>
      <c r="G55" s="52">
        <f t="shared" si="2"/>
        <v>10500000</v>
      </c>
    </row>
    <row r="56" spans="1:7" ht="74.25" hidden="1" customHeight="1">
      <c r="A56" s="96" t="s">
        <v>84</v>
      </c>
      <c r="B56" s="32" t="s">
        <v>54</v>
      </c>
      <c r="C56" s="52">
        <v>500000</v>
      </c>
      <c r="D56" s="54">
        <v>-500000</v>
      </c>
      <c r="E56" s="52">
        <f t="shared" si="0"/>
        <v>0</v>
      </c>
      <c r="F56" s="54"/>
      <c r="G56" s="52">
        <f t="shared" si="2"/>
        <v>0</v>
      </c>
    </row>
    <row r="57" spans="1:7" ht="39" customHeight="1">
      <c r="A57" s="96" t="s">
        <v>122</v>
      </c>
      <c r="B57" s="32" t="s">
        <v>54</v>
      </c>
      <c r="C57" s="52"/>
      <c r="D57" s="54"/>
      <c r="E57" s="52">
        <f t="shared" si="0"/>
        <v>0</v>
      </c>
      <c r="F57" s="54">
        <v>800000</v>
      </c>
      <c r="G57" s="52">
        <f t="shared" si="2"/>
        <v>800000</v>
      </c>
    </row>
    <row r="58" spans="1:7" ht="26.25" customHeight="1">
      <c r="A58" s="97" t="s">
        <v>55</v>
      </c>
      <c r="B58" s="38" t="s">
        <v>56</v>
      </c>
      <c r="C58" s="51">
        <f>SUM(C59:C73)</f>
        <v>434547500</v>
      </c>
      <c r="D58" s="51">
        <f>SUM(D59:D73)</f>
        <v>-64500</v>
      </c>
      <c r="E58" s="51">
        <f>SUM(E59:E73)</f>
        <v>434483000</v>
      </c>
      <c r="F58" s="51">
        <f>SUM(F59:F73)</f>
        <v>0</v>
      </c>
      <c r="G58" s="51">
        <f>SUM(G59:G73)</f>
        <v>434483000</v>
      </c>
    </row>
    <row r="59" spans="1:7" ht="25.5" customHeight="1">
      <c r="A59" s="96" t="s">
        <v>85</v>
      </c>
      <c r="B59" s="36" t="s">
        <v>57</v>
      </c>
      <c r="C59" s="55">
        <v>1249100</v>
      </c>
      <c r="D59" s="54"/>
      <c r="E59" s="52">
        <f t="shared" ref="E59:E73" si="3">C59+D59</f>
        <v>1249100</v>
      </c>
      <c r="F59" s="54"/>
      <c r="G59" s="52">
        <f t="shared" ref="G59:G73" si="4">E59+F59</f>
        <v>1249100</v>
      </c>
    </row>
    <row r="60" spans="1:7" ht="25.5" customHeight="1">
      <c r="A60" s="98" t="s">
        <v>86</v>
      </c>
      <c r="B60" s="36" t="s">
        <v>58</v>
      </c>
      <c r="C60" s="52">
        <v>7620400</v>
      </c>
      <c r="D60" s="52"/>
      <c r="E60" s="52">
        <f t="shared" si="3"/>
        <v>7620400</v>
      </c>
      <c r="F60" s="52"/>
      <c r="G60" s="52">
        <f t="shared" si="4"/>
        <v>7620400</v>
      </c>
    </row>
    <row r="61" spans="1:7" s="22" customFormat="1" ht="40.5" customHeight="1">
      <c r="A61" s="98" t="s">
        <v>119</v>
      </c>
      <c r="B61" s="36" t="s">
        <v>58</v>
      </c>
      <c r="C61" s="52"/>
      <c r="D61" s="52">
        <v>139100</v>
      </c>
      <c r="E61" s="52">
        <f t="shared" si="3"/>
        <v>139100</v>
      </c>
      <c r="F61" s="52"/>
      <c r="G61" s="52">
        <f t="shared" si="4"/>
        <v>139100</v>
      </c>
    </row>
    <row r="62" spans="1:7" ht="39.75" customHeight="1">
      <c r="A62" s="99" t="s">
        <v>87</v>
      </c>
      <c r="B62" s="36" t="s">
        <v>58</v>
      </c>
      <c r="C62" s="52">
        <v>3037000</v>
      </c>
      <c r="D62" s="52">
        <v>-143800</v>
      </c>
      <c r="E62" s="52">
        <f t="shared" si="3"/>
        <v>2893200</v>
      </c>
      <c r="F62" s="52"/>
      <c r="G62" s="52">
        <f t="shared" si="4"/>
        <v>2893200</v>
      </c>
    </row>
    <row r="63" spans="1:7" s="22" customFormat="1" ht="27" customHeight="1">
      <c r="A63" s="96" t="s">
        <v>88</v>
      </c>
      <c r="B63" s="36" t="s">
        <v>58</v>
      </c>
      <c r="C63" s="52">
        <v>1012300</v>
      </c>
      <c r="D63" s="52">
        <v>-47900</v>
      </c>
      <c r="E63" s="52">
        <f t="shared" si="3"/>
        <v>964400</v>
      </c>
      <c r="F63" s="52"/>
      <c r="G63" s="52">
        <f t="shared" si="4"/>
        <v>964400</v>
      </c>
    </row>
    <row r="64" spans="1:7" ht="27" customHeight="1">
      <c r="A64" s="96" t="s">
        <v>89</v>
      </c>
      <c r="B64" s="36" t="s">
        <v>58</v>
      </c>
      <c r="C64" s="52">
        <v>253100</v>
      </c>
      <c r="D64" s="52">
        <v>-11900</v>
      </c>
      <c r="E64" s="52">
        <f t="shared" si="3"/>
        <v>241200</v>
      </c>
      <c r="F64" s="52"/>
      <c r="G64" s="52">
        <f t="shared" si="4"/>
        <v>241200</v>
      </c>
    </row>
    <row r="65" spans="1:7" s="24" customFormat="1" ht="27" customHeight="1">
      <c r="A65" s="96" t="s">
        <v>90</v>
      </c>
      <c r="B65" s="36" t="s">
        <v>58</v>
      </c>
      <c r="C65" s="52">
        <v>1012500</v>
      </c>
      <c r="D65" s="53"/>
      <c r="E65" s="52">
        <f t="shared" si="3"/>
        <v>1012500</v>
      </c>
      <c r="F65" s="53"/>
      <c r="G65" s="52">
        <f t="shared" si="4"/>
        <v>1012500</v>
      </c>
    </row>
    <row r="66" spans="1:7" s="24" customFormat="1" ht="27" customHeight="1">
      <c r="A66" s="96" t="s">
        <v>91</v>
      </c>
      <c r="B66" s="36" t="s">
        <v>58</v>
      </c>
      <c r="C66" s="52">
        <v>10000</v>
      </c>
      <c r="D66" s="53"/>
      <c r="E66" s="52">
        <f t="shared" si="3"/>
        <v>10000</v>
      </c>
      <c r="F66" s="53"/>
      <c r="G66" s="52">
        <f t="shared" si="4"/>
        <v>10000</v>
      </c>
    </row>
    <row r="67" spans="1:7" ht="27" customHeight="1">
      <c r="A67" s="96" t="s">
        <v>92</v>
      </c>
      <c r="B67" s="36" t="s">
        <v>58</v>
      </c>
      <c r="C67" s="52">
        <v>136900</v>
      </c>
      <c r="D67" s="52"/>
      <c r="E67" s="52">
        <f t="shared" si="3"/>
        <v>136900</v>
      </c>
      <c r="F67" s="52"/>
      <c r="G67" s="52">
        <f t="shared" si="4"/>
        <v>136900</v>
      </c>
    </row>
    <row r="68" spans="1:7" ht="27" customHeight="1">
      <c r="A68" s="96" t="s">
        <v>93</v>
      </c>
      <c r="B68" s="36" t="s">
        <v>58</v>
      </c>
      <c r="C68" s="52">
        <v>25000</v>
      </c>
      <c r="D68" s="52"/>
      <c r="E68" s="52">
        <f t="shared" si="3"/>
        <v>25000</v>
      </c>
      <c r="F68" s="52"/>
      <c r="G68" s="52">
        <f t="shared" si="4"/>
        <v>25000</v>
      </c>
    </row>
    <row r="69" spans="1:7" ht="39.75" customHeight="1">
      <c r="A69" s="96" t="s">
        <v>94</v>
      </c>
      <c r="B69" s="59" t="s">
        <v>59</v>
      </c>
      <c r="C69" s="52">
        <v>1359400</v>
      </c>
      <c r="D69" s="51"/>
      <c r="E69" s="52">
        <f t="shared" si="3"/>
        <v>1359400</v>
      </c>
      <c r="F69" s="51"/>
      <c r="G69" s="52">
        <f t="shared" si="4"/>
        <v>1359400</v>
      </c>
    </row>
    <row r="70" spans="1:7" ht="39.75" customHeight="1">
      <c r="A70" s="96" t="s">
        <v>95</v>
      </c>
      <c r="B70" s="59" t="s">
        <v>121</v>
      </c>
      <c r="C70" s="52">
        <v>2113600</v>
      </c>
      <c r="D70" s="52"/>
      <c r="E70" s="52">
        <f t="shared" si="3"/>
        <v>2113600</v>
      </c>
      <c r="F70" s="52"/>
      <c r="G70" s="52">
        <f t="shared" si="4"/>
        <v>2113600</v>
      </c>
    </row>
    <row r="71" spans="1:7" ht="39.75" customHeight="1">
      <c r="A71" s="96" t="s">
        <v>96</v>
      </c>
      <c r="B71" s="59" t="s">
        <v>121</v>
      </c>
      <c r="C71" s="52">
        <v>5339700</v>
      </c>
      <c r="D71" s="52"/>
      <c r="E71" s="52">
        <f t="shared" si="3"/>
        <v>5339700</v>
      </c>
      <c r="F71" s="52"/>
      <c r="G71" s="52">
        <f t="shared" si="4"/>
        <v>5339700</v>
      </c>
    </row>
    <row r="72" spans="1:7" ht="39.75" customHeight="1">
      <c r="A72" s="96" t="s">
        <v>97</v>
      </c>
      <c r="B72" s="59" t="s">
        <v>60</v>
      </c>
      <c r="C72" s="52">
        <v>10096400</v>
      </c>
      <c r="D72" s="52"/>
      <c r="E72" s="52">
        <f t="shared" si="3"/>
        <v>10096400</v>
      </c>
      <c r="F72" s="52"/>
      <c r="G72" s="52">
        <f t="shared" si="4"/>
        <v>10096400</v>
      </c>
    </row>
    <row r="73" spans="1:7" ht="39.75" customHeight="1">
      <c r="A73" s="100" t="s">
        <v>61</v>
      </c>
      <c r="B73" s="59" t="s">
        <v>62</v>
      </c>
      <c r="C73" s="52">
        <v>401282100</v>
      </c>
      <c r="D73" s="52"/>
      <c r="E73" s="52">
        <f t="shared" si="3"/>
        <v>401282100</v>
      </c>
      <c r="F73" s="52"/>
      <c r="G73" s="52">
        <f t="shared" si="4"/>
        <v>401282100</v>
      </c>
    </row>
    <row r="74" spans="1:7" ht="16.5" customHeight="1">
      <c r="A74" s="97" t="s">
        <v>63</v>
      </c>
      <c r="B74" s="39" t="s">
        <v>64</v>
      </c>
      <c r="C74" s="51">
        <f>SUM(C76:C76)</f>
        <v>0</v>
      </c>
      <c r="D74" s="51">
        <f>SUM(D76:D76)</f>
        <v>0</v>
      </c>
      <c r="E74" s="51">
        <f>SUM(E75:E76)</f>
        <v>0</v>
      </c>
      <c r="F74" s="51">
        <f>SUM(F75:F76)</f>
        <v>86197</v>
      </c>
      <c r="G74" s="51">
        <f>SUM(G75:G76)</f>
        <v>86197</v>
      </c>
    </row>
    <row r="75" spans="1:7" ht="25.5">
      <c r="A75" s="77" t="s">
        <v>128</v>
      </c>
      <c r="B75" s="78" t="s">
        <v>129</v>
      </c>
      <c r="C75" s="51"/>
      <c r="D75" s="51"/>
      <c r="E75" s="52">
        <f>C75+D75</f>
        <v>0</v>
      </c>
      <c r="F75" s="52">
        <v>81197</v>
      </c>
      <c r="G75" s="52">
        <f>E75+F75</f>
        <v>81197</v>
      </c>
    </row>
    <row r="76" spans="1:7" ht="65.25" customHeight="1">
      <c r="A76" s="99" t="s">
        <v>127</v>
      </c>
      <c r="B76" s="60" t="s">
        <v>126</v>
      </c>
      <c r="C76" s="52"/>
      <c r="D76" s="52"/>
      <c r="E76" s="52">
        <f>C76+D76</f>
        <v>0</v>
      </c>
      <c r="F76" s="52">
        <v>5000</v>
      </c>
      <c r="G76" s="52">
        <f>E76+F76</f>
        <v>5000</v>
      </c>
    </row>
    <row r="77" spans="1:7" ht="16.5" customHeight="1">
      <c r="A77" s="97" t="s">
        <v>65</v>
      </c>
      <c r="B77" s="39" t="s">
        <v>66</v>
      </c>
      <c r="C77" s="51">
        <f>SUM(C78:C78)</f>
        <v>265600</v>
      </c>
      <c r="D77" s="51">
        <f>SUM(D78:D78)</f>
        <v>0</v>
      </c>
      <c r="E77" s="51">
        <f>SUM(E78:E78)</f>
        <v>265600</v>
      </c>
      <c r="F77" s="51">
        <f>SUM(F78:F78)</f>
        <v>0</v>
      </c>
      <c r="G77" s="51">
        <f>SUM(G78:G78)</f>
        <v>265600</v>
      </c>
    </row>
    <row r="78" spans="1:7" ht="51">
      <c r="A78" s="101" t="s">
        <v>134</v>
      </c>
      <c r="B78" s="36" t="s">
        <v>67</v>
      </c>
      <c r="C78" s="52">
        <v>265600</v>
      </c>
      <c r="D78" s="52"/>
      <c r="E78" s="52">
        <f>C78+D78</f>
        <v>265600</v>
      </c>
      <c r="F78" s="52"/>
      <c r="G78" s="52">
        <f>E78+F78</f>
        <v>265600</v>
      </c>
    </row>
    <row r="79" spans="1:7" ht="16.5" customHeight="1">
      <c r="A79" s="102" t="s">
        <v>100</v>
      </c>
      <c r="B79" s="40" t="s">
        <v>101</v>
      </c>
      <c r="C79" s="51">
        <f>C80</f>
        <v>0</v>
      </c>
      <c r="D79" s="51">
        <f>D80</f>
        <v>649214</v>
      </c>
      <c r="E79" s="51">
        <f>E80</f>
        <v>649214</v>
      </c>
      <c r="F79" s="51">
        <f>F80</f>
        <v>3282169</v>
      </c>
      <c r="G79" s="51">
        <f>G80</f>
        <v>3931383</v>
      </c>
    </row>
    <row r="80" spans="1:7" ht="15">
      <c r="A80" s="103" t="s">
        <v>102</v>
      </c>
      <c r="B80" s="37" t="s">
        <v>103</v>
      </c>
      <c r="C80" s="51"/>
      <c r="D80" s="56">
        <v>649214</v>
      </c>
      <c r="E80" s="52">
        <f>C80+D80</f>
        <v>649214</v>
      </c>
      <c r="F80" s="56">
        <f>3931383-E80</f>
        <v>3282169</v>
      </c>
      <c r="G80" s="52">
        <f>E80+F80</f>
        <v>3931383</v>
      </c>
    </row>
    <row r="81" spans="1:7" ht="41.25" customHeight="1">
      <c r="A81" s="102" t="s">
        <v>104</v>
      </c>
      <c r="B81" s="40" t="s">
        <v>105</v>
      </c>
      <c r="C81" s="51">
        <f>C82</f>
        <v>0</v>
      </c>
      <c r="D81" s="51">
        <f>D82</f>
        <v>1821905.32</v>
      </c>
      <c r="E81" s="51">
        <f>E82</f>
        <v>1821905.32</v>
      </c>
      <c r="F81" s="51">
        <f>F82</f>
        <v>-322142.74</v>
      </c>
      <c r="G81" s="51">
        <f>G82</f>
        <v>1499762.58</v>
      </c>
    </row>
    <row r="82" spans="1:7" ht="51">
      <c r="A82" s="103" t="s">
        <v>106</v>
      </c>
      <c r="B82" s="37" t="s">
        <v>107</v>
      </c>
      <c r="C82" s="51"/>
      <c r="D82" s="52">
        <v>1821905.32</v>
      </c>
      <c r="E82" s="52">
        <f>C82+D82</f>
        <v>1821905.32</v>
      </c>
      <c r="F82" s="52">
        <f>1499762.58-E82</f>
        <v>-322142.74</v>
      </c>
      <c r="G82" s="52">
        <f>E82+F82</f>
        <v>1499762.58</v>
      </c>
    </row>
    <row r="83" spans="1:7" ht="16.5" customHeight="1">
      <c r="A83" s="102" t="s">
        <v>108</v>
      </c>
      <c r="B83" s="40" t="s">
        <v>109</v>
      </c>
      <c r="C83" s="51">
        <f>C84</f>
        <v>0</v>
      </c>
      <c r="D83" s="51">
        <f>D84</f>
        <v>-2251707.85</v>
      </c>
      <c r="E83" s="51">
        <f>E84</f>
        <v>-2251707.85</v>
      </c>
      <c r="F83" s="51">
        <f>F84</f>
        <v>551330.15000000014</v>
      </c>
      <c r="G83" s="51">
        <f>G84</f>
        <v>-1700377.7</v>
      </c>
    </row>
    <row r="84" spans="1:7" ht="38.25">
      <c r="A84" s="103" t="s">
        <v>110</v>
      </c>
      <c r="B84" s="37" t="s">
        <v>111</v>
      </c>
      <c r="C84" s="51"/>
      <c r="D84" s="52">
        <v>-2251707.85</v>
      </c>
      <c r="E84" s="52">
        <f>C84+D84</f>
        <v>-2251707.85</v>
      </c>
      <c r="F84" s="52">
        <f>-1802717.7-E84+102340</f>
        <v>551330.15000000014</v>
      </c>
      <c r="G84" s="52">
        <f>E84+F84</f>
        <v>-1700377.7</v>
      </c>
    </row>
    <row r="85" spans="1:7" ht="18" customHeight="1">
      <c r="A85" s="104" t="s">
        <v>112</v>
      </c>
      <c r="B85" s="41"/>
      <c r="C85" s="51">
        <f>C37+C14</f>
        <v>817776645</v>
      </c>
      <c r="D85" s="51">
        <f>D37+D14</f>
        <v>8046271.4700000007</v>
      </c>
      <c r="E85" s="51">
        <f>E37+E14</f>
        <v>825822916.47000003</v>
      </c>
      <c r="F85" s="51">
        <f>F37+F14</f>
        <v>133089751.42000002</v>
      </c>
      <c r="G85" s="51">
        <f>G37+G14</f>
        <v>958912667.8900001</v>
      </c>
    </row>
    <row r="86" spans="1:7" ht="15">
      <c r="C86" s="57"/>
      <c r="D86" s="57"/>
      <c r="E86" s="57"/>
      <c r="F86" s="57"/>
      <c r="G86" s="57"/>
    </row>
    <row r="87" spans="1:7" ht="15">
      <c r="C87" s="57"/>
      <c r="D87" s="57"/>
      <c r="E87" s="57"/>
      <c r="F87" s="57"/>
      <c r="G87" s="57"/>
    </row>
    <row r="88" spans="1:7" ht="15">
      <c r="C88" s="57"/>
      <c r="D88" s="57"/>
      <c r="E88" s="57"/>
      <c r="F88" s="57"/>
      <c r="G88" s="57"/>
    </row>
    <row r="89" spans="1:7" ht="15">
      <c r="C89" s="57"/>
      <c r="D89" s="57"/>
      <c r="E89" s="57"/>
      <c r="F89" s="57"/>
      <c r="G89" s="57"/>
    </row>
    <row r="90" spans="1:7" ht="15">
      <c r="C90" s="57"/>
      <c r="D90" s="57"/>
      <c r="E90" s="57"/>
      <c r="F90" s="57"/>
      <c r="G90" s="57"/>
    </row>
    <row r="91" spans="1:7" ht="15">
      <c r="C91" s="57"/>
      <c r="D91" s="57"/>
      <c r="E91" s="57"/>
      <c r="F91" s="57"/>
      <c r="G91" s="57"/>
    </row>
    <row r="92" spans="1:7" ht="15">
      <c r="C92" s="57"/>
      <c r="D92" s="57"/>
      <c r="E92" s="57"/>
      <c r="F92" s="57"/>
      <c r="G92" s="57"/>
    </row>
    <row r="93" spans="1:7" ht="15">
      <c r="C93" s="57"/>
      <c r="D93" s="57"/>
      <c r="E93" s="57"/>
      <c r="F93" s="57"/>
      <c r="G93" s="57"/>
    </row>
    <row r="94" spans="1:7" ht="15">
      <c r="C94" s="57"/>
      <c r="D94" s="57"/>
      <c r="E94" s="57"/>
      <c r="F94" s="57"/>
      <c r="G94" s="57"/>
    </row>
    <row r="95" spans="1:7" ht="15">
      <c r="C95" s="57"/>
      <c r="D95" s="57"/>
      <c r="E95" s="57"/>
      <c r="F95" s="57"/>
      <c r="G95" s="57"/>
    </row>
  </sheetData>
  <mergeCells count="10">
    <mergeCell ref="B1:G1"/>
    <mergeCell ref="B2:G2"/>
    <mergeCell ref="B3:G3"/>
    <mergeCell ref="B4:G4"/>
    <mergeCell ref="B5:G5"/>
    <mergeCell ref="B6:G6"/>
    <mergeCell ref="B7:G7"/>
    <mergeCell ref="B8:G8"/>
    <mergeCell ref="B9:G9"/>
    <mergeCell ref="A11:G11"/>
  </mergeCells>
  <phoneticPr fontId="14" type="noConversion"/>
  <pageMargins left="0.74803149606299213" right="0.31496062992125984" top="0.43307086614173229" bottom="0.19685039370078741" header="0.43307086614173229" footer="0"/>
  <pageSetup paperSize="9" scale="77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93"/>
  <sheetViews>
    <sheetView workbookViewId="0">
      <selection activeCell="E66" sqref="E66"/>
    </sheetView>
  </sheetViews>
  <sheetFormatPr defaultColWidth="8" defaultRowHeight="15"/>
  <cols>
    <col min="1" max="1" width="51" style="7" customWidth="1"/>
    <col min="2" max="2" width="19.5703125" style="105" customWidth="1"/>
    <col min="3" max="3" width="17" style="48" hidden="1" customWidth="1"/>
    <col min="4" max="4" width="17.7109375" style="48" hidden="1" customWidth="1"/>
    <col min="5" max="6" width="15.28515625" style="48" customWidth="1"/>
    <col min="7" max="7" width="16.5703125" style="48" customWidth="1"/>
    <col min="8" max="8" width="19.140625" style="7" customWidth="1"/>
    <col min="9" max="16384" width="8" style="7"/>
  </cols>
  <sheetData>
    <row r="1" spans="1:11" s="5" customFormat="1" ht="14.25" customHeight="1">
      <c r="B1" s="81"/>
      <c r="D1" s="49"/>
      <c r="E1" s="134"/>
      <c r="F1" s="134"/>
      <c r="G1" s="134"/>
      <c r="H1" s="4"/>
      <c r="I1" s="3"/>
      <c r="J1" s="4"/>
      <c r="K1" s="3"/>
    </row>
    <row r="2" spans="1:11" s="5" customFormat="1" ht="12.75" customHeight="1">
      <c r="A2" s="1"/>
      <c r="B2" s="106"/>
      <c r="C2" s="50"/>
      <c r="D2" s="49"/>
      <c r="E2" s="49"/>
      <c r="F2" s="49"/>
      <c r="G2" s="49"/>
      <c r="H2" s="4"/>
      <c r="I2" s="3"/>
      <c r="J2" s="4"/>
      <c r="K2" s="3"/>
    </row>
    <row r="3" spans="1:11" ht="32.25" customHeight="1">
      <c r="A3" s="136" t="s">
        <v>114</v>
      </c>
      <c r="B3" s="136"/>
      <c r="C3" s="136"/>
      <c r="D3" s="136"/>
      <c r="E3" s="136"/>
      <c r="F3" s="136"/>
      <c r="G3" s="136"/>
    </row>
    <row r="4" spans="1:11" s="10" customFormat="1" ht="48" customHeight="1">
      <c r="A4" s="8" t="s">
        <v>0</v>
      </c>
      <c r="B4" s="107" t="s">
        <v>1</v>
      </c>
      <c r="C4" s="35" t="s">
        <v>99</v>
      </c>
      <c r="D4" s="35" t="s">
        <v>98</v>
      </c>
      <c r="E4" s="35" t="s">
        <v>99</v>
      </c>
      <c r="F4" s="35" t="s">
        <v>98</v>
      </c>
      <c r="G4" s="35" t="s">
        <v>99</v>
      </c>
    </row>
    <row r="5" spans="1:11" s="63" customFormat="1" ht="10.5" customHeight="1">
      <c r="A5" s="65">
        <v>1</v>
      </c>
      <c r="B5" s="108">
        <v>2</v>
      </c>
      <c r="C5" s="61">
        <v>3</v>
      </c>
      <c r="D5" s="62"/>
      <c r="E5" s="61">
        <v>3</v>
      </c>
      <c r="F5" s="61">
        <v>4</v>
      </c>
      <c r="G5" s="61">
        <v>5</v>
      </c>
    </row>
    <row r="6" spans="1:11" s="125" customFormat="1" ht="24.75" customHeight="1">
      <c r="A6" s="129" t="s">
        <v>2</v>
      </c>
      <c r="B6" s="13" t="s">
        <v>3</v>
      </c>
      <c r="C6" s="130">
        <f>C7+C9+C11+C15+C18+C21+C23+C25+C28</f>
        <v>126190745</v>
      </c>
      <c r="D6" s="130">
        <f>D7+D9+D11+D15+D18+D21+D23+D25+D28</f>
        <v>249160</v>
      </c>
      <c r="E6" s="130">
        <f>E7+E9+E11+E15+E18+E21+E23+E25+E28</f>
        <v>126439905</v>
      </c>
      <c r="F6" s="121">
        <f>F7+F9+F11+F15+F18+F21+F23+F25+F28</f>
        <v>50822.81</v>
      </c>
      <c r="G6" s="121">
        <f>G7+G9+G11+G15+G18+G21+G23+G25+G28</f>
        <v>126490727.81</v>
      </c>
      <c r="H6" s="131"/>
    </row>
    <row r="7" spans="1:11" ht="18" customHeight="1">
      <c r="A7" s="15" t="s">
        <v>4</v>
      </c>
      <c r="B7" s="109" t="s">
        <v>5</v>
      </c>
      <c r="C7" s="51">
        <f>C8</f>
        <v>75160596</v>
      </c>
      <c r="D7" s="51">
        <f>D8</f>
        <v>0</v>
      </c>
      <c r="E7" s="51">
        <f>E8</f>
        <v>75160596</v>
      </c>
      <c r="F7" s="51">
        <f>F8</f>
        <v>0</v>
      </c>
      <c r="G7" s="51">
        <f>G8</f>
        <v>75160596</v>
      </c>
    </row>
    <row r="8" spans="1:11">
      <c r="A8" s="15" t="s">
        <v>6</v>
      </c>
      <c r="B8" s="109" t="s">
        <v>7</v>
      </c>
      <c r="C8" s="52">
        <v>75160596</v>
      </c>
      <c r="D8" s="52"/>
      <c r="E8" s="52">
        <f>C8+D8</f>
        <v>75160596</v>
      </c>
      <c r="F8" s="52"/>
      <c r="G8" s="52">
        <f>E8+F8</f>
        <v>75160596</v>
      </c>
    </row>
    <row r="9" spans="1:11" ht="24.75" customHeight="1">
      <c r="A9" s="27" t="s">
        <v>71</v>
      </c>
      <c r="B9" s="109" t="s">
        <v>72</v>
      </c>
      <c r="C9" s="51">
        <f>C10</f>
        <v>9723120</v>
      </c>
      <c r="D9" s="51">
        <f>D10</f>
        <v>0</v>
      </c>
      <c r="E9" s="51">
        <f>E10</f>
        <v>9723120</v>
      </c>
      <c r="F9" s="51">
        <f>F10</f>
        <v>0</v>
      </c>
      <c r="G9" s="51">
        <f>G10</f>
        <v>9723120</v>
      </c>
    </row>
    <row r="10" spans="1:11" ht="27" customHeight="1">
      <c r="A10" s="28" t="s">
        <v>73</v>
      </c>
      <c r="B10" s="109" t="s">
        <v>74</v>
      </c>
      <c r="C10" s="52">
        <v>9723120</v>
      </c>
      <c r="D10" s="52"/>
      <c r="E10" s="52">
        <f>C10+D10</f>
        <v>9723120</v>
      </c>
      <c r="F10" s="52"/>
      <c r="G10" s="52">
        <f>E10+F10</f>
        <v>9723120</v>
      </c>
    </row>
    <row r="11" spans="1:11" ht="18" customHeight="1">
      <c r="A11" s="15" t="s">
        <v>8</v>
      </c>
      <c r="B11" s="109" t="s">
        <v>9</v>
      </c>
      <c r="C11" s="51">
        <f>SUM(C12:C14)</f>
        <v>24273493</v>
      </c>
      <c r="D11" s="51">
        <f>SUM(D12:D14)</f>
        <v>0</v>
      </c>
      <c r="E11" s="51">
        <f>SUM(E12:E14)</f>
        <v>24273493</v>
      </c>
      <c r="F11" s="51">
        <f>SUM(F12:F14)</f>
        <v>0</v>
      </c>
      <c r="G11" s="51">
        <f>SUM(G12:G14)</f>
        <v>24273493</v>
      </c>
    </row>
    <row r="12" spans="1:11" ht="12.75" customHeight="1">
      <c r="A12" s="17" t="s">
        <v>10</v>
      </c>
      <c r="B12" s="110" t="s">
        <v>11</v>
      </c>
      <c r="C12" s="52">
        <v>25000</v>
      </c>
      <c r="D12" s="52"/>
      <c r="E12" s="52">
        <f>C12+D12</f>
        <v>25000</v>
      </c>
      <c r="F12" s="52"/>
      <c r="G12" s="52">
        <f>E12+F12</f>
        <v>25000</v>
      </c>
    </row>
    <row r="13" spans="1:11" ht="13.5" customHeight="1">
      <c r="A13" s="17" t="s">
        <v>12</v>
      </c>
      <c r="B13" s="110" t="s">
        <v>13</v>
      </c>
      <c r="C13" s="52">
        <v>24242000</v>
      </c>
      <c r="D13" s="52"/>
      <c r="E13" s="52">
        <f>C13+D13</f>
        <v>24242000</v>
      </c>
      <c r="F13" s="52"/>
      <c r="G13" s="52">
        <f>E13+F13</f>
        <v>24242000</v>
      </c>
    </row>
    <row r="14" spans="1:11">
      <c r="A14" s="17" t="s">
        <v>14</v>
      </c>
      <c r="B14" s="110" t="s">
        <v>15</v>
      </c>
      <c r="C14" s="52">
        <v>6493</v>
      </c>
      <c r="D14" s="52"/>
      <c r="E14" s="52">
        <f>C14+D14</f>
        <v>6493</v>
      </c>
      <c r="F14" s="52"/>
      <c r="G14" s="52">
        <f>E14+F14</f>
        <v>6493</v>
      </c>
    </row>
    <row r="15" spans="1:11" ht="18" customHeight="1">
      <c r="A15" s="15" t="s">
        <v>16</v>
      </c>
      <c r="B15" s="109" t="s">
        <v>17</v>
      </c>
      <c r="C15" s="51">
        <f>C16+C17</f>
        <v>2728036</v>
      </c>
      <c r="D15" s="51">
        <f>D16+D17</f>
        <v>0</v>
      </c>
      <c r="E15" s="51">
        <f>E16+E17</f>
        <v>2728036</v>
      </c>
      <c r="F15" s="51">
        <f>F16+F17</f>
        <v>0</v>
      </c>
      <c r="G15" s="51">
        <f>G16+G17</f>
        <v>2728036</v>
      </c>
    </row>
    <row r="16" spans="1:11" ht="26.25">
      <c r="A16" s="15" t="s">
        <v>18</v>
      </c>
      <c r="B16" s="109" t="s">
        <v>19</v>
      </c>
      <c r="C16" s="52">
        <v>2200000</v>
      </c>
      <c r="D16" s="52"/>
      <c r="E16" s="52">
        <f>C16+D16</f>
        <v>2200000</v>
      </c>
      <c r="F16" s="52"/>
      <c r="G16" s="52">
        <f>E16+F16</f>
        <v>2200000</v>
      </c>
    </row>
    <row r="17" spans="1:8" ht="38.25">
      <c r="A17" s="17" t="s">
        <v>20</v>
      </c>
      <c r="B17" s="110" t="s">
        <v>21</v>
      </c>
      <c r="C17" s="52">
        <v>528036</v>
      </c>
      <c r="D17" s="52"/>
      <c r="E17" s="52">
        <f>C17+D17</f>
        <v>528036</v>
      </c>
      <c r="F17" s="52"/>
      <c r="G17" s="52">
        <f>E17+F17</f>
        <v>528036</v>
      </c>
    </row>
    <row r="18" spans="1:8" ht="26.25" customHeight="1">
      <c r="A18" s="15" t="s">
        <v>22</v>
      </c>
      <c r="B18" s="109" t="s">
        <v>23</v>
      </c>
      <c r="C18" s="51">
        <f>SUM(C19:C20)</f>
        <v>9802500</v>
      </c>
      <c r="D18" s="51">
        <f>SUM(D19:D20)</f>
        <v>0</v>
      </c>
      <c r="E18" s="51">
        <f>SUM(E19:E20)</f>
        <v>9802500</v>
      </c>
      <c r="F18" s="51">
        <f>SUM(F19:F20)</f>
        <v>0</v>
      </c>
      <c r="G18" s="51">
        <f>SUM(G19:G20)</f>
        <v>9802500</v>
      </c>
    </row>
    <row r="19" spans="1:8" s="5" customFormat="1" ht="51" customHeight="1">
      <c r="A19" s="29" t="s">
        <v>75</v>
      </c>
      <c r="B19" s="110" t="s">
        <v>24</v>
      </c>
      <c r="C19" s="52">
        <f>2150000+7559500+3000</f>
        <v>9712500</v>
      </c>
      <c r="D19" s="52"/>
      <c r="E19" s="52">
        <f>C19+D19</f>
        <v>9712500</v>
      </c>
      <c r="F19" s="52"/>
      <c r="G19" s="52">
        <f>E19+F19</f>
        <v>9712500</v>
      </c>
    </row>
    <row r="20" spans="1:8" s="18" customFormat="1" ht="29.25" customHeight="1">
      <c r="A20" s="17" t="s">
        <v>25</v>
      </c>
      <c r="B20" s="110" t="s">
        <v>26</v>
      </c>
      <c r="C20" s="52">
        <f>90000</f>
        <v>90000</v>
      </c>
      <c r="D20" s="52"/>
      <c r="E20" s="52">
        <f>C20+D20</f>
        <v>90000</v>
      </c>
      <c r="F20" s="52"/>
      <c r="G20" s="52">
        <f>E20+F20</f>
        <v>90000</v>
      </c>
    </row>
    <row r="21" spans="1:8" ht="24" customHeight="1">
      <c r="A21" s="15" t="s">
        <v>27</v>
      </c>
      <c r="B21" s="109" t="s">
        <v>28</v>
      </c>
      <c r="C21" s="51">
        <f>C22</f>
        <v>1080000</v>
      </c>
      <c r="D21" s="51">
        <f>D22</f>
        <v>0</v>
      </c>
      <c r="E21" s="51">
        <f>E22</f>
        <v>1080000</v>
      </c>
      <c r="F21" s="51">
        <f>F22</f>
        <v>0</v>
      </c>
      <c r="G21" s="51">
        <f>G22</f>
        <v>1080000</v>
      </c>
    </row>
    <row r="22" spans="1:8" s="5" customFormat="1">
      <c r="A22" s="15" t="s">
        <v>29</v>
      </c>
      <c r="B22" s="109" t="s">
        <v>30</v>
      </c>
      <c r="C22" s="52">
        <v>1080000</v>
      </c>
      <c r="D22" s="52"/>
      <c r="E22" s="52">
        <f>C22+D22</f>
        <v>1080000</v>
      </c>
      <c r="F22" s="52"/>
      <c r="G22" s="52">
        <f>E22+F22</f>
        <v>1080000</v>
      </c>
    </row>
    <row r="23" spans="1:8" ht="24.75" customHeight="1">
      <c r="A23" s="15" t="s">
        <v>31</v>
      </c>
      <c r="B23" s="111" t="s">
        <v>32</v>
      </c>
      <c r="C23" s="51">
        <f>C24</f>
        <v>488000</v>
      </c>
      <c r="D23" s="51">
        <f>D24</f>
        <v>0</v>
      </c>
      <c r="E23" s="51">
        <f>E24</f>
        <v>488000</v>
      </c>
      <c r="F23" s="51">
        <f>F24</f>
        <v>0</v>
      </c>
      <c r="G23" s="51">
        <f>G24</f>
        <v>488000</v>
      </c>
    </row>
    <row r="24" spans="1:8" ht="12.75" customHeight="1">
      <c r="A24" s="17" t="s">
        <v>33</v>
      </c>
      <c r="B24" s="110" t="s">
        <v>34</v>
      </c>
      <c r="C24" s="52">
        <v>488000</v>
      </c>
      <c r="D24" s="52"/>
      <c r="E24" s="52">
        <f>C24+D24</f>
        <v>488000</v>
      </c>
      <c r="F24" s="52"/>
      <c r="G24" s="52">
        <f>E24+F24</f>
        <v>488000</v>
      </c>
    </row>
    <row r="25" spans="1:8" ht="28.5" customHeight="1">
      <c r="A25" s="15" t="s">
        <v>35</v>
      </c>
      <c r="B25" s="111" t="s">
        <v>36</v>
      </c>
      <c r="C25" s="51">
        <f>SUM(C26:C27)</f>
        <v>405000</v>
      </c>
      <c r="D25" s="51">
        <f>SUM(D26:D27)</f>
        <v>249160</v>
      </c>
      <c r="E25" s="51">
        <f>SUM(E26:E27)</f>
        <v>654160</v>
      </c>
      <c r="F25" s="51">
        <f>SUM(F26:F27)</f>
        <v>0</v>
      </c>
      <c r="G25" s="51">
        <f>SUM(G26:G27)</f>
        <v>654160</v>
      </c>
    </row>
    <row r="26" spans="1:8" ht="42" customHeight="1">
      <c r="A26" s="17" t="s">
        <v>37</v>
      </c>
      <c r="B26" s="110" t="s">
        <v>38</v>
      </c>
      <c r="C26" s="52">
        <v>100000</v>
      </c>
      <c r="D26" s="52">
        <f>107460</f>
        <v>107460</v>
      </c>
      <c r="E26" s="52">
        <f>C26+D26</f>
        <v>207460</v>
      </c>
      <c r="F26" s="52"/>
      <c r="G26" s="52">
        <f>E26+F26</f>
        <v>207460</v>
      </c>
    </row>
    <row r="27" spans="1:8" ht="25.5" customHeight="1">
      <c r="A27" s="17" t="s">
        <v>39</v>
      </c>
      <c r="B27" s="110" t="s">
        <v>40</v>
      </c>
      <c r="C27" s="52">
        <v>305000</v>
      </c>
      <c r="D27" s="52">
        <v>141700</v>
      </c>
      <c r="E27" s="52">
        <f>C27+D27</f>
        <v>446700</v>
      </c>
      <c r="F27" s="52"/>
      <c r="G27" s="52">
        <f>E27+F27</f>
        <v>446700</v>
      </c>
    </row>
    <row r="28" spans="1:8" ht="18" customHeight="1">
      <c r="A28" s="15" t="s">
        <v>41</v>
      </c>
      <c r="B28" s="111" t="s">
        <v>42</v>
      </c>
      <c r="C28" s="51">
        <v>2530000</v>
      </c>
      <c r="D28" s="51"/>
      <c r="E28" s="51">
        <f>C28+D28</f>
        <v>2530000</v>
      </c>
      <c r="F28" s="51">
        <v>50822.81</v>
      </c>
      <c r="G28" s="51">
        <f>E28+F28</f>
        <v>2580822.81</v>
      </c>
    </row>
    <row r="29" spans="1:8" s="128" customFormat="1" ht="24.75" customHeight="1">
      <c r="A29" s="12" t="s">
        <v>43</v>
      </c>
      <c r="B29" s="20" t="s">
        <v>44</v>
      </c>
      <c r="C29" s="121">
        <f>C31+C33+C50+C69+C66+C71+C73+C75</f>
        <v>691585900</v>
      </c>
      <c r="D29" s="121">
        <f>D31+D33+D50+D69+D66+D71+D73+D75</f>
        <v>7797111.4700000007</v>
      </c>
      <c r="E29" s="121">
        <f>E31+E33+E50+E69+E66+E71+E73+E75</f>
        <v>699383011.47000003</v>
      </c>
      <c r="F29" s="121">
        <f>F31+F33+F50+F69+F66+F71+F73+F75</f>
        <v>133038928.61000001</v>
      </c>
      <c r="G29" s="121">
        <f>G31+G33+G50+G69+G66+G71+G73+G75</f>
        <v>832421940.08000004</v>
      </c>
      <c r="H29" s="127"/>
    </row>
    <row r="30" spans="1:8" s="14" customFormat="1" ht="25.5" customHeight="1">
      <c r="A30" s="42" t="s">
        <v>45</v>
      </c>
      <c r="B30" s="112" t="s">
        <v>46</v>
      </c>
      <c r="C30" s="51">
        <f>C31+C33+C50+C69+C66</f>
        <v>691585900</v>
      </c>
      <c r="D30" s="51">
        <f>D31+D33+D50+D69+D66</f>
        <v>7577700</v>
      </c>
      <c r="E30" s="51">
        <f>E31+E33+E50+E69+E66</f>
        <v>699163600</v>
      </c>
      <c r="F30" s="51">
        <f>F31+F33+F50+F69+F66</f>
        <v>129527572.2</v>
      </c>
      <c r="G30" s="51">
        <f>G31+G33+G50+G69+G66</f>
        <v>828691172.20000005</v>
      </c>
      <c r="H30" s="79"/>
    </row>
    <row r="31" spans="1:8" s="128" customFormat="1" ht="24.75" customHeight="1">
      <c r="A31" s="12" t="s">
        <v>47</v>
      </c>
      <c r="B31" s="20" t="s">
        <v>48</v>
      </c>
      <c r="C31" s="121">
        <f>C32</f>
        <v>44407700</v>
      </c>
      <c r="D31" s="121">
        <f>D32</f>
        <v>0</v>
      </c>
      <c r="E31" s="121">
        <f>E32</f>
        <v>44407700</v>
      </c>
      <c r="F31" s="121">
        <f>F32</f>
        <v>0</v>
      </c>
      <c r="G31" s="121">
        <f>G32</f>
        <v>44407700</v>
      </c>
    </row>
    <row r="32" spans="1:8" s="14" customFormat="1" ht="25.5" customHeight="1">
      <c r="A32" s="21" t="s">
        <v>49</v>
      </c>
      <c r="B32" s="112" t="s">
        <v>50</v>
      </c>
      <c r="C32" s="52">
        <v>44407700</v>
      </c>
      <c r="D32" s="52"/>
      <c r="E32" s="52">
        <f>C32+D32</f>
        <v>44407700</v>
      </c>
      <c r="F32" s="52"/>
      <c r="G32" s="52">
        <f>E32+F32</f>
        <v>44407700</v>
      </c>
    </row>
    <row r="33" spans="1:49" s="128" customFormat="1" ht="24.75" customHeight="1">
      <c r="A33" s="12" t="s">
        <v>51</v>
      </c>
      <c r="B33" s="20" t="s">
        <v>52</v>
      </c>
      <c r="C33" s="121">
        <f>SUM(C34:C48)</f>
        <v>212365100</v>
      </c>
      <c r="D33" s="121">
        <f>SUM(D34:D48)</f>
        <v>7642200</v>
      </c>
      <c r="E33" s="121">
        <f>SUM(E34:E49)</f>
        <v>220007300</v>
      </c>
      <c r="F33" s="121">
        <f>SUM(F34:F49)</f>
        <v>129441375.2</v>
      </c>
      <c r="G33" s="121">
        <f>SUM(G34:G49)</f>
        <v>349448675.19999999</v>
      </c>
    </row>
    <row r="34" spans="1:49" s="71" customFormat="1" ht="41.25" customHeight="1">
      <c r="A34" s="67" t="s">
        <v>115</v>
      </c>
      <c r="B34" s="113" t="s">
        <v>53</v>
      </c>
      <c r="C34" s="69"/>
      <c r="D34" s="70">
        <v>500000</v>
      </c>
      <c r="E34" s="70">
        <f t="shared" ref="E34:E49" si="0">C34+D34</f>
        <v>500000</v>
      </c>
      <c r="F34" s="70"/>
      <c r="G34" s="70">
        <f t="shared" ref="G34:G39" si="1">E34+F34</f>
        <v>500000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</row>
    <row r="35" spans="1:49" s="71" customFormat="1" ht="51" customHeight="1">
      <c r="A35" s="67" t="s">
        <v>116</v>
      </c>
      <c r="B35" s="113" t="s">
        <v>53</v>
      </c>
      <c r="C35" s="69"/>
      <c r="D35" s="70">
        <v>22000000</v>
      </c>
      <c r="E35" s="70">
        <f t="shared" si="0"/>
        <v>22000000</v>
      </c>
      <c r="F35" s="70"/>
      <c r="G35" s="70">
        <f t="shared" si="1"/>
        <v>22000000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</row>
    <row r="36" spans="1:49" s="73" customFormat="1" ht="51" customHeight="1">
      <c r="A36" s="72" t="s">
        <v>76</v>
      </c>
      <c r="B36" s="113" t="s">
        <v>53</v>
      </c>
      <c r="C36" s="70">
        <v>2000000</v>
      </c>
      <c r="D36" s="70"/>
      <c r="E36" s="70">
        <f t="shared" si="0"/>
        <v>2000000</v>
      </c>
      <c r="F36" s="70"/>
      <c r="G36" s="70">
        <f t="shared" si="1"/>
        <v>2000000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</row>
    <row r="37" spans="1:49" s="73" customFormat="1" ht="40.5" customHeight="1">
      <c r="A37" s="72" t="s">
        <v>77</v>
      </c>
      <c r="B37" s="113" t="s">
        <v>120</v>
      </c>
      <c r="C37" s="75">
        <v>41380500</v>
      </c>
      <c r="D37" s="70">
        <v>-12000000</v>
      </c>
      <c r="E37" s="70">
        <f>C37+D37</f>
        <v>29380500</v>
      </c>
      <c r="F37" s="70"/>
      <c r="G37" s="70">
        <f>E37+F37</f>
        <v>29380500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</row>
    <row r="38" spans="1:49" s="73" customFormat="1" ht="44.25" customHeight="1">
      <c r="A38" s="72" t="s">
        <v>125</v>
      </c>
      <c r="B38" s="113" t="s">
        <v>120</v>
      </c>
      <c r="C38" s="75"/>
      <c r="D38" s="70"/>
      <c r="E38" s="70">
        <f>C38+D38</f>
        <v>0</v>
      </c>
      <c r="F38" s="70">
        <v>94300800</v>
      </c>
      <c r="G38" s="70">
        <f>E38+F38</f>
        <v>94300800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</row>
    <row r="39" spans="1:49" s="73" customFormat="1" ht="50.25" customHeight="1">
      <c r="A39" s="76" t="s">
        <v>123</v>
      </c>
      <c r="B39" s="114" t="s">
        <v>124</v>
      </c>
      <c r="C39" s="75"/>
      <c r="D39" s="70"/>
      <c r="E39" s="70">
        <f>C39+D39</f>
        <v>0</v>
      </c>
      <c r="F39" s="70">
        <v>23840575.199999999</v>
      </c>
      <c r="G39" s="70">
        <f t="shared" si="1"/>
        <v>23840575.199999999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s="73" customFormat="1" ht="54.75" customHeight="1">
      <c r="A40" s="30" t="s">
        <v>83</v>
      </c>
      <c r="B40" s="113" t="s">
        <v>117</v>
      </c>
      <c r="C40" s="70"/>
      <c r="D40" s="70">
        <v>1190500</v>
      </c>
      <c r="E40" s="70">
        <f>C40+D40</f>
        <v>1190500</v>
      </c>
      <c r="F40" s="70"/>
      <c r="G40" s="70">
        <f>E40+F40</f>
        <v>1190500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s="71" customFormat="1" ht="25.5" customHeight="1">
      <c r="A41" s="72" t="s">
        <v>79</v>
      </c>
      <c r="B41" s="115" t="s">
        <v>54</v>
      </c>
      <c r="C41" s="70">
        <v>6792600</v>
      </c>
      <c r="D41" s="70">
        <v>-2500000</v>
      </c>
      <c r="E41" s="70">
        <f t="shared" si="0"/>
        <v>4292600</v>
      </c>
      <c r="F41" s="70"/>
      <c r="G41" s="70">
        <f t="shared" ref="G41:G49" si="2">E41+F41</f>
        <v>4292600</v>
      </c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s="14" customFormat="1" ht="37.5" customHeight="1">
      <c r="A42" s="30" t="s">
        <v>80</v>
      </c>
      <c r="B42" s="116" t="s">
        <v>54</v>
      </c>
      <c r="C42" s="52">
        <v>122000</v>
      </c>
      <c r="D42" s="52"/>
      <c r="E42" s="52">
        <f t="shared" si="0"/>
        <v>122000</v>
      </c>
      <c r="F42" s="52"/>
      <c r="G42" s="52">
        <f t="shared" si="2"/>
        <v>122000</v>
      </c>
    </row>
    <row r="43" spans="1:49" ht="27" customHeight="1">
      <c r="A43" s="30" t="s">
        <v>81</v>
      </c>
      <c r="B43" s="116" t="s">
        <v>54</v>
      </c>
      <c r="C43" s="52">
        <v>797000</v>
      </c>
      <c r="D43" s="52">
        <v>-31800</v>
      </c>
      <c r="E43" s="52">
        <f t="shared" si="0"/>
        <v>765200</v>
      </c>
      <c r="F43" s="52"/>
      <c r="G43" s="52">
        <f t="shared" si="2"/>
        <v>765200</v>
      </c>
    </row>
    <row r="44" spans="1:49" ht="20.25" customHeight="1">
      <c r="A44" s="30" t="s">
        <v>82</v>
      </c>
      <c r="B44" s="116" t="s">
        <v>54</v>
      </c>
      <c r="C44" s="52">
        <v>159528800</v>
      </c>
      <c r="D44" s="52"/>
      <c r="E44" s="52">
        <f t="shared" si="0"/>
        <v>159528800</v>
      </c>
      <c r="F44" s="52"/>
      <c r="G44" s="52">
        <f t="shared" si="2"/>
        <v>159528800</v>
      </c>
    </row>
    <row r="45" spans="1:49" ht="30" customHeight="1">
      <c r="A45" s="30" t="s">
        <v>118</v>
      </c>
      <c r="B45" s="116" t="s">
        <v>54</v>
      </c>
      <c r="C45" s="52"/>
      <c r="D45" s="52">
        <v>174000</v>
      </c>
      <c r="E45" s="52">
        <f t="shared" si="0"/>
        <v>174000</v>
      </c>
      <c r="F45" s="52"/>
      <c r="G45" s="52">
        <f t="shared" si="2"/>
        <v>174000</v>
      </c>
    </row>
    <row r="46" spans="1:49" ht="39.75" customHeight="1">
      <c r="A46" s="77" t="s">
        <v>78</v>
      </c>
      <c r="B46" s="116" t="s">
        <v>54</v>
      </c>
      <c r="C46" s="52">
        <v>53700</v>
      </c>
      <c r="D46" s="52"/>
      <c r="E46" s="52">
        <f t="shared" si="0"/>
        <v>53700</v>
      </c>
      <c r="F46" s="52"/>
      <c r="G46" s="52">
        <f t="shared" si="2"/>
        <v>53700</v>
      </c>
    </row>
    <row r="47" spans="1:49" ht="38.25" customHeight="1">
      <c r="A47" s="77" t="s">
        <v>132</v>
      </c>
      <c r="B47" s="116" t="s">
        <v>54</v>
      </c>
      <c r="C47" s="52">
        <v>1190500</v>
      </c>
      <c r="D47" s="53">
        <v>-1190500</v>
      </c>
      <c r="E47" s="52">
        <f t="shared" si="0"/>
        <v>0</v>
      </c>
      <c r="F47" s="52">
        <f>10500000-E47</f>
        <v>10500000</v>
      </c>
      <c r="G47" s="52">
        <f t="shared" si="2"/>
        <v>10500000</v>
      </c>
    </row>
    <row r="48" spans="1:49" ht="38.25" hidden="1" customHeight="1">
      <c r="A48" s="43" t="s">
        <v>84</v>
      </c>
      <c r="B48" s="116" t="s">
        <v>54</v>
      </c>
      <c r="C48" s="52">
        <v>500000</v>
      </c>
      <c r="D48" s="54">
        <v>-500000</v>
      </c>
      <c r="E48" s="52">
        <f t="shared" si="0"/>
        <v>0</v>
      </c>
      <c r="F48" s="54"/>
      <c r="G48" s="52">
        <f t="shared" si="2"/>
        <v>0</v>
      </c>
    </row>
    <row r="49" spans="1:8" ht="38.25" customHeight="1">
      <c r="A49" s="43" t="s">
        <v>122</v>
      </c>
      <c r="B49" s="116" t="s">
        <v>54</v>
      </c>
      <c r="C49" s="52"/>
      <c r="D49" s="54"/>
      <c r="E49" s="52">
        <f t="shared" si="0"/>
        <v>0</v>
      </c>
      <c r="F49" s="54">
        <v>800000</v>
      </c>
      <c r="G49" s="52">
        <f t="shared" si="2"/>
        <v>800000</v>
      </c>
    </row>
    <row r="50" spans="1:8" s="125" customFormat="1" ht="24.75" customHeight="1">
      <c r="A50" s="126" t="s">
        <v>55</v>
      </c>
      <c r="B50" s="20" t="s">
        <v>56</v>
      </c>
      <c r="C50" s="121">
        <f>SUM(C51:C65)</f>
        <v>434547500</v>
      </c>
      <c r="D50" s="121">
        <f>SUM(D51:D65)</f>
        <v>-64500</v>
      </c>
      <c r="E50" s="121">
        <f>SUM(E51:E65)</f>
        <v>434483000</v>
      </c>
      <c r="F50" s="121">
        <f>SUM(F51:F65)</f>
        <v>0</v>
      </c>
      <c r="G50" s="121">
        <f>SUM(G51:G65)</f>
        <v>434483000</v>
      </c>
    </row>
    <row r="51" spans="1:8" ht="29.25" customHeight="1">
      <c r="A51" s="43" t="s">
        <v>85</v>
      </c>
      <c r="B51" s="112" t="s">
        <v>57</v>
      </c>
      <c r="C51" s="55">
        <v>1249100</v>
      </c>
      <c r="D51" s="54"/>
      <c r="E51" s="52">
        <f t="shared" ref="E51:E65" si="3">C51+D51</f>
        <v>1249100</v>
      </c>
      <c r="F51" s="54"/>
      <c r="G51" s="52">
        <f t="shared" ref="G51:G65" si="4">E51+F51</f>
        <v>1249100</v>
      </c>
    </row>
    <row r="52" spans="1:8" s="22" customFormat="1" ht="40.5" customHeight="1">
      <c r="A52" s="66" t="s">
        <v>86</v>
      </c>
      <c r="B52" s="112" t="s">
        <v>58</v>
      </c>
      <c r="C52" s="52">
        <v>7620400</v>
      </c>
      <c r="D52" s="52"/>
      <c r="E52" s="52">
        <f t="shared" si="3"/>
        <v>7620400</v>
      </c>
      <c r="F52" s="52"/>
      <c r="G52" s="52">
        <f t="shared" si="4"/>
        <v>7620400</v>
      </c>
      <c r="H52" s="7"/>
    </row>
    <row r="53" spans="1:8" s="22" customFormat="1" ht="40.5" customHeight="1">
      <c r="A53" s="66" t="s">
        <v>119</v>
      </c>
      <c r="B53" s="112" t="s">
        <v>58</v>
      </c>
      <c r="C53" s="52"/>
      <c r="D53" s="52">
        <v>139100</v>
      </c>
      <c r="E53" s="52">
        <f t="shared" si="3"/>
        <v>139100</v>
      </c>
      <c r="F53" s="52"/>
      <c r="G53" s="52">
        <f t="shared" si="4"/>
        <v>139100</v>
      </c>
    </row>
    <row r="54" spans="1:8" s="22" customFormat="1" ht="40.5" customHeight="1">
      <c r="A54" s="44" t="s">
        <v>87</v>
      </c>
      <c r="B54" s="112" t="s">
        <v>58</v>
      </c>
      <c r="C54" s="52">
        <v>3037000</v>
      </c>
      <c r="D54" s="52">
        <v>-143800</v>
      </c>
      <c r="E54" s="52">
        <f t="shared" si="3"/>
        <v>2893200</v>
      </c>
      <c r="F54" s="52"/>
      <c r="G54" s="52">
        <f t="shared" si="4"/>
        <v>2893200</v>
      </c>
    </row>
    <row r="55" spans="1:8" ht="29.25" customHeight="1">
      <c r="A55" s="43" t="s">
        <v>88</v>
      </c>
      <c r="B55" s="112" t="s">
        <v>58</v>
      </c>
      <c r="C55" s="52">
        <v>1012300</v>
      </c>
      <c r="D55" s="52">
        <v>-47900</v>
      </c>
      <c r="E55" s="52">
        <f t="shared" si="3"/>
        <v>964400</v>
      </c>
      <c r="F55" s="52"/>
      <c r="G55" s="52">
        <f t="shared" si="4"/>
        <v>964400</v>
      </c>
    </row>
    <row r="56" spans="1:8" ht="25.5" customHeight="1">
      <c r="A56" s="43" t="s">
        <v>89</v>
      </c>
      <c r="B56" s="112" t="s">
        <v>58</v>
      </c>
      <c r="C56" s="52">
        <v>253100</v>
      </c>
      <c r="D56" s="52">
        <v>-11900</v>
      </c>
      <c r="E56" s="52">
        <f t="shared" si="3"/>
        <v>241200</v>
      </c>
      <c r="F56" s="52"/>
      <c r="G56" s="52">
        <f t="shared" si="4"/>
        <v>241200</v>
      </c>
    </row>
    <row r="57" spans="1:8" ht="29.25" customHeight="1">
      <c r="A57" s="43" t="s">
        <v>90</v>
      </c>
      <c r="B57" s="112" t="s">
        <v>58</v>
      </c>
      <c r="C57" s="52">
        <v>1012500</v>
      </c>
      <c r="D57" s="53"/>
      <c r="E57" s="52">
        <f t="shared" si="3"/>
        <v>1012500</v>
      </c>
      <c r="F57" s="53"/>
      <c r="G57" s="52">
        <f t="shared" si="4"/>
        <v>1012500</v>
      </c>
    </row>
    <row r="58" spans="1:8" ht="29.25" customHeight="1">
      <c r="A58" s="43" t="s">
        <v>91</v>
      </c>
      <c r="B58" s="112" t="s">
        <v>58</v>
      </c>
      <c r="C58" s="52">
        <v>10000</v>
      </c>
      <c r="D58" s="53"/>
      <c r="E58" s="52">
        <f t="shared" si="3"/>
        <v>10000</v>
      </c>
      <c r="F58" s="53"/>
      <c r="G58" s="52">
        <f t="shared" si="4"/>
        <v>10000</v>
      </c>
    </row>
    <row r="59" spans="1:8" ht="29.25" customHeight="1">
      <c r="A59" s="43" t="s">
        <v>92</v>
      </c>
      <c r="B59" s="112" t="s">
        <v>58</v>
      </c>
      <c r="C59" s="52">
        <v>136900</v>
      </c>
      <c r="D59" s="52"/>
      <c r="E59" s="52">
        <f t="shared" si="3"/>
        <v>136900</v>
      </c>
      <c r="F59" s="52"/>
      <c r="G59" s="52">
        <f t="shared" si="4"/>
        <v>136900</v>
      </c>
    </row>
    <row r="60" spans="1:8" ht="29.25" customHeight="1">
      <c r="A60" s="43" t="s">
        <v>93</v>
      </c>
      <c r="B60" s="112" t="s">
        <v>58</v>
      </c>
      <c r="C60" s="52">
        <v>25000</v>
      </c>
      <c r="D60" s="52"/>
      <c r="E60" s="52">
        <f t="shared" si="3"/>
        <v>25000</v>
      </c>
      <c r="F60" s="52"/>
      <c r="G60" s="52">
        <f t="shared" si="4"/>
        <v>25000</v>
      </c>
    </row>
    <row r="61" spans="1:8" ht="30" customHeight="1">
      <c r="A61" s="43" t="s">
        <v>94</v>
      </c>
      <c r="B61" s="117" t="s">
        <v>59</v>
      </c>
      <c r="C61" s="52">
        <v>1359400</v>
      </c>
      <c r="D61" s="51"/>
      <c r="E61" s="52">
        <f t="shared" si="3"/>
        <v>1359400</v>
      </c>
      <c r="F61" s="51"/>
      <c r="G61" s="52">
        <f t="shared" si="4"/>
        <v>1359400</v>
      </c>
    </row>
    <row r="62" spans="1:8" ht="51.75" customHeight="1">
      <c r="A62" s="43" t="s">
        <v>95</v>
      </c>
      <c r="B62" s="117" t="s">
        <v>121</v>
      </c>
      <c r="C62" s="52">
        <v>2113600</v>
      </c>
      <c r="D62" s="52"/>
      <c r="E62" s="52">
        <f t="shared" si="3"/>
        <v>2113600</v>
      </c>
      <c r="F62" s="52"/>
      <c r="G62" s="52">
        <f t="shared" si="4"/>
        <v>2113600</v>
      </c>
    </row>
    <row r="63" spans="1:8" ht="37.5" customHeight="1">
      <c r="A63" s="43" t="s">
        <v>96</v>
      </c>
      <c r="B63" s="117" t="s">
        <v>121</v>
      </c>
      <c r="C63" s="52">
        <v>5339700</v>
      </c>
      <c r="D63" s="52"/>
      <c r="E63" s="52">
        <f t="shared" si="3"/>
        <v>5339700</v>
      </c>
      <c r="F63" s="52"/>
      <c r="G63" s="52">
        <f t="shared" si="4"/>
        <v>5339700</v>
      </c>
    </row>
    <row r="64" spans="1:8" ht="27" customHeight="1">
      <c r="A64" s="43" t="s">
        <v>97</v>
      </c>
      <c r="B64" s="117" t="s">
        <v>60</v>
      </c>
      <c r="C64" s="52">
        <v>10096400</v>
      </c>
      <c r="D64" s="52"/>
      <c r="E64" s="52">
        <f t="shared" si="3"/>
        <v>10096400</v>
      </c>
      <c r="F64" s="52"/>
      <c r="G64" s="52">
        <f t="shared" si="4"/>
        <v>10096400</v>
      </c>
    </row>
    <row r="65" spans="1:15" ht="38.25" customHeight="1">
      <c r="A65" s="45" t="s">
        <v>61</v>
      </c>
      <c r="B65" s="117" t="s">
        <v>62</v>
      </c>
      <c r="C65" s="52">
        <v>401282100</v>
      </c>
      <c r="D65" s="52"/>
      <c r="E65" s="52">
        <f t="shared" si="3"/>
        <v>401282100</v>
      </c>
      <c r="F65" s="52"/>
      <c r="G65" s="52">
        <f t="shared" si="4"/>
        <v>401282100</v>
      </c>
    </row>
    <row r="66" spans="1:15" s="125" customFormat="1" ht="24.75" customHeight="1">
      <c r="A66" s="126" t="s">
        <v>63</v>
      </c>
      <c r="B66" s="133" t="s">
        <v>64</v>
      </c>
      <c r="C66" s="121">
        <f>SUM(C68:C68)</f>
        <v>0</v>
      </c>
      <c r="D66" s="121">
        <f>SUM(D68:D68)</f>
        <v>0</v>
      </c>
      <c r="E66" s="121">
        <f>SUM(E67:E68)</f>
        <v>0</v>
      </c>
      <c r="F66" s="121">
        <f>SUM(F67:F68)</f>
        <v>86197</v>
      </c>
      <c r="G66" s="121">
        <f>SUM(G67:G68)</f>
        <v>86197</v>
      </c>
    </row>
    <row r="67" spans="1:15" s="24" customFormat="1" ht="28.5" customHeight="1">
      <c r="A67" s="77" t="s">
        <v>128</v>
      </c>
      <c r="B67" s="118" t="s">
        <v>129</v>
      </c>
      <c r="C67" s="51"/>
      <c r="D67" s="51"/>
      <c r="E67" s="52">
        <f>C67+D67</f>
        <v>0</v>
      </c>
      <c r="F67" s="52">
        <v>81197</v>
      </c>
      <c r="G67" s="52">
        <f>E67+F67</f>
        <v>81197</v>
      </c>
    </row>
    <row r="68" spans="1:15" ht="76.5" customHeight="1">
      <c r="A68" s="44" t="s">
        <v>127</v>
      </c>
      <c r="B68" s="119" t="s">
        <v>126</v>
      </c>
      <c r="C68" s="52"/>
      <c r="D68" s="52"/>
      <c r="E68" s="52">
        <f>C68+D68</f>
        <v>0</v>
      </c>
      <c r="F68" s="52">
        <v>5000</v>
      </c>
      <c r="G68" s="52">
        <f>E68+F68</f>
        <v>5000</v>
      </c>
      <c r="H68" s="22"/>
      <c r="I68" s="22"/>
      <c r="J68" s="22"/>
      <c r="K68" s="22"/>
      <c r="L68" s="22"/>
      <c r="M68" s="22"/>
      <c r="N68" s="22"/>
      <c r="O68" s="22"/>
    </row>
    <row r="69" spans="1:15" s="125" customFormat="1" ht="24.75" customHeight="1">
      <c r="A69" s="126" t="s">
        <v>65</v>
      </c>
      <c r="B69" s="133" t="s">
        <v>66</v>
      </c>
      <c r="C69" s="121">
        <f>SUM(C70:C70)</f>
        <v>265600</v>
      </c>
      <c r="D69" s="121">
        <f>SUM(D70:D70)</f>
        <v>0</v>
      </c>
      <c r="E69" s="121">
        <f>SUM(E70:E70)</f>
        <v>265600</v>
      </c>
      <c r="F69" s="121">
        <f>SUM(F70:F70)</f>
        <v>0</v>
      </c>
      <c r="G69" s="121">
        <f>SUM(G70:G70)</f>
        <v>265600</v>
      </c>
    </row>
    <row r="70" spans="1:15" ht="64.5">
      <c r="A70" s="46" t="s">
        <v>68</v>
      </c>
      <c r="B70" s="112" t="s">
        <v>67</v>
      </c>
      <c r="C70" s="52">
        <v>265600</v>
      </c>
      <c r="D70" s="52"/>
      <c r="E70" s="52">
        <f>C70+D70</f>
        <v>265600</v>
      </c>
      <c r="F70" s="52"/>
      <c r="G70" s="52">
        <f>E70+F70</f>
        <v>265600</v>
      </c>
      <c r="H70" s="22"/>
      <c r="I70" s="22"/>
      <c r="J70" s="22"/>
      <c r="K70" s="22"/>
      <c r="L70" s="22"/>
      <c r="M70" s="22"/>
      <c r="N70" s="22"/>
      <c r="O70" s="22"/>
    </row>
    <row r="71" spans="1:15" s="123" customFormat="1" ht="24.75" customHeight="1">
      <c r="A71" s="124" t="s">
        <v>100</v>
      </c>
      <c r="B71" s="132" t="s">
        <v>101</v>
      </c>
      <c r="C71" s="121">
        <f>C72</f>
        <v>0</v>
      </c>
      <c r="D71" s="121">
        <f>D72</f>
        <v>649214</v>
      </c>
      <c r="E71" s="121">
        <f>E72</f>
        <v>649214</v>
      </c>
      <c r="F71" s="121">
        <f>F72</f>
        <v>3282169</v>
      </c>
      <c r="G71" s="121">
        <f>G72</f>
        <v>3931383</v>
      </c>
      <c r="H71" s="125"/>
      <c r="I71" s="125"/>
      <c r="J71" s="125"/>
      <c r="K71" s="125"/>
      <c r="L71" s="125"/>
      <c r="M71" s="125"/>
      <c r="N71" s="125"/>
      <c r="O71" s="125"/>
    </row>
    <row r="72" spans="1:15" s="33" customFormat="1" ht="30" customHeight="1">
      <c r="A72" s="47" t="s">
        <v>102</v>
      </c>
      <c r="B72" s="118" t="s">
        <v>103</v>
      </c>
      <c r="C72" s="51"/>
      <c r="D72" s="56">
        <v>649214</v>
      </c>
      <c r="E72" s="52">
        <f>C72+D72</f>
        <v>649214</v>
      </c>
      <c r="F72" s="56">
        <f>3931383-E72</f>
        <v>3282169</v>
      </c>
      <c r="G72" s="52">
        <f>E72+F72</f>
        <v>3931383</v>
      </c>
      <c r="H72" s="22"/>
      <c r="I72" s="22"/>
      <c r="J72" s="22"/>
      <c r="K72" s="22"/>
      <c r="L72" s="22"/>
      <c r="M72" s="22"/>
      <c r="N72" s="22"/>
      <c r="O72" s="22"/>
    </row>
    <row r="73" spans="1:15" s="123" customFormat="1" ht="24.75" customHeight="1">
      <c r="A73" s="124" t="s">
        <v>104</v>
      </c>
      <c r="B73" s="132" t="s">
        <v>105</v>
      </c>
      <c r="C73" s="121">
        <f>C74</f>
        <v>0</v>
      </c>
      <c r="D73" s="121">
        <f>D74</f>
        <v>1821905.32</v>
      </c>
      <c r="E73" s="121">
        <f>E74</f>
        <v>1821905.32</v>
      </c>
      <c r="F73" s="121">
        <f>F74</f>
        <v>-322142.74</v>
      </c>
      <c r="G73" s="121">
        <f>G74</f>
        <v>1499762.58</v>
      </c>
      <c r="H73" s="125"/>
      <c r="I73" s="125"/>
      <c r="J73" s="125"/>
      <c r="K73" s="125"/>
      <c r="L73" s="125"/>
      <c r="M73" s="125"/>
      <c r="N73" s="125"/>
      <c r="O73" s="125"/>
    </row>
    <row r="74" spans="1:15" s="33" customFormat="1" ht="56.25" customHeight="1">
      <c r="A74" s="47" t="s">
        <v>106</v>
      </c>
      <c r="B74" s="118" t="s">
        <v>107</v>
      </c>
      <c r="C74" s="51"/>
      <c r="D74" s="52">
        <v>1821905.32</v>
      </c>
      <c r="E74" s="52">
        <f>C74+D74</f>
        <v>1821905.32</v>
      </c>
      <c r="F74" s="52">
        <f>1499762.58-E74</f>
        <v>-322142.74</v>
      </c>
      <c r="G74" s="52">
        <f>E74+F74</f>
        <v>1499762.58</v>
      </c>
      <c r="H74" s="22"/>
      <c r="I74" s="22"/>
      <c r="J74" s="22"/>
      <c r="K74" s="22"/>
      <c r="L74" s="22"/>
      <c r="M74" s="22"/>
      <c r="N74" s="22"/>
      <c r="O74" s="22"/>
    </row>
    <row r="75" spans="1:15" s="123" customFormat="1" ht="24.75" customHeight="1">
      <c r="A75" s="124" t="s">
        <v>108</v>
      </c>
      <c r="B75" s="132" t="s">
        <v>109</v>
      </c>
      <c r="C75" s="121">
        <f>C76</f>
        <v>0</v>
      </c>
      <c r="D75" s="121">
        <f>D76</f>
        <v>-2251707.85</v>
      </c>
      <c r="E75" s="121">
        <f>E76</f>
        <v>-2251707.85</v>
      </c>
      <c r="F75" s="121">
        <f>F76</f>
        <v>551330.15000000014</v>
      </c>
      <c r="G75" s="121">
        <f>G76</f>
        <v>-1700377.7</v>
      </c>
      <c r="H75" s="125"/>
      <c r="I75" s="125"/>
      <c r="J75" s="125"/>
      <c r="K75" s="125"/>
      <c r="L75" s="125"/>
      <c r="M75" s="125"/>
      <c r="N75" s="125"/>
      <c r="O75" s="125"/>
    </row>
    <row r="76" spans="1:15" s="33" customFormat="1" ht="42.75" customHeight="1">
      <c r="A76" s="47" t="s">
        <v>110</v>
      </c>
      <c r="B76" s="118" t="s">
        <v>111</v>
      </c>
      <c r="C76" s="51"/>
      <c r="D76" s="52">
        <v>-2251707.85</v>
      </c>
      <c r="E76" s="52">
        <f>C76+D76</f>
        <v>-2251707.85</v>
      </c>
      <c r="F76" s="52">
        <f>-1802717.7-E76+102340</f>
        <v>551330.15000000014</v>
      </c>
      <c r="G76" s="52">
        <f>E76+F76</f>
        <v>-1700377.7</v>
      </c>
      <c r="H76" s="22"/>
      <c r="I76" s="22"/>
      <c r="J76" s="22"/>
      <c r="K76" s="22"/>
      <c r="L76" s="22"/>
      <c r="M76" s="22"/>
      <c r="N76" s="22"/>
      <c r="O76" s="22"/>
    </row>
    <row r="77" spans="1:15" s="123" customFormat="1" ht="24.75" customHeight="1">
      <c r="A77" s="120" t="s">
        <v>112</v>
      </c>
      <c r="B77" s="35"/>
      <c r="C77" s="121">
        <f>C29+C6</f>
        <v>817776645</v>
      </c>
      <c r="D77" s="121">
        <f>D29+D6</f>
        <v>8046271.4700000007</v>
      </c>
      <c r="E77" s="121">
        <f>E29+E6</f>
        <v>825822916.47000003</v>
      </c>
      <c r="F77" s="121">
        <f>F29+F6</f>
        <v>133089751.42000002</v>
      </c>
      <c r="G77" s="121">
        <f>G29+G6</f>
        <v>958912667.8900001</v>
      </c>
      <c r="H77" s="122"/>
      <c r="I77" s="122"/>
      <c r="J77" s="122"/>
      <c r="K77" s="122"/>
      <c r="L77" s="122"/>
      <c r="M77" s="122"/>
      <c r="N77" s="122"/>
      <c r="O77" s="122"/>
    </row>
    <row r="78" spans="1:15">
      <c r="C78" s="57"/>
      <c r="D78" s="57"/>
      <c r="E78" s="57"/>
      <c r="F78" s="57"/>
      <c r="G78" s="57"/>
      <c r="H78" s="22"/>
      <c r="I78" s="22"/>
      <c r="J78" s="22"/>
      <c r="K78" s="22"/>
      <c r="L78" s="22"/>
      <c r="M78" s="22"/>
      <c r="N78" s="22"/>
      <c r="O78" s="22"/>
    </row>
    <row r="79" spans="1:15">
      <c r="C79" s="57"/>
      <c r="D79" s="57"/>
      <c r="E79" s="57"/>
      <c r="F79" s="57"/>
      <c r="G79" s="57"/>
      <c r="H79" s="22"/>
      <c r="I79" s="22"/>
      <c r="J79" s="22"/>
      <c r="K79" s="22"/>
      <c r="L79" s="22"/>
      <c r="M79" s="22"/>
      <c r="N79" s="22"/>
      <c r="O79" s="22"/>
    </row>
    <row r="80" spans="1:15">
      <c r="C80" s="57"/>
      <c r="D80" s="57"/>
      <c r="E80" s="57"/>
      <c r="F80" s="57"/>
      <c r="G80" s="57"/>
      <c r="H80" s="22"/>
      <c r="I80" s="22"/>
      <c r="J80" s="22"/>
      <c r="K80" s="22"/>
      <c r="L80" s="22"/>
      <c r="M80" s="22"/>
      <c r="N80" s="22"/>
      <c r="O80" s="22"/>
    </row>
    <row r="81" spans="3:15">
      <c r="C81" s="57"/>
      <c r="D81" s="57"/>
      <c r="E81" s="57"/>
      <c r="F81" s="57"/>
      <c r="G81" s="57"/>
      <c r="H81" s="22"/>
      <c r="I81" s="22"/>
      <c r="J81" s="22"/>
      <c r="K81" s="22"/>
      <c r="L81" s="22"/>
      <c r="M81" s="22"/>
      <c r="N81" s="22"/>
      <c r="O81" s="22"/>
    </row>
    <row r="82" spans="3:15">
      <c r="C82" s="57"/>
      <c r="D82" s="57"/>
      <c r="E82" s="57"/>
      <c r="F82" s="57"/>
      <c r="G82" s="57"/>
      <c r="H82" s="22"/>
      <c r="I82" s="22"/>
      <c r="J82" s="22"/>
      <c r="K82" s="22"/>
      <c r="L82" s="22"/>
      <c r="M82" s="22"/>
      <c r="N82" s="22"/>
      <c r="O82" s="22"/>
    </row>
    <row r="83" spans="3:15">
      <c r="C83" s="57"/>
      <c r="D83" s="57"/>
      <c r="E83" s="57"/>
      <c r="F83" s="57"/>
      <c r="G83" s="57"/>
      <c r="H83" s="22"/>
      <c r="I83" s="22"/>
      <c r="J83" s="22"/>
      <c r="K83" s="22"/>
      <c r="L83" s="22"/>
      <c r="M83" s="22"/>
      <c r="N83" s="22"/>
      <c r="O83" s="22"/>
    </row>
    <row r="84" spans="3:15">
      <c r="C84" s="57"/>
      <c r="D84" s="57"/>
      <c r="E84" s="57"/>
      <c r="F84" s="57"/>
      <c r="G84" s="57"/>
      <c r="H84" s="22"/>
      <c r="I84" s="22"/>
      <c r="J84" s="22"/>
      <c r="K84" s="22"/>
      <c r="L84" s="22"/>
      <c r="M84" s="22"/>
      <c r="N84" s="22"/>
      <c r="O84" s="22"/>
    </row>
    <row r="85" spans="3:15">
      <c r="C85" s="57"/>
      <c r="D85" s="57"/>
      <c r="E85" s="57"/>
      <c r="F85" s="57"/>
      <c r="G85" s="57"/>
      <c r="H85" s="22"/>
      <c r="I85" s="22"/>
      <c r="J85" s="22"/>
      <c r="K85" s="22"/>
      <c r="L85" s="22"/>
      <c r="M85" s="22"/>
      <c r="N85" s="22"/>
      <c r="O85" s="22"/>
    </row>
    <row r="86" spans="3:15">
      <c r="C86" s="57"/>
      <c r="D86" s="57"/>
      <c r="E86" s="57"/>
      <c r="F86" s="57"/>
      <c r="G86" s="57"/>
      <c r="H86" s="22"/>
      <c r="I86" s="22"/>
      <c r="J86" s="22"/>
      <c r="K86" s="22"/>
      <c r="L86" s="22"/>
      <c r="M86" s="22"/>
      <c r="N86" s="22"/>
      <c r="O86" s="22"/>
    </row>
    <row r="87" spans="3:15">
      <c r="C87" s="57"/>
      <c r="D87" s="57"/>
      <c r="E87" s="57"/>
      <c r="F87" s="57"/>
      <c r="G87" s="57"/>
      <c r="H87" s="22"/>
      <c r="I87" s="22"/>
      <c r="J87" s="22"/>
      <c r="K87" s="22"/>
      <c r="L87" s="22"/>
      <c r="M87" s="22"/>
      <c r="N87" s="22"/>
      <c r="O87" s="22"/>
    </row>
    <row r="88" spans="3:15">
      <c r="C88" s="57"/>
      <c r="D88" s="57"/>
      <c r="E88" s="57"/>
      <c r="F88" s="57"/>
      <c r="G88" s="57"/>
      <c r="H88" s="22"/>
      <c r="I88" s="22"/>
      <c r="J88" s="22"/>
      <c r="K88" s="22"/>
      <c r="L88" s="22"/>
      <c r="M88" s="22"/>
      <c r="N88" s="22"/>
      <c r="O88" s="22"/>
    </row>
    <row r="89" spans="3:15">
      <c r="C89" s="57"/>
      <c r="D89" s="57"/>
      <c r="E89" s="57"/>
      <c r="F89" s="57"/>
      <c r="G89" s="57"/>
      <c r="H89" s="22"/>
      <c r="I89" s="22"/>
      <c r="J89" s="22"/>
      <c r="K89" s="22"/>
      <c r="L89" s="22"/>
      <c r="M89" s="22"/>
      <c r="N89" s="22"/>
      <c r="O89" s="22"/>
    </row>
    <row r="90" spans="3:15">
      <c r="C90" s="57"/>
      <c r="D90" s="57"/>
      <c r="E90" s="57"/>
      <c r="F90" s="57"/>
      <c r="G90" s="57"/>
      <c r="H90" s="22"/>
      <c r="I90" s="22"/>
      <c r="J90" s="22"/>
      <c r="K90" s="22"/>
      <c r="L90" s="22"/>
      <c r="M90" s="22"/>
      <c r="N90" s="22"/>
      <c r="O90" s="22"/>
    </row>
    <row r="91" spans="3:15">
      <c r="C91" s="57"/>
      <c r="D91" s="57"/>
      <c r="E91" s="57"/>
      <c r="F91" s="57"/>
      <c r="G91" s="57"/>
      <c r="H91" s="22"/>
      <c r="I91" s="22"/>
      <c r="J91" s="22"/>
      <c r="K91" s="22"/>
      <c r="L91" s="22"/>
      <c r="M91" s="22"/>
      <c r="N91" s="22"/>
      <c r="O91" s="22"/>
    </row>
    <row r="92" spans="3:15">
      <c r="C92" s="57"/>
      <c r="D92" s="57"/>
      <c r="E92" s="57"/>
      <c r="F92" s="57"/>
      <c r="G92" s="57"/>
    </row>
    <row r="93" spans="3:15">
      <c r="C93" s="57"/>
      <c r="D93" s="57"/>
      <c r="E93" s="57"/>
      <c r="F93" s="57"/>
      <c r="G93" s="57"/>
    </row>
  </sheetData>
  <mergeCells count="2">
    <mergeCell ref="E1:G1"/>
    <mergeCell ref="A3:G3"/>
  </mergeCells>
  <phoneticPr fontId="0" type="noConversion"/>
  <pageMargins left="0.54" right="0.19" top="0.43307086614173229" bottom="0.19685039370078741" header="0.43307086614173229" footer="0"/>
  <pageSetup paperSize="9" scale="83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Прил.5</vt:lpstr>
      <vt:lpstr>Поясн.зап.</vt:lpstr>
      <vt:lpstr>Поясн.зап.!Заголовки_для_печати</vt:lpstr>
      <vt:lpstr>Прил.5!Заголовки_для_печати</vt:lpstr>
      <vt:lpstr>Поясн.зап.!Область_печати</vt:lpstr>
      <vt:lpstr>Прил.5!Область_печати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Ofps-SB</dc:creator>
  <cp:lastModifiedBy>User</cp:lastModifiedBy>
  <cp:lastPrinted>2014-04-24T05:58:12Z</cp:lastPrinted>
  <dcterms:created xsi:type="dcterms:W3CDTF">2012-12-18T08:42:51Z</dcterms:created>
  <dcterms:modified xsi:type="dcterms:W3CDTF">2014-05-13T10:03:03Z</dcterms:modified>
</cp:coreProperties>
</file>