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00" windowHeight="12150" activeTab="1"/>
  </bookViews>
  <sheets>
    <sheet name="Пояснительная записка" sheetId="4" r:id="rId1"/>
    <sheet name="Приложение" sheetId="7" r:id="rId2"/>
  </sheets>
  <definedNames>
    <definedName name="А134" localSheetId="0">#REF!</definedName>
    <definedName name="А134" localSheetId="1">#REF!</definedName>
    <definedName name="А134">#REF!</definedName>
    <definedName name="ДЕКАБРЬ" localSheetId="1">#REF!</definedName>
    <definedName name="ДЕКАБРЬ">#REF!</definedName>
    <definedName name="ДЕКАБРЬ.2" localSheetId="1">#REF!</definedName>
    <definedName name="ДЕКАБРЬ.2">#REF!</definedName>
    <definedName name="_xlnm.Print_Titles" localSheetId="0">'Пояснительная записка'!$6:$6</definedName>
    <definedName name="_xlnm.Print_Titles" localSheetId="1">Приложение!$5:$5</definedName>
    <definedName name="нгша" localSheetId="1">#REF!</definedName>
    <definedName name="нгша">#REF!</definedName>
    <definedName name="ноябрь" localSheetId="1">#REF!</definedName>
    <definedName name="ноябрь">#REF!</definedName>
    <definedName name="_xlnm.Print_Area" localSheetId="0">'Пояснительная записка'!$A$1:$G$74</definedName>
    <definedName name="_xlnm.Print_Area" localSheetId="1">Приложение!$A$1:$G$73</definedName>
    <definedName name="октябрь" localSheetId="1">#REF!</definedName>
    <definedName name="октябрь">#REF!</definedName>
    <definedName name="пппп" localSheetId="1">#REF!</definedName>
    <definedName name="пппп">#REF!</definedName>
    <definedName name="ыфва" localSheetId="1">#REF!</definedName>
    <definedName name="ыфва">#REF!</definedName>
  </definedNames>
  <calcPr calcId="125725"/>
</workbook>
</file>

<file path=xl/calcChain.xml><?xml version="1.0" encoding="utf-8"?>
<calcChain xmlns="http://schemas.openxmlformats.org/spreadsheetml/2006/main">
  <c r="E71" i="7"/>
  <c r="G71" s="1"/>
  <c r="F70"/>
  <c r="C70"/>
  <c r="E70" s="1"/>
  <c r="E69"/>
  <c r="G69" s="1"/>
  <c r="F68"/>
  <c r="C68"/>
  <c r="E68" s="1"/>
  <c r="E67"/>
  <c r="G67" s="1"/>
  <c r="F66"/>
  <c r="C66"/>
  <c r="E66" s="1"/>
  <c r="E65"/>
  <c r="G65" s="1"/>
  <c r="E64"/>
  <c r="G64" s="1"/>
  <c r="F63"/>
  <c r="D63"/>
  <c r="C63"/>
  <c r="E62"/>
  <c r="G62" s="1"/>
  <c r="E61"/>
  <c r="G61" s="1"/>
  <c r="E60"/>
  <c r="G60" s="1"/>
  <c r="D59"/>
  <c r="E59" s="1"/>
  <c r="D58"/>
  <c r="E58" s="1"/>
  <c r="E57"/>
  <c r="G57" s="1"/>
  <c r="E56"/>
  <c r="G56" s="1"/>
  <c r="E55"/>
  <c r="G55" s="1"/>
  <c r="E54"/>
  <c r="G54" s="1"/>
  <c r="E53"/>
  <c r="G53" s="1"/>
  <c r="E52"/>
  <c r="G52" s="1"/>
  <c r="E51"/>
  <c r="G51" s="1"/>
  <c r="E50"/>
  <c r="G50" s="1"/>
  <c r="C49"/>
  <c r="E48"/>
  <c r="G48" s="1"/>
  <c r="D47"/>
  <c r="E47" s="1"/>
  <c r="F47" s="1"/>
  <c r="E46"/>
  <c r="G46" s="1"/>
  <c r="E45"/>
  <c r="G45" s="1"/>
  <c r="E44"/>
  <c r="G44" s="1"/>
  <c r="E43"/>
  <c r="G43" s="1"/>
  <c r="E42"/>
  <c r="G42" s="1"/>
  <c r="E41"/>
  <c r="G41" s="1"/>
  <c r="E40"/>
  <c r="G40" s="1"/>
  <c r="E39"/>
  <c r="G39" s="1"/>
  <c r="E38"/>
  <c r="G38" s="1"/>
  <c r="C37"/>
  <c r="E36"/>
  <c r="G36" s="1"/>
  <c r="F35"/>
  <c r="D35"/>
  <c r="C35"/>
  <c r="E32"/>
  <c r="G32" s="1"/>
  <c r="E31"/>
  <c r="G31" s="1"/>
  <c r="E30"/>
  <c r="G30" s="1"/>
  <c r="F29"/>
  <c r="D29"/>
  <c r="C29"/>
  <c r="E28"/>
  <c r="G28" s="1"/>
  <c r="F27"/>
  <c r="D27"/>
  <c r="C27"/>
  <c r="E26"/>
  <c r="G26" s="1"/>
  <c r="F25"/>
  <c r="D25"/>
  <c r="C25"/>
  <c r="E25" s="1"/>
  <c r="G25" s="1"/>
  <c r="E24"/>
  <c r="G24" s="1"/>
  <c r="E23"/>
  <c r="G23" s="1"/>
  <c r="G22"/>
  <c r="E22"/>
  <c r="E21"/>
  <c r="G21" s="1"/>
  <c r="E20"/>
  <c r="G20" s="1"/>
  <c r="F19"/>
  <c r="D19"/>
  <c r="C19"/>
  <c r="E18"/>
  <c r="G18" s="1"/>
  <c r="C17"/>
  <c r="E17" s="1"/>
  <c r="G17" s="1"/>
  <c r="F16"/>
  <c r="D16"/>
  <c r="E15"/>
  <c r="G15" s="1"/>
  <c r="E14"/>
  <c r="G14" s="1"/>
  <c r="E13"/>
  <c r="G13" s="1"/>
  <c r="F12"/>
  <c r="D12"/>
  <c r="C12"/>
  <c r="E11"/>
  <c r="G11" s="1"/>
  <c r="F10"/>
  <c r="D10"/>
  <c r="C10"/>
  <c r="E9"/>
  <c r="G9" s="1"/>
  <c r="F8"/>
  <c r="D8"/>
  <c r="C8"/>
  <c r="F67" i="4"/>
  <c r="F69"/>
  <c r="F71"/>
  <c r="E27" i="7" l="1"/>
  <c r="G27" s="1"/>
  <c r="D37"/>
  <c r="E37" s="1"/>
  <c r="G68"/>
  <c r="C16"/>
  <c r="E16" s="1"/>
  <c r="G16" s="1"/>
  <c r="G70"/>
  <c r="E8"/>
  <c r="E10"/>
  <c r="D49"/>
  <c r="D34" s="1"/>
  <c r="D33" s="1"/>
  <c r="D72" s="1"/>
  <c r="D73" s="1"/>
  <c r="E63"/>
  <c r="G63" s="1"/>
  <c r="C7"/>
  <c r="C34"/>
  <c r="C33" s="1"/>
  <c r="C72" s="1"/>
  <c r="E19"/>
  <c r="G19" s="1"/>
  <c r="G66"/>
  <c r="G8"/>
  <c r="G10"/>
  <c r="F7"/>
  <c r="E49"/>
  <c r="D7"/>
  <c r="E7" s="1"/>
  <c r="E12"/>
  <c r="G12" s="1"/>
  <c r="E29"/>
  <c r="G29" s="1"/>
  <c r="E35"/>
  <c r="G35" s="1"/>
  <c r="F59"/>
  <c r="G59" s="1"/>
  <c r="F58"/>
  <c r="G58" s="1"/>
  <c r="F37"/>
  <c r="G37" s="1"/>
  <c r="G47"/>
  <c r="E34" l="1"/>
  <c r="E33" s="1"/>
  <c r="G7"/>
  <c r="C73"/>
  <c r="E72"/>
  <c r="E73"/>
  <c r="F49"/>
  <c r="G49" l="1"/>
  <c r="G34" s="1"/>
  <c r="F34"/>
  <c r="F33" s="1"/>
  <c r="F72" s="1"/>
  <c r="H33" l="1"/>
  <c r="G33"/>
  <c r="F73"/>
  <c r="G73" s="1"/>
  <c r="G74" s="1"/>
  <c r="G72"/>
  <c r="E42" i="4" l="1"/>
  <c r="G42"/>
  <c r="E40"/>
  <c r="G40"/>
  <c r="E41"/>
  <c r="G41" s="1"/>
  <c r="F64"/>
  <c r="F36"/>
  <c r="F30"/>
  <c r="F28"/>
  <c r="F26"/>
  <c r="F20"/>
  <c r="F17"/>
  <c r="F13"/>
  <c r="F11"/>
  <c r="F9"/>
  <c r="D64"/>
  <c r="E65"/>
  <c r="G65" s="1"/>
  <c r="E66"/>
  <c r="E64" l="1"/>
  <c r="G66"/>
  <c r="G64"/>
  <c r="F8"/>
  <c r="E43"/>
  <c r="G43" s="1"/>
  <c r="E44"/>
  <c r="G44" s="1"/>
  <c r="D48" l="1"/>
  <c r="E61"/>
  <c r="G61" s="1"/>
  <c r="D60"/>
  <c r="D59"/>
  <c r="C71"/>
  <c r="E71" s="1"/>
  <c r="G71" s="1"/>
  <c r="C69"/>
  <c r="E69" s="1"/>
  <c r="G69" s="1"/>
  <c r="C67"/>
  <c r="E67" s="1"/>
  <c r="G67" s="1"/>
  <c r="E68"/>
  <c r="G68" s="1"/>
  <c r="E70"/>
  <c r="G70" s="1"/>
  <c r="E72"/>
  <c r="G72" s="1"/>
  <c r="E10" l="1"/>
  <c r="G10" s="1"/>
  <c r="E12"/>
  <c r="G12" s="1"/>
  <c r="E14"/>
  <c r="G14" s="1"/>
  <c r="E15"/>
  <c r="G15" s="1"/>
  <c r="E16"/>
  <c r="G16" s="1"/>
  <c r="E19"/>
  <c r="G19" s="1"/>
  <c r="E21"/>
  <c r="G21" s="1"/>
  <c r="E22"/>
  <c r="G22" s="1"/>
  <c r="E23"/>
  <c r="G23" s="1"/>
  <c r="E24"/>
  <c r="G24" s="1"/>
  <c r="E25"/>
  <c r="G25" s="1"/>
  <c r="E27"/>
  <c r="G27" s="1"/>
  <c r="E29"/>
  <c r="G29" s="1"/>
  <c r="E31"/>
  <c r="G31" s="1"/>
  <c r="E32"/>
  <c r="G32" s="1"/>
  <c r="E33"/>
  <c r="G33" s="1"/>
  <c r="E37"/>
  <c r="G37" s="1"/>
  <c r="E39"/>
  <c r="G39" s="1"/>
  <c r="E45"/>
  <c r="G45" s="1"/>
  <c r="E46"/>
  <c r="G46" s="1"/>
  <c r="E47"/>
  <c r="G47" s="1"/>
  <c r="E48"/>
  <c r="F48" s="1"/>
  <c r="E49"/>
  <c r="G49" s="1"/>
  <c r="E51"/>
  <c r="G51" s="1"/>
  <c r="E52"/>
  <c r="G52" s="1"/>
  <c r="E53"/>
  <c r="G53" s="1"/>
  <c r="E54"/>
  <c r="G54" s="1"/>
  <c r="E55"/>
  <c r="G55" s="1"/>
  <c r="E56"/>
  <c r="G56" s="1"/>
  <c r="E57"/>
  <c r="G57" s="1"/>
  <c r="E58"/>
  <c r="G58" s="1"/>
  <c r="E59"/>
  <c r="F59" s="1"/>
  <c r="E60"/>
  <c r="E62"/>
  <c r="G62" s="1"/>
  <c r="E63"/>
  <c r="G63" s="1"/>
  <c r="D50"/>
  <c r="D38"/>
  <c r="D36"/>
  <c r="D30"/>
  <c r="D28"/>
  <c r="D26"/>
  <c r="D20"/>
  <c r="D17"/>
  <c r="D13"/>
  <c r="D11"/>
  <c r="D9"/>
  <c r="F60" l="1"/>
  <c r="G60" s="1"/>
  <c r="G59"/>
  <c r="F50"/>
  <c r="G48"/>
  <c r="F38"/>
  <c r="F35" s="1"/>
  <c r="F34" s="1"/>
  <c r="F73" s="1"/>
  <c r="F74" s="1"/>
  <c r="D35"/>
  <c r="D34" s="1"/>
  <c r="D8"/>
  <c r="D73" l="1"/>
  <c r="D74"/>
  <c r="C64" l="1"/>
  <c r="C50"/>
  <c r="E50" s="1"/>
  <c r="G50" s="1"/>
  <c r="C38"/>
  <c r="E38" s="1"/>
  <c r="G38" s="1"/>
  <c r="C36"/>
  <c r="C30"/>
  <c r="E30" s="1"/>
  <c r="G30" s="1"/>
  <c r="C28"/>
  <c r="C26"/>
  <c r="E26" s="1"/>
  <c r="G26" s="1"/>
  <c r="C20"/>
  <c r="E20" s="1"/>
  <c r="G20" s="1"/>
  <c r="C18"/>
  <c r="E18" s="1"/>
  <c r="G18" s="1"/>
  <c r="C13"/>
  <c r="E13" s="1"/>
  <c r="G13" s="1"/>
  <c r="C11"/>
  <c r="E11" s="1"/>
  <c r="G11" s="1"/>
  <c r="C9"/>
  <c r="E9" s="1"/>
  <c r="G9" s="1"/>
  <c r="C35" l="1"/>
  <c r="C34" s="1"/>
  <c r="E28"/>
  <c r="G28" s="1"/>
  <c r="E36"/>
  <c r="C17"/>
  <c r="E17" s="1"/>
  <c r="G17" s="1"/>
  <c r="E35" l="1"/>
  <c r="E34" s="1"/>
  <c r="G36"/>
  <c r="G35" s="1"/>
  <c r="C73"/>
  <c r="C8"/>
  <c r="E8" s="1"/>
  <c r="G8" s="1"/>
  <c r="H34" l="1"/>
  <c r="G34"/>
  <c r="C74"/>
  <c r="E74" s="1"/>
  <c r="G74" s="1"/>
  <c r="G75" s="1"/>
  <c r="E73"/>
  <c r="G73" s="1"/>
</calcChain>
</file>

<file path=xl/sharedStrings.xml><?xml version="1.0" encoding="utf-8"?>
<sst xmlns="http://schemas.openxmlformats.org/spreadsheetml/2006/main" count="283" uniqueCount="125">
  <si>
    <t xml:space="preserve"> Наименование показателя</t>
  </si>
  <si>
    <t>Код дохода</t>
  </si>
  <si>
    <t>руб.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</si>
  <si>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</si>
  <si>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</si>
  <si>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</si>
  <si>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</si>
  <si>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</si>
  <si>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</si>
  <si>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</si>
  <si>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</si>
  <si>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</si>
  <si>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</si>
  <si>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</si>
  <si>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</si>
  <si>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</si>
  <si>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</si>
  <si>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</si>
  <si>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</si>
  <si>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</si>
  <si>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</si>
  <si>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</si>
  <si>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</si>
  <si>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</si>
  <si>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</si>
  <si>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</si>
  <si>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</si>
  <si>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</si>
  <si>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</si>
  <si>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</si>
  <si>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</si>
  <si>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</si>
  <si>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</si>
  <si>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</si>
  <si>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</si>
  <si>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</si>
  <si>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1 11 07015 05 0000 120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</si>
  <si>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</si>
  <si>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</si>
  <si>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</si>
  <si>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</si>
  <si>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</si>
  <si>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</si>
  <si>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</si>
  <si>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</si>
  <si>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</si>
  <si>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</si>
  <si>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</si>
  <si>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</si>
  <si>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</si>
  <si>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</si>
  <si>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</si>
  <si>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</si>
  <si>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</si>
  <si>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</si>
  <si>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</si>
  <si>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</si>
  <si>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</si>
  <si>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</si>
  <si>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</si>
  <si>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</si>
  <si>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</si>
  <si>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Субвенции бюджетам субъектов Российской Федерации и муниципальных образований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</si>
  <si>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</si>
  <si>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</si>
  <si>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</si>
  <si>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</si>
  <si>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выплате вознаграждений профессиональным опекунам</t>
  </si>
  <si>
    <t>Субвенции на осуществление государственных полномочий по формированию торгового реестра</t>
  </si>
  <si>
    <t xml:space="preserve">ВСЕГО ДОХОДОВ </t>
  </si>
  <si>
    <t>ВСЕГО безвозмездных поступлений</t>
  </si>
  <si>
    <t>2 02 35118 00 0000 151</t>
  </si>
  <si>
    <t>Субсидии на создание условий для обеспечения поселений и жителей городских округов услугами торговли</t>
  </si>
  <si>
    <t>2 02 30000 00 0000 151</t>
  </si>
  <si>
    <t>2 02 20000 00 0000 151</t>
  </si>
  <si>
    <t>2 02 30024 05 0000 151</t>
  </si>
  <si>
    <t>2 02 30029 05 0000 151</t>
  </si>
  <si>
    <t>2 02 10000 00 0000 151</t>
  </si>
  <si>
    <t>Субсидии на мероприятия по проведению оздоровительной кампании детей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</si>
  <si>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</si>
  <si>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</si>
  <si>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</si>
  <si>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</si>
  <si>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</si>
  <si>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Иные межбюджетные трансферты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</si>
  <si>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2 02 15001 05 0000 151</t>
  </si>
  <si>
    <t>Безвозмездные поступления от других бюджетов бюджетной системы Российской Федерации</t>
  </si>
  <si>
    <t>2 02 39999 05 0000 151</t>
  </si>
  <si>
    <t>2 02 35082 05 0000 151</t>
  </si>
  <si>
    <t>2 02 40000 00 0000 151</t>
  </si>
  <si>
    <t>2 02 49999 05 0000 151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</si>
  <si>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</si>
  <si>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</si>
  <si>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</si>
  <si>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</si>
  <si>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</si>
  <si>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Прочие безвозмездные поступления</t>
  </si>
  <si>
    <t>Прочие безвозмездные поступления в бюджеты муниципальных районов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</si>
  <si>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</si>
  <si>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</si>
  <si>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Возврат остатков, имеющих целевое назначение, прошлых лет</t>
  </si>
  <si>
    <t>2 19 00000 00 0000 000</t>
  </si>
  <si>
    <t>2 19 60010 05 0000 151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</si>
  <si>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</si>
  <si>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2 18 60010 05 0000 151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</si>
  <si>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</si>
  <si>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20705030050000180</t>
  </si>
  <si>
    <t>2 07 00000 00 0000 000</t>
  </si>
  <si>
    <t>Прогнозируемое поступление доходов бюджета МО "Устьянский муниципальный район" на 2017 год.</t>
  </si>
  <si>
    <t xml:space="preserve">Субсидия для возмещения расходов, по предоставлению мер социальной поддержки по компенсации расходов на оплату жилых помещений, отопления и освещения педработникам образовательных организаций  в сельских населенных пунктах, рабочих посёлках </t>
  </si>
  <si>
    <t>Дотации  бюджетам субъектов  Российской Федерации и муниципальных образований</t>
  </si>
  <si>
    <t>Прочие безвозмездные поступления от других бюджетов бюджетной системы</t>
  </si>
  <si>
    <t>Приложение № 4 к решению сессии                     пятого созыва Собрания депутатов                      №426 от 23.12.2016 года</t>
  </si>
  <si>
    <t>2 02 20216 05 0000 151</t>
  </si>
  <si>
    <t>2 02 29999 05 0000 151</t>
  </si>
  <si>
    <t>2 02 04014 05 0000 151</t>
  </si>
  <si>
    <t>Субсидии бюджетам муниципальных районов на поддержку отрасли культуры</t>
  </si>
  <si>
    <t>2 02 25519 05 0000 151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</si>
  <si>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</si>
  <si>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2 02 25558 05 0000 151</t>
  </si>
  <si>
    <t>Субсидии на общественно-значимые культурные мероприятия в рамках проекта "ЛЮБО-ДОРОГО</t>
  </si>
  <si>
    <t>Прогнозируемое поступление доходов бюджета                                                                                                                                                                  МО "Устьянский муниципальный район" на 2017 год.</t>
  </si>
  <si>
    <t xml:space="preserve">Средства, передаваемые бюджетам муниципальных районов из бюджетов поселений по соглашениями </t>
  </si>
  <si>
    <t>Приложение № 2 к решению сессии                     пятого созыва Собрания депутатов                      № 452 от 31.03.2017 года</t>
  </si>
  <si>
    <t>Приложение № 1 к решению сессии                     пятого созыва Собрания депутатов                      № 436 от 17.02.2017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</si>
</sst>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83">
    <xf numFmtId="0" fontId="0" fillId="0" borderId="0" xfId="0"/>
    <xf numFmtId="0" fontId="4" fillId="2" borderId="2" xfId="1" applyFont="1" applyFill="1" applyBorder="1" applyAlignment="1">
      <alignment horizontal="center" vertical="center"/>
    </xf>
    <xf numFmtId="4" fontId="9" fillId="2" borderId="2" xfId="2" applyNumberFormat="1" applyFont="1" applyFill="1" applyBorder="1" applyAlignment="1">
      <alignment vertical="center" wrapText="1"/>
    </xf>
    <xf numFmtId="4" fontId="9" fillId="2" borderId="2" xfId="2" applyNumberFormat="1" applyFont="1" applyFill="1" applyBorder="1" applyAlignment="1"/>
    <xf numFmtId="4" fontId="4" fillId="2" borderId="2" xfId="2" applyNumberFormat="1" applyFont="1" applyFill="1" applyBorder="1" applyAlignment="1"/>
    <xf numFmtId="4" fontId="6" fillId="2" borderId="2" xfId="2" applyNumberFormat="1" applyFont="1" applyFill="1" applyBorder="1" applyAlignment="1"/>
    <xf numFmtId="4" fontId="6" fillId="2" borderId="2" xfId="2" applyNumberFormat="1" applyFont="1" applyFill="1" applyBorder="1" applyAlignment="1">
      <alignment wrapText="1"/>
    </xf>
    <xf numFmtId="4" fontId="4" fillId="2" borderId="2" xfId="2" applyNumberFormat="1" applyFont="1" applyFill="1" applyBorder="1" applyAlignment="1">
      <alignment wrapText="1"/>
    </xf>
    <xf numFmtId="4" fontId="4" fillId="2" borderId="0" xfId="2" applyNumberFormat="1" applyFont="1" applyFill="1" applyAlignment="1">
      <alignment wrapText="1"/>
    </xf>
    <xf numFmtId="4" fontId="9" fillId="2" borderId="2" xfId="2" applyNumberFormat="1" applyFont="1" applyFill="1" applyBorder="1" applyAlignment="1">
      <alignment wrapText="1"/>
    </xf>
    <xf numFmtId="4" fontId="9" fillId="2" borderId="2" xfId="2" applyNumberFormat="1" applyFont="1" applyFill="1" applyBorder="1" applyAlignment="1">
      <alignment vertical="center"/>
    </xf>
    <xf numFmtId="4" fontId="9" fillId="2" borderId="2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wrapText="1"/>
    </xf>
    <xf numFmtId="0" fontId="6" fillId="2" borderId="0" xfId="1" applyFont="1" applyFill="1"/>
    <xf numFmtId="0" fontId="4" fillId="2" borderId="0" xfId="1" applyNumberFormat="1" applyFont="1" applyFill="1" applyAlignment="1">
      <alignment horizontal="left"/>
    </xf>
    <xf numFmtId="4" fontId="5" fillId="2" borderId="0" xfId="1" applyNumberFormat="1" applyFont="1" applyFill="1" applyBorder="1" applyAlignment="1">
      <alignment horizontal="right"/>
    </xf>
    <xf numFmtId="0" fontId="4" fillId="2" borderId="0" xfId="1" applyFont="1" applyFill="1"/>
    <xf numFmtId="0" fontId="9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2" borderId="0" xfId="1" applyFont="1" applyFill="1"/>
    <xf numFmtId="0" fontId="9" fillId="2" borderId="2" xfId="1" applyFont="1" applyFill="1" applyBorder="1" applyAlignment="1">
      <alignment horizontal="left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justify"/>
    </xf>
    <xf numFmtId="49" fontId="5" fillId="2" borderId="2" xfId="1" applyNumberFormat="1" applyFont="1" applyFill="1" applyBorder="1" applyAlignment="1">
      <alignment horizontal="center" wrapText="1"/>
    </xf>
    <xf numFmtId="0" fontId="4" fillId="2" borderId="2" xfId="1" applyFont="1" applyFill="1" applyBorder="1" applyAlignment="1">
      <alignment wrapText="1"/>
    </xf>
    <xf numFmtId="0" fontId="4" fillId="2" borderId="2" xfId="1" applyNumberFormat="1" applyFont="1" applyFill="1" applyBorder="1" applyAlignment="1">
      <alignment horizontal="justify" wrapText="1"/>
    </xf>
    <xf numFmtId="49" fontId="4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/>
    </xf>
    <xf numFmtId="49" fontId="4" fillId="2" borderId="2" xfId="3" applyNumberFormat="1" applyFont="1" applyFill="1" applyBorder="1" applyAlignment="1">
      <alignment vertical="center" wrapText="1"/>
    </xf>
    <xf numFmtId="49" fontId="5" fillId="2" borderId="2" xfId="3" applyNumberFormat="1" applyFont="1" applyFill="1" applyBorder="1" applyAlignment="1">
      <alignment horizontal="center"/>
    </xf>
    <xf numFmtId="0" fontId="4" fillId="2" borderId="2" xfId="3" applyNumberFormat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wrapText="1"/>
    </xf>
    <xf numFmtId="0" fontId="12" fillId="2" borderId="2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wrapText="1"/>
    </xf>
    <xf numFmtId="0" fontId="9" fillId="2" borderId="0" xfId="1" applyFont="1" applyFill="1" applyAlignment="1">
      <alignment horizontal="center"/>
    </xf>
    <xf numFmtId="0" fontId="4" fillId="2" borderId="2" xfId="3" applyFont="1" applyFill="1" applyBorder="1" applyAlignment="1">
      <alignment horizontal="left" vertical="center" wrapText="1"/>
    </xf>
    <xf numFmtId="0" fontId="5" fillId="2" borderId="2" xfId="4" applyFont="1" applyFill="1" applyBorder="1" applyAlignment="1">
      <alignment horizontal="center" wrapText="1"/>
    </xf>
    <xf numFmtId="2" fontId="14" fillId="2" borderId="2" xfId="0" applyNumberFormat="1" applyFont="1" applyFill="1" applyBorder="1" applyAlignment="1">
      <alignment vertical="top" wrapText="1"/>
    </xf>
    <xf numFmtId="0" fontId="9" fillId="2" borderId="2" xfId="1" applyFont="1" applyFill="1" applyBorder="1" applyAlignment="1">
      <alignment horizontal="justify" vertical="center" wrapText="1"/>
    </xf>
    <xf numFmtId="0" fontId="9" fillId="2" borderId="0" xfId="1" applyFont="1" applyFill="1" applyAlignment="1">
      <alignment vertical="center"/>
    </xf>
    <xf numFmtId="0" fontId="4" fillId="2" borderId="2" xfId="3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center"/>
    </xf>
    <xf numFmtId="0" fontId="4" fillId="2" borderId="2" xfId="1" applyFont="1" applyFill="1" applyBorder="1" applyAlignment="1">
      <alignment horizontal="justify" vertical="center" wrapText="1"/>
    </xf>
    <xf numFmtId="1" fontId="5" fillId="2" borderId="2" xfId="4" applyNumberFormat="1" applyFont="1" applyFill="1" applyBorder="1" applyAlignment="1">
      <alignment horizontal="center" wrapText="1"/>
    </xf>
    <xf numFmtId="0" fontId="4" fillId="2" borderId="2" xfId="4" applyFont="1" applyFill="1" applyBorder="1" applyAlignment="1">
      <alignment vertical="top" wrapText="1"/>
    </xf>
    <xf numFmtId="0" fontId="4" fillId="2" borderId="2" xfId="1" applyFont="1" applyFill="1" applyBorder="1" applyAlignment="1">
      <alignment vertical="top" wrapText="1"/>
    </xf>
    <xf numFmtId="0" fontId="9" fillId="2" borderId="2" xfId="1" applyFont="1" applyFill="1" applyBorder="1" applyAlignment="1">
      <alignment vertical="center"/>
    </xf>
    <xf numFmtId="0" fontId="5" fillId="2" borderId="0" xfId="1" applyFont="1" applyFill="1" applyAlignment="1">
      <alignment horizontal="center"/>
    </xf>
    <xf numFmtId="0" fontId="13" fillId="2" borderId="2" xfId="10" applyFont="1" applyFill="1" applyBorder="1" applyAlignment="1">
      <alignment horizontal="center"/>
    </xf>
    <xf numFmtId="0" fontId="13" fillId="2" borderId="2" xfId="10" applyFont="1" applyFill="1" applyBorder="1" applyAlignment="1">
      <alignment horizontal="center" vertical="center"/>
    </xf>
    <xf numFmtId="4" fontId="4" fillId="2" borderId="2" xfId="1" applyNumberFormat="1" applyFont="1" applyFill="1" applyBorder="1"/>
    <xf numFmtId="2" fontId="9" fillId="2" borderId="2" xfId="0" applyNumberFormat="1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center" wrapText="1"/>
    </xf>
    <xf numFmtId="4" fontId="9" fillId="2" borderId="2" xfId="1" applyNumberFormat="1" applyFont="1" applyFill="1" applyBorder="1"/>
    <xf numFmtId="4" fontId="16" fillId="2" borderId="2" xfId="0" applyNumberFormat="1" applyFont="1" applyFill="1" applyBorder="1" applyAlignment="1">
      <alignment horizontal="center" vertical="center" wrapText="1"/>
    </xf>
    <xf numFmtId="0" fontId="4" fillId="2" borderId="2" xfId="1" applyFont="1" applyFill="1" applyBorder="1"/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wrapText="1"/>
    </xf>
    <xf numFmtId="0" fontId="9" fillId="2" borderId="2" xfId="1" applyFont="1" applyFill="1" applyBorder="1"/>
    <xf numFmtId="0" fontId="10" fillId="2" borderId="0" xfId="1" applyFont="1" applyFill="1" applyAlignment="1">
      <alignment horizontal="center"/>
    </xf>
    <xf numFmtId="0" fontId="9" fillId="2" borderId="0" xfId="1" applyFont="1" applyFill="1"/>
    <xf numFmtId="4" fontId="4" fillId="2" borderId="2" xfId="3" applyNumberFormat="1" applyFont="1" applyFill="1" applyBorder="1" applyAlignment="1"/>
    <xf numFmtId="4" fontId="9" fillId="2" borderId="2" xfId="3" applyNumberFormat="1" applyFont="1" applyFill="1" applyBorder="1" applyAlignment="1"/>
    <xf numFmtId="4" fontId="4" fillId="2" borderId="0" xfId="1" applyNumberFormat="1" applyFont="1" applyFill="1" applyBorder="1" applyAlignment="1"/>
    <xf numFmtId="4" fontId="4" fillId="2" borderId="0" xfId="1" applyNumberFormat="1" applyFont="1" applyFill="1"/>
    <xf numFmtId="0" fontId="4" fillId="2" borderId="2" xfId="0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center" wrapText="1"/>
    </xf>
    <xf numFmtId="4" fontId="4" fillId="2" borderId="2" xfId="1" applyNumberFormat="1" applyFont="1" applyFill="1" applyBorder="1" applyAlignment="1">
      <alignment vertical="center" wrapText="1"/>
    </xf>
    <xf numFmtId="1" fontId="10" fillId="2" borderId="2" xfId="1" applyNumberFormat="1" applyFont="1" applyFill="1" applyBorder="1" applyAlignment="1">
      <alignment horizontal="center" vertical="center" wrapText="1"/>
    </xf>
    <xf numFmtId="4" fontId="9" fillId="2" borderId="0" xfId="1" applyNumberFormat="1" applyFont="1" applyFill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2" borderId="0" xfId="1" applyFont="1" applyFill="1" applyBorder="1" applyAlignment="1">
      <alignment horizontal="right" wrapText="1"/>
    </xf>
    <xf numFmtId="0" fontId="6" fillId="2" borderId="0" xfId="1" applyFont="1" applyFill="1" applyAlignment="1">
      <alignment horizontal="right" wrapText="1"/>
    </xf>
    <xf numFmtId="0" fontId="7" fillId="2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right" wrapText="1"/>
    </xf>
  </cellXfs>
  <cellStyles count="12">
    <cellStyle name="Обычный" xfId="0" builtinId="0"/>
    <cellStyle name="Обычный 2" xfId="3"/>
    <cellStyle name="Обычный 3" xfId="5"/>
    <cellStyle name="Обычный 3 2" xfId="6"/>
    <cellStyle name="Обычный 3 3" xfId="10"/>
    <cellStyle name="Обычный_Приложение 5 - прогноз доходов" xfId="1"/>
    <cellStyle name="Обычный_Таб.к пояснительной записке 2013г.МР" xfId="4"/>
    <cellStyle name="Процентный 2" xfId="7"/>
    <cellStyle name="Процентный 3" xfId="8"/>
    <cellStyle name="Финансовый 2" xfId="2"/>
    <cellStyle name="Финансовый 3" xfId="9"/>
    <cellStyle name="Финансовый 3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0"/>
  <sheetViews>
    <sheetView topLeftCell="A5" workbookViewId="0">
      <selection activeCell="A65" sqref="A65"/>
    </sheetView>
  </sheetViews>
  <sheetFormatPr defaultColWidth="8" defaultRowHeight="12.75"/>
  <cols>
    <col min="1" max="1" width="58.140625" style="16" customWidth="1"/>
    <col min="2" max="2" width="18.5703125" style="51" customWidth="1"/>
    <col min="3" max="4" width="16.140625" style="8" hidden="1" customWidth="1"/>
    <col min="5" max="5" width="15.140625" style="8" customWidth="1"/>
    <col min="6" max="6" width="12" style="8" customWidth="1"/>
    <col min="7" max="7" width="14.42578125" style="8" customWidth="1"/>
    <col min="8" max="8" width="18.140625" style="16" customWidth="1"/>
    <col min="9" max="226" width="8" style="16"/>
    <col min="227" max="227" width="69.85546875" style="16" customWidth="1"/>
    <col min="228" max="228" width="21.7109375" style="16" customWidth="1"/>
    <col min="229" max="229" width="0" style="16" hidden="1" customWidth="1"/>
    <col min="230" max="230" width="15.5703125" style="16" customWidth="1"/>
    <col min="231" max="234" width="0" style="16" hidden="1" customWidth="1"/>
    <col min="235" max="235" width="8" style="16"/>
    <col min="236" max="236" width="13.7109375" style="16" customWidth="1"/>
    <col min="237" max="482" width="8" style="16"/>
    <col min="483" max="483" width="69.85546875" style="16" customWidth="1"/>
    <col min="484" max="484" width="21.7109375" style="16" customWidth="1"/>
    <col min="485" max="485" width="0" style="16" hidden="1" customWidth="1"/>
    <col min="486" max="486" width="15.5703125" style="16" customWidth="1"/>
    <col min="487" max="490" width="0" style="16" hidden="1" customWidth="1"/>
    <col min="491" max="491" width="8" style="16"/>
    <col min="492" max="492" width="13.7109375" style="16" customWidth="1"/>
    <col min="493" max="738" width="8" style="16"/>
    <col min="739" max="739" width="69.85546875" style="16" customWidth="1"/>
    <col min="740" max="740" width="21.7109375" style="16" customWidth="1"/>
    <col min="741" max="741" width="0" style="16" hidden="1" customWidth="1"/>
    <col min="742" max="742" width="15.5703125" style="16" customWidth="1"/>
    <col min="743" max="746" width="0" style="16" hidden="1" customWidth="1"/>
    <col min="747" max="747" width="8" style="16"/>
    <col min="748" max="748" width="13.7109375" style="16" customWidth="1"/>
    <col min="749" max="994" width="8" style="16"/>
    <col min="995" max="995" width="69.85546875" style="16" customWidth="1"/>
    <col min="996" max="996" width="21.7109375" style="16" customWidth="1"/>
    <col min="997" max="997" width="0" style="16" hidden="1" customWidth="1"/>
    <col min="998" max="998" width="15.5703125" style="16" customWidth="1"/>
    <col min="999" max="1002" width="0" style="16" hidden="1" customWidth="1"/>
    <col min="1003" max="1003" width="8" style="16"/>
    <col min="1004" max="1004" width="13.7109375" style="16" customWidth="1"/>
    <col min="1005" max="1250" width="8" style="16"/>
    <col min="1251" max="1251" width="69.85546875" style="16" customWidth="1"/>
    <col min="1252" max="1252" width="21.7109375" style="16" customWidth="1"/>
    <col min="1253" max="1253" width="0" style="16" hidden="1" customWidth="1"/>
    <col min="1254" max="1254" width="15.5703125" style="16" customWidth="1"/>
    <col min="1255" max="1258" width="0" style="16" hidden="1" customWidth="1"/>
    <col min="1259" max="1259" width="8" style="16"/>
    <col min="1260" max="1260" width="13.7109375" style="16" customWidth="1"/>
    <col min="1261" max="1506" width="8" style="16"/>
    <col min="1507" max="1507" width="69.85546875" style="16" customWidth="1"/>
    <col min="1508" max="1508" width="21.7109375" style="16" customWidth="1"/>
    <col min="1509" max="1509" width="0" style="16" hidden="1" customWidth="1"/>
    <col min="1510" max="1510" width="15.5703125" style="16" customWidth="1"/>
    <col min="1511" max="1514" width="0" style="16" hidden="1" customWidth="1"/>
    <col min="1515" max="1515" width="8" style="16"/>
    <col min="1516" max="1516" width="13.7109375" style="16" customWidth="1"/>
    <col min="1517" max="1762" width="8" style="16"/>
    <col min="1763" max="1763" width="69.85546875" style="16" customWidth="1"/>
    <col min="1764" max="1764" width="21.7109375" style="16" customWidth="1"/>
    <col min="1765" max="1765" width="0" style="16" hidden="1" customWidth="1"/>
    <col min="1766" max="1766" width="15.5703125" style="16" customWidth="1"/>
    <col min="1767" max="1770" width="0" style="16" hidden="1" customWidth="1"/>
    <col min="1771" max="1771" width="8" style="16"/>
    <col min="1772" max="1772" width="13.7109375" style="16" customWidth="1"/>
    <col min="1773" max="2018" width="8" style="16"/>
    <col min="2019" max="2019" width="69.85546875" style="16" customWidth="1"/>
    <col min="2020" max="2020" width="21.7109375" style="16" customWidth="1"/>
    <col min="2021" max="2021" width="0" style="16" hidden="1" customWidth="1"/>
    <col min="2022" max="2022" width="15.5703125" style="16" customWidth="1"/>
    <col min="2023" max="2026" width="0" style="16" hidden="1" customWidth="1"/>
    <col min="2027" max="2027" width="8" style="16"/>
    <col min="2028" max="2028" width="13.7109375" style="16" customWidth="1"/>
    <col min="2029" max="2274" width="8" style="16"/>
    <col min="2275" max="2275" width="69.85546875" style="16" customWidth="1"/>
    <col min="2276" max="2276" width="21.7109375" style="16" customWidth="1"/>
    <col min="2277" max="2277" width="0" style="16" hidden="1" customWidth="1"/>
    <col min="2278" max="2278" width="15.5703125" style="16" customWidth="1"/>
    <col min="2279" max="2282" width="0" style="16" hidden="1" customWidth="1"/>
    <col min="2283" max="2283" width="8" style="16"/>
    <col min="2284" max="2284" width="13.7109375" style="16" customWidth="1"/>
    <col min="2285" max="2530" width="8" style="16"/>
    <col min="2531" max="2531" width="69.85546875" style="16" customWidth="1"/>
    <col min="2532" max="2532" width="21.7109375" style="16" customWidth="1"/>
    <col min="2533" max="2533" width="0" style="16" hidden="1" customWidth="1"/>
    <col min="2534" max="2534" width="15.5703125" style="16" customWidth="1"/>
    <col min="2535" max="2538" width="0" style="16" hidden="1" customWidth="1"/>
    <col min="2539" max="2539" width="8" style="16"/>
    <col min="2540" max="2540" width="13.7109375" style="16" customWidth="1"/>
    <col min="2541" max="2786" width="8" style="16"/>
    <col min="2787" max="2787" width="69.85546875" style="16" customWidth="1"/>
    <col min="2788" max="2788" width="21.7109375" style="16" customWidth="1"/>
    <col min="2789" max="2789" width="0" style="16" hidden="1" customWidth="1"/>
    <col min="2790" max="2790" width="15.5703125" style="16" customWidth="1"/>
    <col min="2791" max="2794" width="0" style="16" hidden="1" customWidth="1"/>
    <col min="2795" max="2795" width="8" style="16"/>
    <col min="2796" max="2796" width="13.7109375" style="16" customWidth="1"/>
    <col min="2797" max="3042" width="8" style="16"/>
    <col min="3043" max="3043" width="69.85546875" style="16" customWidth="1"/>
    <col min="3044" max="3044" width="21.7109375" style="16" customWidth="1"/>
    <col min="3045" max="3045" width="0" style="16" hidden="1" customWidth="1"/>
    <col min="3046" max="3046" width="15.5703125" style="16" customWidth="1"/>
    <col min="3047" max="3050" width="0" style="16" hidden="1" customWidth="1"/>
    <col min="3051" max="3051" width="8" style="16"/>
    <col min="3052" max="3052" width="13.7109375" style="16" customWidth="1"/>
    <col min="3053" max="3298" width="8" style="16"/>
    <col min="3299" max="3299" width="69.85546875" style="16" customWidth="1"/>
    <col min="3300" max="3300" width="21.7109375" style="16" customWidth="1"/>
    <col min="3301" max="3301" width="0" style="16" hidden="1" customWidth="1"/>
    <col min="3302" max="3302" width="15.5703125" style="16" customWidth="1"/>
    <col min="3303" max="3306" width="0" style="16" hidden="1" customWidth="1"/>
    <col min="3307" max="3307" width="8" style="16"/>
    <col min="3308" max="3308" width="13.7109375" style="16" customWidth="1"/>
    <col min="3309" max="3554" width="8" style="16"/>
    <col min="3555" max="3555" width="69.85546875" style="16" customWidth="1"/>
    <col min="3556" max="3556" width="21.7109375" style="16" customWidth="1"/>
    <col min="3557" max="3557" width="0" style="16" hidden="1" customWidth="1"/>
    <col min="3558" max="3558" width="15.5703125" style="16" customWidth="1"/>
    <col min="3559" max="3562" width="0" style="16" hidden="1" customWidth="1"/>
    <col min="3563" max="3563" width="8" style="16"/>
    <col min="3564" max="3564" width="13.7109375" style="16" customWidth="1"/>
    <col min="3565" max="3810" width="8" style="16"/>
    <col min="3811" max="3811" width="69.85546875" style="16" customWidth="1"/>
    <col min="3812" max="3812" width="21.7109375" style="16" customWidth="1"/>
    <col min="3813" max="3813" width="0" style="16" hidden="1" customWidth="1"/>
    <col min="3814" max="3814" width="15.5703125" style="16" customWidth="1"/>
    <col min="3815" max="3818" width="0" style="16" hidden="1" customWidth="1"/>
    <col min="3819" max="3819" width="8" style="16"/>
    <col min="3820" max="3820" width="13.7109375" style="16" customWidth="1"/>
    <col min="3821" max="4066" width="8" style="16"/>
    <col min="4067" max="4067" width="69.85546875" style="16" customWidth="1"/>
    <col min="4068" max="4068" width="21.7109375" style="16" customWidth="1"/>
    <col min="4069" max="4069" width="0" style="16" hidden="1" customWidth="1"/>
    <col min="4070" max="4070" width="15.5703125" style="16" customWidth="1"/>
    <col min="4071" max="4074" width="0" style="16" hidden="1" customWidth="1"/>
    <col min="4075" max="4075" width="8" style="16"/>
    <col min="4076" max="4076" width="13.7109375" style="16" customWidth="1"/>
    <col min="4077" max="4322" width="8" style="16"/>
    <col min="4323" max="4323" width="69.85546875" style="16" customWidth="1"/>
    <col min="4324" max="4324" width="21.7109375" style="16" customWidth="1"/>
    <col min="4325" max="4325" width="0" style="16" hidden="1" customWidth="1"/>
    <col min="4326" max="4326" width="15.5703125" style="16" customWidth="1"/>
    <col min="4327" max="4330" width="0" style="16" hidden="1" customWidth="1"/>
    <col min="4331" max="4331" width="8" style="16"/>
    <col min="4332" max="4332" width="13.7109375" style="16" customWidth="1"/>
    <col min="4333" max="4578" width="8" style="16"/>
    <col min="4579" max="4579" width="69.85546875" style="16" customWidth="1"/>
    <col min="4580" max="4580" width="21.7109375" style="16" customWidth="1"/>
    <col min="4581" max="4581" width="0" style="16" hidden="1" customWidth="1"/>
    <col min="4582" max="4582" width="15.5703125" style="16" customWidth="1"/>
    <col min="4583" max="4586" width="0" style="16" hidden="1" customWidth="1"/>
    <col min="4587" max="4587" width="8" style="16"/>
    <col min="4588" max="4588" width="13.7109375" style="16" customWidth="1"/>
    <col min="4589" max="4834" width="8" style="16"/>
    <col min="4835" max="4835" width="69.85546875" style="16" customWidth="1"/>
    <col min="4836" max="4836" width="21.7109375" style="16" customWidth="1"/>
    <col min="4837" max="4837" width="0" style="16" hidden="1" customWidth="1"/>
    <col min="4838" max="4838" width="15.5703125" style="16" customWidth="1"/>
    <col min="4839" max="4842" width="0" style="16" hidden="1" customWidth="1"/>
    <col min="4843" max="4843" width="8" style="16"/>
    <col min="4844" max="4844" width="13.7109375" style="16" customWidth="1"/>
    <col min="4845" max="5090" width="8" style="16"/>
    <col min="5091" max="5091" width="69.85546875" style="16" customWidth="1"/>
    <col min="5092" max="5092" width="21.7109375" style="16" customWidth="1"/>
    <col min="5093" max="5093" width="0" style="16" hidden="1" customWidth="1"/>
    <col min="5094" max="5094" width="15.5703125" style="16" customWidth="1"/>
    <col min="5095" max="5098" width="0" style="16" hidden="1" customWidth="1"/>
    <col min="5099" max="5099" width="8" style="16"/>
    <col min="5100" max="5100" width="13.7109375" style="16" customWidth="1"/>
    <col min="5101" max="5346" width="8" style="16"/>
    <col min="5347" max="5347" width="69.85546875" style="16" customWidth="1"/>
    <col min="5348" max="5348" width="21.7109375" style="16" customWidth="1"/>
    <col min="5349" max="5349" width="0" style="16" hidden="1" customWidth="1"/>
    <col min="5350" max="5350" width="15.5703125" style="16" customWidth="1"/>
    <col min="5351" max="5354" width="0" style="16" hidden="1" customWidth="1"/>
    <col min="5355" max="5355" width="8" style="16"/>
    <col min="5356" max="5356" width="13.7109375" style="16" customWidth="1"/>
    <col min="5357" max="5602" width="8" style="16"/>
    <col min="5603" max="5603" width="69.85546875" style="16" customWidth="1"/>
    <col min="5604" max="5604" width="21.7109375" style="16" customWidth="1"/>
    <col min="5605" max="5605" width="0" style="16" hidden="1" customWidth="1"/>
    <col min="5606" max="5606" width="15.5703125" style="16" customWidth="1"/>
    <col min="5607" max="5610" width="0" style="16" hidden="1" customWidth="1"/>
    <col min="5611" max="5611" width="8" style="16"/>
    <col min="5612" max="5612" width="13.7109375" style="16" customWidth="1"/>
    <col min="5613" max="5858" width="8" style="16"/>
    <col min="5859" max="5859" width="69.85546875" style="16" customWidth="1"/>
    <col min="5860" max="5860" width="21.7109375" style="16" customWidth="1"/>
    <col min="5861" max="5861" width="0" style="16" hidden="1" customWidth="1"/>
    <col min="5862" max="5862" width="15.5703125" style="16" customWidth="1"/>
    <col min="5863" max="5866" width="0" style="16" hidden="1" customWidth="1"/>
    <col min="5867" max="5867" width="8" style="16"/>
    <col min="5868" max="5868" width="13.7109375" style="16" customWidth="1"/>
    <col min="5869" max="6114" width="8" style="16"/>
    <col min="6115" max="6115" width="69.85546875" style="16" customWidth="1"/>
    <col min="6116" max="6116" width="21.7109375" style="16" customWidth="1"/>
    <col min="6117" max="6117" width="0" style="16" hidden="1" customWidth="1"/>
    <col min="6118" max="6118" width="15.5703125" style="16" customWidth="1"/>
    <col min="6119" max="6122" width="0" style="16" hidden="1" customWidth="1"/>
    <col min="6123" max="6123" width="8" style="16"/>
    <col min="6124" max="6124" width="13.7109375" style="16" customWidth="1"/>
    <col min="6125" max="6370" width="8" style="16"/>
    <col min="6371" max="6371" width="69.85546875" style="16" customWidth="1"/>
    <col min="6372" max="6372" width="21.7109375" style="16" customWidth="1"/>
    <col min="6373" max="6373" width="0" style="16" hidden="1" customWidth="1"/>
    <col min="6374" max="6374" width="15.5703125" style="16" customWidth="1"/>
    <col min="6375" max="6378" width="0" style="16" hidden="1" customWidth="1"/>
    <col min="6379" max="6379" width="8" style="16"/>
    <col min="6380" max="6380" width="13.7109375" style="16" customWidth="1"/>
    <col min="6381" max="6626" width="8" style="16"/>
    <col min="6627" max="6627" width="69.85546875" style="16" customWidth="1"/>
    <col min="6628" max="6628" width="21.7109375" style="16" customWidth="1"/>
    <col min="6629" max="6629" width="0" style="16" hidden="1" customWidth="1"/>
    <col min="6630" max="6630" width="15.5703125" style="16" customWidth="1"/>
    <col min="6631" max="6634" width="0" style="16" hidden="1" customWidth="1"/>
    <col min="6635" max="6635" width="8" style="16"/>
    <col min="6636" max="6636" width="13.7109375" style="16" customWidth="1"/>
    <col min="6637" max="6882" width="8" style="16"/>
    <col min="6883" max="6883" width="69.85546875" style="16" customWidth="1"/>
    <col min="6884" max="6884" width="21.7109375" style="16" customWidth="1"/>
    <col min="6885" max="6885" width="0" style="16" hidden="1" customWidth="1"/>
    <col min="6886" max="6886" width="15.5703125" style="16" customWidth="1"/>
    <col min="6887" max="6890" width="0" style="16" hidden="1" customWidth="1"/>
    <col min="6891" max="6891" width="8" style="16"/>
    <col min="6892" max="6892" width="13.7109375" style="16" customWidth="1"/>
    <col min="6893" max="7138" width="8" style="16"/>
    <col min="7139" max="7139" width="69.85546875" style="16" customWidth="1"/>
    <col min="7140" max="7140" width="21.7109375" style="16" customWidth="1"/>
    <col min="7141" max="7141" width="0" style="16" hidden="1" customWidth="1"/>
    <col min="7142" max="7142" width="15.5703125" style="16" customWidth="1"/>
    <col min="7143" max="7146" width="0" style="16" hidden="1" customWidth="1"/>
    <col min="7147" max="7147" width="8" style="16"/>
    <col min="7148" max="7148" width="13.7109375" style="16" customWidth="1"/>
    <col min="7149" max="7394" width="8" style="16"/>
    <col min="7395" max="7395" width="69.85546875" style="16" customWidth="1"/>
    <col min="7396" max="7396" width="21.7109375" style="16" customWidth="1"/>
    <col min="7397" max="7397" width="0" style="16" hidden="1" customWidth="1"/>
    <col min="7398" max="7398" width="15.5703125" style="16" customWidth="1"/>
    <col min="7399" max="7402" width="0" style="16" hidden="1" customWidth="1"/>
    <col min="7403" max="7403" width="8" style="16"/>
    <col min="7404" max="7404" width="13.7109375" style="16" customWidth="1"/>
    <col min="7405" max="7650" width="8" style="16"/>
    <col min="7651" max="7651" width="69.85546875" style="16" customWidth="1"/>
    <col min="7652" max="7652" width="21.7109375" style="16" customWidth="1"/>
    <col min="7653" max="7653" width="0" style="16" hidden="1" customWidth="1"/>
    <col min="7654" max="7654" width="15.5703125" style="16" customWidth="1"/>
    <col min="7655" max="7658" width="0" style="16" hidden="1" customWidth="1"/>
    <col min="7659" max="7659" width="8" style="16"/>
    <col min="7660" max="7660" width="13.7109375" style="16" customWidth="1"/>
    <col min="7661" max="7906" width="8" style="16"/>
    <col min="7907" max="7907" width="69.85546875" style="16" customWidth="1"/>
    <col min="7908" max="7908" width="21.7109375" style="16" customWidth="1"/>
    <col min="7909" max="7909" width="0" style="16" hidden="1" customWidth="1"/>
    <col min="7910" max="7910" width="15.5703125" style="16" customWidth="1"/>
    <col min="7911" max="7914" width="0" style="16" hidden="1" customWidth="1"/>
    <col min="7915" max="7915" width="8" style="16"/>
    <col min="7916" max="7916" width="13.7109375" style="16" customWidth="1"/>
    <col min="7917" max="8162" width="8" style="16"/>
    <col min="8163" max="8163" width="69.85546875" style="16" customWidth="1"/>
    <col min="8164" max="8164" width="21.7109375" style="16" customWidth="1"/>
    <col min="8165" max="8165" width="0" style="16" hidden="1" customWidth="1"/>
    <col min="8166" max="8166" width="15.5703125" style="16" customWidth="1"/>
    <col min="8167" max="8170" width="0" style="16" hidden="1" customWidth="1"/>
    <col min="8171" max="8171" width="8" style="16"/>
    <col min="8172" max="8172" width="13.7109375" style="16" customWidth="1"/>
    <col min="8173" max="8418" width="8" style="16"/>
    <col min="8419" max="8419" width="69.85546875" style="16" customWidth="1"/>
    <col min="8420" max="8420" width="21.7109375" style="16" customWidth="1"/>
    <col min="8421" max="8421" width="0" style="16" hidden="1" customWidth="1"/>
    <col min="8422" max="8422" width="15.5703125" style="16" customWidth="1"/>
    <col min="8423" max="8426" width="0" style="16" hidden="1" customWidth="1"/>
    <col min="8427" max="8427" width="8" style="16"/>
    <col min="8428" max="8428" width="13.7109375" style="16" customWidth="1"/>
    <col min="8429" max="8674" width="8" style="16"/>
    <col min="8675" max="8675" width="69.85546875" style="16" customWidth="1"/>
    <col min="8676" max="8676" width="21.7109375" style="16" customWidth="1"/>
    <col min="8677" max="8677" width="0" style="16" hidden="1" customWidth="1"/>
    <col min="8678" max="8678" width="15.5703125" style="16" customWidth="1"/>
    <col min="8679" max="8682" width="0" style="16" hidden="1" customWidth="1"/>
    <col min="8683" max="8683" width="8" style="16"/>
    <col min="8684" max="8684" width="13.7109375" style="16" customWidth="1"/>
    <col min="8685" max="8930" width="8" style="16"/>
    <col min="8931" max="8931" width="69.85546875" style="16" customWidth="1"/>
    <col min="8932" max="8932" width="21.7109375" style="16" customWidth="1"/>
    <col min="8933" max="8933" width="0" style="16" hidden="1" customWidth="1"/>
    <col min="8934" max="8934" width="15.5703125" style="16" customWidth="1"/>
    <col min="8935" max="8938" width="0" style="16" hidden="1" customWidth="1"/>
    <col min="8939" max="8939" width="8" style="16"/>
    <col min="8940" max="8940" width="13.7109375" style="16" customWidth="1"/>
    <col min="8941" max="9186" width="8" style="16"/>
    <col min="9187" max="9187" width="69.85546875" style="16" customWidth="1"/>
    <col min="9188" max="9188" width="21.7109375" style="16" customWidth="1"/>
    <col min="9189" max="9189" width="0" style="16" hidden="1" customWidth="1"/>
    <col min="9190" max="9190" width="15.5703125" style="16" customWidth="1"/>
    <col min="9191" max="9194" width="0" style="16" hidden="1" customWidth="1"/>
    <col min="9195" max="9195" width="8" style="16"/>
    <col min="9196" max="9196" width="13.7109375" style="16" customWidth="1"/>
    <col min="9197" max="9442" width="8" style="16"/>
    <col min="9443" max="9443" width="69.85546875" style="16" customWidth="1"/>
    <col min="9444" max="9444" width="21.7109375" style="16" customWidth="1"/>
    <col min="9445" max="9445" width="0" style="16" hidden="1" customWidth="1"/>
    <col min="9446" max="9446" width="15.5703125" style="16" customWidth="1"/>
    <col min="9447" max="9450" width="0" style="16" hidden="1" customWidth="1"/>
    <col min="9451" max="9451" width="8" style="16"/>
    <col min="9452" max="9452" width="13.7109375" style="16" customWidth="1"/>
    <col min="9453" max="9698" width="8" style="16"/>
    <col min="9699" max="9699" width="69.85546875" style="16" customWidth="1"/>
    <col min="9700" max="9700" width="21.7109375" style="16" customWidth="1"/>
    <col min="9701" max="9701" width="0" style="16" hidden="1" customWidth="1"/>
    <col min="9702" max="9702" width="15.5703125" style="16" customWidth="1"/>
    <col min="9703" max="9706" width="0" style="16" hidden="1" customWidth="1"/>
    <col min="9707" max="9707" width="8" style="16"/>
    <col min="9708" max="9708" width="13.7109375" style="16" customWidth="1"/>
    <col min="9709" max="9954" width="8" style="16"/>
    <col min="9955" max="9955" width="69.85546875" style="16" customWidth="1"/>
    <col min="9956" max="9956" width="21.7109375" style="16" customWidth="1"/>
    <col min="9957" max="9957" width="0" style="16" hidden="1" customWidth="1"/>
    <col min="9958" max="9958" width="15.5703125" style="16" customWidth="1"/>
    <col min="9959" max="9962" width="0" style="16" hidden="1" customWidth="1"/>
    <col min="9963" max="9963" width="8" style="16"/>
    <col min="9964" max="9964" width="13.7109375" style="16" customWidth="1"/>
    <col min="9965" max="10210" width="8" style="16"/>
    <col min="10211" max="10211" width="69.85546875" style="16" customWidth="1"/>
    <col min="10212" max="10212" width="21.7109375" style="16" customWidth="1"/>
    <col min="10213" max="10213" width="0" style="16" hidden="1" customWidth="1"/>
    <col min="10214" max="10214" width="15.5703125" style="16" customWidth="1"/>
    <col min="10215" max="10218" width="0" style="16" hidden="1" customWidth="1"/>
    <col min="10219" max="10219" width="8" style="16"/>
    <col min="10220" max="10220" width="13.7109375" style="16" customWidth="1"/>
    <col min="10221" max="10466" width="8" style="16"/>
    <col min="10467" max="10467" width="69.85546875" style="16" customWidth="1"/>
    <col min="10468" max="10468" width="21.7109375" style="16" customWidth="1"/>
    <col min="10469" max="10469" width="0" style="16" hidden="1" customWidth="1"/>
    <col min="10470" max="10470" width="15.5703125" style="16" customWidth="1"/>
    <col min="10471" max="10474" width="0" style="16" hidden="1" customWidth="1"/>
    <col min="10475" max="10475" width="8" style="16"/>
    <col min="10476" max="10476" width="13.7109375" style="16" customWidth="1"/>
    <col min="10477" max="10722" width="8" style="16"/>
    <col min="10723" max="10723" width="69.85546875" style="16" customWidth="1"/>
    <col min="10724" max="10724" width="21.7109375" style="16" customWidth="1"/>
    <col min="10725" max="10725" width="0" style="16" hidden="1" customWidth="1"/>
    <col min="10726" max="10726" width="15.5703125" style="16" customWidth="1"/>
    <col min="10727" max="10730" width="0" style="16" hidden="1" customWidth="1"/>
    <col min="10731" max="10731" width="8" style="16"/>
    <col min="10732" max="10732" width="13.7109375" style="16" customWidth="1"/>
    <col min="10733" max="10978" width="8" style="16"/>
    <col min="10979" max="10979" width="69.85546875" style="16" customWidth="1"/>
    <col min="10980" max="10980" width="21.7109375" style="16" customWidth="1"/>
    <col min="10981" max="10981" width="0" style="16" hidden="1" customWidth="1"/>
    <col min="10982" max="10982" width="15.5703125" style="16" customWidth="1"/>
    <col min="10983" max="10986" width="0" style="16" hidden="1" customWidth="1"/>
    <col min="10987" max="10987" width="8" style="16"/>
    <col min="10988" max="10988" width="13.7109375" style="16" customWidth="1"/>
    <col min="10989" max="11234" width="8" style="16"/>
    <col min="11235" max="11235" width="69.85546875" style="16" customWidth="1"/>
    <col min="11236" max="11236" width="21.7109375" style="16" customWidth="1"/>
    <col min="11237" max="11237" width="0" style="16" hidden="1" customWidth="1"/>
    <col min="11238" max="11238" width="15.5703125" style="16" customWidth="1"/>
    <col min="11239" max="11242" width="0" style="16" hidden="1" customWidth="1"/>
    <col min="11243" max="11243" width="8" style="16"/>
    <col min="11244" max="11244" width="13.7109375" style="16" customWidth="1"/>
    <col min="11245" max="11490" width="8" style="16"/>
    <col min="11491" max="11491" width="69.85546875" style="16" customWidth="1"/>
    <col min="11492" max="11492" width="21.7109375" style="16" customWidth="1"/>
    <col min="11493" max="11493" width="0" style="16" hidden="1" customWidth="1"/>
    <col min="11494" max="11494" width="15.5703125" style="16" customWidth="1"/>
    <col min="11495" max="11498" width="0" style="16" hidden="1" customWidth="1"/>
    <col min="11499" max="11499" width="8" style="16"/>
    <col min="11500" max="11500" width="13.7109375" style="16" customWidth="1"/>
    <col min="11501" max="11746" width="8" style="16"/>
    <col min="11747" max="11747" width="69.85546875" style="16" customWidth="1"/>
    <col min="11748" max="11748" width="21.7109375" style="16" customWidth="1"/>
    <col min="11749" max="11749" width="0" style="16" hidden="1" customWidth="1"/>
    <col min="11750" max="11750" width="15.5703125" style="16" customWidth="1"/>
    <col min="11751" max="11754" width="0" style="16" hidden="1" customWidth="1"/>
    <col min="11755" max="11755" width="8" style="16"/>
    <col min="11756" max="11756" width="13.7109375" style="16" customWidth="1"/>
    <col min="11757" max="12002" width="8" style="16"/>
    <col min="12003" max="12003" width="69.85546875" style="16" customWidth="1"/>
    <col min="12004" max="12004" width="21.7109375" style="16" customWidth="1"/>
    <col min="12005" max="12005" width="0" style="16" hidden="1" customWidth="1"/>
    <col min="12006" max="12006" width="15.5703125" style="16" customWidth="1"/>
    <col min="12007" max="12010" width="0" style="16" hidden="1" customWidth="1"/>
    <col min="12011" max="12011" width="8" style="16"/>
    <col min="12012" max="12012" width="13.7109375" style="16" customWidth="1"/>
    <col min="12013" max="12258" width="8" style="16"/>
    <col min="12259" max="12259" width="69.85546875" style="16" customWidth="1"/>
    <col min="12260" max="12260" width="21.7109375" style="16" customWidth="1"/>
    <col min="12261" max="12261" width="0" style="16" hidden="1" customWidth="1"/>
    <col min="12262" max="12262" width="15.5703125" style="16" customWidth="1"/>
    <col min="12263" max="12266" width="0" style="16" hidden="1" customWidth="1"/>
    <col min="12267" max="12267" width="8" style="16"/>
    <col min="12268" max="12268" width="13.7109375" style="16" customWidth="1"/>
    <col min="12269" max="12514" width="8" style="16"/>
    <col min="12515" max="12515" width="69.85546875" style="16" customWidth="1"/>
    <col min="12516" max="12516" width="21.7109375" style="16" customWidth="1"/>
    <col min="12517" max="12517" width="0" style="16" hidden="1" customWidth="1"/>
    <col min="12518" max="12518" width="15.5703125" style="16" customWidth="1"/>
    <col min="12519" max="12522" width="0" style="16" hidden="1" customWidth="1"/>
    <col min="12523" max="12523" width="8" style="16"/>
    <col min="12524" max="12524" width="13.7109375" style="16" customWidth="1"/>
    <col min="12525" max="12770" width="8" style="16"/>
    <col min="12771" max="12771" width="69.85546875" style="16" customWidth="1"/>
    <col min="12772" max="12772" width="21.7109375" style="16" customWidth="1"/>
    <col min="12773" max="12773" width="0" style="16" hidden="1" customWidth="1"/>
    <col min="12774" max="12774" width="15.5703125" style="16" customWidth="1"/>
    <col min="12775" max="12778" width="0" style="16" hidden="1" customWidth="1"/>
    <col min="12779" max="12779" width="8" style="16"/>
    <col min="12780" max="12780" width="13.7109375" style="16" customWidth="1"/>
    <col min="12781" max="13026" width="8" style="16"/>
    <col min="13027" max="13027" width="69.85546875" style="16" customWidth="1"/>
    <col min="13028" max="13028" width="21.7109375" style="16" customWidth="1"/>
    <col min="13029" max="13029" width="0" style="16" hidden="1" customWidth="1"/>
    <col min="13030" max="13030" width="15.5703125" style="16" customWidth="1"/>
    <col min="13031" max="13034" width="0" style="16" hidden="1" customWidth="1"/>
    <col min="13035" max="13035" width="8" style="16"/>
    <col min="13036" max="13036" width="13.7109375" style="16" customWidth="1"/>
    <col min="13037" max="13282" width="8" style="16"/>
    <col min="13283" max="13283" width="69.85546875" style="16" customWidth="1"/>
    <col min="13284" max="13284" width="21.7109375" style="16" customWidth="1"/>
    <col min="13285" max="13285" width="0" style="16" hidden="1" customWidth="1"/>
    <col min="13286" max="13286" width="15.5703125" style="16" customWidth="1"/>
    <col min="13287" max="13290" width="0" style="16" hidden="1" customWidth="1"/>
    <col min="13291" max="13291" width="8" style="16"/>
    <col min="13292" max="13292" width="13.7109375" style="16" customWidth="1"/>
    <col min="13293" max="13538" width="8" style="16"/>
    <col min="13539" max="13539" width="69.85546875" style="16" customWidth="1"/>
    <col min="13540" max="13540" width="21.7109375" style="16" customWidth="1"/>
    <col min="13541" max="13541" width="0" style="16" hidden="1" customWidth="1"/>
    <col min="13542" max="13542" width="15.5703125" style="16" customWidth="1"/>
    <col min="13543" max="13546" width="0" style="16" hidden="1" customWidth="1"/>
    <col min="13547" max="13547" width="8" style="16"/>
    <col min="13548" max="13548" width="13.7109375" style="16" customWidth="1"/>
    <col min="13549" max="13794" width="8" style="16"/>
    <col min="13795" max="13795" width="69.85546875" style="16" customWidth="1"/>
    <col min="13796" max="13796" width="21.7109375" style="16" customWidth="1"/>
    <col min="13797" max="13797" width="0" style="16" hidden="1" customWidth="1"/>
    <col min="13798" max="13798" width="15.5703125" style="16" customWidth="1"/>
    <col min="13799" max="13802" width="0" style="16" hidden="1" customWidth="1"/>
    <col min="13803" max="13803" width="8" style="16"/>
    <col min="13804" max="13804" width="13.7109375" style="16" customWidth="1"/>
    <col min="13805" max="14050" width="8" style="16"/>
    <col min="14051" max="14051" width="69.85546875" style="16" customWidth="1"/>
    <col min="14052" max="14052" width="21.7109375" style="16" customWidth="1"/>
    <col min="14053" max="14053" width="0" style="16" hidden="1" customWidth="1"/>
    <col min="14054" max="14054" width="15.5703125" style="16" customWidth="1"/>
    <col min="14055" max="14058" width="0" style="16" hidden="1" customWidth="1"/>
    <col min="14059" max="14059" width="8" style="16"/>
    <col min="14060" max="14060" width="13.7109375" style="16" customWidth="1"/>
    <col min="14061" max="14306" width="8" style="16"/>
    <col min="14307" max="14307" width="69.85546875" style="16" customWidth="1"/>
    <col min="14308" max="14308" width="21.7109375" style="16" customWidth="1"/>
    <col min="14309" max="14309" width="0" style="16" hidden="1" customWidth="1"/>
    <col min="14310" max="14310" width="15.5703125" style="16" customWidth="1"/>
    <col min="14311" max="14314" width="0" style="16" hidden="1" customWidth="1"/>
    <col min="14315" max="14315" width="8" style="16"/>
    <col min="14316" max="14316" width="13.7109375" style="16" customWidth="1"/>
    <col min="14317" max="14562" width="8" style="16"/>
    <col min="14563" max="14563" width="69.85546875" style="16" customWidth="1"/>
    <col min="14564" max="14564" width="21.7109375" style="16" customWidth="1"/>
    <col min="14565" max="14565" width="0" style="16" hidden="1" customWidth="1"/>
    <col min="14566" max="14566" width="15.5703125" style="16" customWidth="1"/>
    <col min="14567" max="14570" width="0" style="16" hidden="1" customWidth="1"/>
    <col min="14571" max="14571" width="8" style="16"/>
    <col min="14572" max="14572" width="13.7109375" style="16" customWidth="1"/>
    <col min="14573" max="14818" width="8" style="16"/>
    <col min="14819" max="14819" width="69.85546875" style="16" customWidth="1"/>
    <col min="14820" max="14820" width="21.7109375" style="16" customWidth="1"/>
    <col min="14821" max="14821" width="0" style="16" hidden="1" customWidth="1"/>
    <col min="14822" max="14822" width="15.5703125" style="16" customWidth="1"/>
    <col min="14823" max="14826" width="0" style="16" hidden="1" customWidth="1"/>
    <col min="14827" max="14827" width="8" style="16"/>
    <col min="14828" max="14828" width="13.7109375" style="16" customWidth="1"/>
    <col min="14829" max="15074" width="8" style="16"/>
    <col min="15075" max="15075" width="69.85546875" style="16" customWidth="1"/>
    <col min="15076" max="15076" width="21.7109375" style="16" customWidth="1"/>
    <col min="15077" max="15077" width="0" style="16" hidden="1" customWidth="1"/>
    <col min="15078" max="15078" width="15.5703125" style="16" customWidth="1"/>
    <col min="15079" max="15082" width="0" style="16" hidden="1" customWidth="1"/>
    <col min="15083" max="15083" width="8" style="16"/>
    <col min="15084" max="15084" width="13.7109375" style="16" customWidth="1"/>
    <col min="15085" max="15330" width="8" style="16"/>
    <col min="15331" max="15331" width="69.85546875" style="16" customWidth="1"/>
    <col min="15332" max="15332" width="21.7109375" style="16" customWidth="1"/>
    <col min="15333" max="15333" width="0" style="16" hidden="1" customWidth="1"/>
    <col min="15334" max="15334" width="15.5703125" style="16" customWidth="1"/>
    <col min="15335" max="15338" width="0" style="16" hidden="1" customWidth="1"/>
    <col min="15339" max="15339" width="8" style="16"/>
    <col min="15340" max="15340" width="13.7109375" style="16" customWidth="1"/>
    <col min="15341" max="15586" width="8" style="16"/>
    <col min="15587" max="15587" width="69.85546875" style="16" customWidth="1"/>
    <col min="15588" max="15588" width="21.7109375" style="16" customWidth="1"/>
    <col min="15589" max="15589" width="0" style="16" hidden="1" customWidth="1"/>
    <col min="15590" max="15590" width="15.5703125" style="16" customWidth="1"/>
    <col min="15591" max="15594" width="0" style="16" hidden="1" customWidth="1"/>
    <col min="15595" max="15595" width="8" style="16"/>
    <col min="15596" max="15596" width="13.7109375" style="16" customWidth="1"/>
    <col min="15597" max="15842" width="8" style="16"/>
    <col min="15843" max="15843" width="69.85546875" style="16" customWidth="1"/>
    <col min="15844" max="15844" width="21.7109375" style="16" customWidth="1"/>
    <col min="15845" max="15845" width="0" style="16" hidden="1" customWidth="1"/>
    <col min="15846" max="15846" width="15.5703125" style="16" customWidth="1"/>
    <col min="15847" max="15850" width="0" style="16" hidden="1" customWidth="1"/>
    <col min="15851" max="15851" width="8" style="16"/>
    <col min="15852" max="15852" width="13.7109375" style="16" customWidth="1"/>
    <col min="15853" max="16098" width="8" style="16"/>
    <col min="16099" max="16099" width="69.85546875" style="16" customWidth="1"/>
    <col min="16100" max="16100" width="21.7109375" style="16" customWidth="1"/>
    <col min="16101" max="16101" width="0" style="16" hidden="1" customWidth="1"/>
    <col min="16102" max="16102" width="15.5703125" style="16" customWidth="1"/>
    <col min="16103" max="16106" width="0" style="16" hidden="1" customWidth="1"/>
    <col min="16107" max="16107" width="8" style="16"/>
    <col min="16108" max="16108" width="13.7109375" style="16" customWidth="1"/>
    <col min="16109" max="16384" width="8" style="16"/>
  </cols>
  <sheetData>
    <row r="1" spans="1:7" s="13" customFormat="1" hidden="1">
      <c r="A1" s="79"/>
      <c r="B1" s="79"/>
      <c r="C1" s="79"/>
    </row>
    <row r="2" spans="1:7" s="13" customFormat="1" hidden="1">
      <c r="A2" s="79"/>
      <c r="B2" s="79"/>
      <c r="C2" s="79"/>
    </row>
    <row r="3" spans="1:7" s="13" customFormat="1" ht="27" hidden="1" customHeight="1">
      <c r="A3" s="68"/>
      <c r="B3" s="68"/>
      <c r="C3" s="80"/>
      <c r="D3" s="80"/>
      <c r="E3" s="80"/>
    </row>
    <row r="4" spans="1:7" s="13" customFormat="1" hidden="1">
      <c r="A4" s="14"/>
      <c r="B4" s="15"/>
    </row>
    <row r="5" spans="1:7" ht="33" customHeight="1">
      <c r="A5" s="81" t="s">
        <v>108</v>
      </c>
      <c r="B5" s="81"/>
      <c r="C5" s="81"/>
      <c r="D5" s="81"/>
      <c r="E5" s="81"/>
      <c r="F5" s="81"/>
      <c r="G5" s="81"/>
    </row>
    <row r="6" spans="1:7" s="19" customFormat="1" ht="35.25" customHeight="1">
      <c r="A6" s="17" t="s">
        <v>0</v>
      </c>
      <c r="B6" s="18" t="s">
        <v>1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</row>
    <row r="7" spans="1:7" s="21" customFormat="1">
      <c r="A7" s="1">
        <v>1</v>
      </c>
      <c r="B7" s="20">
        <v>2</v>
      </c>
      <c r="C7" s="1">
        <v>3</v>
      </c>
      <c r="D7" s="1">
        <v>3</v>
      </c>
      <c r="E7" s="1">
        <v>3</v>
      </c>
      <c r="F7" s="1">
        <v>3</v>
      </c>
      <c r="G7" s="1">
        <v>3</v>
      </c>
    </row>
    <row r="8" spans="1:7" s="19" customFormat="1">
      <c r="A8" s="22" t="s">
        <v>3</v>
      </c>
      <c r="B8" s="23" t="s">
        <v>4</v>
      </c>
      <c r="C8" s="2">
        <f>C9+C11+C13+C17+C20+C26+C28+C30+C33</f>
        <v>181390854</v>
      </c>
      <c r="D8" s="2">
        <f t="shared" ref="D8:F8" si="0">D9+D11+D13+D17+D20+D26+D28+D30+D33</f>
        <v>-326406</v>
      </c>
      <c r="E8" s="2">
        <f>SUM(C8:D8)</f>
        <v>181064448</v>
      </c>
      <c r="F8" s="2">
        <f t="shared" si="0"/>
        <v>0</v>
      </c>
      <c r="G8" s="2">
        <f>SUM(E8:F8)</f>
        <v>181064448</v>
      </c>
    </row>
    <row r="9" spans="1:7" ht="14.25" customHeight="1">
      <c r="A9" s="24" t="s">
        <v>5</v>
      </c>
      <c r="B9" s="25" t="s">
        <v>6</v>
      </c>
      <c r="C9" s="3">
        <f>C10</f>
        <v>114927784</v>
      </c>
      <c r="D9" s="3">
        <f t="shared" ref="D9:F9" si="1">D10</f>
        <v>0</v>
      </c>
      <c r="E9" s="3">
        <f t="shared" ref="E9:E63" si="2">SUM(C9:D9)</f>
        <v>114927784</v>
      </c>
      <c r="F9" s="3">
        <f t="shared" si="1"/>
        <v>0</v>
      </c>
      <c r="G9" s="3">
        <f t="shared" ref="G9:G33" si="3">SUM(E9:F9)</f>
        <v>114927784</v>
      </c>
    </row>
    <row r="10" spans="1:7" ht="11.25" customHeight="1">
      <c r="A10" s="24" t="s">
        <v>7</v>
      </c>
      <c r="B10" s="25" t="s">
        <v>8</v>
      </c>
      <c r="C10" s="4">
        <v>114927784</v>
      </c>
      <c r="D10" s="4"/>
      <c r="E10" s="4">
        <f t="shared" si="2"/>
        <v>114927784</v>
      </c>
      <c r="F10" s="4"/>
      <c r="G10" s="4">
        <f t="shared" si="3"/>
        <v>114927784</v>
      </c>
    </row>
    <row r="11" spans="1:7" ht="25.5">
      <c r="A11" s="26" t="s">
        <v>9</v>
      </c>
      <c r="B11" s="25" t="s">
        <v>10</v>
      </c>
      <c r="C11" s="3">
        <f>C12</f>
        <v>17770595</v>
      </c>
      <c r="D11" s="3">
        <f t="shared" ref="D11:F11" si="4">D12</f>
        <v>-326406</v>
      </c>
      <c r="E11" s="3">
        <f t="shared" si="2"/>
        <v>17444189</v>
      </c>
      <c r="F11" s="3">
        <f t="shared" si="4"/>
        <v>0</v>
      </c>
      <c r="G11" s="3">
        <f t="shared" si="3"/>
        <v>17444189</v>
      </c>
    </row>
    <row r="12" spans="1:7" ht="25.5">
      <c r="A12" s="27" t="s">
        <v>11</v>
      </c>
      <c r="B12" s="25" t="s">
        <v>12</v>
      </c>
      <c r="C12" s="4">
        <v>17770595</v>
      </c>
      <c r="D12" s="4">
        <v>-326406</v>
      </c>
      <c r="E12" s="4">
        <f t="shared" si="2"/>
        <v>17444189</v>
      </c>
      <c r="F12" s="4"/>
      <c r="G12" s="4">
        <f t="shared" si="3"/>
        <v>17444189</v>
      </c>
    </row>
    <row r="13" spans="1:7">
      <c r="A13" s="24" t="s">
        <v>13</v>
      </c>
      <c r="B13" s="25" t="s">
        <v>14</v>
      </c>
      <c r="C13" s="3">
        <f>SUM(C14:C16)</f>
        <v>23616653</v>
      </c>
      <c r="D13" s="3">
        <f t="shared" ref="D13:F13" si="5">SUM(D14:D16)</f>
        <v>0</v>
      </c>
      <c r="E13" s="3">
        <f t="shared" si="2"/>
        <v>23616653</v>
      </c>
      <c r="F13" s="3">
        <f t="shared" si="5"/>
        <v>0</v>
      </c>
      <c r="G13" s="3">
        <f t="shared" si="3"/>
        <v>23616653</v>
      </c>
    </row>
    <row r="14" spans="1:7">
      <c r="A14" s="28" t="s">
        <v>15</v>
      </c>
      <c r="B14" s="29" t="s">
        <v>16</v>
      </c>
      <c r="C14" s="4">
        <v>23393000</v>
      </c>
      <c r="D14" s="4"/>
      <c r="E14" s="4">
        <f t="shared" si="2"/>
        <v>23393000</v>
      </c>
      <c r="F14" s="4"/>
      <c r="G14" s="4">
        <f t="shared" si="3"/>
        <v>23393000</v>
      </c>
    </row>
    <row r="15" spans="1:7">
      <c r="A15" s="28" t="s">
        <v>17</v>
      </c>
      <c r="B15" s="29" t="s">
        <v>18</v>
      </c>
      <c r="C15" s="4">
        <v>220653</v>
      </c>
      <c r="D15" s="4"/>
      <c r="E15" s="4">
        <f t="shared" si="2"/>
        <v>220653</v>
      </c>
      <c r="F15" s="4"/>
      <c r="G15" s="4">
        <f t="shared" si="3"/>
        <v>220653</v>
      </c>
    </row>
    <row r="16" spans="1:7" ht="25.5">
      <c r="A16" s="28" t="s">
        <v>19</v>
      </c>
      <c r="B16" s="29" t="s">
        <v>20</v>
      </c>
      <c r="C16" s="4">
        <v>3000</v>
      </c>
      <c r="D16" s="4"/>
      <c r="E16" s="4">
        <f t="shared" si="2"/>
        <v>3000</v>
      </c>
      <c r="F16" s="4"/>
      <c r="G16" s="4">
        <f t="shared" si="3"/>
        <v>3000</v>
      </c>
    </row>
    <row r="17" spans="1:7" ht="13.5" customHeight="1">
      <c r="A17" s="24" t="s">
        <v>21</v>
      </c>
      <c r="B17" s="25" t="s">
        <v>22</v>
      </c>
      <c r="C17" s="3">
        <f>C18+C19</f>
        <v>3624822</v>
      </c>
      <c r="D17" s="3">
        <f t="shared" ref="D17:F17" si="6">D18+D19</f>
        <v>0</v>
      </c>
      <c r="E17" s="3">
        <f t="shared" si="2"/>
        <v>3624822</v>
      </c>
      <c r="F17" s="3">
        <f t="shared" si="6"/>
        <v>0</v>
      </c>
      <c r="G17" s="3">
        <f t="shared" si="3"/>
        <v>3624822</v>
      </c>
    </row>
    <row r="18" spans="1:7" ht="25.5">
      <c r="A18" s="24" t="s">
        <v>23</v>
      </c>
      <c r="B18" s="25" t="s">
        <v>24</v>
      </c>
      <c r="C18" s="4">
        <f>3624822-C19</f>
        <v>2824822</v>
      </c>
      <c r="D18" s="4"/>
      <c r="E18" s="4">
        <f t="shared" si="2"/>
        <v>2824822</v>
      </c>
      <c r="F18" s="4"/>
      <c r="G18" s="4">
        <f t="shared" si="3"/>
        <v>2824822</v>
      </c>
    </row>
    <row r="19" spans="1:7" ht="25.5">
      <c r="A19" s="30" t="s">
        <v>25</v>
      </c>
      <c r="B19" s="31" t="s">
        <v>26</v>
      </c>
      <c r="C19" s="4">
        <v>800000</v>
      </c>
      <c r="D19" s="4"/>
      <c r="E19" s="4">
        <f t="shared" si="2"/>
        <v>800000</v>
      </c>
      <c r="F19" s="4"/>
      <c r="G19" s="4">
        <f t="shared" si="3"/>
        <v>800000</v>
      </c>
    </row>
    <row r="20" spans="1:7" ht="38.25">
      <c r="A20" s="24" t="s">
        <v>27</v>
      </c>
      <c r="B20" s="25" t="s">
        <v>28</v>
      </c>
      <c r="C20" s="3">
        <f>SUM(C21:C25)</f>
        <v>14391000</v>
      </c>
      <c r="D20" s="3">
        <f t="shared" ref="D20:F20" si="7">SUM(D21:D25)</f>
        <v>0</v>
      </c>
      <c r="E20" s="3">
        <f t="shared" si="2"/>
        <v>14391000</v>
      </c>
      <c r="F20" s="3">
        <f t="shared" si="7"/>
        <v>0</v>
      </c>
      <c r="G20" s="3">
        <f t="shared" si="3"/>
        <v>14391000</v>
      </c>
    </row>
    <row r="21" spans="1:7" s="13" customFormat="1" ht="25.5">
      <c r="A21" s="32" t="s">
        <v>29</v>
      </c>
      <c r="B21" s="31" t="s">
        <v>30</v>
      </c>
      <c r="C21" s="5">
        <v>10460000</v>
      </c>
      <c r="D21" s="5"/>
      <c r="E21" s="5">
        <f t="shared" si="2"/>
        <v>10460000</v>
      </c>
      <c r="F21" s="5"/>
      <c r="G21" s="5">
        <f t="shared" si="3"/>
        <v>10460000</v>
      </c>
    </row>
    <row r="22" spans="1:7" s="13" customFormat="1" ht="38.25" customHeight="1">
      <c r="A22" s="32" t="s">
        <v>31</v>
      </c>
      <c r="B22" s="31" t="s">
        <v>32</v>
      </c>
      <c r="C22" s="5">
        <v>243000</v>
      </c>
      <c r="D22" s="5"/>
      <c r="E22" s="5">
        <f t="shared" si="2"/>
        <v>243000</v>
      </c>
      <c r="F22" s="5"/>
      <c r="G22" s="5">
        <f t="shared" si="3"/>
        <v>243000</v>
      </c>
    </row>
    <row r="23" spans="1:7" s="13" customFormat="1" ht="25.5">
      <c r="A23" s="32" t="s">
        <v>33</v>
      </c>
      <c r="B23" s="31" t="s">
        <v>34</v>
      </c>
      <c r="C23" s="5">
        <v>1114000</v>
      </c>
      <c r="D23" s="5"/>
      <c r="E23" s="5">
        <f t="shared" si="2"/>
        <v>1114000</v>
      </c>
      <c r="F23" s="5"/>
      <c r="G23" s="5">
        <f t="shared" si="3"/>
        <v>1114000</v>
      </c>
    </row>
    <row r="24" spans="1:7" s="12" customFormat="1" ht="38.25">
      <c r="A24" s="30" t="s">
        <v>35</v>
      </c>
      <c r="B24" s="31" t="s">
        <v>36</v>
      </c>
      <c r="C24" s="6">
        <v>1000</v>
      </c>
      <c r="D24" s="6"/>
      <c r="E24" s="6">
        <f t="shared" si="2"/>
        <v>1000</v>
      </c>
      <c r="F24" s="6"/>
      <c r="G24" s="6">
        <f t="shared" si="3"/>
        <v>1000</v>
      </c>
    </row>
    <row r="25" spans="1:7" s="12" customFormat="1" ht="51.75" customHeight="1">
      <c r="A25" s="30" t="s">
        <v>37</v>
      </c>
      <c r="B25" s="33" t="s">
        <v>38</v>
      </c>
      <c r="C25" s="6">
        <v>2573000</v>
      </c>
      <c r="D25" s="6"/>
      <c r="E25" s="6">
        <f t="shared" si="2"/>
        <v>2573000</v>
      </c>
      <c r="F25" s="6"/>
      <c r="G25" s="6">
        <f t="shared" si="3"/>
        <v>2573000</v>
      </c>
    </row>
    <row r="26" spans="1:7" ht="14.25" customHeight="1">
      <c r="A26" s="24" t="s">
        <v>39</v>
      </c>
      <c r="B26" s="25" t="s">
        <v>40</v>
      </c>
      <c r="C26" s="3">
        <f>C27</f>
        <v>1254000</v>
      </c>
      <c r="D26" s="3">
        <f t="shared" ref="D26:F26" si="8">D27</f>
        <v>0</v>
      </c>
      <c r="E26" s="3">
        <f t="shared" si="2"/>
        <v>1254000</v>
      </c>
      <c r="F26" s="3">
        <f t="shared" si="8"/>
        <v>0</v>
      </c>
      <c r="G26" s="3">
        <f t="shared" si="3"/>
        <v>1254000</v>
      </c>
    </row>
    <row r="27" spans="1:7" s="13" customFormat="1" ht="10.5" customHeight="1">
      <c r="A27" s="24" t="s">
        <v>41</v>
      </c>
      <c r="B27" s="25" t="s">
        <v>42</v>
      </c>
      <c r="C27" s="5">
        <v>1254000</v>
      </c>
      <c r="D27" s="5"/>
      <c r="E27" s="5">
        <f t="shared" si="2"/>
        <v>1254000</v>
      </c>
      <c r="F27" s="5"/>
      <c r="G27" s="5">
        <f t="shared" si="3"/>
        <v>1254000</v>
      </c>
    </row>
    <row r="28" spans="1:7" ht="25.5">
      <c r="A28" s="24" t="s">
        <v>43</v>
      </c>
      <c r="B28" s="34" t="s">
        <v>44</v>
      </c>
      <c r="C28" s="3">
        <f>C29</f>
        <v>0</v>
      </c>
      <c r="D28" s="3">
        <f t="shared" ref="D28:F28" si="9">D29</f>
        <v>0</v>
      </c>
      <c r="E28" s="3">
        <f t="shared" si="2"/>
        <v>0</v>
      </c>
      <c r="F28" s="3">
        <f t="shared" si="9"/>
        <v>0</v>
      </c>
      <c r="G28" s="3">
        <f t="shared" si="3"/>
        <v>0</v>
      </c>
    </row>
    <row r="29" spans="1:7">
      <c r="A29" s="30" t="s">
        <v>45</v>
      </c>
      <c r="B29" s="31" t="s">
        <v>46</v>
      </c>
      <c r="C29" s="4"/>
      <c r="D29" s="4"/>
      <c r="E29" s="4">
        <f t="shared" si="2"/>
        <v>0</v>
      </c>
      <c r="F29" s="4"/>
      <c r="G29" s="4">
        <f t="shared" si="3"/>
        <v>0</v>
      </c>
    </row>
    <row r="30" spans="1:7" ht="25.5">
      <c r="A30" s="24" t="s">
        <v>47</v>
      </c>
      <c r="B30" s="34" t="s">
        <v>48</v>
      </c>
      <c r="C30" s="3">
        <f>SUM(C31:C32)</f>
        <v>2795000</v>
      </c>
      <c r="D30" s="3">
        <f t="shared" ref="D30:F30" si="10">SUM(D31:D32)</f>
        <v>0</v>
      </c>
      <c r="E30" s="3">
        <f t="shared" si="2"/>
        <v>2795000</v>
      </c>
      <c r="F30" s="3">
        <f t="shared" si="10"/>
        <v>0</v>
      </c>
      <c r="G30" s="3">
        <f t="shared" si="3"/>
        <v>2795000</v>
      </c>
    </row>
    <row r="31" spans="1:7" ht="63.75">
      <c r="A31" s="30" t="s">
        <v>49</v>
      </c>
      <c r="B31" s="31" t="s">
        <v>50</v>
      </c>
      <c r="C31" s="4">
        <v>2070000</v>
      </c>
      <c r="D31" s="4"/>
      <c r="E31" s="4">
        <f t="shared" si="2"/>
        <v>2070000</v>
      </c>
      <c r="F31" s="4"/>
      <c r="G31" s="4">
        <f t="shared" si="3"/>
        <v>2070000</v>
      </c>
    </row>
    <row r="32" spans="1:7" ht="38.25">
      <c r="A32" s="30" t="s">
        <v>51</v>
      </c>
      <c r="B32" s="31" t="s">
        <v>52</v>
      </c>
      <c r="C32" s="4">
        <v>725000</v>
      </c>
      <c r="D32" s="4"/>
      <c r="E32" s="4">
        <f t="shared" si="2"/>
        <v>725000</v>
      </c>
      <c r="F32" s="4"/>
      <c r="G32" s="4">
        <f t="shared" si="3"/>
        <v>725000</v>
      </c>
    </row>
    <row r="33" spans="1:8" ht="10.5" customHeight="1">
      <c r="A33" s="24" t="s">
        <v>53</v>
      </c>
      <c r="B33" s="34" t="s">
        <v>54</v>
      </c>
      <c r="C33" s="4">
        <v>3011000</v>
      </c>
      <c r="D33" s="4"/>
      <c r="E33" s="4">
        <f t="shared" si="2"/>
        <v>3011000</v>
      </c>
      <c r="F33" s="4"/>
      <c r="G33" s="4">
        <f t="shared" si="3"/>
        <v>3011000</v>
      </c>
    </row>
    <row r="34" spans="1:8" s="19" customFormat="1">
      <c r="A34" s="22" t="s">
        <v>55</v>
      </c>
      <c r="B34" s="35" t="s">
        <v>56</v>
      </c>
      <c r="C34" s="2">
        <f>C35+C67+C69+C71</f>
        <v>669050600</v>
      </c>
      <c r="D34" s="2">
        <f t="shared" ref="D34:E34" si="11">D35+D67+D69+D71</f>
        <v>4221128</v>
      </c>
      <c r="E34" s="2">
        <f t="shared" si="11"/>
        <v>673271728</v>
      </c>
      <c r="F34" s="2">
        <f t="shared" ref="F34" si="12">F35+F67+F69+F71</f>
        <v>8193678.7700000014</v>
      </c>
      <c r="G34" s="2">
        <f>G35+G67+G69+G71</f>
        <v>681465406.76999998</v>
      </c>
      <c r="H34" s="74">
        <f>682423918-G35</f>
        <v>0</v>
      </c>
    </row>
    <row r="35" spans="1:8" s="37" customFormat="1" ht="25.5">
      <c r="A35" s="36" t="s">
        <v>86</v>
      </c>
      <c r="B35" s="33" t="s">
        <v>57</v>
      </c>
      <c r="C35" s="7">
        <f>C36+C38+C50+C64</f>
        <v>669050600</v>
      </c>
      <c r="D35" s="7">
        <f t="shared" ref="D35:E35" si="13">D36+D38+D50+D64</f>
        <v>4221128</v>
      </c>
      <c r="E35" s="7">
        <f t="shared" si="13"/>
        <v>673271728</v>
      </c>
      <c r="F35" s="7">
        <f t="shared" ref="F35" si="14">F36+F38+F50+F64</f>
        <v>9152190</v>
      </c>
      <c r="G35" s="7">
        <f>G36+G38+G50+G64</f>
        <v>682423918</v>
      </c>
    </row>
    <row r="36" spans="1:8" s="19" customFormat="1" ht="25.5">
      <c r="A36" s="22" t="s">
        <v>110</v>
      </c>
      <c r="B36" s="35" t="s">
        <v>77</v>
      </c>
      <c r="C36" s="2">
        <f>C37</f>
        <v>45601200</v>
      </c>
      <c r="D36" s="2">
        <f t="shared" ref="D36:F36" si="15">D37</f>
        <v>0</v>
      </c>
      <c r="E36" s="2">
        <f t="shared" si="2"/>
        <v>45601200</v>
      </c>
      <c r="F36" s="2">
        <f t="shared" si="15"/>
        <v>0</v>
      </c>
      <c r="G36" s="2">
        <f t="shared" ref="G36:G37" si="16">SUM(E36:F36)</f>
        <v>45601200</v>
      </c>
    </row>
    <row r="37" spans="1:8" s="37" customFormat="1" ht="25.5">
      <c r="A37" s="26" t="s">
        <v>79</v>
      </c>
      <c r="B37" s="52" t="s">
        <v>85</v>
      </c>
      <c r="C37" s="7">
        <v>45601200</v>
      </c>
      <c r="D37" s="7"/>
      <c r="E37" s="7">
        <f t="shared" si="2"/>
        <v>45601200</v>
      </c>
      <c r="F37" s="7"/>
      <c r="G37" s="7">
        <f t="shared" si="16"/>
        <v>45601200</v>
      </c>
    </row>
    <row r="38" spans="1:8" s="19" customFormat="1" ht="25.5">
      <c r="A38" s="22" t="s">
        <v>58</v>
      </c>
      <c r="B38" s="35" t="s">
        <v>74</v>
      </c>
      <c r="C38" s="2">
        <f>SUM(C39:C49)</f>
        <v>125051200</v>
      </c>
      <c r="D38" s="2">
        <f t="shared" ref="D38:F38" si="17">SUM(D39:D49)</f>
        <v>3548300</v>
      </c>
      <c r="E38" s="2">
        <f>SUM(C38:D38)</f>
        <v>128599500</v>
      </c>
      <c r="F38" s="2">
        <f t="shared" si="17"/>
        <v>5506090</v>
      </c>
      <c r="G38" s="2">
        <f>SUM(E38:F38)</f>
        <v>134105590</v>
      </c>
    </row>
    <row r="39" spans="1:8" ht="76.5">
      <c r="A39" s="38" t="s">
        <v>92</v>
      </c>
      <c r="B39" s="39" t="s">
        <v>113</v>
      </c>
      <c r="C39" s="7">
        <v>1538200</v>
      </c>
      <c r="D39" s="7"/>
      <c r="E39" s="7">
        <f t="shared" si="2"/>
        <v>1538200</v>
      </c>
      <c r="F39" s="7"/>
      <c r="G39" s="7">
        <f t="shared" ref="G39:G72" si="18">SUM(E39:F39)</f>
        <v>1538200</v>
      </c>
    </row>
    <row r="40" spans="1:8" ht="25.5">
      <c r="A40" s="38" t="s">
        <v>116</v>
      </c>
      <c r="B40" s="39" t="s">
        <v>117</v>
      </c>
      <c r="C40" s="7"/>
      <c r="D40" s="7"/>
      <c r="E40" s="7">
        <f t="shared" ref="E40:E42" si="19">SUM(C40:D40)</f>
        <v>0</v>
      </c>
      <c r="F40" s="7">
        <v>37760</v>
      </c>
      <c r="G40" s="7">
        <f t="shared" ref="G40:G42" si="20">SUM(E40:F40)</f>
        <v>37760</v>
      </c>
    </row>
    <row r="41" spans="1:8" ht="53.25" customHeight="1">
      <c r="A41" s="38" t="s">
        <v>118</v>
      </c>
      <c r="B41" s="39" t="s">
        <v>119</v>
      </c>
      <c r="C41" s="7"/>
      <c r="D41" s="7"/>
      <c r="E41" s="7">
        <f t="shared" si="19"/>
        <v>0</v>
      </c>
      <c r="F41" s="7">
        <v>262130</v>
      </c>
      <c r="G41" s="7">
        <f t="shared" si="20"/>
        <v>262130</v>
      </c>
    </row>
    <row r="42" spans="1:8" ht="25.5">
      <c r="A42" s="38" t="s">
        <v>120</v>
      </c>
      <c r="B42" s="39" t="s">
        <v>114</v>
      </c>
      <c r="C42" s="7"/>
      <c r="D42" s="7"/>
      <c r="E42" s="7">
        <f t="shared" si="19"/>
        <v>0</v>
      </c>
      <c r="F42" s="7">
        <v>206200</v>
      </c>
      <c r="G42" s="7">
        <f t="shared" si="20"/>
        <v>206200</v>
      </c>
    </row>
    <row r="43" spans="1:8" ht="39.75" customHeight="1">
      <c r="A43" s="38" t="s">
        <v>109</v>
      </c>
      <c r="B43" s="39" t="s">
        <v>114</v>
      </c>
      <c r="C43" s="7"/>
      <c r="D43" s="7">
        <v>3000000</v>
      </c>
      <c r="E43" s="7">
        <f t="shared" si="2"/>
        <v>3000000</v>
      </c>
      <c r="F43" s="7">
        <v>5000000</v>
      </c>
      <c r="G43" s="7">
        <f t="shared" si="18"/>
        <v>8000000</v>
      </c>
    </row>
    <row r="44" spans="1:8" ht="40.5" customHeight="1">
      <c r="A44" s="38" t="s">
        <v>80</v>
      </c>
      <c r="B44" s="39" t="s">
        <v>114</v>
      </c>
      <c r="C44" s="7">
        <v>23700</v>
      </c>
      <c r="D44" s="7"/>
      <c r="E44" s="7">
        <f t="shared" si="2"/>
        <v>23700</v>
      </c>
      <c r="F44" s="7"/>
      <c r="G44" s="7">
        <f t="shared" si="18"/>
        <v>23700</v>
      </c>
    </row>
    <row r="45" spans="1:8" ht="25.5">
      <c r="A45" s="40" t="s">
        <v>72</v>
      </c>
      <c r="B45" s="39" t="s">
        <v>114</v>
      </c>
      <c r="C45" s="7">
        <v>50400</v>
      </c>
      <c r="D45" s="7"/>
      <c r="E45" s="7">
        <f t="shared" si="2"/>
        <v>50400</v>
      </c>
      <c r="F45" s="7"/>
      <c r="G45" s="7">
        <f t="shared" si="18"/>
        <v>50400</v>
      </c>
    </row>
    <row r="46" spans="1:8" s="19" customFormat="1" ht="25.5">
      <c r="A46" s="38" t="s">
        <v>78</v>
      </c>
      <c r="B46" s="39" t="s">
        <v>114</v>
      </c>
      <c r="C46" s="7">
        <v>5716000</v>
      </c>
      <c r="D46" s="7"/>
      <c r="E46" s="7">
        <f t="shared" si="2"/>
        <v>5716000</v>
      </c>
      <c r="F46" s="7"/>
      <c r="G46" s="7">
        <f t="shared" si="18"/>
        <v>5716000</v>
      </c>
    </row>
    <row r="47" spans="1:8" s="19" customFormat="1" ht="51">
      <c r="A47" s="38" t="s">
        <v>59</v>
      </c>
      <c r="B47" s="39" t="s">
        <v>114</v>
      </c>
      <c r="C47" s="7">
        <v>278900</v>
      </c>
      <c r="D47" s="7"/>
      <c r="E47" s="7">
        <f t="shared" si="2"/>
        <v>278900</v>
      </c>
      <c r="F47" s="7"/>
      <c r="G47" s="7">
        <f t="shared" si="18"/>
        <v>278900</v>
      </c>
    </row>
    <row r="48" spans="1:8" ht="25.5">
      <c r="A48" s="38" t="s">
        <v>60</v>
      </c>
      <c r="B48" s="39" t="s">
        <v>114</v>
      </c>
      <c r="C48" s="7">
        <v>223000</v>
      </c>
      <c r="D48" s="7">
        <f>771300-C48</f>
        <v>548300</v>
      </c>
      <c r="E48" s="7">
        <f t="shared" si="2"/>
        <v>771300</v>
      </c>
      <c r="F48" s="7">
        <f>771300-E48</f>
        <v>0</v>
      </c>
      <c r="G48" s="7">
        <f t="shared" si="18"/>
        <v>771300</v>
      </c>
    </row>
    <row r="49" spans="1:7">
      <c r="A49" s="38" t="s">
        <v>61</v>
      </c>
      <c r="B49" s="39" t="s">
        <v>114</v>
      </c>
      <c r="C49" s="7">
        <v>117221000</v>
      </c>
      <c r="D49" s="7"/>
      <c r="E49" s="7">
        <f t="shared" si="2"/>
        <v>117221000</v>
      </c>
      <c r="F49" s="7"/>
      <c r="G49" s="7">
        <f t="shared" si="18"/>
        <v>117221000</v>
      </c>
    </row>
    <row r="50" spans="1:7" s="42" customFormat="1" ht="25.5">
      <c r="A50" s="41" t="s">
        <v>62</v>
      </c>
      <c r="B50" s="35" t="s">
        <v>73</v>
      </c>
      <c r="C50" s="2">
        <f>SUM(C51:C63)</f>
        <v>498251500</v>
      </c>
      <c r="D50" s="2">
        <f t="shared" ref="D50:F50" si="21">SUM(D51:D63)</f>
        <v>564300</v>
      </c>
      <c r="E50" s="2">
        <f t="shared" si="2"/>
        <v>498815800</v>
      </c>
      <c r="F50" s="2">
        <f t="shared" si="21"/>
        <v>3616100</v>
      </c>
      <c r="G50" s="2">
        <f t="shared" si="18"/>
        <v>502431900</v>
      </c>
    </row>
    <row r="51" spans="1:7" s="45" customFormat="1" ht="38.25">
      <c r="A51" s="43" t="s">
        <v>83</v>
      </c>
      <c r="B51" s="44" t="s">
        <v>75</v>
      </c>
      <c r="C51" s="7">
        <v>5786000</v>
      </c>
      <c r="D51" s="7"/>
      <c r="E51" s="7">
        <f t="shared" si="2"/>
        <v>5786000</v>
      </c>
      <c r="F51" s="7"/>
      <c r="G51" s="7">
        <f t="shared" si="18"/>
        <v>5786000</v>
      </c>
    </row>
    <row r="52" spans="1:7" s="45" customFormat="1" ht="38.25">
      <c r="A52" s="46" t="s">
        <v>81</v>
      </c>
      <c r="B52" s="44" t="s">
        <v>75</v>
      </c>
      <c r="C52" s="7">
        <v>3134300</v>
      </c>
      <c r="D52" s="7"/>
      <c r="E52" s="7">
        <f t="shared" si="2"/>
        <v>3134300</v>
      </c>
      <c r="F52" s="7"/>
      <c r="G52" s="7">
        <f t="shared" si="18"/>
        <v>3134300</v>
      </c>
    </row>
    <row r="53" spans="1:7" ht="25.5">
      <c r="A53" s="38" t="s">
        <v>63</v>
      </c>
      <c r="B53" s="44" t="s">
        <v>75</v>
      </c>
      <c r="C53" s="7">
        <v>964400</v>
      </c>
      <c r="D53" s="7"/>
      <c r="E53" s="7">
        <f t="shared" si="2"/>
        <v>964400</v>
      </c>
      <c r="F53" s="7"/>
      <c r="G53" s="7">
        <f t="shared" si="18"/>
        <v>964400</v>
      </c>
    </row>
    <row r="54" spans="1:7" ht="25.5">
      <c r="A54" s="38" t="s">
        <v>64</v>
      </c>
      <c r="B54" s="44" t="s">
        <v>75</v>
      </c>
      <c r="C54" s="7">
        <v>241100</v>
      </c>
      <c r="D54" s="7"/>
      <c r="E54" s="7">
        <f t="shared" si="2"/>
        <v>241100</v>
      </c>
      <c r="F54" s="7"/>
      <c r="G54" s="7">
        <f t="shared" si="18"/>
        <v>241100</v>
      </c>
    </row>
    <row r="55" spans="1:7" ht="25.5">
      <c r="A55" s="38" t="s">
        <v>65</v>
      </c>
      <c r="B55" s="44" t="s">
        <v>75</v>
      </c>
      <c r="C55" s="7">
        <v>1012500</v>
      </c>
      <c r="D55" s="7"/>
      <c r="E55" s="7">
        <f t="shared" si="2"/>
        <v>1012500</v>
      </c>
      <c r="F55" s="7"/>
      <c r="G55" s="7">
        <f t="shared" si="18"/>
        <v>1012500</v>
      </c>
    </row>
    <row r="56" spans="1:7" ht="51">
      <c r="A56" s="38" t="s">
        <v>66</v>
      </c>
      <c r="B56" s="44" t="s">
        <v>75</v>
      </c>
      <c r="C56" s="7">
        <v>10000</v>
      </c>
      <c r="D56" s="7"/>
      <c r="E56" s="7">
        <f t="shared" si="2"/>
        <v>10000</v>
      </c>
      <c r="F56" s="7"/>
      <c r="G56" s="7">
        <f t="shared" si="18"/>
        <v>10000</v>
      </c>
    </row>
    <row r="57" spans="1:7" ht="25.5">
      <c r="A57" s="38" t="s">
        <v>67</v>
      </c>
      <c r="B57" s="44" t="s">
        <v>75</v>
      </c>
      <c r="C57" s="7">
        <v>45600</v>
      </c>
      <c r="D57" s="7"/>
      <c r="E57" s="7">
        <f t="shared" si="2"/>
        <v>45600</v>
      </c>
      <c r="F57" s="7"/>
      <c r="G57" s="7">
        <f t="shared" si="18"/>
        <v>45600</v>
      </c>
    </row>
    <row r="58" spans="1:7" ht="25.5">
      <c r="A58" s="38" t="s">
        <v>68</v>
      </c>
      <c r="B58" s="44" t="s">
        <v>75</v>
      </c>
      <c r="C58" s="7">
        <v>25000</v>
      </c>
      <c r="D58" s="7"/>
      <c r="E58" s="7">
        <f t="shared" si="2"/>
        <v>25000</v>
      </c>
      <c r="F58" s="7"/>
      <c r="G58" s="7">
        <f t="shared" si="18"/>
        <v>25000</v>
      </c>
    </row>
    <row r="59" spans="1:7" ht="38.25">
      <c r="A59" s="38" t="s">
        <v>93</v>
      </c>
      <c r="B59" s="47" t="s">
        <v>76</v>
      </c>
      <c r="C59" s="7">
        <v>8295400</v>
      </c>
      <c r="D59" s="7">
        <f>7738400-C59</f>
        <v>-557000</v>
      </c>
      <c r="E59" s="7">
        <f t="shared" si="2"/>
        <v>7738400</v>
      </c>
      <c r="F59" s="7">
        <f>7738400-E59</f>
        <v>0</v>
      </c>
      <c r="G59" s="7">
        <f t="shared" si="18"/>
        <v>7738400</v>
      </c>
    </row>
    <row r="60" spans="1:7" ht="63.75">
      <c r="A60" s="38" t="s">
        <v>94</v>
      </c>
      <c r="B60" s="47" t="s">
        <v>88</v>
      </c>
      <c r="C60" s="7">
        <v>2076200</v>
      </c>
      <c r="D60" s="7">
        <f>3197500-C60</f>
        <v>1121300</v>
      </c>
      <c r="E60" s="7">
        <f t="shared" si="2"/>
        <v>3197500</v>
      </c>
      <c r="F60" s="7">
        <f>3197500-E60</f>
        <v>0</v>
      </c>
      <c r="G60" s="7">
        <f t="shared" si="18"/>
        <v>3197500</v>
      </c>
    </row>
    <row r="61" spans="1:7" ht="51.75" customHeight="1">
      <c r="A61" s="38" t="s">
        <v>91</v>
      </c>
      <c r="B61" s="47" t="s">
        <v>88</v>
      </c>
      <c r="C61" s="7"/>
      <c r="D61" s="7">
        <v>0</v>
      </c>
      <c r="E61" s="7">
        <f t="shared" si="2"/>
        <v>0</v>
      </c>
      <c r="F61" s="7">
        <v>3616100</v>
      </c>
      <c r="G61" s="7">
        <f t="shared" si="18"/>
        <v>3616100</v>
      </c>
    </row>
    <row r="62" spans="1:7" ht="38.25">
      <c r="A62" s="38" t="s">
        <v>95</v>
      </c>
      <c r="B62" s="53" t="s">
        <v>71</v>
      </c>
      <c r="C62" s="7">
        <v>2144600</v>
      </c>
      <c r="D62" s="7"/>
      <c r="E62" s="7">
        <f t="shared" si="2"/>
        <v>2144600</v>
      </c>
      <c r="F62" s="7"/>
      <c r="G62" s="7">
        <f t="shared" si="18"/>
        <v>2144600</v>
      </c>
    </row>
    <row r="63" spans="1:7" ht="15" customHeight="1">
      <c r="A63" s="48" t="s">
        <v>82</v>
      </c>
      <c r="B63" s="47" t="s">
        <v>87</v>
      </c>
      <c r="C63" s="7">
        <v>474516400</v>
      </c>
      <c r="D63" s="7"/>
      <c r="E63" s="7">
        <f t="shared" si="2"/>
        <v>474516400</v>
      </c>
      <c r="F63" s="7"/>
      <c r="G63" s="7">
        <f t="shared" si="18"/>
        <v>474516400</v>
      </c>
    </row>
    <row r="64" spans="1:7" s="45" customFormat="1" ht="25.5">
      <c r="A64" s="41" t="s">
        <v>111</v>
      </c>
      <c r="B64" s="73" t="s">
        <v>89</v>
      </c>
      <c r="C64" s="9">
        <f>SUM(C66:C66)</f>
        <v>146700</v>
      </c>
      <c r="D64" s="9">
        <f>SUM(D65:D66)</f>
        <v>108528</v>
      </c>
      <c r="E64" s="9">
        <f>SUM(E65:E66)</f>
        <v>255228</v>
      </c>
      <c r="F64" s="9">
        <f>SUM(F65:F66)</f>
        <v>30000</v>
      </c>
      <c r="G64" s="9">
        <f t="shared" si="18"/>
        <v>285228</v>
      </c>
    </row>
    <row r="65" spans="1:10" s="45" customFormat="1" ht="29.25" customHeight="1">
      <c r="A65" s="70" t="s">
        <v>122</v>
      </c>
      <c r="B65" s="71" t="s">
        <v>115</v>
      </c>
      <c r="C65" s="9"/>
      <c r="D65" s="72">
        <v>108528</v>
      </c>
      <c r="E65" s="72">
        <f>D65</f>
        <v>108528</v>
      </c>
      <c r="F65" s="72">
        <v>30000</v>
      </c>
      <c r="G65" s="72">
        <f t="shared" si="18"/>
        <v>138528</v>
      </c>
    </row>
    <row r="66" spans="1:10" ht="53.25" customHeight="1">
      <c r="A66" s="49" t="s">
        <v>84</v>
      </c>
      <c r="B66" s="33" t="s">
        <v>90</v>
      </c>
      <c r="C66" s="66">
        <v>146700</v>
      </c>
      <c r="D66" s="66"/>
      <c r="E66" s="66">
        <f>SUM(C66:D66)</f>
        <v>146700</v>
      </c>
      <c r="F66" s="66"/>
      <c r="G66" s="66">
        <f t="shared" si="18"/>
        <v>146700</v>
      </c>
    </row>
    <row r="67" spans="1:10" s="65" customFormat="1" ht="15.75" customHeight="1">
      <c r="A67" s="55" t="s">
        <v>96</v>
      </c>
      <c r="B67" s="56" t="s">
        <v>107</v>
      </c>
      <c r="C67" s="57">
        <f>C68</f>
        <v>0</v>
      </c>
      <c r="D67" s="63"/>
      <c r="E67" s="67">
        <f t="shared" ref="E67:E72" si="22">SUM(C67:D67)</f>
        <v>0</v>
      </c>
      <c r="F67" s="67">
        <f>F68</f>
        <v>0</v>
      </c>
      <c r="G67" s="67">
        <f t="shared" si="18"/>
        <v>0</v>
      </c>
      <c r="H67" s="64"/>
      <c r="J67" s="64"/>
    </row>
    <row r="68" spans="1:10" ht="25.5">
      <c r="A68" s="61" t="s">
        <v>97</v>
      </c>
      <c r="B68" s="62" t="s">
        <v>106</v>
      </c>
      <c r="C68" s="54"/>
      <c r="D68" s="54"/>
      <c r="E68" s="66">
        <f t="shared" si="22"/>
        <v>0</v>
      </c>
      <c r="F68" s="54"/>
      <c r="G68" s="66">
        <f t="shared" si="18"/>
        <v>0</v>
      </c>
      <c r="H68" s="51"/>
      <c r="J68" s="51"/>
    </row>
    <row r="69" spans="1:10" s="65" customFormat="1" ht="38.25">
      <c r="A69" s="55" t="s">
        <v>98</v>
      </c>
      <c r="B69" s="58" t="s">
        <v>99</v>
      </c>
      <c r="C69" s="63">
        <f>C70</f>
        <v>0</v>
      </c>
      <c r="D69" s="63"/>
      <c r="E69" s="67">
        <f t="shared" si="22"/>
        <v>0</v>
      </c>
      <c r="F69" s="67">
        <f>F70</f>
        <v>2588177.12</v>
      </c>
      <c r="G69" s="67">
        <f t="shared" si="18"/>
        <v>2588177.12</v>
      </c>
      <c r="H69" s="64"/>
      <c r="J69" s="64"/>
    </row>
    <row r="70" spans="1:10" ht="38.25">
      <c r="A70" s="61" t="s">
        <v>105</v>
      </c>
      <c r="B70" s="60" t="s">
        <v>104</v>
      </c>
      <c r="C70" s="59"/>
      <c r="D70" s="59"/>
      <c r="E70" s="66">
        <f t="shared" si="22"/>
        <v>0</v>
      </c>
      <c r="F70" s="54">
        <v>2588177.12</v>
      </c>
      <c r="G70" s="66">
        <f t="shared" si="18"/>
        <v>2588177.12</v>
      </c>
      <c r="H70" s="51"/>
      <c r="J70" s="51"/>
    </row>
    <row r="71" spans="1:10" s="65" customFormat="1">
      <c r="A71" s="55" t="s">
        <v>100</v>
      </c>
      <c r="B71" s="58" t="s">
        <v>101</v>
      </c>
      <c r="C71" s="63">
        <f>C72</f>
        <v>0</v>
      </c>
      <c r="D71" s="63"/>
      <c r="E71" s="67">
        <f t="shared" si="22"/>
        <v>0</v>
      </c>
      <c r="F71" s="67">
        <f>F72</f>
        <v>-3546688.35</v>
      </c>
      <c r="G71" s="67">
        <f t="shared" si="18"/>
        <v>-3546688.35</v>
      </c>
      <c r="H71" s="64"/>
      <c r="J71" s="64"/>
    </row>
    <row r="72" spans="1:10" ht="38.25">
      <c r="A72" s="61" t="s">
        <v>103</v>
      </c>
      <c r="B72" s="62" t="s">
        <v>102</v>
      </c>
      <c r="C72" s="59"/>
      <c r="D72" s="59"/>
      <c r="E72" s="66">
        <f t="shared" si="22"/>
        <v>0</v>
      </c>
      <c r="F72" s="54">
        <v>-3546688.35</v>
      </c>
      <c r="G72" s="66">
        <f t="shared" si="18"/>
        <v>-3546688.35</v>
      </c>
      <c r="H72" s="51"/>
      <c r="J72" s="51"/>
    </row>
    <row r="73" spans="1:10" s="42" customFormat="1">
      <c r="A73" s="50" t="s">
        <v>70</v>
      </c>
      <c r="B73" s="35"/>
      <c r="C73" s="3">
        <f>C34</f>
        <v>669050600</v>
      </c>
      <c r="D73" s="3">
        <f>D34</f>
        <v>4221128</v>
      </c>
      <c r="E73" s="3">
        <f>SUM(C73:D73)</f>
        <v>673271728</v>
      </c>
      <c r="F73" s="3">
        <f>F34</f>
        <v>8193678.7700000014</v>
      </c>
      <c r="G73" s="3">
        <f>SUM(E73:F73)</f>
        <v>681465406.76999998</v>
      </c>
    </row>
    <row r="74" spans="1:10" s="42" customFormat="1">
      <c r="A74" s="50" t="s">
        <v>69</v>
      </c>
      <c r="B74" s="18"/>
      <c r="C74" s="10">
        <f>C73+C8</f>
        <v>850441454</v>
      </c>
      <c r="D74" s="10">
        <f>D73+D8</f>
        <v>3894722</v>
      </c>
      <c r="E74" s="10">
        <f>SUM(C74:D74)</f>
        <v>854336176</v>
      </c>
      <c r="F74" s="10">
        <f>F73+F8</f>
        <v>8193678.7700000014</v>
      </c>
      <c r="G74" s="10">
        <f>SUM(E74:F74)</f>
        <v>862529854.76999998</v>
      </c>
    </row>
    <row r="75" spans="1:10">
      <c r="C75" s="16"/>
      <c r="D75" s="16"/>
      <c r="E75" s="69"/>
      <c r="F75" s="16"/>
      <c r="G75" s="69">
        <f>862529854.77-G74</f>
        <v>0</v>
      </c>
      <c r="H75" s="51"/>
      <c r="J75" s="51"/>
    </row>
    <row r="76" spans="1:10">
      <c r="C76" s="16"/>
      <c r="D76" s="16"/>
      <c r="E76" s="16"/>
      <c r="F76" s="16"/>
      <c r="G76" s="16"/>
      <c r="H76" s="51"/>
      <c r="J76" s="51"/>
    </row>
    <row r="77" spans="1:10">
      <c r="C77" s="16"/>
      <c r="D77" s="16"/>
      <c r="E77" s="16"/>
      <c r="F77" s="16"/>
      <c r="G77" s="16"/>
      <c r="H77" s="51"/>
      <c r="J77" s="51"/>
    </row>
    <row r="78" spans="1:10">
      <c r="C78" s="16"/>
      <c r="D78" s="16"/>
      <c r="E78" s="16"/>
      <c r="F78" s="16"/>
      <c r="G78" s="16"/>
      <c r="H78" s="51"/>
      <c r="J78" s="51"/>
    </row>
    <row r="79" spans="1:10">
      <c r="C79" s="16"/>
      <c r="D79" s="16"/>
      <c r="E79" s="16"/>
      <c r="F79" s="16"/>
      <c r="G79" s="16"/>
      <c r="H79" s="51"/>
      <c r="J79" s="51"/>
    </row>
    <row r="80" spans="1:10">
      <c r="C80" s="16"/>
      <c r="D80" s="16"/>
      <c r="E80" s="16"/>
      <c r="F80" s="16"/>
      <c r="G80" s="16"/>
      <c r="H80" s="51"/>
      <c r="J80" s="51"/>
    </row>
  </sheetData>
  <mergeCells count="4">
    <mergeCell ref="A1:C1"/>
    <mergeCell ref="A2:C2"/>
    <mergeCell ref="C3:E3"/>
    <mergeCell ref="A5:G5"/>
  </mergeCells>
  <pageMargins left="0.6" right="0.19685039370078741" top="0.19685039370078741" bottom="0.19685039370078741" header="0.19685039370078741" footer="0"/>
  <pageSetup paperSize="9" scale="80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9"/>
  <sheetViews>
    <sheetView tabSelected="1" workbookViewId="0">
      <selection activeCell="B3" sqref="B3:G3"/>
    </sheetView>
  </sheetViews>
  <sheetFormatPr defaultColWidth="8" defaultRowHeight="12.75"/>
  <cols>
    <col min="1" max="1" width="58.140625" style="16" customWidth="1"/>
    <col min="2" max="2" width="18.5703125" style="51" customWidth="1"/>
    <col min="3" max="6" width="16.140625" style="8" hidden="1" customWidth="1"/>
    <col min="7" max="7" width="16.140625" style="8" customWidth="1"/>
    <col min="8" max="8" width="18.140625" style="16" customWidth="1"/>
    <col min="9" max="226" width="8" style="16"/>
    <col min="227" max="227" width="69.85546875" style="16" customWidth="1"/>
    <col min="228" max="228" width="21.7109375" style="16" customWidth="1"/>
    <col min="229" max="229" width="0" style="16" hidden="1" customWidth="1"/>
    <col min="230" max="230" width="15.5703125" style="16" customWidth="1"/>
    <col min="231" max="234" width="0" style="16" hidden="1" customWidth="1"/>
    <col min="235" max="235" width="8" style="16"/>
    <col min="236" max="236" width="13.7109375" style="16" customWidth="1"/>
    <col min="237" max="482" width="8" style="16"/>
    <col min="483" max="483" width="69.85546875" style="16" customWidth="1"/>
    <col min="484" max="484" width="21.7109375" style="16" customWidth="1"/>
    <col min="485" max="485" width="0" style="16" hidden="1" customWidth="1"/>
    <col min="486" max="486" width="15.5703125" style="16" customWidth="1"/>
    <col min="487" max="490" width="0" style="16" hidden="1" customWidth="1"/>
    <col min="491" max="491" width="8" style="16"/>
    <col min="492" max="492" width="13.7109375" style="16" customWidth="1"/>
    <col min="493" max="738" width="8" style="16"/>
    <col min="739" max="739" width="69.85546875" style="16" customWidth="1"/>
    <col min="740" max="740" width="21.7109375" style="16" customWidth="1"/>
    <col min="741" max="741" width="0" style="16" hidden="1" customWidth="1"/>
    <col min="742" max="742" width="15.5703125" style="16" customWidth="1"/>
    <col min="743" max="746" width="0" style="16" hidden="1" customWidth="1"/>
    <col min="747" max="747" width="8" style="16"/>
    <col min="748" max="748" width="13.7109375" style="16" customWidth="1"/>
    <col min="749" max="994" width="8" style="16"/>
    <col min="995" max="995" width="69.85546875" style="16" customWidth="1"/>
    <col min="996" max="996" width="21.7109375" style="16" customWidth="1"/>
    <col min="997" max="997" width="0" style="16" hidden="1" customWidth="1"/>
    <col min="998" max="998" width="15.5703125" style="16" customWidth="1"/>
    <col min="999" max="1002" width="0" style="16" hidden="1" customWidth="1"/>
    <col min="1003" max="1003" width="8" style="16"/>
    <col min="1004" max="1004" width="13.7109375" style="16" customWidth="1"/>
    <col min="1005" max="1250" width="8" style="16"/>
    <col min="1251" max="1251" width="69.85546875" style="16" customWidth="1"/>
    <col min="1252" max="1252" width="21.7109375" style="16" customWidth="1"/>
    <col min="1253" max="1253" width="0" style="16" hidden="1" customWidth="1"/>
    <col min="1254" max="1254" width="15.5703125" style="16" customWidth="1"/>
    <col min="1255" max="1258" width="0" style="16" hidden="1" customWidth="1"/>
    <col min="1259" max="1259" width="8" style="16"/>
    <col min="1260" max="1260" width="13.7109375" style="16" customWidth="1"/>
    <col min="1261" max="1506" width="8" style="16"/>
    <col min="1507" max="1507" width="69.85546875" style="16" customWidth="1"/>
    <col min="1508" max="1508" width="21.7109375" style="16" customWidth="1"/>
    <col min="1509" max="1509" width="0" style="16" hidden="1" customWidth="1"/>
    <col min="1510" max="1510" width="15.5703125" style="16" customWidth="1"/>
    <col min="1511" max="1514" width="0" style="16" hidden="1" customWidth="1"/>
    <col min="1515" max="1515" width="8" style="16"/>
    <col min="1516" max="1516" width="13.7109375" style="16" customWidth="1"/>
    <col min="1517" max="1762" width="8" style="16"/>
    <col min="1763" max="1763" width="69.85546875" style="16" customWidth="1"/>
    <col min="1764" max="1764" width="21.7109375" style="16" customWidth="1"/>
    <col min="1765" max="1765" width="0" style="16" hidden="1" customWidth="1"/>
    <col min="1766" max="1766" width="15.5703125" style="16" customWidth="1"/>
    <col min="1767" max="1770" width="0" style="16" hidden="1" customWidth="1"/>
    <col min="1771" max="1771" width="8" style="16"/>
    <col min="1772" max="1772" width="13.7109375" style="16" customWidth="1"/>
    <col min="1773" max="2018" width="8" style="16"/>
    <col min="2019" max="2019" width="69.85546875" style="16" customWidth="1"/>
    <col min="2020" max="2020" width="21.7109375" style="16" customWidth="1"/>
    <col min="2021" max="2021" width="0" style="16" hidden="1" customWidth="1"/>
    <col min="2022" max="2022" width="15.5703125" style="16" customWidth="1"/>
    <col min="2023" max="2026" width="0" style="16" hidden="1" customWidth="1"/>
    <col min="2027" max="2027" width="8" style="16"/>
    <col min="2028" max="2028" width="13.7109375" style="16" customWidth="1"/>
    <col min="2029" max="2274" width="8" style="16"/>
    <col min="2275" max="2275" width="69.85546875" style="16" customWidth="1"/>
    <col min="2276" max="2276" width="21.7109375" style="16" customWidth="1"/>
    <col min="2277" max="2277" width="0" style="16" hidden="1" customWidth="1"/>
    <col min="2278" max="2278" width="15.5703125" style="16" customWidth="1"/>
    <col min="2279" max="2282" width="0" style="16" hidden="1" customWidth="1"/>
    <col min="2283" max="2283" width="8" style="16"/>
    <col min="2284" max="2284" width="13.7109375" style="16" customWidth="1"/>
    <col min="2285" max="2530" width="8" style="16"/>
    <col min="2531" max="2531" width="69.85546875" style="16" customWidth="1"/>
    <col min="2532" max="2532" width="21.7109375" style="16" customWidth="1"/>
    <col min="2533" max="2533" width="0" style="16" hidden="1" customWidth="1"/>
    <col min="2534" max="2534" width="15.5703125" style="16" customWidth="1"/>
    <col min="2535" max="2538" width="0" style="16" hidden="1" customWidth="1"/>
    <col min="2539" max="2539" width="8" style="16"/>
    <col min="2540" max="2540" width="13.7109375" style="16" customWidth="1"/>
    <col min="2541" max="2786" width="8" style="16"/>
    <col min="2787" max="2787" width="69.85546875" style="16" customWidth="1"/>
    <col min="2788" max="2788" width="21.7109375" style="16" customWidth="1"/>
    <col min="2789" max="2789" width="0" style="16" hidden="1" customWidth="1"/>
    <col min="2790" max="2790" width="15.5703125" style="16" customWidth="1"/>
    <col min="2791" max="2794" width="0" style="16" hidden="1" customWidth="1"/>
    <col min="2795" max="2795" width="8" style="16"/>
    <col min="2796" max="2796" width="13.7109375" style="16" customWidth="1"/>
    <col min="2797" max="3042" width="8" style="16"/>
    <col min="3043" max="3043" width="69.85546875" style="16" customWidth="1"/>
    <col min="3044" max="3044" width="21.7109375" style="16" customWidth="1"/>
    <col min="3045" max="3045" width="0" style="16" hidden="1" customWidth="1"/>
    <col min="3046" max="3046" width="15.5703125" style="16" customWidth="1"/>
    <col min="3047" max="3050" width="0" style="16" hidden="1" customWidth="1"/>
    <col min="3051" max="3051" width="8" style="16"/>
    <col min="3052" max="3052" width="13.7109375" style="16" customWidth="1"/>
    <col min="3053" max="3298" width="8" style="16"/>
    <col min="3299" max="3299" width="69.85546875" style="16" customWidth="1"/>
    <col min="3300" max="3300" width="21.7109375" style="16" customWidth="1"/>
    <col min="3301" max="3301" width="0" style="16" hidden="1" customWidth="1"/>
    <col min="3302" max="3302" width="15.5703125" style="16" customWidth="1"/>
    <col min="3303" max="3306" width="0" style="16" hidden="1" customWidth="1"/>
    <col min="3307" max="3307" width="8" style="16"/>
    <col min="3308" max="3308" width="13.7109375" style="16" customWidth="1"/>
    <col min="3309" max="3554" width="8" style="16"/>
    <col min="3555" max="3555" width="69.85546875" style="16" customWidth="1"/>
    <col min="3556" max="3556" width="21.7109375" style="16" customWidth="1"/>
    <col min="3557" max="3557" width="0" style="16" hidden="1" customWidth="1"/>
    <col min="3558" max="3558" width="15.5703125" style="16" customWidth="1"/>
    <col min="3559" max="3562" width="0" style="16" hidden="1" customWidth="1"/>
    <col min="3563" max="3563" width="8" style="16"/>
    <col min="3564" max="3564" width="13.7109375" style="16" customWidth="1"/>
    <col min="3565" max="3810" width="8" style="16"/>
    <col min="3811" max="3811" width="69.85546875" style="16" customWidth="1"/>
    <col min="3812" max="3812" width="21.7109375" style="16" customWidth="1"/>
    <col min="3813" max="3813" width="0" style="16" hidden="1" customWidth="1"/>
    <col min="3814" max="3814" width="15.5703125" style="16" customWidth="1"/>
    <col min="3815" max="3818" width="0" style="16" hidden="1" customWidth="1"/>
    <col min="3819" max="3819" width="8" style="16"/>
    <col min="3820" max="3820" width="13.7109375" style="16" customWidth="1"/>
    <col min="3821" max="4066" width="8" style="16"/>
    <col min="4067" max="4067" width="69.85546875" style="16" customWidth="1"/>
    <col min="4068" max="4068" width="21.7109375" style="16" customWidth="1"/>
    <col min="4069" max="4069" width="0" style="16" hidden="1" customWidth="1"/>
    <col min="4070" max="4070" width="15.5703125" style="16" customWidth="1"/>
    <col min="4071" max="4074" width="0" style="16" hidden="1" customWidth="1"/>
    <col min="4075" max="4075" width="8" style="16"/>
    <col min="4076" max="4076" width="13.7109375" style="16" customWidth="1"/>
    <col min="4077" max="4322" width="8" style="16"/>
    <col min="4323" max="4323" width="69.85546875" style="16" customWidth="1"/>
    <col min="4324" max="4324" width="21.7109375" style="16" customWidth="1"/>
    <col min="4325" max="4325" width="0" style="16" hidden="1" customWidth="1"/>
    <col min="4326" max="4326" width="15.5703125" style="16" customWidth="1"/>
    <col min="4327" max="4330" width="0" style="16" hidden="1" customWidth="1"/>
    <col min="4331" max="4331" width="8" style="16"/>
    <col min="4332" max="4332" width="13.7109375" style="16" customWidth="1"/>
    <col min="4333" max="4578" width="8" style="16"/>
    <col min="4579" max="4579" width="69.85546875" style="16" customWidth="1"/>
    <col min="4580" max="4580" width="21.7109375" style="16" customWidth="1"/>
    <col min="4581" max="4581" width="0" style="16" hidden="1" customWidth="1"/>
    <col min="4582" max="4582" width="15.5703125" style="16" customWidth="1"/>
    <col min="4583" max="4586" width="0" style="16" hidden="1" customWidth="1"/>
    <col min="4587" max="4587" width="8" style="16"/>
    <col min="4588" max="4588" width="13.7109375" style="16" customWidth="1"/>
    <col min="4589" max="4834" width="8" style="16"/>
    <col min="4835" max="4835" width="69.85546875" style="16" customWidth="1"/>
    <col min="4836" max="4836" width="21.7109375" style="16" customWidth="1"/>
    <col min="4837" max="4837" width="0" style="16" hidden="1" customWidth="1"/>
    <col min="4838" max="4838" width="15.5703125" style="16" customWidth="1"/>
    <col min="4839" max="4842" width="0" style="16" hidden="1" customWidth="1"/>
    <col min="4843" max="4843" width="8" style="16"/>
    <col min="4844" max="4844" width="13.7109375" style="16" customWidth="1"/>
    <col min="4845" max="5090" width="8" style="16"/>
    <col min="5091" max="5091" width="69.85546875" style="16" customWidth="1"/>
    <col min="5092" max="5092" width="21.7109375" style="16" customWidth="1"/>
    <col min="5093" max="5093" width="0" style="16" hidden="1" customWidth="1"/>
    <col min="5094" max="5094" width="15.5703125" style="16" customWidth="1"/>
    <col min="5095" max="5098" width="0" style="16" hidden="1" customWidth="1"/>
    <col min="5099" max="5099" width="8" style="16"/>
    <col min="5100" max="5100" width="13.7109375" style="16" customWidth="1"/>
    <col min="5101" max="5346" width="8" style="16"/>
    <col min="5347" max="5347" width="69.85546875" style="16" customWidth="1"/>
    <col min="5348" max="5348" width="21.7109375" style="16" customWidth="1"/>
    <col min="5349" max="5349" width="0" style="16" hidden="1" customWidth="1"/>
    <col min="5350" max="5350" width="15.5703125" style="16" customWidth="1"/>
    <col min="5351" max="5354" width="0" style="16" hidden="1" customWidth="1"/>
    <col min="5355" max="5355" width="8" style="16"/>
    <col min="5356" max="5356" width="13.7109375" style="16" customWidth="1"/>
    <col min="5357" max="5602" width="8" style="16"/>
    <col min="5603" max="5603" width="69.85546875" style="16" customWidth="1"/>
    <col min="5604" max="5604" width="21.7109375" style="16" customWidth="1"/>
    <col min="5605" max="5605" width="0" style="16" hidden="1" customWidth="1"/>
    <col min="5606" max="5606" width="15.5703125" style="16" customWidth="1"/>
    <col min="5607" max="5610" width="0" style="16" hidden="1" customWidth="1"/>
    <col min="5611" max="5611" width="8" style="16"/>
    <col min="5612" max="5612" width="13.7109375" style="16" customWidth="1"/>
    <col min="5613" max="5858" width="8" style="16"/>
    <col min="5859" max="5859" width="69.85546875" style="16" customWidth="1"/>
    <col min="5860" max="5860" width="21.7109375" style="16" customWidth="1"/>
    <col min="5861" max="5861" width="0" style="16" hidden="1" customWidth="1"/>
    <col min="5862" max="5862" width="15.5703125" style="16" customWidth="1"/>
    <col min="5863" max="5866" width="0" style="16" hidden="1" customWidth="1"/>
    <col min="5867" max="5867" width="8" style="16"/>
    <col min="5868" max="5868" width="13.7109375" style="16" customWidth="1"/>
    <col min="5869" max="6114" width="8" style="16"/>
    <col min="6115" max="6115" width="69.85546875" style="16" customWidth="1"/>
    <col min="6116" max="6116" width="21.7109375" style="16" customWidth="1"/>
    <col min="6117" max="6117" width="0" style="16" hidden="1" customWidth="1"/>
    <col min="6118" max="6118" width="15.5703125" style="16" customWidth="1"/>
    <col min="6119" max="6122" width="0" style="16" hidden="1" customWidth="1"/>
    <col min="6123" max="6123" width="8" style="16"/>
    <col min="6124" max="6124" width="13.7109375" style="16" customWidth="1"/>
    <col min="6125" max="6370" width="8" style="16"/>
    <col min="6371" max="6371" width="69.85546875" style="16" customWidth="1"/>
    <col min="6372" max="6372" width="21.7109375" style="16" customWidth="1"/>
    <col min="6373" max="6373" width="0" style="16" hidden="1" customWidth="1"/>
    <col min="6374" max="6374" width="15.5703125" style="16" customWidth="1"/>
    <col min="6375" max="6378" width="0" style="16" hidden="1" customWidth="1"/>
    <col min="6379" max="6379" width="8" style="16"/>
    <col min="6380" max="6380" width="13.7109375" style="16" customWidth="1"/>
    <col min="6381" max="6626" width="8" style="16"/>
    <col min="6627" max="6627" width="69.85546875" style="16" customWidth="1"/>
    <col min="6628" max="6628" width="21.7109375" style="16" customWidth="1"/>
    <col min="6629" max="6629" width="0" style="16" hidden="1" customWidth="1"/>
    <col min="6630" max="6630" width="15.5703125" style="16" customWidth="1"/>
    <col min="6631" max="6634" width="0" style="16" hidden="1" customWidth="1"/>
    <col min="6635" max="6635" width="8" style="16"/>
    <col min="6636" max="6636" width="13.7109375" style="16" customWidth="1"/>
    <col min="6637" max="6882" width="8" style="16"/>
    <col min="6883" max="6883" width="69.85546875" style="16" customWidth="1"/>
    <col min="6884" max="6884" width="21.7109375" style="16" customWidth="1"/>
    <col min="6885" max="6885" width="0" style="16" hidden="1" customWidth="1"/>
    <col min="6886" max="6886" width="15.5703125" style="16" customWidth="1"/>
    <col min="6887" max="6890" width="0" style="16" hidden="1" customWidth="1"/>
    <col min="6891" max="6891" width="8" style="16"/>
    <col min="6892" max="6892" width="13.7109375" style="16" customWidth="1"/>
    <col min="6893" max="7138" width="8" style="16"/>
    <col min="7139" max="7139" width="69.85546875" style="16" customWidth="1"/>
    <col min="7140" max="7140" width="21.7109375" style="16" customWidth="1"/>
    <col min="7141" max="7141" width="0" style="16" hidden="1" customWidth="1"/>
    <col min="7142" max="7142" width="15.5703125" style="16" customWidth="1"/>
    <col min="7143" max="7146" width="0" style="16" hidden="1" customWidth="1"/>
    <col min="7147" max="7147" width="8" style="16"/>
    <col min="7148" max="7148" width="13.7109375" style="16" customWidth="1"/>
    <col min="7149" max="7394" width="8" style="16"/>
    <col min="7395" max="7395" width="69.85546875" style="16" customWidth="1"/>
    <col min="7396" max="7396" width="21.7109375" style="16" customWidth="1"/>
    <col min="7397" max="7397" width="0" style="16" hidden="1" customWidth="1"/>
    <col min="7398" max="7398" width="15.5703125" style="16" customWidth="1"/>
    <col min="7399" max="7402" width="0" style="16" hidden="1" customWidth="1"/>
    <col min="7403" max="7403" width="8" style="16"/>
    <col min="7404" max="7404" width="13.7109375" style="16" customWidth="1"/>
    <col min="7405" max="7650" width="8" style="16"/>
    <col min="7651" max="7651" width="69.85546875" style="16" customWidth="1"/>
    <col min="7652" max="7652" width="21.7109375" style="16" customWidth="1"/>
    <col min="7653" max="7653" width="0" style="16" hidden="1" customWidth="1"/>
    <col min="7654" max="7654" width="15.5703125" style="16" customWidth="1"/>
    <col min="7655" max="7658" width="0" style="16" hidden="1" customWidth="1"/>
    <col min="7659" max="7659" width="8" style="16"/>
    <col min="7660" max="7660" width="13.7109375" style="16" customWidth="1"/>
    <col min="7661" max="7906" width="8" style="16"/>
    <col min="7907" max="7907" width="69.85546875" style="16" customWidth="1"/>
    <col min="7908" max="7908" width="21.7109375" style="16" customWidth="1"/>
    <col min="7909" max="7909" width="0" style="16" hidden="1" customWidth="1"/>
    <col min="7910" max="7910" width="15.5703125" style="16" customWidth="1"/>
    <col min="7911" max="7914" width="0" style="16" hidden="1" customWidth="1"/>
    <col min="7915" max="7915" width="8" style="16"/>
    <col min="7916" max="7916" width="13.7109375" style="16" customWidth="1"/>
    <col min="7917" max="8162" width="8" style="16"/>
    <col min="8163" max="8163" width="69.85546875" style="16" customWidth="1"/>
    <col min="8164" max="8164" width="21.7109375" style="16" customWidth="1"/>
    <col min="8165" max="8165" width="0" style="16" hidden="1" customWidth="1"/>
    <col min="8166" max="8166" width="15.5703125" style="16" customWidth="1"/>
    <col min="8167" max="8170" width="0" style="16" hidden="1" customWidth="1"/>
    <col min="8171" max="8171" width="8" style="16"/>
    <col min="8172" max="8172" width="13.7109375" style="16" customWidth="1"/>
    <col min="8173" max="8418" width="8" style="16"/>
    <col min="8419" max="8419" width="69.85546875" style="16" customWidth="1"/>
    <col min="8420" max="8420" width="21.7109375" style="16" customWidth="1"/>
    <col min="8421" max="8421" width="0" style="16" hidden="1" customWidth="1"/>
    <col min="8422" max="8422" width="15.5703125" style="16" customWidth="1"/>
    <col min="8423" max="8426" width="0" style="16" hidden="1" customWidth="1"/>
    <col min="8427" max="8427" width="8" style="16"/>
    <col min="8428" max="8428" width="13.7109375" style="16" customWidth="1"/>
    <col min="8429" max="8674" width="8" style="16"/>
    <col min="8675" max="8675" width="69.85546875" style="16" customWidth="1"/>
    <col min="8676" max="8676" width="21.7109375" style="16" customWidth="1"/>
    <col min="8677" max="8677" width="0" style="16" hidden="1" customWidth="1"/>
    <col min="8678" max="8678" width="15.5703125" style="16" customWidth="1"/>
    <col min="8679" max="8682" width="0" style="16" hidden="1" customWidth="1"/>
    <col min="8683" max="8683" width="8" style="16"/>
    <col min="8684" max="8684" width="13.7109375" style="16" customWidth="1"/>
    <col min="8685" max="8930" width="8" style="16"/>
    <col min="8931" max="8931" width="69.85546875" style="16" customWidth="1"/>
    <col min="8932" max="8932" width="21.7109375" style="16" customWidth="1"/>
    <col min="8933" max="8933" width="0" style="16" hidden="1" customWidth="1"/>
    <col min="8934" max="8934" width="15.5703125" style="16" customWidth="1"/>
    <col min="8935" max="8938" width="0" style="16" hidden="1" customWidth="1"/>
    <col min="8939" max="8939" width="8" style="16"/>
    <col min="8940" max="8940" width="13.7109375" style="16" customWidth="1"/>
    <col min="8941" max="9186" width="8" style="16"/>
    <col min="9187" max="9187" width="69.85546875" style="16" customWidth="1"/>
    <col min="9188" max="9188" width="21.7109375" style="16" customWidth="1"/>
    <col min="9189" max="9189" width="0" style="16" hidden="1" customWidth="1"/>
    <col min="9190" max="9190" width="15.5703125" style="16" customWidth="1"/>
    <col min="9191" max="9194" width="0" style="16" hidden="1" customWidth="1"/>
    <col min="9195" max="9195" width="8" style="16"/>
    <col min="9196" max="9196" width="13.7109375" style="16" customWidth="1"/>
    <col min="9197" max="9442" width="8" style="16"/>
    <col min="9443" max="9443" width="69.85546875" style="16" customWidth="1"/>
    <col min="9444" max="9444" width="21.7109375" style="16" customWidth="1"/>
    <col min="9445" max="9445" width="0" style="16" hidden="1" customWidth="1"/>
    <col min="9446" max="9446" width="15.5703125" style="16" customWidth="1"/>
    <col min="9447" max="9450" width="0" style="16" hidden="1" customWidth="1"/>
    <col min="9451" max="9451" width="8" style="16"/>
    <col min="9452" max="9452" width="13.7109375" style="16" customWidth="1"/>
    <col min="9453" max="9698" width="8" style="16"/>
    <col min="9699" max="9699" width="69.85546875" style="16" customWidth="1"/>
    <col min="9700" max="9700" width="21.7109375" style="16" customWidth="1"/>
    <col min="9701" max="9701" width="0" style="16" hidden="1" customWidth="1"/>
    <col min="9702" max="9702" width="15.5703125" style="16" customWidth="1"/>
    <col min="9703" max="9706" width="0" style="16" hidden="1" customWidth="1"/>
    <col min="9707" max="9707" width="8" style="16"/>
    <col min="9708" max="9708" width="13.7109375" style="16" customWidth="1"/>
    <col min="9709" max="9954" width="8" style="16"/>
    <col min="9955" max="9955" width="69.85546875" style="16" customWidth="1"/>
    <col min="9956" max="9956" width="21.7109375" style="16" customWidth="1"/>
    <col min="9957" max="9957" width="0" style="16" hidden="1" customWidth="1"/>
    <col min="9958" max="9958" width="15.5703125" style="16" customWidth="1"/>
    <col min="9959" max="9962" width="0" style="16" hidden="1" customWidth="1"/>
    <col min="9963" max="9963" width="8" style="16"/>
    <col min="9964" max="9964" width="13.7109375" style="16" customWidth="1"/>
    <col min="9965" max="10210" width="8" style="16"/>
    <col min="10211" max="10211" width="69.85546875" style="16" customWidth="1"/>
    <col min="10212" max="10212" width="21.7109375" style="16" customWidth="1"/>
    <col min="10213" max="10213" width="0" style="16" hidden="1" customWidth="1"/>
    <col min="10214" max="10214" width="15.5703125" style="16" customWidth="1"/>
    <col min="10215" max="10218" width="0" style="16" hidden="1" customWidth="1"/>
    <col min="10219" max="10219" width="8" style="16"/>
    <col min="10220" max="10220" width="13.7109375" style="16" customWidth="1"/>
    <col min="10221" max="10466" width="8" style="16"/>
    <col min="10467" max="10467" width="69.85546875" style="16" customWidth="1"/>
    <col min="10468" max="10468" width="21.7109375" style="16" customWidth="1"/>
    <col min="10469" max="10469" width="0" style="16" hidden="1" customWidth="1"/>
    <col min="10470" max="10470" width="15.5703125" style="16" customWidth="1"/>
    <col min="10471" max="10474" width="0" style="16" hidden="1" customWidth="1"/>
    <col min="10475" max="10475" width="8" style="16"/>
    <col min="10476" max="10476" width="13.7109375" style="16" customWidth="1"/>
    <col min="10477" max="10722" width="8" style="16"/>
    <col min="10723" max="10723" width="69.85546875" style="16" customWidth="1"/>
    <col min="10724" max="10724" width="21.7109375" style="16" customWidth="1"/>
    <col min="10725" max="10725" width="0" style="16" hidden="1" customWidth="1"/>
    <col min="10726" max="10726" width="15.5703125" style="16" customWidth="1"/>
    <col min="10727" max="10730" width="0" style="16" hidden="1" customWidth="1"/>
    <col min="10731" max="10731" width="8" style="16"/>
    <col min="10732" max="10732" width="13.7109375" style="16" customWidth="1"/>
    <col min="10733" max="10978" width="8" style="16"/>
    <col min="10979" max="10979" width="69.85546875" style="16" customWidth="1"/>
    <col min="10980" max="10980" width="21.7109375" style="16" customWidth="1"/>
    <col min="10981" max="10981" width="0" style="16" hidden="1" customWidth="1"/>
    <col min="10982" max="10982" width="15.5703125" style="16" customWidth="1"/>
    <col min="10983" max="10986" width="0" style="16" hidden="1" customWidth="1"/>
    <col min="10987" max="10987" width="8" style="16"/>
    <col min="10988" max="10988" width="13.7109375" style="16" customWidth="1"/>
    <col min="10989" max="11234" width="8" style="16"/>
    <col min="11235" max="11235" width="69.85546875" style="16" customWidth="1"/>
    <col min="11236" max="11236" width="21.7109375" style="16" customWidth="1"/>
    <col min="11237" max="11237" width="0" style="16" hidden="1" customWidth="1"/>
    <col min="11238" max="11238" width="15.5703125" style="16" customWidth="1"/>
    <col min="11239" max="11242" width="0" style="16" hidden="1" customWidth="1"/>
    <col min="11243" max="11243" width="8" style="16"/>
    <col min="11244" max="11244" width="13.7109375" style="16" customWidth="1"/>
    <col min="11245" max="11490" width="8" style="16"/>
    <col min="11491" max="11491" width="69.85546875" style="16" customWidth="1"/>
    <col min="11492" max="11492" width="21.7109375" style="16" customWidth="1"/>
    <col min="11493" max="11493" width="0" style="16" hidden="1" customWidth="1"/>
    <col min="11494" max="11494" width="15.5703125" style="16" customWidth="1"/>
    <col min="11495" max="11498" width="0" style="16" hidden="1" customWidth="1"/>
    <col min="11499" max="11499" width="8" style="16"/>
    <col min="11500" max="11500" width="13.7109375" style="16" customWidth="1"/>
    <col min="11501" max="11746" width="8" style="16"/>
    <col min="11747" max="11747" width="69.85546875" style="16" customWidth="1"/>
    <col min="11748" max="11748" width="21.7109375" style="16" customWidth="1"/>
    <col min="11749" max="11749" width="0" style="16" hidden="1" customWidth="1"/>
    <col min="11750" max="11750" width="15.5703125" style="16" customWidth="1"/>
    <col min="11751" max="11754" width="0" style="16" hidden="1" customWidth="1"/>
    <col min="11755" max="11755" width="8" style="16"/>
    <col min="11756" max="11756" width="13.7109375" style="16" customWidth="1"/>
    <col min="11757" max="12002" width="8" style="16"/>
    <col min="12003" max="12003" width="69.85546875" style="16" customWidth="1"/>
    <col min="12004" max="12004" width="21.7109375" style="16" customWidth="1"/>
    <col min="12005" max="12005" width="0" style="16" hidden="1" customWidth="1"/>
    <col min="12006" max="12006" width="15.5703125" style="16" customWidth="1"/>
    <col min="12007" max="12010" width="0" style="16" hidden="1" customWidth="1"/>
    <col min="12011" max="12011" width="8" style="16"/>
    <col min="12012" max="12012" width="13.7109375" style="16" customWidth="1"/>
    <col min="12013" max="12258" width="8" style="16"/>
    <col min="12259" max="12259" width="69.85546875" style="16" customWidth="1"/>
    <col min="12260" max="12260" width="21.7109375" style="16" customWidth="1"/>
    <col min="12261" max="12261" width="0" style="16" hidden="1" customWidth="1"/>
    <col min="12262" max="12262" width="15.5703125" style="16" customWidth="1"/>
    <col min="12263" max="12266" width="0" style="16" hidden="1" customWidth="1"/>
    <col min="12267" max="12267" width="8" style="16"/>
    <col min="12268" max="12268" width="13.7109375" style="16" customWidth="1"/>
    <col min="12269" max="12514" width="8" style="16"/>
    <col min="12515" max="12515" width="69.85546875" style="16" customWidth="1"/>
    <col min="12516" max="12516" width="21.7109375" style="16" customWidth="1"/>
    <col min="12517" max="12517" width="0" style="16" hidden="1" customWidth="1"/>
    <col min="12518" max="12518" width="15.5703125" style="16" customWidth="1"/>
    <col min="12519" max="12522" width="0" style="16" hidden="1" customWidth="1"/>
    <col min="12523" max="12523" width="8" style="16"/>
    <col min="12524" max="12524" width="13.7109375" style="16" customWidth="1"/>
    <col min="12525" max="12770" width="8" style="16"/>
    <col min="12771" max="12771" width="69.85546875" style="16" customWidth="1"/>
    <col min="12772" max="12772" width="21.7109375" style="16" customWidth="1"/>
    <col min="12773" max="12773" width="0" style="16" hidden="1" customWidth="1"/>
    <col min="12774" max="12774" width="15.5703125" style="16" customWidth="1"/>
    <col min="12775" max="12778" width="0" style="16" hidden="1" customWidth="1"/>
    <col min="12779" max="12779" width="8" style="16"/>
    <col min="12780" max="12780" width="13.7109375" style="16" customWidth="1"/>
    <col min="12781" max="13026" width="8" style="16"/>
    <col min="13027" max="13027" width="69.85546875" style="16" customWidth="1"/>
    <col min="13028" max="13028" width="21.7109375" style="16" customWidth="1"/>
    <col min="13029" max="13029" width="0" style="16" hidden="1" customWidth="1"/>
    <col min="13030" max="13030" width="15.5703125" style="16" customWidth="1"/>
    <col min="13031" max="13034" width="0" style="16" hidden="1" customWidth="1"/>
    <col min="13035" max="13035" width="8" style="16"/>
    <col min="13036" max="13036" width="13.7109375" style="16" customWidth="1"/>
    <col min="13037" max="13282" width="8" style="16"/>
    <col min="13283" max="13283" width="69.85546875" style="16" customWidth="1"/>
    <col min="13284" max="13284" width="21.7109375" style="16" customWidth="1"/>
    <col min="13285" max="13285" width="0" style="16" hidden="1" customWidth="1"/>
    <col min="13286" max="13286" width="15.5703125" style="16" customWidth="1"/>
    <col min="13287" max="13290" width="0" style="16" hidden="1" customWidth="1"/>
    <col min="13291" max="13291" width="8" style="16"/>
    <col min="13292" max="13292" width="13.7109375" style="16" customWidth="1"/>
    <col min="13293" max="13538" width="8" style="16"/>
    <col min="13539" max="13539" width="69.85546875" style="16" customWidth="1"/>
    <col min="13540" max="13540" width="21.7109375" style="16" customWidth="1"/>
    <col min="13541" max="13541" width="0" style="16" hidden="1" customWidth="1"/>
    <col min="13542" max="13542" width="15.5703125" style="16" customWidth="1"/>
    <col min="13543" max="13546" width="0" style="16" hidden="1" customWidth="1"/>
    <col min="13547" max="13547" width="8" style="16"/>
    <col min="13548" max="13548" width="13.7109375" style="16" customWidth="1"/>
    <col min="13549" max="13794" width="8" style="16"/>
    <col min="13795" max="13795" width="69.85546875" style="16" customWidth="1"/>
    <col min="13796" max="13796" width="21.7109375" style="16" customWidth="1"/>
    <col min="13797" max="13797" width="0" style="16" hidden="1" customWidth="1"/>
    <col min="13798" max="13798" width="15.5703125" style="16" customWidth="1"/>
    <col min="13799" max="13802" width="0" style="16" hidden="1" customWidth="1"/>
    <col min="13803" max="13803" width="8" style="16"/>
    <col min="13804" max="13804" width="13.7109375" style="16" customWidth="1"/>
    <col min="13805" max="14050" width="8" style="16"/>
    <col min="14051" max="14051" width="69.85546875" style="16" customWidth="1"/>
    <col min="14052" max="14052" width="21.7109375" style="16" customWidth="1"/>
    <col min="14053" max="14053" width="0" style="16" hidden="1" customWidth="1"/>
    <col min="14054" max="14054" width="15.5703125" style="16" customWidth="1"/>
    <col min="14055" max="14058" width="0" style="16" hidden="1" customWidth="1"/>
    <col min="14059" max="14059" width="8" style="16"/>
    <col min="14060" max="14060" width="13.7109375" style="16" customWidth="1"/>
    <col min="14061" max="14306" width="8" style="16"/>
    <col min="14307" max="14307" width="69.85546875" style="16" customWidth="1"/>
    <col min="14308" max="14308" width="21.7109375" style="16" customWidth="1"/>
    <col min="14309" max="14309" width="0" style="16" hidden="1" customWidth="1"/>
    <col min="14310" max="14310" width="15.5703125" style="16" customWidth="1"/>
    <col min="14311" max="14314" width="0" style="16" hidden="1" customWidth="1"/>
    <col min="14315" max="14315" width="8" style="16"/>
    <col min="14316" max="14316" width="13.7109375" style="16" customWidth="1"/>
    <col min="14317" max="14562" width="8" style="16"/>
    <col min="14563" max="14563" width="69.85546875" style="16" customWidth="1"/>
    <col min="14564" max="14564" width="21.7109375" style="16" customWidth="1"/>
    <col min="14565" max="14565" width="0" style="16" hidden="1" customWidth="1"/>
    <col min="14566" max="14566" width="15.5703125" style="16" customWidth="1"/>
    <col min="14567" max="14570" width="0" style="16" hidden="1" customWidth="1"/>
    <col min="14571" max="14571" width="8" style="16"/>
    <col min="14572" max="14572" width="13.7109375" style="16" customWidth="1"/>
    <col min="14573" max="14818" width="8" style="16"/>
    <col min="14819" max="14819" width="69.85546875" style="16" customWidth="1"/>
    <col min="14820" max="14820" width="21.7109375" style="16" customWidth="1"/>
    <col min="14821" max="14821" width="0" style="16" hidden="1" customWidth="1"/>
    <col min="14822" max="14822" width="15.5703125" style="16" customWidth="1"/>
    <col min="14823" max="14826" width="0" style="16" hidden="1" customWidth="1"/>
    <col min="14827" max="14827" width="8" style="16"/>
    <col min="14828" max="14828" width="13.7109375" style="16" customWidth="1"/>
    <col min="14829" max="15074" width="8" style="16"/>
    <col min="15075" max="15075" width="69.85546875" style="16" customWidth="1"/>
    <col min="15076" max="15076" width="21.7109375" style="16" customWidth="1"/>
    <col min="15077" max="15077" width="0" style="16" hidden="1" customWidth="1"/>
    <col min="15078" max="15078" width="15.5703125" style="16" customWidth="1"/>
    <col min="15079" max="15082" width="0" style="16" hidden="1" customWidth="1"/>
    <col min="15083" max="15083" width="8" style="16"/>
    <col min="15084" max="15084" width="13.7109375" style="16" customWidth="1"/>
    <col min="15085" max="15330" width="8" style="16"/>
    <col min="15331" max="15331" width="69.85546875" style="16" customWidth="1"/>
    <col min="15332" max="15332" width="21.7109375" style="16" customWidth="1"/>
    <col min="15333" max="15333" width="0" style="16" hidden="1" customWidth="1"/>
    <col min="15334" max="15334" width="15.5703125" style="16" customWidth="1"/>
    <col min="15335" max="15338" width="0" style="16" hidden="1" customWidth="1"/>
    <col min="15339" max="15339" width="8" style="16"/>
    <col min="15340" max="15340" width="13.7109375" style="16" customWidth="1"/>
    <col min="15341" max="15586" width="8" style="16"/>
    <col min="15587" max="15587" width="69.85546875" style="16" customWidth="1"/>
    <col min="15588" max="15588" width="21.7109375" style="16" customWidth="1"/>
    <col min="15589" max="15589" width="0" style="16" hidden="1" customWidth="1"/>
    <col min="15590" max="15590" width="15.5703125" style="16" customWidth="1"/>
    <col min="15591" max="15594" width="0" style="16" hidden="1" customWidth="1"/>
    <col min="15595" max="15595" width="8" style="16"/>
    <col min="15596" max="15596" width="13.7109375" style="16" customWidth="1"/>
    <col min="15597" max="15842" width="8" style="16"/>
    <col min="15843" max="15843" width="69.85546875" style="16" customWidth="1"/>
    <col min="15844" max="15844" width="21.7109375" style="16" customWidth="1"/>
    <col min="15845" max="15845" width="0" style="16" hidden="1" customWidth="1"/>
    <col min="15846" max="15846" width="15.5703125" style="16" customWidth="1"/>
    <col min="15847" max="15850" width="0" style="16" hidden="1" customWidth="1"/>
    <col min="15851" max="15851" width="8" style="16"/>
    <col min="15852" max="15852" width="13.7109375" style="16" customWidth="1"/>
    <col min="15853" max="16098" width="8" style="16"/>
    <col min="16099" max="16099" width="69.85546875" style="16" customWidth="1"/>
    <col min="16100" max="16100" width="21.7109375" style="16" customWidth="1"/>
    <col min="16101" max="16101" width="0" style="16" hidden="1" customWidth="1"/>
    <col min="16102" max="16102" width="15.5703125" style="16" customWidth="1"/>
    <col min="16103" max="16106" width="0" style="16" hidden="1" customWidth="1"/>
    <col min="16107" max="16107" width="8" style="16"/>
    <col min="16108" max="16108" width="13.7109375" style="16" customWidth="1"/>
    <col min="16109" max="16384" width="8" style="16"/>
  </cols>
  <sheetData>
    <row r="1" spans="1:7" ht="48.75" customHeight="1">
      <c r="B1" s="79" t="s">
        <v>123</v>
      </c>
      <c r="C1" s="79"/>
      <c r="D1" s="79"/>
      <c r="E1" s="79"/>
      <c r="F1" s="79"/>
      <c r="G1" s="79"/>
    </row>
    <row r="2" spans="1:7" ht="51.75" customHeight="1">
      <c r="B2" s="79" t="s">
        <v>124</v>
      </c>
      <c r="C2" s="79"/>
      <c r="D2" s="79"/>
      <c r="E2" s="79"/>
      <c r="F2" s="79"/>
      <c r="G2" s="79"/>
    </row>
    <row r="3" spans="1:7" ht="45.75" customHeight="1">
      <c r="B3" s="82" t="s">
        <v>112</v>
      </c>
      <c r="C3" s="82"/>
      <c r="D3" s="82"/>
      <c r="E3" s="82"/>
      <c r="F3" s="82"/>
      <c r="G3" s="82"/>
    </row>
    <row r="4" spans="1:7" ht="39" customHeight="1">
      <c r="A4" s="81" t="s">
        <v>121</v>
      </c>
      <c r="B4" s="81"/>
      <c r="C4" s="81"/>
      <c r="D4" s="81"/>
      <c r="E4" s="81"/>
      <c r="F4" s="81"/>
      <c r="G4" s="81"/>
    </row>
    <row r="5" spans="1:7" s="19" customFormat="1" ht="35.25" customHeight="1">
      <c r="A5" s="17" t="s">
        <v>0</v>
      </c>
      <c r="B5" s="18" t="s">
        <v>1</v>
      </c>
      <c r="C5" s="11" t="s">
        <v>2</v>
      </c>
      <c r="D5" s="11" t="s">
        <v>2</v>
      </c>
      <c r="E5" s="11" t="s">
        <v>2</v>
      </c>
      <c r="F5" s="11" t="s">
        <v>2</v>
      </c>
      <c r="G5" s="11" t="s">
        <v>2</v>
      </c>
    </row>
    <row r="6" spans="1:7" s="21" customFormat="1">
      <c r="A6" s="1">
        <v>1</v>
      </c>
      <c r="B6" s="20">
        <v>2</v>
      </c>
      <c r="C6" s="1">
        <v>3</v>
      </c>
      <c r="D6" s="1">
        <v>3</v>
      </c>
      <c r="E6" s="1">
        <v>3</v>
      </c>
      <c r="F6" s="1">
        <v>3</v>
      </c>
      <c r="G6" s="1">
        <v>3</v>
      </c>
    </row>
    <row r="7" spans="1:7" s="19" customFormat="1">
      <c r="A7" s="22" t="s">
        <v>3</v>
      </c>
      <c r="B7" s="23" t="s">
        <v>4</v>
      </c>
      <c r="C7" s="2">
        <f>C8+C10+C12+C16+C19+C25+C27+C29+C32</f>
        <v>181390854</v>
      </c>
      <c r="D7" s="2">
        <f t="shared" ref="D7:F7" si="0">D8+D10+D12+D16+D19+D25+D27+D29+D32</f>
        <v>-326406</v>
      </c>
      <c r="E7" s="2">
        <f>SUM(C7:D7)</f>
        <v>181064448</v>
      </c>
      <c r="F7" s="2">
        <f t="shared" si="0"/>
        <v>0</v>
      </c>
      <c r="G7" s="2">
        <f>SUM(E7:F7)</f>
        <v>181064448</v>
      </c>
    </row>
    <row r="8" spans="1:7" ht="14.25" customHeight="1">
      <c r="A8" s="24" t="s">
        <v>5</v>
      </c>
      <c r="B8" s="25" t="s">
        <v>6</v>
      </c>
      <c r="C8" s="3">
        <f>C9</f>
        <v>114927784</v>
      </c>
      <c r="D8" s="3">
        <f t="shared" ref="D8:F8" si="1">D9</f>
        <v>0</v>
      </c>
      <c r="E8" s="3">
        <f t="shared" ref="E8:E62" si="2">SUM(C8:D8)</f>
        <v>114927784</v>
      </c>
      <c r="F8" s="3">
        <f t="shared" si="1"/>
        <v>0</v>
      </c>
      <c r="G8" s="3">
        <f t="shared" ref="G8:G32" si="3">SUM(E8:F8)</f>
        <v>114927784</v>
      </c>
    </row>
    <row r="9" spans="1:7" ht="11.25" customHeight="1">
      <c r="A9" s="24" t="s">
        <v>7</v>
      </c>
      <c r="B9" s="25" t="s">
        <v>8</v>
      </c>
      <c r="C9" s="4">
        <v>114927784</v>
      </c>
      <c r="D9" s="4"/>
      <c r="E9" s="4">
        <f t="shared" si="2"/>
        <v>114927784</v>
      </c>
      <c r="F9" s="4"/>
      <c r="G9" s="4">
        <f t="shared" si="3"/>
        <v>114927784</v>
      </c>
    </row>
    <row r="10" spans="1:7" ht="25.5">
      <c r="A10" s="26" t="s">
        <v>9</v>
      </c>
      <c r="B10" s="25" t="s">
        <v>10</v>
      </c>
      <c r="C10" s="3">
        <f>C11</f>
        <v>17770595</v>
      </c>
      <c r="D10" s="3">
        <f t="shared" ref="D10:F10" si="4">D11</f>
        <v>-326406</v>
      </c>
      <c r="E10" s="3">
        <f t="shared" si="2"/>
        <v>17444189</v>
      </c>
      <c r="F10" s="3">
        <f t="shared" si="4"/>
        <v>0</v>
      </c>
      <c r="G10" s="3">
        <f t="shared" si="3"/>
        <v>17444189</v>
      </c>
    </row>
    <row r="11" spans="1:7" ht="25.5">
      <c r="A11" s="27" t="s">
        <v>11</v>
      </c>
      <c r="B11" s="25" t="s">
        <v>12</v>
      </c>
      <c r="C11" s="4">
        <v>17770595</v>
      </c>
      <c r="D11" s="4">
        <v>-326406</v>
      </c>
      <c r="E11" s="4">
        <f t="shared" si="2"/>
        <v>17444189</v>
      </c>
      <c r="F11" s="4"/>
      <c r="G11" s="4">
        <f t="shared" si="3"/>
        <v>17444189</v>
      </c>
    </row>
    <row r="12" spans="1:7">
      <c r="A12" s="24" t="s">
        <v>13</v>
      </c>
      <c r="B12" s="25" t="s">
        <v>14</v>
      </c>
      <c r="C12" s="3">
        <f>SUM(C13:C15)</f>
        <v>23616653</v>
      </c>
      <c r="D12" s="3">
        <f t="shared" ref="D12:F12" si="5">SUM(D13:D15)</f>
        <v>0</v>
      </c>
      <c r="E12" s="3">
        <f t="shared" si="2"/>
        <v>23616653</v>
      </c>
      <c r="F12" s="3">
        <f t="shared" si="5"/>
        <v>0</v>
      </c>
      <c r="G12" s="3">
        <f t="shared" si="3"/>
        <v>23616653</v>
      </c>
    </row>
    <row r="13" spans="1:7">
      <c r="A13" s="28" t="s">
        <v>15</v>
      </c>
      <c r="B13" s="29" t="s">
        <v>16</v>
      </c>
      <c r="C13" s="4">
        <v>23393000</v>
      </c>
      <c r="D13" s="4"/>
      <c r="E13" s="4">
        <f t="shared" si="2"/>
        <v>23393000</v>
      </c>
      <c r="F13" s="4"/>
      <c r="G13" s="4">
        <f t="shared" si="3"/>
        <v>23393000</v>
      </c>
    </row>
    <row r="14" spans="1:7">
      <c r="A14" s="28" t="s">
        <v>17</v>
      </c>
      <c r="B14" s="29" t="s">
        <v>18</v>
      </c>
      <c r="C14" s="4">
        <v>220653</v>
      </c>
      <c r="D14" s="4"/>
      <c r="E14" s="4">
        <f t="shared" si="2"/>
        <v>220653</v>
      </c>
      <c r="F14" s="4"/>
      <c r="G14" s="4">
        <f t="shared" si="3"/>
        <v>220653</v>
      </c>
    </row>
    <row r="15" spans="1:7" ht="25.5">
      <c r="A15" s="28" t="s">
        <v>19</v>
      </c>
      <c r="B15" s="29" t="s">
        <v>20</v>
      </c>
      <c r="C15" s="4">
        <v>3000</v>
      </c>
      <c r="D15" s="4"/>
      <c r="E15" s="4">
        <f t="shared" si="2"/>
        <v>3000</v>
      </c>
      <c r="F15" s="4"/>
      <c r="G15" s="4">
        <f t="shared" si="3"/>
        <v>3000</v>
      </c>
    </row>
    <row r="16" spans="1:7" ht="13.5" customHeight="1">
      <c r="A16" s="24" t="s">
        <v>21</v>
      </c>
      <c r="B16" s="25" t="s">
        <v>22</v>
      </c>
      <c r="C16" s="3">
        <f>C17+C18</f>
        <v>3624822</v>
      </c>
      <c r="D16" s="3">
        <f t="shared" ref="D16:F16" si="6">D17+D18</f>
        <v>0</v>
      </c>
      <c r="E16" s="3">
        <f t="shared" si="2"/>
        <v>3624822</v>
      </c>
      <c r="F16" s="3">
        <f t="shared" si="6"/>
        <v>0</v>
      </c>
      <c r="G16" s="3">
        <f t="shared" si="3"/>
        <v>3624822</v>
      </c>
    </row>
    <row r="17" spans="1:7" ht="25.5" customHeight="1">
      <c r="A17" s="24" t="s">
        <v>23</v>
      </c>
      <c r="B17" s="25" t="s">
        <v>24</v>
      </c>
      <c r="C17" s="4">
        <f>3624822-C18</f>
        <v>2824822</v>
      </c>
      <c r="D17" s="4"/>
      <c r="E17" s="4">
        <f t="shared" si="2"/>
        <v>2824822</v>
      </c>
      <c r="F17" s="4"/>
      <c r="G17" s="4">
        <f t="shared" si="3"/>
        <v>2824822</v>
      </c>
    </row>
    <row r="18" spans="1:7" ht="27.75" customHeight="1">
      <c r="A18" s="30" t="s">
        <v>25</v>
      </c>
      <c r="B18" s="31" t="s">
        <v>26</v>
      </c>
      <c r="C18" s="4">
        <v>800000</v>
      </c>
      <c r="D18" s="4"/>
      <c r="E18" s="4">
        <f t="shared" si="2"/>
        <v>800000</v>
      </c>
      <c r="F18" s="4"/>
      <c r="G18" s="4">
        <f t="shared" si="3"/>
        <v>800000</v>
      </c>
    </row>
    <row r="19" spans="1:7" ht="29.25" customHeight="1">
      <c r="A19" s="24" t="s">
        <v>27</v>
      </c>
      <c r="B19" s="25" t="s">
        <v>28</v>
      </c>
      <c r="C19" s="3">
        <f>SUM(C20:C24)</f>
        <v>14391000</v>
      </c>
      <c r="D19" s="3">
        <f t="shared" ref="D19:F19" si="7">SUM(D20:D24)</f>
        <v>0</v>
      </c>
      <c r="E19" s="3">
        <f t="shared" si="2"/>
        <v>14391000</v>
      </c>
      <c r="F19" s="3">
        <f t="shared" si="7"/>
        <v>0</v>
      </c>
      <c r="G19" s="3">
        <f t="shared" si="3"/>
        <v>14391000</v>
      </c>
    </row>
    <row r="20" spans="1:7" s="13" customFormat="1" ht="25.5">
      <c r="A20" s="32" t="s">
        <v>29</v>
      </c>
      <c r="B20" s="31" t="s">
        <v>30</v>
      </c>
      <c r="C20" s="5">
        <v>10460000</v>
      </c>
      <c r="D20" s="5"/>
      <c r="E20" s="5">
        <f t="shared" si="2"/>
        <v>10460000</v>
      </c>
      <c r="F20" s="5"/>
      <c r="G20" s="5">
        <f t="shared" si="3"/>
        <v>10460000</v>
      </c>
    </row>
    <row r="21" spans="1:7" s="13" customFormat="1" ht="38.25" customHeight="1">
      <c r="A21" s="32" t="s">
        <v>31</v>
      </c>
      <c r="B21" s="31" t="s">
        <v>32</v>
      </c>
      <c r="C21" s="5">
        <v>243000</v>
      </c>
      <c r="D21" s="5"/>
      <c r="E21" s="5">
        <f t="shared" si="2"/>
        <v>243000</v>
      </c>
      <c r="F21" s="5"/>
      <c r="G21" s="5">
        <f t="shared" si="3"/>
        <v>243000</v>
      </c>
    </row>
    <row r="22" spans="1:7" s="13" customFormat="1" ht="25.5">
      <c r="A22" s="32" t="s">
        <v>33</v>
      </c>
      <c r="B22" s="31" t="s">
        <v>34</v>
      </c>
      <c r="C22" s="5">
        <v>1114000</v>
      </c>
      <c r="D22" s="5"/>
      <c r="E22" s="5">
        <f t="shared" si="2"/>
        <v>1114000</v>
      </c>
      <c r="F22" s="5"/>
      <c r="G22" s="5">
        <f t="shared" si="3"/>
        <v>1114000</v>
      </c>
    </row>
    <row r="23" spans="1:7" s="12" customFormat="1" ht="38.25">
      <c r="A23" s="30" t="s">
        <v>35</v>
      </c>
      <c r="B23" s="31" t="s">
        <v>36</v>
      </c>
      <c r="C23" s="6">
        <v>1000</v>
      </c>
      <c r="D23" s="6"/>
      <c r="E23" s="6">
        <f t="shared" si="2"/>
        <v>1000</v>
      </c>
      <c r="F23" s="6"/>
      <c r="G23" s="6">
        <f t="shared" si="3"/>
        <v>1000</v>
      </c>
    </row>
    <row r="24" spans="1:7" s="12" customFormat="1" ht="51.75" customHeight="1">
      <c r="A24" s="30" t="s">
        <v>37</v>
      </c>
      <c r="B24" s="33" t="s">
        <v>38</v>
      </c>
      <c r="C24" s="6">
        <v>2573000</v>
      </c>
      <c r="D24" s="6"/>
      <c r="E24" s="6">
        <f t="shared" si="2"/>
        <v>2573000</v>
      </c>
      <c r="F24" s="6"/>
      <c r="G24" s="6">
        <f t="shared" si="3"/>
        <v>2573000</v>
      </c>
    </row>
    <row r="25" spans="1:7" ht="14.25" customHeight="1">
      <c r="A25" s="24" t="s">
        <v>39</v>
      </c>
      <c r="B25" s="25" t="s">
        <v>40</v>
      </c>
      <c r="C25" s="3">
        <f>C26</f>
        <v>1254000</v>
      </c>
      <c r="D25" s="3">
        <f t="shared" ref="D25:F25" si="8">D26</f>
        <v>0</v>
      </c>
      <c r="E25" s="3">
        <f t="shared" si="2"/>
        <v>1254000</v>
      </c>
      <c r="F25" s="3">
        <f t="shared" si="8"/>
        <v>0</v>
      </c>
      <c r="G25" s="3">
        <f t="shared" si="3"/>
        <v>1254000</v>
      </c>
    </row>
    <row r="26" spans="1:7" s="13" customFormat="1" ht="10.5" customHeight="1">
      <c r="A26" s="24" t="s">
        <v>41</v>
      </c>
      <c r="B26" s="25" t="s">
        <v>42</v>
      </c>
      <c r="C26" s="5">
        <v>1254000</v>
      </c>
      <c r="D26" s="5"/>
      <c r="E26" s="5">
        <f t="shared" si="2"/>
        <v>1254000</v>
      </c>
      <c r="F26" s="5"/>
      <c r="G26" s="5">
        <f t="shared" si="3"/>
        <v>1254000</v>
      </c>
    </row>
    <row r="27" spans="1:7" ht="25.5">
      <c r="A27" s="24" t="s">
        <v>43</v>
      </c>
      <c r="B27" s="34" t="s">
        <v>44</v>
      </c>
      <c r="C27" s="3">
        <f>C28</f>
        <v>0</v>
      </c>
      <c r="D27" s="3">
        <f t="shared" ref="D27:F27" si="9">D28</f>
        <v>0</v>
      </c>
      <c r="E27" s="3">
        <f t="shared" si="2"/>
        <v>0</v>
      </c>
      <c r="F27" s="3">
        <f t="shared" si="9"/>
        <v>0</v>
      </c>
      <c r="G27" s="3">
        <f t="shared" si="3"/>
        <v>0</v>
      </c>
    </row>
    <row r="28" spans="1:7">
      <c r="A28" s="30" t="s">
        <v>45</v>
      </c>
      <c r="B28" s="31" t="s">
        <v>46</v>
      </c>
      <c r="C28" s="4"/>
      <c r="D28" s="4"/>
      <c r="E28" s="4">
        <f t="shared" si="2"/>
        <v>0</v>
      </c>
      <c r="F28" s="4"/>
      <c r="G28" s="4">
        <f t="shared" si="3"/>
        <v>0</v>
      </c>
    </row>
    <row r="29" spans="1:7" ht="25.5">
      <c r="A29" s="24" t="s">
        <v>47</v>
      </c>
      <c r="B29" s="34" t="s">
        <v>48</v>
      </c>
      <c r="C29" s="3">
        <f>SUM(C30:C31)</f>
        <v>2795000</v>
      </c>
      <c r="D29" s="3">
        <f t="shared" ref="D29:F29" si="10">SUM(D30:D31)</f>
        <v>0</v>
      </c>
      <c r="E29" s="3">
        <f t="shared" si="2"/>
        <v>2795000</v>
      </c>
      <c r="F29" s="3">
        <f t="shared" si="10"/>
        <v>0</v>
      </c>
      <c r="G29" s="3">
        <f t="shared" si="3"/>
        <v>2795000</v>
      </c>
    </row>
    <row r="30" spans="1:7" ht="63.75">
      <c r="A30" s="30" t="s">
        <v>49</v>
      </c>
      <c r="B30" s="31" t="s">
        <v>50</v>
      </c>
      <c r="C30" s="4">
        <v>2070000</v>
      </c>
      <c r="D30" s="4"/>
      <c r="E30" s="4">
        <f t="shared" si="2"/>
        <v>2070000</v>
      </c>
      <c r="F30" s="4"/>
      <c r="G30" s="4">
        <f t="shared" si="3"/>
        <v>2070000</v>
      </c>
    </row>
    <row r="31" spans="1:7" ht="38.25">
      <c r="A31" s="30" t="s">
        <v>51</v>
      </c>
      <c r="B31" s="31" t="s">
        <v>52</v>
      </c>
      <c r="C31" s="4">
        <v>725000</v>
      </c>
      <c r="D31" s="4"/>
      <c r="E31" s="4">
        <f t="shared" si="2"/>
        <v>725000</v>
      </c>
      <c r="F31" s="4"/>
      <c r="G31" s="4">
        <f t="shared" si="3"/>
        <v>725000</v>
      </c>
    </row>
    <row r="32" spans="1:7" ht="10.5" customHeight="1">
      <c r="A32" s="24" t="s">
        <v>53</v>
      </c>
      <c r="B32" s="34" t="s">
        <v>54</v>
      </c>
      <c r="C32" s="4">
        <v>3011000</v>
      </c>
      <c r="D32" s="4"/>
      <c r="E32" s="4">
        <f t="shared" si="2"/>
        <v>3011000</v>
      </c>
      <c r="F32" s="4"/>
      <c r="G32" s="4">
        <f t="shared" si="3"/>
        <v>3011000</v>
      </c>
    </row>
    <row r="33" spans="1:8" s="19" customFormat="1">
      <c r="A33" s="22" t="s">
        <v>55</v>
      </c>
      <c r="B33" s="35" t="s">
        <v>56</v>
      </c>
      <c r="C33" s="2">
        <f>C34+C66+C68+C70</f>
        <v>669050600</v>
      </c>
      <c r="D33" s="2">
        <f t="shared" ref="D33:F33" si="11">D34+D66+D68+D70</f>
        <v>4221128</v>
      </c>
      <c r="E33" s="2">
        <f t="shared" si="11"/>
        <v>673271728</v>
      </c>
      <c r="F33" s="2">
        <f t="shared" si="11"/>
        <v>8193678.7700000014</v>
      </c>
      <c r="G33" s="2">
        <f>G34+G66+G68+G70</f>
        <v>681465406.76999998</v>
      </c>
      <c r="H33" s="74">
        <f>682423918-G34</f>
        <v>0</v>
      </c>
    </row>
    <row r="34" spans="1:8" s="37" customFormat="1" ht="25.5">
      <c r="A34" s="36" t="s">
        <v>86</v>
      </c>
      <c r="B34" s="33" t="s">
        <v>57</v>
      </c>
      <c r="C34" s="7">
        <f>C35+C37+C49+C63</f>
        <v>669050600</v>
      </c>
      <c r="D34" s="7">
        <f t="shared" ref="D34:F34" si="12">D35+D37+D49+D63</f>
        <v>4221128</v>
      </c>
      <c r="E34" s="7">
        <f t="shared" si="12"/>
        <v>673271728</v>
      </c>
      <c r="F34" s="7">
        <f t="shared" si="12"/>
        <v>9152190</v>
      </c>
      <c r="G34" s="7">
        <f>G35+G37+G49+G63</f>
        <v>682423918</v>
      </c>
    </row>
    <row r="35" spans="1:8" s="19" customFormat="1" ht="25.5">
      <c r="A35" s="22" t="s">
        <v>110</v>
      </c>
      <c r="B35" s="35" t="s">
        <v>77</v>
      </c>
      <c r="C35" s="2">
        <f>C36</f>
        <v>45601200</v>
      </c>
      <c r="D35" s="2">
        <f t="shared" ref="D35:F35" si="13">D36</f>
        <v>0</v>
      </c>
      <c r="E35" s="2">
        <f t="shared" si="2"/>
        <v>45601200</v>
      </c>
      <c r="F35" s="2">
        <f t="shared" si="13"/>
        <v>0</v>
      </c>
      <c r="G35" s="2">
        <f t="shared" ref="G35:G36" si="14">SUM(E35:F35)</f>
        <v>45601200</v>
      </c>
    </row>
    <row r="36" spans="1:8" s="37" customFormat="1" ht="25.5">
      <c r="A36" s="26" t="s">
        <v>79</v>
      </c>
      <c r="B36" s="52" t="s">
        <v>85</v>
      </c>
      <c r="C36" s="7">
        <v>45601200</v>
      </c>
      <c r="D36" s="7"/>
      <c r="E36" s="7">
        <f t="shared" si="2"/>
        <v>45601200</v>
      </c>
      <c r="F36" s="7"/>
      <c r="G36" s="7">
        <f t="shared" si="14"/>
        <v>45601200</v>
      </c>
    </row>
    <row r="37" spans="1:8" s="19" customFormat="1" ht="25.5">
      <c r="A37" s="22" t="s">
        <v>58</v>
      </c>
      <c r="B37" s="35" t="s">
        <v>74</v>
      </c>
      <c r="C37" s="2">
        <f>SUM(C38:C48)</f>
        <v>125051200</v>
      </c>
      <c r="D37" s="2">
        <f t="shared" ref="D37:F37" si="15">SUM(D38:D48)</f>
        <v>3548300</v>
      </c>
      <c r="E37" s="2">
        <f>SUM(C37:D37)</f>
        <v>128599500</v>
      </c>
      <c r="F37" s="2">
        <f t="shared" si="15"/>
        <v>5506090</v>
      </c>
      <c r="G37" s="2">
        <f>SUM(E37:F37)</f>
        <v>134105590</v>
      </c>
    </row>
    <row r="38" spans="1:8" ht="76.5">
      <c r="A38" s="38" t="s">
        <v>92</v>
      </c>
      <c r="B38" s="39" t="s">
        <v>113</v>
      </c>
      <c r="C38" s="7">
        <v>1538200</v>
      </c>
      <c r="D38" s="7"/>
      <c r="E38" s="7">
        <f t="shared" si="2"/>
        <v>1538200</v>
      </c>
      <c r="F38" s="7"/>
      <c r="G38" s="7">
        <f t="shared" ref="G38:G71" si="16">SUM(E38:F38)</f>
        <v>1538200</v>
      </c>
    </row>
    <row r="39" spans="1:8" ht="25.5">
      <c r="A39" s="38" t="s">
        <v>116</v>
      </c>
      <c r="B39" s="39" t="s">
        <v>117</v>
      </c>
      <c r="C39" s="7"/>
      <c r="D39" s="7"/>
      <c r="E39" s="7">
        <f t="shared" si="2"/>
        <v>0</v>
      </c>
      <c r="F39" s="7">
        <v>37760</v>
      </c>
      <c r="G39" s="7">
        <f t="shared" si="16"/>
        <v>37760</v>
      </c>
    </row>
    <row r="40" spans="1:8" ht="63.75">
      <c r="A40" s="38" t="s">
        <v>118</v>
      </c>
      <c r="B40" s="39" t="s">
        <v>119</v>
      </c>
      <c r="C40" s="7"/>
      <c r="D40" s="7"/>
      <c r="E40" s="7">
        <f t="shared" si="2"/>
        <v>0</v>
      </c>
      <c r="F40" s="7">
        <v>262130</v>
      </c>
      <c r="G40" s="7">
        <f t="shared" si="16"/>
        <v>262130</v>
      </c>
    </row>
    <row r="41" spans="1:8" ht="25.5">
      <c r="A41" s="38" t="s">
        <v>120</v>
      </c>
      <c r="B41" s="39" t="s">
        <v>114</v>
      </c>
      <c r="C41" s="7"/>
      <c r="D41" s="7"/>
      <c r="E41" s="7">
        <f t="shared" si="2"/>
        <v>0</v>
      </c>
      <c r="F41" s="7">
        <v>206200</v>
      </c>
      <c r="G41" s="7">
        <f t="shared" si="16"/>
        <v>206200</v>
      </c>
    </row>
    <row r="42" spans="1:8" ht="63" customHeight="1">
      <c r="A42" s="38" t="s">
        <v>109</v>
      </c>
      <c r="B42" s="39" t="s">
        <v>114</v>
      </c>
      <c r="C42" s="7"/>
      <c r="D42" s="7">
        <v>3000000</v>
      </c>
      <c r="E42" s="7">
        <f t="shared" si="2"/>
        <v>3000000</v>
      </c>
      <c r="F42" s="7">
        <v>5000000</v>
      </c>
      <c r="G42" s="7">
        <f t="shared" si="16"/>
        <v>8000000</v>
      </c>
    </row>
    <row r="43" spans="1:8" ht="76.5">
      <c r="A43" s="38" t="s">
        <v>80</v>
      </c>
      <c r="B43" s="39" t="s">
        <v>114</v>
      </c>
      <c r="C43" s="7">
        <v>23700</v>
      </c>
      <c r="D43" s="7"/>
      <c r="E43" s="7">
        <f t="shared" si="2"/>
        <v>23700</v>
      </c>
      <c r="F43" s="7"/>
      <c r="G43" s="7">
        <f t="shared" si="16"/>
        <v>23700</v>
      </c>
    </row>
    <row r="44" spans="1:8" ht="25.5">
      <c r="A44" s="40" t="s">
        <v>72</v>
      </c>
      <c r="B44" s="39" t="s">
        <v>114</v>
      </c>
      <c r="C44" s="7">
        <v>50400</v>
      </c>
      <c r="D44" s="7"/>
      <c r="E44" s="7">
        <f t="shared" si="2"/>
        <v>50400</v>
      </c>
      <c r="F44" s="7"/>
      <c r="G44" s="7">
        <f t="shared" si="16"/>
        <v>50400</v>
      </c>
    </row>
    <row r="45" spans="1:8" s="19" customFormat="1" ht="25.5">
      <c r="A45" s="38" t="s">
        <v>78</v>
      </c>
      <c r="B45" s="39" t="s">
        <v>114</v>
      </c>
      <c r="C45" s="7">
        <v>5716000</v>
      </c>
      <c r="D45" s="7"/>
      <c r="E45" s="7">
        <f t="shared" si="2"/>
        <v>5716000</v>
      </c>
      <c r="F45" s="7"/>
      <c r="G45" s="7">
        <f t="shared" si="16"/>
        <v>5716000</v>
      </c>
    </row>
    <row r="46" spans="1:8" s="19" customFormat="1" ht="51">
      <c r="A46" s="38" t="s">
        <v>59</v>
      </c>
      <c r="B46" s="39" t="s">
        <v>114</v>
      </c>
      <c r="C46" s="7">
        <v>278900</v>
      </c>
      <c r="D46" s="7"/>
      <c r="E46" s="7">
        <f t="shared" si="2"/>
        <v>278900</v>
      </c>
      <c r="F46" s="7"/>
      <c r="G46" s="7">
        <f t="shared" si="16"/>
        <v>278900</v>
      </c>
    </row>
    <row r="47" spans="1:8" ht="25.5">
      <c r="A47" s="38" t="s">
        <v>60</v>
      </c>
      <c r="B47" s="39" t="s">
        <v>114</v>
      </c>
      <c r="C47" s="7">
        <v>223000</v>
      </c>
      <c r="D47" s="7">
        <f>771300-C47</f>
        <v>548300</v>
      </c>
      <c r="E47" s="7">
        <f t="shared" si="2"/>
        <v>771300</v>
      </c>
      <c r="F47" s="7">
        <f>771300-E47</f>
        <v>0</v>
      </c>
      <c r="G47" s="7">
        <f t="shared" si="16"/>
        <v>771300</v>
      </c>
    </row>
    <row r="48" spans="1:8">
      <c r="A48" s="38" t="s">
        <v>61</v>
      </c>
      <c r="B48" s="39" t="s">
        <v>114</v>
      </c>
      <c r="C48" s="7">
        <v>117221000</v>
      </c>
      <c r="D48" s="7"/>
      <c r="E48" s="7">
        <f t="shared" si="2"/>
        <v>117221000</v>
      </c>
      <c r="F48" s="7"/>
      <c r="G48" s="7">
        <f t="shared" si="16"/>
        <v>117221000</v>
      </c>
    </row>
    <row r="49" spans="1:7" s="42" customFormat="1" ht="25.5">
      <c r="A49" s="41" t="s">
        <v>62</v>
      </c>
      <c r="B49" s="35" t="s">
        <v>73</v>
      </c>
      <c r="C49" s="2">
        <f>SUM(C50:C62)</f>
        <v>498251500</v>
      </c>
      <c r="D49" s="2">
        <f t="shared" ref="D49:F49" si="17">SUM(D50:D62)</f>
        <v>564300</v>
      </c>
      <c r="E49" s="2">
        <f t="shared" si="2"/>
        <v>498815800</v>
      </c>
      <c r="F49" s="2">
        <f t="shared" si="17"/>
        <v>3616100</v>
      </c>
      <c r="G49" s="2">
        <f t="shared" si="16"/>
        <v>502431900</v>
      </c>
    </row>
    <row r="50" spans="1:7" s="45" customFormat="1" ht="38.25">
      <c r="A50" s="43" t="s">
        <v>83</v>
      </c>
      <c r="B50" s="44" t="s">
        <v>75</v>
      </c>
      <c r="C50" s="7">
        <v>5786000</v>
      </c>
      <c r="D50" s="7"/>
      <c r="E50" s="7">
        <f t="shared" si="2"/>
        <v>5786000</v>
      </c>
      <c r="F50" s="7"/>
      <c r="G50" s="7">
        <f t="shared" si="16"/>
        <v>5786000</v>
      </c>
    </row>
    <row r="51" spans="1:7" s="45" customFormat="1" ht="38.25">
      <c r="A51" s="46" t="s">
        <v>81</v>
      </c>
      <c r="B51" s="44" t="s">
        <v>75</v>
      </c>
      <c r="C51" s="7">
        <v>3134300</v>
      </c>
      <c r="D51" s="7"/>
      <c r="E51" s="7">
        <f t="shared" si="2"/>
        <v>3134300</v>
      </c>
      <c r="F51" s="7"/>
      <c r="G51" s="7">
        <f t="shared" si="16"/>
        <v>3134300</v>
      </c>
    </row>
    <row r="52" spans="1:7" ht="25.5">
      <c r="A52" s="38" t="s">
        <v>63</v>
      </c>
      <c r="B52" s="44" t="s">
        <v>75</v>
      </c>
      <c r="C52" s="7">
        <v>964400</v>
      </c>
      <c r="D52" s="7"/>
      <c r="E52" s="7">
        <f t="shared" si="2"/>
        <v>964400</v>
      </c>
      <c r="F52" s="7"/>
      <c r="G52" s="7">
        <f t="shared" si="16"/>
        <v>964400</v>
      </c>
    </row>
    <row r="53" spans="1:7" ht="25.5">
      <c r="A53" s="38" t="s">
        <v>64</v>
      </c>
      <c r="B53" s="44" t="s">
        <v>75</v>
      </c>
      <c r="C53" s="7">
        <v>241100</v>
      </c>
      <c r="D53" s="7"/>
      <c r="E53" s="7">
        <f t="shared" si="2"/>
        <v>241100</v>
      </c>
      <c r="F53" s="7"/>
      <c r="G53" s="7">
        <f t="shared" si="16"/>
        <v>241100</v>
      </c>
    </row>
    <row r="54" spans="1:7" ht="25.5">
      <c r="A54" s="38" t="s">
        <v>65</v>
      </c>
      <c r="B54" s="44" t="s">
        <v>75</v>
      </c>
      <c r="C54" s="7">
        <v>1012500</v>
      </c>
      <c r="D54" s="7"/>
      <c r="E54" s="7">
        <f t="shared" si="2"/>
        <v>1012500</v>
      </c>
      <c r="F54" s="7"/>
      <c r="G54" s="7">
        <f t="shared" si="16"/>
        <v>1012500</v>
      </c>
    </row>
    <row r="55" spans="1:7" ht="51">
      <c r="A55" s="38" t="s">
        <v>66</v>
      </c>
      <c r="B55" s="44" t="s">
        <v>75</v>
      </c>
      <c r="C55" s="7">
        <v>10000</v>
      </c>
      <c r="D55" s="7"/>
      <c r="E55" s="7">
        <f t="shared" si="2"/>
        <v>10000</v>
      </c>
      <c r="F55" s="7"/>
      <c r="G55" s="7">
        <f t="shared" si="16"/>
        <v>10000</v>
      </c>
    </row>
    <row r="56" spans="1:7" ht="25.5">
      <c r="A56" s="38" t="s">
        <v>67</v>
      </c>
      <c r="B56" s="44" t="s">
        <v>75</v>
      </c>
      <c r="C56" s="7">
        <v>45600</v>
      </c>
      <c r="D56" s="7"/>
      <c r="E56" s="7">
        <f t="shared" si="2"/>
        <v>45600</v>
      </c>
      <c r="F56" s="7"/>
      <c r="G56" s="7">
        <f t="shared" si="16"/>
        <v>45600</v>
      </c>
    </row>
    <row r="57" spans="1:7" ht="25.5">
      <c r="A57" s="38" t="s">
        <v>68</v>
      </c>
      <c r="B57" s="44" t="s">
        <v>75</v>
      </c>
      <c r="C57" s="7">
        <v>25000</v>
      </c>
      <c r="D57" s="7"/>
      <c r="E57" s="7">
        <f t="shared" si="2"/>
        <v>25000</v>
      </c>
      <c r="F57" s="7"/>
      <c r="G57" s="7">
        <f t="shared" si="16"/>
        <v>25000</v>
      </c>
    </row>
    <row r="58" spans="1:7" ht="38.25">
      <c r="A58" s="38" t="s">
        <v>93</v>
      </c>
      <c r="B58" s="47" t="s">
        <v>76</v>
      </c>
      <c r="C58" s="7">
        <v>8295400</v>
      </c>
      <c r="D58" s="7">
        <f>7738400-C58</f>
        <v>-557000</v>
      </c>
      <c r="E58" s="7">
        <f t="shared" si="2"/>
        <v>7738400</v>
      </c>
      <c r="F58" s="7">
        <f>7738400-E58</f>
        <v>0</v>
      </c>
      <c r="G58" s="7">
        <f t="shared" si="16"/>
        <v>7738400</v>
      </c>
    </row>
    <row r="59" spans="1:7" ht="63.75">
      <c r="A59" s="38" t="s">
        <v>94</v>
      </c>
      <c r="B59" s="47" t="s">
        <v>88</v>
      </c>
      <c r="C59" s="7">
        <v>2076200</v>
      </c>
      <c r="D59" s="7">
        <f>3197500-C59</f>
        <v>1121300</v>
      </c>
      <c r="E59" s="7">
        <f t="shared" si="2"/>
        <v>3197500</v>
      </c>
      <c r="F59" s="7">
        <f>3197500-E59</f>
        <v>0</v>
      </c>
      <c r="G59" s="7">
        <f t="shared" si="16"/>
        <v>3197500</v>
      </c>
    </row>
    <row r="60" spans="1:7" ht="51.75" customHeight="1">
      <c r="A60" s="38" t="s">
        <v>91</v>
      </c>
      <c r="B60" s="47" t="s">
        <v>88</v>
      </c>
      <c r="C60" s="7"/>
      <c r="D60" s="7">
        <v>0</v>
      </c>
      <c r="E60" s="7">
        <f t="shared" si="2"/>
        <v>0</v>
      </c>
      <c r="F60" s="7">
        <v>3616100</v>
      </c>
      <c r="G60" s="7">
        <f t="shared" si="16"/>
        <v>3616100</v>
      </c>
    </row>
    <row r="61" spans="1:7" ht="38.25">
      <c r="A61" s="38" t="s">
        <v>95</v>
      </c>
      <c r="B61" s="53" t="s">
        <v>71</v>
      </c>
      <c r="C61" s="7">
        <v>2144600</v>
      </c>
      <c r="D61" s="7"/>
      <c r="E61" s="7">
        <f t="shared" si="2"/>
        <v>2144600</v>
      </c>
      <c r="F61" s="7"/>
      <c r="G61" s="7">
        <f t="shared" si="16"/>
        <v>2144600</v>
      </c>
    </row>
    <row r="62" spans="1:7" ht="15" customHeight="1">
      <c r="A62" s="48" t="s">
        <v>82</v>
      </c>
      <c r="B62" s="47" t="s">
        <v>87</v>
      </c>
      <c r="C62" s="7">
        <v>474516400</v>
      </c>
      <c r="D62" s="7"/>
      <c r="E62" s="7">
        <f t="shared" si="2"/>
        <v>474516400</v>
      </c>
      <c r="F62" s="7"/>
      <c r="G62" s="7">
        <f t="shared" si="16"/>
        <v>474516400</v>
      </c>
    </row>
    <row r="63" spans="1:7" s="45" customFormat="1" ht="25.5">
      <c r="A63" s="41" t="s">
        <v>111</v>
      </c>
      <c r="B63" s="73" t="s">
        <v>89</v>
      </c>
      <c r="C63" s="9">
        <f>SUM(C65:C65)</f>
        <v>146700</v>
      </c>
      <c r="D63" s="9">
        <f>SUM(D64:D65)</f>
        <v>108528</v>
      </c>
      <c r="E63" s="9">
        <f>SUM(E64:E65)</f>
        <v>255228</v>
      </c>
      <c r="F63" s="9">
        <f>SUM(F64:F65)</f>
        <v>30000</v>
      </c>
      <c r="G63" s="9">
        <f t="shared" si="16"/>
        <v>285228</v>
      </c>
    </row>
    <row r="64" spans="1:7" s="45" customFormat="1" ht="29.25" customHeight="1">
      <c r="A64" s="70" t="s">
        <v>122</v>
      </c>
      <c r="B64" s="75" t="s">
        <v>115</v>
      </c>
      <c r="C64" s="9"/>
      <c r="D64" s="72">
        <v>108528</v>
      </c>
      <c r="E64" s="72">
        <f>D64</f>
        <v>108528</v>
      </c>
      <c r="F64" s="72">
        <v>30000</v>
      </c>
      <c r="G64" s="72">
        <f t="shared" si="16"/>
        <v>138528</v>
      </c>
    </row>
    <row r="65" spans="1:10" ht="53.25" customHeight="1">
      <c r="A65" s="49" t="s">
        <v>84</v>
      </c>
      <c r="B65" s="33" t="s">
        <v>90</v>
      </c>
      <c r="C65" s="66">
        <v>146700</v>
      </c>
      <c r="D65" s="66"/>
      <c r="E65" s="66">
        <f>SUM(C65:D65)</f>
        <v>146700</v>
      </c>
      <c r="F65" s="66"/>
      <c r="G65" s="66">
        <f t="shared" si="16"/>
        <v>146700</v>
      </c>
    </row>
    <row r="66" spans="1:10" s="65" customFormat="1" ht="15.75" customHeight="1">
      <c r="A66" s="55" t="s">
        <v>96</v>
      </c>
      <c r="B66" s="56" t="s">
        <v>107</v>
      </c>
      <c r="C66" s="57">
        <f>C67</f>
        <v>0</v>
      </c>
      <c r="D66" s="63"/>
      <c r="E66" s="67">
        <f t="shared" ref="E66:E71" si="18">SUM(C66:D66)</f>
        <v>0</v>
      </c>
      <c r="F66" s="67">
        <f>F67</f>
        <v>0</v>
      </c>
      <c r="G66" s="67">
        <f t="shared" si="16"/>
        <v>0</v>
      </c>
      <c r="H66" s="64"/>
      <c r="J66" s="64"/>
    </row>
    <row r="67" spans="1:10" ht="25.5">
      <c r="A67" s="61" t="s">
        <v>97</v>
      </c>
      <c r="B67" s="76" t="s">
        <v>106</v>
      </c>
      <c r="C67" s="54"/>
      <c r="D67" s="54"/>
      <c r="E67" s="66">
        <f t="shared" si="18"/>
        <v>0</v>
      </c>
      <c r="F67" s="54"/>
      <c r="G67" s="66">
        <f t="shared" si="16"/>
        <v>0</v>
      </c>
      <c r="H67" s="51"/>
      <c r="J67" s="51"/>
    </row>
    <row r="68" spans="1:10" s="65" customFormat="1" ht="38.25">
      <c r="A68" s="55" t="s">
        <v>98</v>
      </c>
      <c r="B68" s="77" t="s">
        <v>99</v>
      </c>
      <c r="C68" s="63">
        <f>C69</f>
        <v>0</v>
      </c>
      <c r="D68" s="63"/>
      <c r="E68" s="67">
        <f t="shared" si="18"/>
        <v>0</v>
      </c>
      <c r="F68" s="67">
        <f>F69</f>
        <v>2588177.12</v>
      </c>
      <c r="G68" s="67">
        <f t="shared" si="16"/>
        <v>2588177.12</v>
      </c>
      <c r="H68" s="64"/>
      <c r="J68" s="64"/>
    </row>
    <row r="69" spans="1:10" ht="38.25">
      <c r="A69" s="61" t="s">
        <v>105</v>
      </c>
      <c r="B69" s="78" t="s">
        <v>104</v>
      </c>
      <c r="C69" s="59"/>
      <c r="D69" s="59"/>
      <c r="E69" s="66">
        <f t="shared" si="18"/>
        <v>0</v>
      </c>
      <c r="F69" s="54">
        <v>2588177.12</v>
      </c>
      <c r="G69" s="66">
        <f t="shared" si="16"/>
        <v>2588177.12</v>
      </c>
      <c r="H69" s="51"/>
      <c r="J69" s="51"/>
    </row>
    <row r="70" spans="1:10" s="65" customFormat="1">
      <c r="A70" s="55" t="s">
        <v>100</v>
      </c>
      <c r="B70" s="77" t="s">
        <v>101</v>
      </c>
      <c r="C70" s="63">
        <f>C71</f>
        <v>0</v>
      </c>
      <c r="D70" s="63"/>
      <c r="E70" s="67">
        <f t="shared" si="18"/>
        <v>0</v>
      </c>
      <c r="F70" s="67">
        <f>F71</f>
        <v>-3546688.35</v>
      </c>
      <c r="G70" s="67">
        <f t="shared" si="16"/>
        <v>-3546688.35</v>
      </c>
      <c r="H70" s="64"/>
      <c r="J70" s="64"/>
    </row>
    <row r="71" spans="1:10" ht="38.25">
      <c r="A71" s="61" t="s">
        <v>103</v>
      </c>
      <c r="B71" s="76" t="s">
        <v>102</v>
      </c>
      <c r="C71" s="59"/>
      <c r="D71" s="59"/>
      <c r="E71" s="66">
        <f t="shared" si="18"/>
        <v>0</v>
      </c>
      <c r="F71" s="54">
        <v>-3546688.35</v>
      </c>
      <c r="G71" s="66">
        <f t="shared" si="16"/>
        <v>-3546688.35</v>
      </c>
      <c r="H71" s="51"/>
      <c r="J71" s="51"/>
    </row>
    <row r="72" spans="1:10" s="42" customFormat="1">
      <c r="A72" s="50" t="s">
        <v>70</v>
      </c>
      <c r="B72" s="35"/>
      <c r="C72" s="3">
        <f>C33</f>
        <v>669050600</v>
      </c>
      <c r="D72" s="3">
        <f>D33</f>
        <v>4221128</v>
      </c>
      <c r="E72" s="3">
        <f>SUM(C72:D72)</f>
        <v>673271728</v>
      </c>
      <c r="F72" s="3">
        <f>F33</f>
        <v>8193678.7700000014</v>
      </c>
      <c r="G72" s="3">
        <f>SUM(E72:F72)</f>
        <v>681465406.76999998</v>
      </c>
    </row>
    <row r="73" spans="1:10" s="42" customFormat="1">
      <c r="A73" s="50" t="s">
        <v>69</v>
      </c>
      <c r="B73" s="18"/>
      <c r="C73" s="10">
        <f>C72+C7</f>
        <v>850441454</v>
      </c>
      <c r="D73" s="10">
        <f>D72+D7</f>
        <v>3894722</v>
      </c>
      <c r="E73" s="10">
        <f>SUM(C73:D73)</f>
        <v>854336176</v>
      </c>
      <c r="F73" s="10">
        <f>F72+F7</f>
        <v>8193678.7700000014</v>
      </c>
      <c r="G73" s="10">
        <f>SUM(E73:F73)</f>
        <v>862529854.76999998</v>
      </c>
    </row>
    <row r="74" spans="1:10">
      <c r="C74" s="16"/>
      <c r="D74" s="16"/>
      <c r="E74" s="69"/>
      <c r="F74" s="16"/>
      <c r="G74" s="69">
        <f>862529854.77-G73</f>
        <v>0</v>
      </c>
      <c r="H74" s="51"/>
      <c r="J74" s="51"/>
    </row>
    <row r="75" spans="1:10">
      <c r="C75" s="16"/>
      <c r="D75" s="16"/>
      <c r="E75" s="16"/>
      <c r="F75" s="16"/>
      <c r="G75" s="16"/>
      <c r="H75" s="51"/>
      <c r="J75" s="51"/>
    </row>
    <row r="76" spans="1:10">
      <c r="C76" s="16"/>
      <c r="D76" s="16"/>
      <c r="E76" s="16"/>
      <c r="F76" s="16"/>
      <c r="G76" s="16"/>
      <c r="H76" s="51"/>
      <c r="J76" s="51"/>
    </row>
    <row r="77" spans="1:10">
      <c r="C77" s="16"/>
      <c r="D77" s="16"/>
      <c r="E77" s="16"/>
      <c r="F77" s="16"/>
      <c r="G77" s="16"/>
      <c r="H77" s="51"/>
      <c r="J77" s="51"/>
    </row>
    <row r="78" spans="1:10">
      <c r="C78" s="16"/>
      <c r="D78" s="16"/>
      <c r="E78" s="16"/>
      <c r="F78" s="16"/>
      <c r="G78" s="16"/>
      <c r="H78" s="51"/>
      <c r="J78" s="51"/>
    </row>
    <row r="79" spans="1:10">
      <c r="C79" s="16"/>
      <c r="D79" s="16"/>
      <c r="E79" s="16"/>
      <c r="F79" s="16"/>
      <c r="G79" s="16"/>
      <c r="H79" s="51"/>
      <c r="J79" s="51"/>
    </row>
  </sheetData>
  <mergeCells count="4">
    <mergeCell ref="B1:G1"/>
    <mergeCell ref="B2:G2"/>
    <mergeCell ref="B3:G3"/>
    <mergeCell ref="A4:G4"/>
  </mergeCells>
  <pageMargins left="0.63" right="0.19685039370078741" top="0.19685039370078741" bottom="0.19685039370078741" header="0.19685039370078741" footer="0"/>
  <pageSetup paperSize="9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Пояснительная записка</vt:lpstr>
      <vt:lpstr>Приложение</vt:lpstr>
      <vt:lpstr>'Пояснительная записка'!Заголовки_для_печати</vt:lpstr>
      <vt:lpstr>Приложение!Заголовки_для_печати</vt:lpstr>
      <vt:lpstr>'Пояснительная записка'!Область_печати</vt:lpstr>
      <vt:lpstr>Приложение!Область_печати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2017-04-03T05:10:56Z</cp:lastPrinted>
  <dcterms:created xsi:type="dcterms:W3CDTF">2015-11-20T04:47:03Z</dcterms:created>
  <dcterms:modified xsi:type="dcterms:W3CDTF">2017-04-05T08:47:43Z</dcterms:modified>
</cp:coreProperties>
</file>