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320" windowHeight="12600" activeTab="1"/>
  </bookViews>
  <sheets>
    <sheet name="ПЗ сентябрь" sheetId="1" r:id="rId1"/>
    <sheet name="Приложение сентябрь" sheetId="2" r:id="rId2"/>
    <sheet name="Лист1" sheetId="3" r:id="rId3"/>
  </sheets>
  <definedNames>
    <definedName name="_xlnm.Print_Titles" localSheetId="0">'ПЗ сентябрь'!$27:$29</definedName>
    <definedName name="_xlnm.Print_Titles" localSheetId="1">'Приложение сентябрь'!$27:$29</definedName>
    <definedName name="_xlnm.Print_Area" localSheetId="0">'ПЗ сентябрь'!$A$5:$AA$160</definedName>
    <definedName name="_xlnm.Print_Area" localSheetId="1">'Приложение сентябрь'!$A$1:$AC$160</definedName>
  </definedNames>
  <calcPr calcId="124519"/>
</workbook>
</file>

<file path=xl/calcChain.xml><?xml version="1.0" encoding="utf-8"?>
<calcChain xmlns="http://schemas.openxmlformats.org/spreadsheetml/2006/main">
  <c r="AC67" i="1"/>
  <c r="AC66"/>
  <c r="AC67" i="2"/>
  <c r="AC66"/>
  <c r="AC126"/>
  <c r="AB126"/>
  <c r="AC142"/>
  <c r="AC72"/>
  <c r="AC65"/>
  <c r="AC64"/>
  <c r="AC157"/>
  <c r="AC152"/>
  <c r="AC150"/>
  <c r="AC143"/>
  <c r="AB143"/>
  <c r="AC141"/>
  <c r="AC140"/>
  <c r="AC139"/>
  <c r="AC137"/>
  <c r="AC136"/>
  <c r="AC135"/>
  <c r="AC134"/>
  <c r="AC133"/>
  <c r="AC132"/>
  <c r="AC131"/>
  <c r="AC130"/>
  <c r="AC129"/>
  <c r="AC128"/>
  <c r="AC127"/>
  <c r="AC92"/>
  <c r="AC91"/>
  <c r="AC90"/>
  <c r="AC89"/>
  <c r="AC88"/>
  <c r="AC87"/>
  <c r="AC86"/>
  <c r="AC85"/>
  <c r="AC84"/>
  <c r="AC83"/>
  <c r="AC82"/>
  <c r="AC81"/>
  <c r="AC80"/>
  <c r="AC79"/>
  <c r="AC78"/>
  <c r="AC77"/>
  <c r="AC76"/>
  <c r="AC75"/>
  <c r="AC74"/>
  <c r="AC73"/>
  <c r="AC70"/>
  <c r="AC69"/>
  <c r="AC63"/>
  <c r="AB62"/>
  <c r="AB58" s="1"/>
  <c r="AB57" s="1"/>
  <c r="AB160" s="1"/>
  <c r="AC60"/>
  <c r="AC59"/>
  <c r="AC53"/>
  <c r="AC50"/>
  <c r="AC48"/>
  <c r="AC47"/>
  <c r="AC42"/>
  <c r="AC39"/>
  <c r="AC35"/>
  <c r="AC32"/>
  <c r="AC31"/>
  <c r="T126"/>
  <c r="S126"/>
  <c r="T142"/>
  <c r="T65"/>
  <c r="T64"/>
  <c r="T157"/>
  <c r="T152"/>
  <c r="T150"/>
  <c r="T143"/>
  <c r="S143"/>
  <c r="T141"/>
  <c r="T140"/>
  <c r="T139"/>
  <c r="T137"/>
  <c r="T136"/>
  <c r="T135"/>
  <c r="T134"/>
  <c r="T133"/>
  <c r="T132"/>
  <c r="T131"/>
  <c r="T130"/>
  <c r="T129"/>
  <c r="T128"/>
  <c r="T127"/>
  <c r="T92"/>
  <c r="T91"/>
  <c r="T90"/>
  <c r="T89"/>
  <c r="T88"/>
  <c r="T87"/>
  <c r="T86"/>
  <c r="T85"/>
  <c r="T83"/>
  <c r="T82"/>
  <c r="T81"/>
  <c r="T80"/>
  <c r="T79"/>
  <c r="T78"/>
  <c r="T77"/>
  <c r="T76"/>
  <c r="T75"/>
  <c r="T74"/>
  <c r="T73"/>
  <c r="T69"/>
  <c r="T63"/>
  <c r="T62" s="1"/>
  <c r="S62"/>
  <c r="S58" s="1"/>
  <c r="T60"/>
  <c r="T59"/>
  <c r="S59"/>
  <c r="T53"/>
  <c r="T50"/>
  <c r="T48"/>
  <c r="T47"/>
  <c r="T42"/>
  <c r="T39"/>
  <c r="T35"/>
  <c r="T32"/>
  <c r="T31"/>
  <c r="AC126" i="1"/>
  <c r="AB126"/>
  <c r="AC142"/>
  <c r="AC72"/>
  <c r="AC65"/>
  <c r="AC64"/>
  <c r="AC157"/>
  <c r="AC152"/>
  <c r="AC150"/>
  <c r="AC143"/>
  <c r="AB143"/>
  <c r="AC141"/>
  <c r="AC140"/>
  <c r="AC139"/>
  <c r="AC137"/>
  <c r="AC136"/>
  <c r="AC135"/>
  <c r="AC134"/>
  <c r="AC133"/>
  <c r="AC132"/>
  <c r="AC131"/>
  <c r="AC130"/>
  <c r="AC129"/>
  <c r="AC128"/>
  <c r="AC127"/>
  <c r="AC92"/>
  <c r="AC91"/>
  <c r="AC90"/>
  <c r="AC89"/>
  <c r="AC88"/>
  <c r="AC87"/>
  <c r="AC86"/>
  <c r="AC85"/>
  <c r="AC84"/>
  <c r="AC83"/>
  <c r="AC82"/>
  <c r="AC81"/>
  <c r="AC80"/>
  <c r="AC79"/>
  <c r="AC78"/>
  <c r="AC77"/>
  <c r="AC76"/>
  <c r="AC75"/>
  <c r="AC74"/>
  <c r="AC73"/>
  <c r="AC70"/>
  <c r="AC69"/>
  <c r="AC63"/>
  <c r="AB62"/>
  <c r="AB58" s="1"/>
  <c r="AB57" s="1"/>
  <c r="AB160" s="1"/>
  <c r="AC60"/>
  <c r="AC59"/>
  <c r="AC53"/>
  <c r="AC50"/>
  <c r="AC48"/>
  <c r="AC47"/>
  <c r="AC42"/>
  <c r="AC39"/>
  <c r="AC35"/>
  <c r="AC32"/>
  <c r="AC31" s="1"/>
  <c r="T126"/>
  <c r="S126"/>
  <c r="T142"/>
  <c r="T65"/>
  <c r="T64"/>
  <c r="T157"/>
  <c r="T152"/>
  <c r="T150"/>
  <c r="T143" s="1"/>
  <c r="S143"/>
  <c r="T141"/>
  <c r="T140"/>
  <c r="T139"/>
  <c r="T137"/>
  <c r="T136"/>
  <c r="T135"/>
  <c r="T134"/>
  <c r="T133"/>
  <c r="T132"/>
  <c r="T131"/>
  <c r="T130"/>
  <c r="T129"/>
  <c r="T128"/>
  <c r="T127"/>
  <c r="T92"/>
  <c r="T91"/>
  <c r="T90"/>
  <c r="T89"/>
  <c r="T88"/>
  <c r="T87"/>
  <c r="T86"/>
  <c r="T85"/>
  <c r="T83"/>
  <c r="T82"/>
  <c r="T81"/>
  <c r="T80"/>
  <c r="T79"/>
  <c r="T78"/>
  <c r="T77"/>
  <c r="T76"/>
  <c r="T75"/>
  <c r="T74"/>
  <c r="T73"/>
  <c r="T69"/>
  <c r="T63"/>
  <c r="T62" s="1"/>
  <c r="S62"/>
  <c r="S58" s="1"/>
  <c r="T60"/>
  <c r="T59" s="1"/>
  <c r="S59"/>
  <c r="T53"/>
  <c r="T50"/>
  <c r="T48"/>
  <c r="T47"/>
  <c r="T42" s="1"/>
  <c r="T39"/>
  <c r="T35"/>
  <c r="T32"/>
  <c r="L143" i="2"/>
  <c r="M156"/>
  <c r="M155"/>
  <c r="M154"/>
  <c r="M153"/>
  <c r="L126"/>
  <c r="M142"/>
  <c r="L62"/>
  <c r="M125"/>
  <c r="M124"/>
  <c r="M114"/>
  <c r="M113"/>
  <c r="M112"/>
  <c r="M71"/>
  <c r="M149"/>
  <c r="M61"/>
  <c r="M159"/>
  <c r="M158"/>
  <c r="M157"/>
  <c r="M152"/>
  <c r="M151"/>
  <c r="M150"/>
  <c r="M148"/>
  <c r="M147"/>
  <c r="M146"/>
  <c r="M145"/>
  <c r="M144"/>
  <c r="M141"/>
  <c r="M140"/>
  <c r="M139"/>
  <c r="M138"/>
  <c r="M137"/>
  <c r="M136"/>
  <c r="M135"/>
  <c r="M134"/>
  <c r="M133"/>
  <c r="M132"/>
  <c r="M131"/>
  <c r="M130"/>
  <c r="M129"/>
  <c r="M128"/>
  <c r="M127"/>
  <c r="M123"/>
  <c r="M122"/>
  <c r="M121"/>
  <c r="M120"/>
  <c r="M119"/>
  <c r="M118"/>
  <c r="M117"/>
  <c r="M116"/>
  <c r="M115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0"/>
  <c r="M69"/>
  <c r="M68"/>
  <c r="M67"/>
  <c r="M66"/>
  <c r="M65"/>
  <c r="M64"/>
  <c r="M63"/>
  <c r="M60"/>
  <c r="L59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L126" i="1"/>
  <c r="M154"/>
  <c r="M155"/>
  <c r="M156"/>
  <c r="M153"/>
  <c r="M142"/>
  <c r="AC62" i="2" l="1"/>
  <c r="AC58" s="1"/>
  <c r="AC57" s="1"/>
  <c r="AC160"/>
  <c r="M143"/>
  <c r="M126"/>
  <c r="T58"/>
  <c r="T57" s="1"/>
  <c r="S57"/>
  <c r="S160" s="1"/>
  <c r="T160"/>
  <c r="M62"/>
  <c r="AC62" i="1"/>
  <c r="AC58"/>
  <c r="AC57" s="1"/>
  <c r="AC160" s="1"/>
  <c r="T58"/>
  <c r="T57" s="1"/>
  <c r="S57"/>
  <c r="S160" s="1"/>
  <c r="T31"/>
  <c r="T160" s="1"/>
  <c r="L58" i="2"/>
  <c r="L57" s="1"/>
  <c r="L160" s="1"/>
  <c r="M59"/>
  <c r="M71" i="1"/>
  <c r="M125"/>
  <c r="M124"/>
  <c r="M113"/>
  <c r="M114"/>
  <c r="M112"/>
  <c r="L59" l="1"/>
  <c r="K59" i="2"/>
  <c r="J59"/>
  <c r="K61"/>
  <c r="J59" i="1"/>
  <c r="K61"/>
  <c r="K65"/>
  <c r="M65" s="1"/>
  <c r="K66"/>
  <c r="M66" s="1"/>
  <c r="K67"/>
  <c r="M67" s="1"/>
  <c r="K72"/>
  <c r="M72" s="1"/>
  <c r="K84"/>
  <c r="M84" s="1"/>
  <c r="K149"/>
  <c r="M149" s="1"/>
  <c r="I159" i="2"/>
  <c r="K159" s="1"/>
  <c r="G159"/>
  <c r="G158"/>
  <c r="I158" s="1"/>
  <c r="K158" s="1"/>
  <c r="Y157"/>
  <c r="AA157" s="1"/>
  <c r="W157"/>
  <c r="R157"/>
  <c r="P157"/>
  <c r="G157"/>
  <c r="I157" s="1"/>
  <c r="K157" s="1"/>
  <c r="E157"/>
  <c r="W152"/>
  <c r="Y152" s="1"/>
  <c r="P152"/>
  <c r="R152" s="1"/>
  <c r="E152"/>
  <c r="G152" s="1"/>
  <c r="I152" s="1"/>
  <c r="K152" s="1"/>
  <c r="I151"/>
  <c r="K151" s="1"/>
  <c r="Y150"/>
  <c r="AA150" s="1"/>
  <c r="W150"/>
  <c r="R150"/>
  <c r="P150"/>
  <c r="G150"/>
  <c r="I150" s="1"/>
  <c r="K150" s="1"/>
  <c r="E150"/>
  <c r="K149"/>
  <c r="I148"/>
  <c r="K148" s="1"/>
  <c r="H148"/>
  <c r="G147"/>
  <c r="I147" s="1"/>
  <c r="K147" s="1"/>
  <c r="E147"/>
  <c r="G146"/>
  <c r="I146" s="1"/>
  <c r="K146" s="1"/>
  <c r="E146"/>
  <c r="G145"/>
  <c r="I145" s="1"/>
  <c r="K145" s="1"/>
  <c r="E145"/>
  <c r="G144"/>
  <c r="I144" s="1"/>
  <c r="E144"/>
  <c r="Z143"/>
  <c r="X143"/>
  <c r="V143"/>
  <c r="U143"/>
  <c r="Q143"/>
  <c r="O143"/>
  <c r="N143"/>
  <c r="J143"/>
  <c r="H143"/>
  <c r="F143"/>
  <c r="E143"/>
  <c r="D143"/>
  <c r="C143"/>
  <c r="Y141"/>
  <c r="AA141" s="1"/>
  <c r="W141"/>
  <c r="R141"/>
  <c r="P141"/>
  <c r="G141"/>
  <c r="I141" s="1"/>
  <c r="K141" s="1"/>
  <c r="E141"/>
  <c r="W140"/>
  <c r="Y140" s="1"/>
  <c r="AA140" s="1"/>
  <c r="P140"/>
  <c r="R140" s="1"/>
  <c r="E140"/>
  <c r="G140" s="1"/>
  <c r="I140" s="1"/>
  <c r="K140" s="1"/>
  <c r="Y139"/>
  <c r="AA139" s="1"/>
  <c r="W139"/>
  <c r="R139"/>
  <c r="P139"/>
  <c r="G139"/>
  <c r="I139" s="1"/>
  <c r="K139" s="1"/>
  <c r="E139"/>
  <c r="G138"/>
  <c r="I138" s="1"/>
  <c r="K138" s="1"/>
  <c r="Y137"/>
  <c r="AA137" s="1"/>
  <c r="W137"/>
  <c r="R137"/>
  <c r="P137"/>
  <c r="G137"/>
  <c r="I137" s="1"/>
  <c r="K137" s="1"/>
  <c r="E137"/>
  <c r="W136"/>
  <c r="Y136" s="1"/>
  <c r="AA136" s="1"/>
  <c r="P136"/>
  <c r="R136" s="1"/>
  <c r="E136"/>
  <c r="G136" s="1"/>
  <c r="I136" s="1"/>
  <c r="K136" s="1"/>
  <c r="Y135"/>
  <c r="AA135" s="1"/>
  <c r="W135"/>
  <c r="R135"/>
  <c r="P135"/>
  <c r="G135"/>
  <c r="I135" s="1"/>
  <c r="K135" s="1"/>
  <c r="E135"/>
  <c r="W134"/>
  <c r="Y134" s="1"/>
  <c r="AA134" s="1"/>
  <c r="P134"/>
  <c r="R134" s="1"/>
  <c r="E134"/>
  <c r="G134" s="1"/>
  <c r="I134" s="1"/>
  <c r="K134" s="1"/>
  <c r="Y133"/>
  <c r="AA133" s="1"/>
  <c r="W133"/>
  <c r="R133"/>
  <c r="P133"/>
  <c r="G133"/>
  <c r="I133" s="1"/>
  <c r="K133" s="1"/>
  <c r="E133"/>
  <c r="W132"/>
  <c r="Y132" s="1"/>
  <c r="AA132" s="1"/>
  <c r="P132"/>
  <c r="R132" s="1"/>
  <c r="E132"/>
  <c r="G132" s="1"/>
  <c r="I132" s="1"/>
  <c r="K132" s="1"/>
  <c r="Y131"/>
  <c r="AA131" s="1"/>
  <c r="W131"/>
  <c r="R131"/>
  <c r="P131"/>
  <c r="G131"/>
  <c r="I131" s="1"/>
  <c r="K131" s="1"/>
  <c r="E131"/>
  <c r="W130"/>
  <c r="Y130" s="1"/>
  <c r="AA130" s="1"/>
  <c r="P130"/>
  <c r="R130" s="1"/>
  <c r="E130"/>
  <c r="G130" s="1"/>
  <c r="I130" s="1"/>
  <c r="K130" s="1"/>
  <c r="Y129"/>
  <c r="AA129" s="1"/>
  <c r="W129"/>
  <c r="R129"/>
  <c r="P129"/>
  <c r="G129"/>
  <c r="I129" s="1"/>
  <c r="K129" s="1"/>
  <c r="E129"/>
  <c r="W128"/>
  <c r="Y128" s="1"/>
  <c r="AA128" s="1"/>
  <c r="P128"/>
  <c r="R128" s="1"/>
  <c r="E128"/>
  <c r="G128" s="1"/>
  <c r="Y127"/>
  <c r="AA127" s="1"/>
  <c r="W127"/>
  <c r="R127"/>
  <c r="R126" s="1"/>
  <c r="P127"/>
  <c r="P126" s="1"/>
  <c r="G127"/>
  <c r="I127" s="1"/>
  <c r="E127"/>
  <c r="Z126"/>
  <c r="X126"/>
  <c r="W126"/>
  <c r="V126"/>
  <c r="U126"/>
  <c r="Q126"/>
  <c r="O126"/>
  <c r="N126"/>
  <c r="J126"/>
  <c r="H126"/>
  <c r="F126"/>
  <c r="D126"/>
  <c r="C126"/>
  <c r="I123"/>
  <c r="K123" s="1"/>
  <c r="I122"/>
  <c r="K122" s="1"/>
  <c r="I121"/>
  <c r="K121" s="1"/>
  <c r="I120"/>
  <c r="K120" s="1"/>
  <c r="I119"/>
  <c r="K119" s="1"/>
  <c r="I118"/>
  <c r="K118" s="1"/>
  <c r="I117"/>
  <c r="K117" s="1"/>
  <c r="I116"/>
  <c r="K116" s="1"/>
  <c r="G116"/>
  <c r="G115"/>
  <c r="I115" s="1"/>
  <c r="K115" s="1"/>
  <c r="I111"/>
  <c r="K111" s="1"/>
  <c r="I110"/>
  <c r="K110" s="1"/>
  <c r="I109"/>
  <c r="K109" s="1"/>
  <c r="G109"/>
  <c r="G108"/>
  <c r="I108" s="1"/>
  <c r="K108" s="1"/>
  <c r="E108"/>
  <c r="G107"/>
  <c r="I107" s="1"/>
  <c r="K107" s="1"/>
  <c r="E107"/>
  <c r="G106"/>
  <c r="I106" s="1"/>
  <c r="K106" s="1"/>
  <c r="I105"/>
  <c r="K105" s="1"/>
  <c r="G105"/>
  <c r="G104"/>
  <c r="I104" s="1"/>
  <c r="K104" s="1"/>
  <c r="I103"/>
  <c r="K103" s="1"/>
  <c r="G103"/>
  <c r="G102"/>
  <c r="I102" s="1"/>
  <c r="K102" s="1"/>
  <c r="I101"/>
  <c r="K101" s="1"/>
  <c r="G101"/>
  <c r="G100"/>
  <c r="I100" s="1"/>
  <c r="K100" s="1"/>
  <c r="I99"/>
  <c r="K99" s="1"/>
  <c r="G99"/>
  <c r="G98"/>
  <c r="I98" s="1"/>
  <c r="K98" s="1"/>
  <c r="I97"/>
  <c r="K97" s="1"/>
  <c r="G97"/>
  <c r="G96"/>
  <c r="I96" s="1"/>
  <c r="K96" s="1"/>
  <c r="I95"/>
  <c r="K95" s="1"/>
  <c r="G95"/>
  <c r="G94"/>
  <c r="I94" s="1"/>
  <c r="K94" s="1"/>
  <c r="I93"/>
  <c r="K93" s="1"/>
  <c r="G93"/>
  <c r="W92"/>
  <c r="Y92" s="1"/>
  <c r="AA92" s="1"/>
  <c r="P92"/>
  <c r="R92" s="1"/>
  <c r="E92"/>
  <c r="G92" s="1"/>
  <c r="I92" s="1"/>
  <c r="K92" s="1"/>
  <c r="Y91"/>
  <c r="AA91" s="1"/>
  <c r="W91"/>
  <c r="R91"/>
  <c r="P91"/>
  <c r="G91"/>
  <c r="I91" s="1"/>
  <c r="K91" s="1"/>
  <c r="E91"/>
  <c r="W90"/>
  <c r="Y90" s="1"/>
  <c r="AA90" s="1"/>
  <c r="P90"/>
  <c r="R90" s="1"/>
  <c r="E90"/>
  <c r="G90" s="1"/>
  <c r="I90" s="1"/>
  <c r="K90" s="1"/>
  <c r="Y89"/>
  <c r="AA89" s="1"/>
  <c r="W89"/>
  <c r="R89"/>
  <c r="P89"/>
  <c r="G89"/>
  <c r="I89" s="1"/>
  <c r="K89" s="1"/>
  <c r="E89"/>
  <c r="W88"/>
  <c r="Y88" s="1"/>
  <c r="AA88" s="1"/>
  <c r="P88"/>
  <c r="R88" s="1"/>
  <c r="E88"/>
  <c r="G88" s="1"/>
  <c r="I88" s="1"/>
  <c r="K88" s="1"/>
  <c r="Y87"/>
  <c r="AA87" s="1"/>
  <c r="W87"/>
  <c r="R87"/>
  <c r="P87"/>
  <c r="G87"/>
  <c r="I87" s="1"/>
  <c r="K87" s="1"/>
  <c r="E87"/>
  <c r="W86"/>
  <c r="Y86" s="1"/>
  <c r="AA86" s="1"/>
  <c r="P86"/>
  <c r="R86" s="1"/>
  <c r="E86"/>
  <c r="G86" s="1"/>
  <c r="I86" s="1"/>
  <c r="K86" s="1"/>
  <c r="Y85"/>
  <c r="AA85" s="1"/>
  <c r="W85"/>
  <c r="R85"/>
  <c r="P85"/>
  <c r="G85"/>
  <c r="I85" s="1"/>
  <c r="K85" s="1"/>
  <c r="E85"/>
  <c r="AA84"/>
  <c r="Y84"/>
  <c r="K84"/>
  <c r="Y83"/>
  <c r="AA83" s="1"/>
  <c r="W83"/>
  <c r="R83"/>
  <c r="P83"/>
  <c r="G83"/>
  <c r="I83" s="1"/>
  <c r="K83" s="1"/>
  <c r="E83"/>
  <c r="W82"/>
  <c r="Y82" s="1"/>
  <c r="AA82" s="1"/>
  <c r="P82"/>
  <c r="R82" s="1"/>
  <c r="E82"/>
  <c r="G82" s="1"/>
  <c r="I82" s="1"/>
  <c r="K82" s="1"/>
  <c r="Y81"/>
  <c r="AA81" s="1"/>
  <c r="W81"/>
  <c r="R81"/>
  <c r="P81"/>
  <c r="G81"/>
  <c r="I81" s="1"/>
  <c r="K81" s="1"/>
  <c r="E81"/>
  <c r="W80"/>
  <c r="Y80" s="1"/>
  <c r="AA80" s="1"/>
  <c r="P80"/>
  <c r="R80" s="1"/>
  <c r="E80"/>
  <c r="G80" s="1"/>
  <c r="I80" s="1"/>
  <c r="K80" s="1"/>
  <c r="Y79"/>
  <c r="AA79" s="1"/>
  <c r="W79"/>
  <c r="R79"/>
  <c r="P79"/>
  <c r="G79"/>
  <c r="I79" s="1"/>
  <c r="K79" s="1"/>
  <c r="E79"/>
  <c r="W78"/>
  <c r="Y78" s="1"/>
  <c r="AA78" s="1"/>
  <c r="P78"/>
  <c r="R78" s="1"/>
  <c r="E78"/>
  <c r="G78" s="1"/>
  <c r="I78" s="1"/>
  <c r="K78" s="1"/>
  <c r="Y77"/>
  <c r="AA77" s="1"/>
  <c r="W77"/>
  <c r="R77"/>
  <c r="P77"/>
  <c r="G77"/>
  <c r="I77" s="1"/>
  <c r="K77" s="1"/>
  <c r="E77"/>
  <c r="W76"/>
  <c r="Y76" s="1"/>
  <c r="AA76" s="1"/>
  <c r="P76"/>
  <c r="R76" s="1"/>
  <c r="E76"/>
  <c r="G76" s="1"/>
  <c r="I76" s="1"/>
  <c r="K76" s="1"/>
  <c r="Y75"/>
  <c r="AA75" s="1"/>
  <c r="W75"/>
  <c r="R75"/>
  <c r="P75"/>
  <c r="G75"/>
  <c r="I75" s="1"/>
  <c r="K75" s="1"/>
  <c r="E75"/>
  <c r="W74"/>
  <c r="Y74" s="1"/>
  <c r="AA74" s="1"/>
  <c r="P74"/>
  <c r="R74" s="1"/>
  <c r="E74"/>
  <c r="G74" s="1"/>
  <c r="I74" s="1"/>
  <c r="K74" s="1"/>
  <c r="Y73"/>
  <c r="AA73" s="1"/>
  <c r="W73"/>
  <c r="R73"/>
  <c r="P73"/>
  <c r="G73"/>
  <c r="I73" s="1"/>
  <c r="K73" s="1"/>
  <c r="E73"/>
  <c r="AA72"/>
  <c r="K72"/>
  <c r="AA70"/>
  <c r="I70"/>
  <c r="K70" s="1"/>
  <c r="Y69"/>
  <c r="AA69" s="1"/>
  <c r="W69"/>
  <c r="R69"/>
  <c r="P69"/>
  <c r="G69"/>
  <c r="I69" s="1"/>
  <c r="K69" s="1"/>
  <c r="E69"/>
  <c r="K68"/>
  <c r="I68"/>
  <c r="AA67"/>
  <c r="K67"/>
  <c r="AA66"/>
  <c r="K66"/>
  <c r="W65"/>
  <c r="Y65" s="1"/>
  <c r="AA65" s="1"/>
  <c r="P65"/>
  <c r="R65" s="1"/>
  <c r="K65"/>
  <c r="W64"/>
  <c r="Y64" s="1"/>
  <c r="AA64" s="1"/>
  <c r="P64"/>
  <c r="R64" s="1"/>
  <c r="E64"/>
  <c r="G64" s="1"/>
  <c r="Y63"/>
  <c r="AA63" s="1"/>
  <c r="AA62" s="1"/>
  <c r="W63"/>
  <c r="R63"/>
  <c r="P63"/>
  <c r="G63"/>
  <c r="I63" s="1"/>
  <c r="E63"/>
  <c r="Z62"/>
  <c r="X62"/>
  <c r="W62"/>
  <c r="V62"/>
  <c r="U62"/>
  <c r="U58" s="1"/>
  <c r="U57" s="1"/>
  <c r="Q62"/>
  <c r="Q58" s="1"/>
  <c r="Q57" s="1"/>
  <c r="Q160" s="1"/>
  <c r="O62"/>
  <c r="O58" s="1"/>
  <c r="O57" s="1"/>
  <c r="O160" s="1"/>
  <c r="N62"/>
  <c r="J62"/>
  <c r="H62"/>
  <c r="F62"/>
  <c r="D62"/>
  <c r="C62"/>
  <c r="Y60"/>
  <c r="AA60" s="1"/>
  <c r="W60"/>
  <c r="R60"/>
  <c r="R59" s="1"/>
  <c r="P60"/>
  <c r="G60"/>
  <c r="I60" s="1"/>
  <c r="K60" s="1"/>
  <c r="E60"/>
  <c r="W59"/>
  <c r="U59"/>
  <c r="Q59"/>
  <c r="P59"/>
  <c r="O59"/>
  <c r="N59"/>
  <c r="J58"/>
  <c r="J57" s="1"/>
  <c r="J160" s="1"/>
  <c r="C59"/>
  <c r="C58" s="1"/>
  <c r="C57" s="1"/>
  <c r="Z58"/>
  <c r="Z57" s="1"/>
  <c r="Z160" s="1"/>
  <c r="X58"/>
  <c r="X57" s="1"/>
  <c r="X160" s="1"/>
  <c r="V58"/>
  <c r="V57" s="1"/>
  <c r="V160" s="1"/>
  <c r="N58"/>
  <c r="N57" s="1"/>
  <c r="H58"/>
  <c r="H57" s="1"/>
  <c r="F58"/>
  <c r="F57" s="1"/>
  <c r="D58"/>
  <c r="D57" s="1"/>
  <c r="E56"/>
  <c r="G56" s="1"/>
  <c r="I56" s="1"/>
  <c r="K56" s="1"/>
  <c r="E55"/>
  <c r="G55" s="1"/>
  <c r="I55" s="1"/>
  <c r="K55" s="1"/>
  <c r="E54"/>
  <c r="G54" s="1"/>
  <c r="I54" s="1"/>
  <c r="K54" s="1"/>
  <c r="AA53"/>
  <c r="Y53"/>
  <c r="W53"/>
  <c r="U53"/>
  <c r="R53"/>
  <c r="P53"/>
  <c r="N53"/>
  <c r="H53"/>
  <c r="F53"/>
  <c r="D53"/>
  <c r="C53"/>
  <c r="E53" s="1"/>
  <c r="G53" s="1"/>
  <c r="I53" s="1"/>
  <c r="K53" s="1"/>
  <c r="G52"/>
  <c r="I52" s="1"/>
  <c r="K52" s="1"/>
  <c r="E52"/>
  <c r="G51"/>
  <c r="I51" s="1"/>
  <c r="K51" s="1"/>
  <c r="E51"/>
  <c r="AA50"/>
  <c r="Y50"/>
  <c r="W50"/>
  <c r="U50"/>
  <c r="R50"/>
  <c r="P50"/>
  <c r="N50"/>
  <c r="H50"/>
  <c r="F50"/>
  <c r="D50"/>
  <c r="C50"/>
  <c r="E50" s="1"/>
  <c r="G50" s="1"/>
  <c r="I50" s="1"/>
  <c r="K50" s="1"/>
  <c r="E49"/>
  <c r="G49" s="1"/>
  <c r="I49" s="1"/>
  <c r="K49" s="1"/>
  <c r="AA48"/>
  <c r="Y48"/>
  <c r="W48"/>
  <c r="U48"/>
  <c r="R48"/>
  <c r="P48"/>
  <c r="N48"/>
  <c r="H48"/>
  <c r="F48"/>
  <c r="D48"/>
  <c r="C48"/>
  <c r="E48" s="1"/>
  <c r="G48" s="1"/>
  <c r="I48" s="1"/>
  <c r="K48" s="1"/>
  <c r="AA47"/>
  <c r="AA42" s="1"/>
  <c r="Y47"/>
  <c r="W47"/>
  <c r="W42" s="1"/>
  <c r="U47"/>
  <c r="R47"/>
  <c r="R42" s="1"/>
  <c r="P47"/>
  <c r="N47"/>
  <c r="N42" s="1"/>
  <c r="E47"/>
  <c r="G47" s="1"/>
  <c r="I47" s="1"/>
  <c r="K47" s="1"/>
  <c r="C47"/>
  <c r="G46"/>
  <c r="I46" s="1"/>
  <c r="K46" s="1"/>
  <c r="E46"/>
  <c r="G45"/>
  <c r="I45" s="1"/>
  <c r="K45" s="1"/>
  <c r="E45"/>
  <c r="C44"/>
  <c r="E44" s="1"/>
  <c r="G44" s="1"/>
  <c r="I44" s="1"/>
  <c r="K44" s="1"/>
  <c r="E43"/>
  <c r="G43" s="1"/>
  <c r="I43" s="1"/>
  <c r="K43" s="1"/>
  <c r="Y42"/>
  <c r="U42"/>
  <c r="P42"/>
  <c r="H42"/>
  <c r="F42"/>
  <c r="D42"/>
  <c r="G41"/>
  <c r="I41" s="1"/>
  <c r="K41" s="1"/>
  <c r="E41"/>
  <c r="G40"/>
  <c r="I40" s="1"/>
  <c r="K40" s="1"/>
  <c r="E40"/>
  <c r="AA39"/>
  <c r="Y39"/>
  <c r="W39"/>
  <c r="U39"/>
  <c r="R39"/>
  <c r="P39"/>
  <c r="N39"/>
  <c r="H39"/>
  <c r="F39"/>
  <c r="E39"/>
  <c r="G39" s="1"/>
  <c r="I39" s="1"/>
  <c r="K39" s="1"/>
  <c r="D39"/>
  <c r="C39"/>
  <c r="E38"/>
  <c r="G38" s="1"/>
  <c r="I38" s="1"/>
  <c r="K38" s="1"/>
  <c r="E37"/>
  <c r="G37" s="1"/>
  <c r="I37" s="1"/>
  <c r="K37" s="1"/>
  <c r="E36"/>
  <c r="G36" s="1"/>
  <c r="I36" s="1"/>
  <c r="K36" s="1"/>
  <c r="AA35"/>
  <c r="Y35"/>
  <c r="Y31" s="1"/>
  <c r="W35"/>
  <c r="U35"/>
  <c r="R35"/>
  <c r="P35"/>
  <c r="P31" s="1"/>
  <c r="N35"/>
  <c r="H35"/>
  <c r="H31" s="1"/>
  <c r="H160" s="1"/>
  <c r="F35"/>
  <c r="D35"/>
  <c r="D31" s="1"/>
  <c r="C35"/>
  <c r="E35" s="1"/>
  <c r="G35" s="1"/>
  <c r="I35" s="1"/>
  <c r="K35" s="1"/>
  <c r="G34"/>
  <c r="I34" s="1"/>
  <c r="K34" s="1"/>
  <c r="E34"/>
  <c r="G33"/>
  <c r="I33" s="1"/>
  <c r="K33" s="1"/>
  <c r="E33"/>
  <c r="AA32"/>
  <c r="AA31" s="1"/>
  <c r="Y32"/>
  <c r="W32"/>
  <c r="U32"/>
  <c r="R32"/>
  <c r="R31" s="1"/>
  <c r="P32"/>
  <c r="N32"/>
  <c r="H32"/>
  <c r="F32"/>
  <c r="D32"/>
  <c r="C32"/>
  <c r="U31"/>
  <c r="U160" s="1"/>
  <c r="F31"/>
  <c r="F160" s="1"/>
  <c r="G159" i="1"/>
  <c r="I159" s="1"/>
  <c r="K159" s="1"/>
  <c r="M159" s="1"/>
  <c r="G158"/>
  <c r="I158" s="1"/>
  <c r="K158" s="1"/>
  <c r="M158" s="1"/>
  <c r="W157"/>
  <c r="Y157" s="1"/>
  <c r="AA157" s="1"/>
  <c r="P157"/>
  <c r="R157" s="1"/>
  <c r="E157"/>
  <c r="G157" s="1"/>
  <c r="I157" s="1"/>
  <c r="K157" s="1"/>
  <c r="M157" s="1"/>
  <c r="W152"/>
  <c r="Y152" s="1"/>
  <c r="AA152" s="1"/>
  <c r="P152"/>
  <c r="E152"/>
  <c r="G152" s="1"/>
  <c r="I152" s="1"/>
  <c r="K152" s="1"/>
  <c r="M152" s="1"/>
  <c r="I151"/>
  <c r="K151" s="1"/>
  <c r="M151" s="1"/>
  <c r="W150"/>
  <c r="Y150" s="1"/>
  <c r="AA150" s="1"/>
  <c r="AA143" s="1"/>
  <c r="P150"/>
  <c r="R150" s="1"/>
  <c r="E150"/>
  <c r="G150" s="1"/>
  <c r="I150" s="1"/>
  <c r="K150" s="1"/>
  <c r="M150" s="1"/>
  <c r="H148"/>
  <c r="I148" s="1"/>
  <c r="K148" s="1"/>
  <c r="M148" s="1"/>
  <c r="E147"/>
  <c r="G147" s="1"/>
  <c r="I147" s="1"/>
  <c r="K147" s="1"/>
  <c r="M147" s="1"/>
  <c r="E146"/>
  <c r="G146" s="1"/>
  <c r="I146" s="1"/>
  <c r="K146" s="1"/>
  <c r="M146" s="1"/>
  <c r="E145"/>
  <c r="G145" s="1"/>
  <c r="I145" s="1"/>
  <c r="K145" s="1"/>
  <c r="M145" s="1"/>
  <c r="E144"/>
  <c r="G144" s="1"/>
  <c r="Z143"/>
  <c r="X143"/>
  <c r="W143"/>
  <c r="V143"/>
  <c r="U143"/>
  <c r="Q143"/>
  <c r="O143"/>
  <c r="N143"/>
  <c r="J143"/>
  <c r="H143"/>
  <c r="F143"/>
  <c r="D143"/>
  <c r="C143"/>
  <c r="W141"/>
  <c r="Y141" s="1"/>
  <c r="AA141" s="1"/>
  <c r="P141"/>
  <c r="R141" s="1"/>
  <c r="E141"/>
  <c r="G141" s="1"/>
  <c r="I141" s="1"/>
  <c r="K141" s="1"/>
  <c r="M141" s="1"/>
  <c r="W140"/>
  <c r="Y140" s="1"/>
  <c r="AA140" s="1"/>
  <c r="P140"/>
  <c r="R140" s="1"/>
  <c r="E140"/>
  <c r="G140" s="1"/>
  <c r="I140" s="1"/>
  <c r="K140" s="1"/>
  <c r="M140" s="1"/>
  <c r="W139"/>
  <c r="Y139" s="1"/>
  <c r="AA139" s="1"/>
  <c r="P139"/>
  <c r="R139" s="1"/>
  <c r="E139"/>
  <c r="G139" s="1"/>
  <c r="I139" s="1"/>
  <c r="K139" s="1"/>
  <c r="M139" s="1"/>
  <c r="G138"/>
  <c r="I138" s="1"/>
  <c r="K138" s="1"/>
  <c r="M138" s="1"/>
  <c r="W137"/>
  <c r="Y137" s="1"/>
  <c r="AA137" s="1"/>
  <c r="P137"/>
  <c r="R137" s="1"/>
  <c r="E137"/>
  <c r="G137" s="1"/>
  <c r="I137" s="1"/>
  <c r="K137" s="1"/>
  <c r="M137" s="1"/>
  <c r="W136"/>
  <c r="Y136" s="1"/>
  <c r="AA136" s="1"/>
  <c r="P136"/>
  <c r="R136" s="1"/>
  <c r="E136"/>
  <c r="G136" s="1"/>
  <c r="I136" s="1"/>
  <c r="K136" s="1"/>
  <c r="M136" s="1"/>
  <c r="W135"/>
  <c r="Y135" s="1"/>
  <c r="AA135" s="1"/>
  <c r="P135"/>
  <c r="R135" s="1"/>
  <c r="E135"/>
  <c r="G135" s="1"/>
  <c r="I135" s="1"/>
  <c r="K135" s="1"/>
  <c r="M135" s="1"/>
  <c r="W134"/>
  <c r="Y134" s="1"/>
  <c r="AA134" s="1"/>
  <c r="P134"/>
  <c r="R134" s="1"/>
  <c r="E134"/>
  <c r="G134" s="1"/>
  <c r="I134" s="1"/>
  <c r="K134" s="1"/>
  <c r="M134" s="1"/>
  <c r="W133"/>
  <c r="Y133" s="1"/>
  <c r="AA133" s="1"/>
  <c r="P133"/>
  <c r="R133" s="1"/>
  <c r="E133"/>
  <c r="G133" s="1"/>
  <c r="I133" s="1"/>
  <c r="K133" s="1"/>
  <c r="M133" s="1"/>
  <c r="W132"/>
  <c r="Y132" s="1"/>
  <c r="AA132" s="1"/>
  <c r="P132"/>
  <c r="R132" s="1"/>
  <c r="E132"/>
  <c r="G132" s="1"/>
  <c r="I132" s="1"/>
  <c r="K132" s="1"/>
  <c r="M132" s="1"/>
  <c r="W131"/>
  <c r="Y131" s="1"/>
  <c r="AA131" s="1"/>
  <c r="P131"/>
  <c r="R131" s="1"/>
  <c r="E131"/>
  <c r="G131" s="1"/>
  <c r="I131" s="1"/>
  <c r="K131" s="1"/>
  <c r="M131" s="1"/>
  <c r="W130"/>
  <c r="Y130" s="1"/>
  <c r="AA130" s="1"/>
  <c r="P130"/>
  <c r="R130" s="1"/>
  <c r="E130"/>
  <c r="G130" s="1"/>
  <c r="I130" s="1"/>
  <c r="K130" s="1"/>
  <c r="M130" s="1"/>
  <c r="W129"/>
  <c r="Y129" s="1"/>
  <c r="AA129" s="1"/>
  <c r="P129"/>
  <c r="R129" s="1"/>
  <c r="G129"/>
  <c r="I129" s="1"/>
  <c r="K129" s="1"/>
  <c r="M129" s="1"/>
  <c r="E129"/>
  <c r="W128"/>
  <c r="Y128" s="1"/>
  <c r="P128"/>
  <c r="R128" s="1"/>
  <c r="E128"/>
  <c r="G128" s="1"/>
  <c r="I128" s="1"/>
  <c r="K128" s="1"/>
  <c r="M128" s="1"/>
  <c r="W127"/>
  <c r="Y127" s="1"/>
  <c r="AA127" s="1"/>
  <c r="P127"/>
  <c r="R127" s="1"/>
  <c r="E127"/>
  <c r="G127" s="1"/>
  <c r="I127" s="1"/>
  <c r="K127" s="1"/>
  <c r="M127" s="1"/>
  <c r="Z126"/>
  <c r="X126"/>
  <c r="V126"/>
  <c r="U126"/>
  <c r="Q126"/>
  <c r="O126"/>
  <c r="N126"/>
  <c r="J126"/>
  <c r="H126"/>
  <c r="F126"/>
  <c r="E126"/>
  <c r="D126"/>
  <c r="C126"/>
  <c r="I123"/>
  <c r="K123" s="1"/>
  <c r="M123" s="1"/>
  <c r="I122"/>
  <c r="K122" s="1"/>
  <c r="M122" s="1"/>
  <c r="I121"/>
  <c r="K121" s="1"/>
  <c r="M121" s="1"/>
  <c r="I120"/>
  <c r="K120" s="1"/>
  <c r="M120" s="1"/>
  <c r="I119"/>
  <c r="K119" s="1"/>
  <c r="M119" s="1"/>
  <c r="I118"/>
  <c r="K118" s="1"/>
  <c r="M118" s="1"/>
  <c r="I117"/>
  <c r="K117" s="1"/>
  <c r="M117" s="1"/>
  <c r="G116"/>
  <c r="I116" s="1"/>
  <c r="K116" s="1"/>
  <c r="M116" s="1"/>
  <c r="G115"/>
  <c r="I115" s="1"/>
  <c r="K115" s="1"/>
  <c r="M115" s="1"/>
  <c r="I111"/>
  <c r="K111" s="1"/>
  <c r="M111" s="1"/>
  <c r="I110"/>
  <c r="K110" s="1"/>
  <c r="M110" s="1"/>
  <c r="G109"/>
  <c r="I109" s="1"/>
  <c r="K109" s="1"/>
  <c r="M109" s="1"/>
  <c r="E108"/>
  <c r="G108" s="1"/>
  <c r="I108" s="1"/>
  <c r="K108" s="1"/>
  <c r="M108" s="1"/>
  <c r="E107"/>
  <c r="G107" s="1"/>
  <c r="I107" s="1"/>
  <c r="K107" s="1"/>
  <c r="M107" s="1"/>
  <c r="G106"/>
  <c r="I106" s="1"/>
  <c r="K106" s="1"/>
  <c r="M106" s="1"/>
  <c r="I105"/>
  <c r="K105" s="1"/>
  <c r="M105" s="1"/>
  <c r="G105"/>
  <c r="G104"/>
  <c r="I104" s="1"/>
  <c r="K104" s="1"/>
  <c r="M104" s="1"/>
  <c r="G103"/>
  <c r="I103" s="1"/>
  <c r="K103" s="1"/>
  <c r="M103" s="1"/>
  <c r="G102"/>
  <c r="I102" s="1"/>
  <c r="K102" s="1"/>
  <c r="M102" s="1"/>
  <c r="G101"/>
  <c r="I101" s="1"/>
  <c r="K101" s="1"/>
  <c r="M101" s="1"/>
  <c r="G100"/>
  <c r="I100" s="1"/>
  <c r="K100" s="1"/>
  <c r="M100" s="1"/>
  <c r="G99"/>
  <c r="I99" s="1"/>
  <c r="K99" s="1"/>
  <c r="M99" s="1"/>
  <c r="G98"/>
  <c r="I98" s="1"/>
  <c r="K98" s="1"/>
  <c r="M98" s="1"/>
  <c r="G97"/>
  <c r="I97" s="1"/>
  <c r="K97" s="1"/>
  <c r="M97" s="1"/>
  <c r="G96"/>
  <c r="I96" s="1"/>
  <c r="K96" s="1"/>
  <c r="M96" s="1"/>
  <c r="G95"/>
  <c r="I95" s="1"/>
  <c r="K95" s="1"/>
  <c r="M95" s="1"/>
  <c r="G94"/>
  <c r="I94" s="1"/>
  <c r="K94" s="1"/>
  <c r="M94" s="1"/>
  <c r="G93"/>
  <c r="I93" s="1"/>
  <c r="K93" s="1"/>
  <c r="M93" s="1"/>
  <c r="W92"/>
  <c r="Y92" s="1"/>
  <c r="AA92" s="1"/>
  <c r="P92"/>
  <c r="R92" s="1"/>
  <c r="E92"/>
  <c r="G92" s="1"/>
  <c r="I92" s="1"/>
  <c r="K92" s="1"/>
  <c r="M92" s="1"/>
  <c r="W91"/>
  <c r="Y91" s="1"/>
  <c r="AA91" s="1"/>
  <c r="P91"/>
  <c r="R91" s="1"/>
  <c r="E91"/>
  <c r="G91" s="1"/>
  <c r="I91" s="1"/>
  <c r="K91" s="1"/>
  <c r="M91" s="1"/>
  <c r="W90"/>
  <c r="Y90" s="1"/>
  <c r="AA90" s="1"/>
  <c r="P90"/>
  <c r="R90" s="1"/>
  <c r="E90"/>
  <c r="G90" s="1"/>
  <c r="I90" s="1"/>
  <c r="K90" s="1"/>
  <c r="M90" s="1"/>
  <c r="Y89"/>
  <c r="AA89" s="1"/>
  <c r="W89"/>
  <c r="P89"/>
  <c r="R89" s="1"/>
  <c r="E89"/>
  <c r="G89" s="1"/>
  <c r="I89" s="1"/>
  <c r="K89" s="1"/>
  <c r="M89" s="1"/>
  <c r="W88"/>
  <c r="Y88" s="1"/>
  <c r="AA88" s="1"/>
  <c r="P88"/>
  <c r="R88" s="1"/>
  <c r="E88"/>
  <c r="G88" s="1"/>
  <c r="I88" s="1"/>
  <c r="K88" s="1"/>
  <c r="M88" s="1"/>
  <c r="W87"/>
  <c r="Y87" s="1"/>
  <c r="AA87" s="1"/>
  <c r="R87"/>
  <c r="P87"/>
  <c r="G87"/>
  <c r="I87" s="1"/>
  <c r="K87" s="1"/>
  <c r="M87" s="1"/>
  <c r="E87"/>
  <c r="W86"/>
  <c r="Y86" s="1"/>
  <c r="AA86" s="1"/>
  <c r="P86"/>
  <c r="R86" s="1"/>
  <c r="E86"/>
  <c r="G86" s="1"/>
  <c r="I86" s="1"/>
  <c r="K86" s="1"/>
  <c r="M86" s="1"/>
  <c r="W85"/>
  <c r="Y85" s="1"/>
  <c r="AA85" s="1"/>
  <c r="P85"/>
  <c r="R85" s="1"/>
  <c r="E85"/>
  <c r="G85" s="1"/>
  <c r="I85" s="1"/>
  <c r="K85" s="1"/>
  <c r="M85" s="1"/>
  <c r="Y84"/>
  <c r="AA84" s="1"/>
  <c r="W83"/>
  <c r="Y83" s="1"/>
  <c r="AA83" s="1"/>
  <c r="P83"/>
  <c r="R83" s="1"/>
  <c r="E83"/>
  <c r="G83" s="1"/>
  <c r="I83" s="1"/>
  <c r="K83" s="1"/>
  <c r="M83" s="1"/>
  <c r="W82"/>
  <c r="Y82" s="1"/>
  <c r="AA82" s="1"/>
  <c r="P82"/>
  <c r="R82" s="1"/>
  <c r="E82"/>
  <c r="G82" s="1"/>
  <c r="I82" s="1"/>
  <c r="K82" s="1"/>
  <c r="M82" s="1"/>
  <c r="W81"/>
  <c r="Y81" s="1"/>
  <c r="AA81" s="1"/>
  <c r="P81"/>
  <c r="R81" s="1"/>
  <c r="E81"/>
  <c r="G81" s="1"/>
  <c r="I81" s="1"/>
  <c r="K81" s="1"/>
  <c r="M81" s="1"/>
  <c r="W80"/>
  <c r="Y80" s="1"/>
  <c r="AA80" s="1"/>
  <c r="P80"/>
  <c r="R80" s="1"/>
  <c r="E80"/>
  <c r="G80" s="1"/>
  <c r="I80" s="1"/>
  <c r="K80" s="1"/>
  <c r="M80" s="1"/>
  <c r="W79"/>
  <c r="Y79" s="1"/>
  <c r="AA79" s="1"/>
  <c r="P79"/>
  <c r="R79" s="1"/>
  <c r="E79"/>
  <c r="G79" s="1"/>
  <c r="I79" s="1"/>
  <c r="K79" s="1"/>
  <c r="M79" s="1"/>
  <c r="W78"/>
  <c r="Y78" s="1"/>
  <c r="AA78" s="1"/>
  <c r="P78"/>
  <c r="R78" s="1"/>
  <c r="E78"/>
  <c r="G78" s="1"/>
  <c r="I78" s="1"/>
  <c r="K78" s="1"/>
  <c r="M78" s="1"/>
  <c r="W77"/>
  <c r="Y77" s="1"/>
  <c r="AA77" s="1"/>
  <c r="R77"/>
  <c r="P77"/>
  <c r="G77"/>
  <c r="I77" s="1"/>
  <c r="K77" s="1"/>
  <c r="M77" s="1"/>
  <c r="E77"/>
  <c r="W76"/>
  <c r="Y76" s="1"/>
  <c r="AA76" s="1"/>
  <c r="P76"/>
  <c r="R76" s="1"/>
  <c r="E76"/>
  <c r="G76" s="1"/>
  <c r="I76" s="1"/>
  <c r="K76" s="1"/>
  <c r="M76" s="1"/>
  <c r="W75"/>
  <c r="Y75" s="1"/>
  <c r="AA75" s="1"/>
  <c r="P75"/>
  <c r="R75" s="1"/>
  <c r="E75"/>
  <c r="G75" s="1"/>
  <c r="I75" s="1"/>
  <c r="K75" s="1"/>
  <c r="M75" s="1"/>
  <c r="Y74"/>
  <c r="AA74" s="1"/>
  <c r="W74"/>
  <c r="P74"/>
  <c r="R74" s="1"/>
  <c r="E74"/>
  <c r="G74" s="1"/>
  <c r="I74" s="1"/>
  <c r="K74" s="1"/>
  <c r="M74" s="1"/>
  <c r="W73"/>
  <c r="Y73" s="1"/>
  <c r="AA73" s="1"/>
  <c r="P73"/>
  <c r="R73" s="1"/>
  <c r="E73"/>
  <c r="G73" s="1"/>
  <c r="I73" s="1"/>
  <c r="K73" s="1"/>
  <c r="M73" s="1"/>
  <c r="AA72"/>
  <c r="AA70"/>
  <c r="I70"/>
  <c r="K70" s="1"/>
  <c r="M70" s="1"/>
  <c r="Y69"/>
  <c r="AA69" s="1"/>
  <c r="W69"/>
  <c r="P69"/>
  <c r="R69" s="1"/>
  <c r="E69"/>
  <c r="G69" s="1"/>
  <c r="I69" s="1"/>
  <c r="K69" s="1"/>
  <c r="M69" s="1"/>
  <c r="I68"/>
  <c r="K68" s="1"/>
  <c r="M68" s="1"/>
  <c r="AA67"/>
  <c r="AA66"/>
  <c r="W65"/>
  <c r="Y65" s="1"/>
  <c r="AA65" s="1"/>
  <c r="P65"/>
  <c r="R65" s="1"/>
  <c r="W64"/>
  <c r="Y64" s="1"/>
  <c r="AA64" s="1"/>
  <c r="P64"/>
  <c r="R64" s="1"/>
  <c r="E64"/>
  <c r="G64" s="1"/>
  <c r="I64" s="1"/>
  <c r="K64" s="1"/>
  <c r="M64" s="1"/>
  <c r="W63"/>
  <c r="Y63" s="1"/>
  <c r="P63"/>
  <c r="R63" s="1"/>
  <c r="E63"/>
  <c r="G63" s="1"/>
  <c r="Z62"/>
  <c r="X62"/>
  <c r="W62"/>
  <c r="V62"/>
  <c r="U62"/>
  <c r="Q62"/>
  <c r="P62"/>
  <c r="O62"/>
  <c r="N62"/>
  <c r="H62"/>
  <c r="F62"/>
  <c r="E62"/>
  <c r="D62"/>
  <c r="C62"/>
  <c r="W60"/>
  <c r="Y60" s="1"/>
  <c r="AA60" s="1"/>
  <c r="P60"/>
  <c r="R60" s="1"/>
  <c r="R59" s="1"/>
  <c r="E60"/>
  <c r="G60" s="1"/>
  <c r="I60" s="1"/>
  <c r="K60" s="1"/>
  <c r="K59" s="1"/>
  <c r="U59"/>
  <c r="W59" s="1"/>
  <c r="Q59"/>
  <c r="O59"/>
  <c r="O58" s="1"/>
  <c r="O57" s="1"/>
  <c r="O160" s="1"/>
  <c r="N59"/>
  <c r="E59"/>
  <c r="G59" s="1"/>
  <c r="C59"/>
  <c r="Z58"/>
  <c r="X58"/>
  <c r="V58"/>
  <c r="U58"/>
  <c r="Q58"/>
  <c r="N58"/>
  <c r="H58"/>
  <c r="F58"/>
  <c r="D58"/>
  <c r="C58"/>
  <c r="Z57"/>
  <c r="Z160" s="1"/>
  <c r="X57"/>
  <c r="X160" s="1"/>
  <c r="V57"/>
  <c r="V160" s="1"/>
  <c r="U57"/>
  <c r="Q57"/>
  <c r="Q160" s="1"/>
  <c r="N57"/>
  <c r="H57"/>
  <c r="F57"/>
  <c r="D57"/>
  <c r="C57"/>
  <c r="E56"/>
  <c r="G56" s="1"/>
  <c r="I56" s="1"/>
  <c r="K56" s="1"/>
  <c r="M56" s="1"/>
  <c r="E55"/>
  <c r="G55" s="1"/>
  <c r="I55" s="1"/>
  <c r="K55" s="1"/>
  <c r="M55" s="1"/>
  <c r="E54"/>
  <c r="G54" s="1"/>
  <c r="I54" s="1"/>
  <c r="K54" s="1"/>
  <c r="M54" s="1"/>
  <c r="AA53"/>
  <c r="Y53"/>
  <c r="W53"/>
  <c r="U53"/>
  <c r="R53"/>
  <c r="P53"/>
  <c r="N53"/>
  <c r="H53"/>
  <c r="F53"/>
  <c r="D53"/>
  <c r="C53"/>
  <c r="E52"/>
  <c r="G52" s="1"/>
  <c r="I52" s="1"/>
  <c r="K52" s="1"/>
  <c r="M52" s="1"/>
  <c r="E51"/>
  <c r="G51" s="1"/>
  <c r="I51" s="1"/>
  <c r="K51" s="1"/>
  <c r="M51" s="1"/>
  <c r="AA50"/>
  <c r="Y50"/>
  <c r="W50"/>
  <c r="U50"/>
  <c r="R50"/>
  <c r="P50"/>
  <c r="N50"/>
  <c r="H50"/>
  <c r="F50"/>
  <c r="D50"/>
  <c r="C50"/>
  <c r="E49"/>
  <c r="G49" s="1"/>
  <c r="I49" s="1"/>
  <c r="K49" s="1"/>
  <c r="M49" s="1"/>
  <c r="AA48"/>
  <c r="Y48"/>
  <c r="W48"/>
  <c r="U48"/>
  <c r="R48"/>
  <c r="P48"/>
  <c r="N48"/>
  <c r="H48"/>
  <c r="F48"/>
  <c r="D48"/>
  <c r="C48"/>
  <c r="AA47"/>
  <c r="Y47"/>
  <c r="W47"/>
  <c r="U47"/>
  <c r="R47"/>
  <c r="P47"/>
  <c r="N47"/>
  <c r="C47"/>
  <c r="E47" s="1"/>
  <c r="G47" s="1"/>
  <c r="I47" s="1"/>
  <c r="K47" s="1"/>
  <c r="M47" s="1"/>
  <c r="E46"/>
  <c r="G46" s="1"/>
  <c r="I46" s="1"/>
  <c r="K46" s="1"/>
  <c r="M46" s="1"/>
  <c r="E45"/>
  <c r="G45" s="1"/>
  <c r="I45" s="1"/>
  <c r="K45" s="1"/>
  <c r="M45" s="1"/>
  <c r="C44"/>
  <c r="E44" s="1"/>
  <c r="G44" s="1"/>
  <c r="I44" s="1"/>
  <c r="K44" s="1"/>
  <c r="M44" s="1"/>
  <c r="E43"/>
  <c r="G43" s="1"/>
  <c r="I43" s="1"/>
  <c r="K43" s="1"/>
  <c r="M43" s="1"/>
  <c r="AA42"/>
  <c r="Y42"/>
  <c r="W42"/>
  <c r="U42"/>
  <c r="R42"/>
  <c r="P42"/>
  <c r="N42"/>
  <c r="H42"/>
  <c r="F42"/>
  <c r="D42"/>
  <c r="C42"/>
  <c r="E41"/>
  <c r="G41" s="1"/>
  <c r="I41" s="1"/>
  <c r="K41" s="1"/>
  <c r="M41" s="1"/>
  <c r="E40"/>
  <c r="G40" s="1"/>
  <c r="I40" s="1"/>
  <c r="K40" s="1"/>
  <c r="M40" s="1"/>
  <c r="AA39"/>
  <c r="Y39"/>
  <c r="W39"/>
  <c r="U39"/>
  <c r="R39"/>
  <c r="P39"/>
  <c r="N39"/>
  <c r="H39"/>
  <c r="F39"/>
  <c r="D39"/>
  <c r="C39"/>
  <c r="E39" s="1"/>
  <c r="G39" s="1"/>
  <c r="I39" s="1"/>
  <c r="K39" s="1"/>
  <c r="M39" s="1"/>
  <c r="E38"/>
  <c r="G38" s="1"/>
  <c r="I38" s="1"/>
  <c r="K38" s="1"/>
  <c r="M38" s="1"/>
  <c r="E37"/>
  <c r="G37" s="1"/>
  <c r="I37" s="1"/>
  <c r="K37" s="1"/>
  <c r="M37" s="1"/>
  <c r="E36"/>
  <c r="G36" s="1"/>
  <c r="I36" s="1"/>
  <c r="K36" s="1"/>
  <c r="M36" s="1"/>
  <c r="AA35"/>
  <c r="Y35"/>
  <c r="W35"/>
  <c r="U35"/>
  <c r="R35"/>
  <c r="P35"/>
  <c r="N35"/>
  <c r="H35"/>
  <c r="F35"/>
  <c r="D35"/>
  <c r="C35"/>
  <c r="E35" s="1"/>
  <c r="G35" s="1"/>
  <c r="I35" s="1"/>
  <c r="K35" s="1"/>
  <c r="M35" s="1"/>
  <c r="E34"/>
  <c r="G34" s="1"/>
  <c r="I34" s="1"/>
  <c r="K34" s="1"/>
  <c r="M34" s="1"/>
  <c r="E33"/>
  <c r="G33" s="1"/>
  <c r="I33" s="1"/>
  <c r="K33" s="1"/>
  <c r="M33" s="1"/>
  <c r="AA32"/>
  <c r="Y32"/>
  <c r="W32"/>
  <c r="U32"/>
  <c r="R32"/>
  <c r="P32"/>
  <c r="N32"/>
  <c r="H32"/>
  <c r="F32"/>
  <c r="D32"/>
  <c r="C32"/>
  <c r="AA31"/>
  <c r="Y31"/>
  <c r="W31"/>
  <c r="U31"/>
  <c r="U160" s="1"/>
  <c r="R31"/>
  <c r="P31"/>
  <c r="N31"/>
  <c r="N160" s="1"/>
  <c r="H31"/>
  <c r="H160" s="1"/>
  <c r="F31"/>
  <c r="F160" s="1"/>
  <c r="D31"/>
  <c r="D160" s="1"/>
  <c r="C31"/>
  <c r="E31" s="1"/>
  <c r="M126" l="1"/>
  <c r="P58"/>
  <c r="M60"/>
  <c r="M59" s="1"/>
  <c r="I144"/>
  <c r="K144" s="1"/>
  <c r="G143"/>
  <c r="C30"/>
  <c r="E32"/>
  <c r="G32" s="1"/>
  <c r="I32" s="1"/>
  <c r="K32" s="1"/>
  <c r="M32" s="1"/>
  <c r="E42"/>
  <c r="G42" s="1"/>
  <c r="I42" s="1"/>
  <c r="K42" s="1"/>
  <c r="M42" s="1"/>
  <c r="E48"/>
  <c r="G48" s="1"/>
  <c r="I48" s="1"/>
  <c r="K48" s="1"/>
  <c r="M48" s="1"/>
  <c r="E50"/>
  <c r="G50" s="1"/>
  <c r="I50" s="1"/>
  <c r="K50" s="1"/>
  <c r="M50" s="1"/>
  <c r="E53"/>
  <c r="G53" s="1"/>
  <c r="I53" s="1"/>
  <c r="K53" s="1"/>
  <c r="P143"/>
  <c r="AA63"/>
  <c r="AA62" s="1"/>
  <c r="Y62"/>
  <c r="Y59"/>
  <c r="I126"/>
  <c r="K126" s="1"/>
  <c r="K127" i="2"/>
  <c r="I143"/>
  <c r="K143" s="1"/>
  <c r="K144"/>
  <c r="R62" i="1"/>
  <c r="C31" i="2"/>
  <c r="N31"/>
  <c r="N160" s="1"/>
  <c r="W31"/>
  <c r="D160"/>
  <c r="R62"/>
  <c r="AA126"/>
  <c r="P57" i="1"/>
  <c r="P160" s="1"/>
  <c r="R58"/>
  <c r="R57" s="1"/>
  <c r="R160" s="1"/>
  <c r="I59"/>
  <c r="I63"/>
  <c r="G62"/>
  <c r="AA128"/>
  <c r="AA126" s="1"/>
  <c r="Y126"/>
  <c r="I64" i="2"/>
  <c r="K64" s="1"/>
  <c r="G62"/>
  <c r="Y143"/>
  <c r="AA152"/>
  <c r="AA143"/>
  <c r="K63"/>
  <c r="I62"/>
  <c r="K62" s="1"/>
  <c r="G31" i="1"/>
  <c r="E30"/>
  <c r="I143"/>
  <c r="K143" s="1"/>
  <c r="I128" i="2"/>
  <c r="K128" s="1"/>
  <c r="G126"/>
  <c r="R126" i="1"/>
  <c r="R143" i="2"/>
  <c r="P59" i="1"/>
  <c r="G126"/>
  <c r="W126"/>
  <c r="W58" s="1"/>
  <c r="W57" s="1"/>
  <c r="W160" s="1"/>
  <c r="E143"/>
  <c r="E58" s="1"/>
  <c r="E57" s="1"/>
  <c r="E160" s="1"/>
  <c r="Y143"/>
  <c r="E32" i="2"/>
  <c r="G32" s="1"/>
  <c r="I32" s="1"/>
  <c r="K32" s="1"/>
  <c r="P58"/>
  <c r="E62"/>
  <c r="Y62"/>
  <c r="E126"/>
  <c r="Y126"/>
  <c r="G143"/>
  <c r="W143"/>
  <c r="W58" s="1"/>
  <c r="W57" s="1"/>
  <c r="P126" i="1"/>
  <c r="R152"/>
  <c r="R143" s="1"/>
  <c r="C42" i="2"/>
  <c r="E42" s="1"/>
  <c r="G42" s="1"/>
  <c r="I42" s="1"/>
  <c r="K42" s="1"/>
  <c r="E59"/>
  <c r="Y59"/>
  <c r="P143"/>
  <c r="C160" i="1"/>
  <c r="P62" i="2"/>
  <c r="G58" i="1" l="1"/>
  <c r="G57" s="1"/>
  <c r="I31"/>
  <c r="K31" s="1"/>
  <c r="M31" s="1"/>
  <c r="G30"/>
  <c r="G160"/>
  <c r="Y58" i="2"/>
  <c r="Y57" s="1"/>
  <c r="Y160" s="1"/>
  <c r="AA59"/>
  <c r="AA58" s="1"/>
  <c r="AA57" s="1"/>
  <c r="AA160" s="1"/>
  <c r="Y58" i="1"/>
  <c r="Y57" s="1"/>
  <c r="Y160" s="1"/>
  <c r="AA59"/>
  <c r="AA58" s="1"/>
  <c r="AA57" s="1"/>
  <c r="AA160" s="1"/>
  <c r="R58" i="2"/>
  <c r="R57" s="1"/>
  <c r="R160" s="1"/>
  <c r="P57"/>
  <c r="P160" s="1"/>
  <c r="I62" i="1"/>
  <c r="E31" i="2"/>
  <c r="C30"/>
  <c r="C160"/>
  <c r="I126"/>
  <c r="K126" s="1"/>
  <c r="E58"/>
  <c r="E57" s="1"/>
  <c r="G59"/>
  <c r="W160"/>
  <c r="E160" l="1"/>
  <c r="G31"/>
  <c r="E30"/>
  <c r="I59"/>
  <c r="G58"/>
  <c r="G57" s="1"/>
  <c r="I30" i="1"/>
  <c r="I58"/>
  <c r="I57" l="1"/>
  <c r="I160" s="1"/>
  <c r="I31" i="2"/>
  <c r="G30"/>
  <c r="G160"/>
  <c r="I58"/>
  <c r="K58" l="1"/>
  <c r="I57"/>
  <c r="I160" s="1"/>
  <c r="K31"/>
  <c r="I30"/>
  <c r="K57" l="1"/>
  <c r="M58"/>
  <c r="M57" s="1"/>
  <c r="M160" s="1"/>
  <c r="K160"/>
  <c r="K163" s="1"/>
  <c r="M53" i="1"/>
  <c r="L62"/>
  <c r="M144"/>
  <c r="M143" s="1"/>
  <c r="L143"/>
  <c r="L58"/>
  <c r="L57" l="1"/>
  <c r="L160" s="1"/>
  <c r="J62"/>
  <c r="K62" s="1"/>
  <c r="K63"/>
  <c r="M63" s="1"/>
  <c r="M62" s="1"/>
  <c r="J58" l="1"/>
  <c r="J57" l="1"/>
  <c r="J160" s="1"/>
  <c r="K58"/>
  <c r="M58" l="1"/>
  <c r="M57" s="1"/>
  <c r="M160" s="1"/>
  <c r="K57"/>
  <c r="K160" s="1"/>
</calcChain>
</file>

<file path=xl/sharedStrings.xml><?xml version="1.0" encoding="utf-8"?>
<sst xmlns="http://schemas.openxmlformats.org/spreadsheetml/2006/main" count="616" uniqueCount="220">
  <si>
    <t>Приложение №_</t>
  </si>
  <si>
    <t xml:space="preserve">к решению сессии шестого созыва Собрания </t>
  </si>
  <si>
    <t>депутатов №__ от 7 августа 2020 года</t>
  </si>
  <si>
    <t>депутатов №__ от 26 июня 2020 года</t>
  </si>
  <si>
    <t>депутатов №__ от 24 апреля 2020 года</t>
  </si>
  <si>
    <t>депутатов №__ от 22 февраля 2020 года</t>
  </si>
  <si>
    <t>Приложение № 4</t>
  </si>
  <si>
    <t>к решению сессии шестого созыва Собрания</t>
  </si>
  <si>
    <t>депутатов № 170 от 20 декабря 2019 года</t>
  </si>
  <si>
    <t>Прогнозируемое поступление доходов бюджета МО "Устьянский муниципальный район" на 2020 год и плановый период 2021 и 2022 годов</t>
  </si>
  <si>
    <t>Наименование доходов</t>
  </si>
  <si>
    <t>Код бюджетной классификации Российской Федерации</t>
  </si>
  <si>
    <t>Сумма, рублей</t>
  </si>
  <si>
    <t>2020 год</t>
  </si>
  <si>
    <t>Изменения</t>
  </si>
  <si>
    <t>2021 год</t>
  </si>
  <si>
    <t>2022 год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</si>
  <si>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</si>
  <si>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</si>
  <si>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</si>
  <si>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</si>
  <si>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</si>
  <si>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</si>
  <si>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</si>
  <si>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</si>
  <si>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</si>
  <si>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</si>
  <si>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</si>
  <si>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</si>
  <si>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</si>
  <si>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</si>
  <si>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</si>
  <si>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</si>
  <si>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</si>
  <si>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</si>
  <si>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</si>
  <si>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</si>
  <si>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</si>
  <si>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</si>
  <si>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</si>
  <si>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</si>
  <si>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</si>
  <si>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</si>
  <si>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</si>
  <si>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</si>
  <si>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</si>
  <si>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</si>
  <si>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Платежи от государственных и муниципальных унитарных предприятий</t>
  </si>
  <si>
    <t>1 11 07000 05 0000120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</si>
  <si>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</si>
  <si>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</si>
  <si>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</si>
  <si>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</si>
  <si>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</si>
  <si>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</si>
  <si>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 xml:space="preserve">ДОХОДЫ ОТ ОКАЗАНИЯ ПЛАТНЫХ УСЛУГ И КОМПЕНСАЦИИ ЗАТРАТ </t>
  </si>
  <si>
    <t>1 13 00000 00 0000 000</t>
  </si>
  <si>
    <t>Доходы от оказания платных услуг (работ)</t>
  </si>
  <si>
    <t>1 13 01000 00 0000 130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</si>
  <si>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</si>
  <si>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</si>
  <si>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</si>
  <si>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</si>
  <si>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</si>
  <si>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</si>
  <si>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</si>
  <si>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</si>
  <si>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</si>
  <si>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</si>
  <si>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</si>
  <si>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</si>
  <si>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 xml:space="preserve">БЕЗВОЗМЕЗДНЫЕ ПОСТУПЛЕНИЯ ОТ ДРУГИХ БЮДЖЕТОВ БЮДЖЕТНОЙ СИСТЕМЫ РОССИЙСКОЙ ФЕДЕРАЦИИ
</t>
  </si>
  <si>
    <t>2 02 00000 00 0000 000</t>
  </si>
  <si>
    <t>Дотации бюджетам бюджетной системы Российской Федерации</t>
  </si>
  <si>
    <t>2 02 10000 00 0000 150</t>
  </si>
  <si>
    <t>Дотации бюджетам муниципальных районов на выравнивание бюджетной обеспеченности</t>
  </si>
  <si>
    <t>2 02 15001 05 0000 150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</si>
  <si>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</si>
  <si>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</si>
  <si>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</si>
  <si>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</si>
  <si>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средств,поступивших от государственной корпорации-Фонда содействия реформированию жилищно-коммунального хозяйства (МО "Устьянский муниципальный район")</t>
  </si>
  <si>
    <t>2 02 20299 05 0000 150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</si>
  <si>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Российской Федерации (МО "Устьянский муниципальный район")</t>
  </si>
  <si>
    <t>2 02 20302 05 0000 150</t>
  </si>
  <si>
    <t xml:space="preserve"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средств,поступивших от государственной корпорации-Фонда содействия реформированию жилищно-коммунального хозяйства </t>
  </si>
  <si>
    <t xml:space="preserve"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Российской Федерации </t>
  </si>
  <si>
    <t xml:space="preserve">Субсидии бюджетам муниципальных районов на обеспечение уровня финансирования муниципальных организаций,осуществляющих  спортивную подготовку в соответствии с требованиями </t>
  </si>
  <si>
    <t>2 02 25081 05 0000 150</t>
  </si>
  <si>
    <t xml:space="preserve">Субсидии бюджетам МО на создание в общеобразовательных организациях,расположенных в сельской местности и малых городах,условий для занятий физической культурой и спортом </t>
  </si>
  <si>
    <t>2 02 25097 05 0000 150</t>
  </si>
  <si>
    <t>Субсидии бюджетам муниципальных районов на строительство и реконструкцию (модернизацию) объектов питьевого водоснабжения (водопровод с.Шангалы)</t>
  </si>
  <si>
    <t>2 02 25 243 05 0000 150</t>
  </si>
  <si>
    <t>Субсидии бюджетам муниципальных районов на реализацию мероприятий по модернизации муниципальных детских школ искусств по видам искусств</t>
  </si>
  <si>
    <t>2 02 25306 05 0000 150</t>
  </si>
  <si>
    <t>Субсидия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</si>
  <si>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2 02 25467 05 0000 150</t>
  </si>
  <si>
    <t>Субсидии бюджету муниципального района на реализацию мероприятий по обеспечению жильем молодых семей (ФБ)</t>
  </si>
  <si>
    <t>2 02 25497 05 0000 150</t>
  </si>
  <si>
    <t xml:space="preserve">Субсидии бюджетам муниципальных районов на  государственную поддержку отрасли культуры </t>
  </si>
  <si>
    <t>2 02 25519 05 0000 150</t>
  </si>
  <si>
    <t>Субсидии бюджетам муниципальных районов на  государственную поддержку отрасли культуры (создание(реконструкция) и капитальный ремонт учреждений культурно-досугового типа в с/местности)</t>
  </si>
  <si>
    <t>Субсидии бюджетам муниципальных районов на  государственную поддержку отрасли культуры (оснащение образ.учреждений культуры музык.инструментами и др.оборудованием для творчества)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</si>
  <si>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</si>
  <si>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2 02 25555 05 0000 150</t>
  </si>
  <si>
    <t>Субсидии бюджетам муниципальных районов на  обеспечение комплексного развития сельских территорий (кап.ремонтд/сада "Рябинушка")</t>
  </si>
  <si>
    <t>2 02 25576 05 0000 150</t>
  </si>
  <si>
    <t>Субсидии бюджетам муниципальных районов на  обеспечение комплексного развития сельских территорий (благоустройство территорий МО "Киземское")</t>
  </si>
  <si>
    <t>Субсидии бюджетам муниципальных районов на  обеспечение комплексного развития сельских территорий (жилье на селе)</t>
  </si>
  <si>
    <t>Субсидии бюджетам муниципальных районов на  обеспечение комплексного развития сельских территорий (реконструкция здания прокуратуры  под д/библиотеку)</t>
  </si>
  <si>
    <t>Субсидии бюджетам муниципальных районов на  обеспечение комплексного развития сельских территорий (строительство КОС)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</si>
  <si>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</si>
  <si>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 xml:space="preserve"> 2 02 27384 05 0000 150</t>
  </si>
  <si>
    <t>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2020 год</t>
  </si>
  <si>
    <t>2 02 29999 05 0000 150</t>
  </si>
  <si>
    <t>Субсидии бюджетам муниципальных образований Архангельской области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интернате, на 2020 год и на плановый период 2021 и 2022 годов</t>
  </si>
  <si>
    <t>Распределение субсидий бюджетам муниципальных образований Архангельской области на создание условий для обеспечения поселений и жителей городских округов услугами торговли на 2020 год и на плановый период 2021 и 2022 годов</t>
  </si>
  <si>
    <t>Субсидии бюджетам муниципальных образований Архангельской области на развитие территориального общественного самоуправления в Архангельской области на 2020 год и на плановый период 2021 года</t>
  </si>
  <si>
    <t>Субсидии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типа), на 2020 год и на плановый период 2021 и 2022 годов</t>
  </si>
  <si>
    <t>Субсидии на софинансирование вопросов местного значения</t>
  </si>
  <si>
    <t xml:space="preserve">2 02 29999 05 0000 150 </t>
  </si>
  <si>
    <t>Субсидии бюджетам муниципальных районов на  реализацию мероприятий по улучшению жилищных условий граждан,проживающих на сельских территориях</t>
  </si>
  <si>
    <t>Субсидии бюджету муниципального района на реализацию мероприятий по обеспечению жильем молодых семей (областной бюджет)</t>
  </si>
  <si>
    <t>Субсидии бюджетам муниципальных районов на софинансирование приобретения спортивного инвентаря и оборудования для муниципальных учрежедний физкультурно-спортивной направленности</t>
  </si>
  <si>
    <t>Субсидии бюджетам муниципальных районов на капитальный ремонт зданий дошкольных образовательных организаций</t>
  </si>
  <si>
    <t>Субсидии бюджетам муниципальных районов на обустройство объектов размещения твердых коммунальных отходов</t>
  </si>
  <si>
    <t>Субсидия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создание мест (площадок) накопления (в том числе раздельного накопления) твердых коммунальных отходов</t>
  </si>
  <si>
    <t>Субсидии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приобретение контейнеров (бункеров) для накопления твердых коммунальных отходов</t>
  </si>
  <si>
    <t>Субсидии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создание мест (площадок) накопления (в том числе раздельного накопления) твердых коммунальных отходов (за счет остатков 2019 г.)</t>
  </si>
  <si>
    <t>Субсидии бюджетам муниципальных районовна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приобретение контейнеров (бункеров) для накопления твердых коммунальных отходов (за счет остатков 2019 г.)</t>
  </si>
  <si>
    <t>Субсидии бюджетам муниципальных районов на модернизацию нерегулируемых пешеходных переходов, светофорных объектов и установка светофорных объектов, пешеходных ограждений на автообильных дорогах общего пользования местного значения</t>
  </si>
  <si>
    <t>Субсидии бюджетам муниципальных районов на обеспечение условий для организации безопасного подвоза обучающихся к месту обучения и обратно (учреждениям общего образования)</t>
  </si>
  <si>
    <t>Субсидии бюджетам муниципальных районов на обеспечение бесплатным горячим питанием обучающихся,осваивающих образовательные программы начального общего образования</t>
  </si>
  <si>
    <t>Субсидии бюдетам муниципальных районов на оснащение образовательных организаций АО специальными транспортными средствами для перевозки детей</t>
  </si>
  <si>
    <t>Субсидии бюджетам муниципальных районов 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 761 "О национальный стратегии действий в интересах детей на 2012-2017 годы"</t>
  </si>
  <si>
    <t>Субсидии бюджетам муниципальных районов на повышение средней заработной платы  работников муниципальных учреждений культуры в целях реализации Указа Президента Российской Федерации от 7 мая 2012 г.№597 "О мероприятиях по реализации государственной политики"</t>
  </si>
  <si>
    <t>Субсидии бюджетам муниципальных районов на реализацию мероприятий по седействию трудоустройству несовершеннолетних граждан на территории АО</t>
  </si>
  <si>
    <t>Субсидии, 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</si>
  <si>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Субсидии, передаваемые бюджетам муниципальных районов из бюджетов поселений на софинансирование мероприятий по приобретению контейнеров для накопления ТКО (от МО "Октябрьское")</t>
  </si>
  <si>
    <t>Субсидии бюджету МО на софинансирование мероприятий в сфере обращения с ТКО (создание площадок) (за счет средств МО "Октябрьское")</t>
  </si>
  <si>
    <t>Субсидии на софинансирование работ по ремонту автомобильных дорог общего пользования местного значения (ул.Загородная,ул.Кашина)</t>
  </si>
  <si>
    <t>Субсидии на софинансирование работ по капитальному ремонту ул.Ленина (обустройство пешеходных переходов)</t>
  </si>
  <si>
    <t>Субсидии бюджетам муниципальных районов на ремонт автомобильных дорог общего пользования местного значения в муниципальных районах и городских округах АО</t>
  </si>
  <si>
    <t>Субсидии бюджетам муниципальных районов на разработку проектно-сметной документации для строительства и реконструкции (модернизации) объектов питьевого водоснабжения</t>
  </si>
  <si>
    <t>Субсидии бюджетам муниципальных районов на обустройство и модернизацию плоскосных спортивных сооружений</t>
  </si>
  <si>
    <t>Субсидии бюджетам муниципальных районов на оборудование  источников наружного противопожарного водоснабжения</t>
  </si>
  <si>
    <t>Субсидии бюджетам муниципальных районов на укрепление материально-технической базы муниципальных дошкольных образовательных организаций</t>
  </si>
  <si>
    <t>Субсидии бюдетам муниципальных районов на укрепление материально-технической базы и развитие противопожарной инфраструктуры в муниципальных образовательных организациях (учреждениям общего образования)</t>
  </si>
  <si>
    <t xml:space="preserve">Субсидии бюджетам МО на реализацию муниципальных программ поддержки социально ориентированных некоммерческих организаций </t>
  </si>
  <si>
    <t>Субсидии бюджетам МО на капитальный ремонт зданий  муниципальных общеобразовательных организаций</t>
  </si>
  <si>
    <t>Субсидии бюджетам МО на  благоустройство территорий муниципальных образовательных организаций (учреждения общего образования)</t>
  </si>
  <si>
    <t>Субвенции бюджетам бюджетной системы Российской Федерации</t>
  </si>
  <si>
    <t>2 02 30000 00 0000 150</t>
  </si>
  <si>
    <t xml:space="preserve">Субвенция бюджетам муниципальных районов на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
</t>
  </si>
  <si>
    <t>2 02 30024 05 0000 150</t>
  </si>
  <si>
    <t>Субвенции бюджетам бюджетам муниципальных образований Архангельской области на осуществление государственных полномочий в сфере охраны труда на 2020 год и на плановый период 2021 и 2022 годов</t>
  </si>
  <si>
    <t>Субвенции бюджетам муниципальных образований Архангельской области на оплату стоимости набора продуктов питания в оздоровительных лагерях с дневным пребыванием детей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</si>
  <si>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в сфере административных правонарушений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</si>
  <si>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местностей,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</si>
  <si>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2020 год и на плановый период 2021 и 2022 годов</t>
  </si>
  <si>
    <t>Субвенции бюджетам муниципальных образований Архангельской области 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 работникам образовательных организаций в сельских населенных пунктах, рабочих поселках (поселках городского типа) на 2020 год и на плановый период 2021 и 2022 годов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</si>
  <si>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</si>
  <si>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2 02 30029 05 0000 150</t>
  </si>
  <si>
    <t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просвещения Российской Федерации и Правительством Архангельской области на 2020 год и на плановый период
 2021 и 2022 годов</t>
  </si>
  <si>
    <t>2 02 35082 05 0000 150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</si>
  <si>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</si>
  <si>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2 02 35118 05 0000 150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</si>
  <si>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</si>
  <si>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2 02 35120 05 0000 150    </t>
  </si>
  <si>
    <t>Субвенции бюджетам муниципальных районов на проведение Всероссийской переписи населения 2020 года</t>
  </si>
  <si>
    <t xml:space="preserve">2 02 35469 05 0000 150    </t>
  </si>
  <si>
    <t>Единая субвенция бюджетам муниципальных образований Архангельской области и на 2020 год и на плановый период 2021 и 2022 годов</t>
  </si>
  <si>
    <t>2 02 39998 05 0000 150</t>
  </si>
  <si>
    <t xml:space="preserve"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на 2020 год и на плановый период 2021 и 2022 годов </t>
  </si>
  <si>
    <t>2 02 39999 05 0000 150</t>
  </si>
  <si>
    <t>Субвенции бюджетам муниципальных образований Архангельской области на реализацию образовательных программ на 2020 год и на плановый период 2021 и 2022 годов</t>
  </si>
  <si>
    <t>Иные межбюджетные трансферты</t>
  </si>
  <si>
    <t>2 04 00000 00 0000 000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</si>
  <si>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 на осуществление деятельности КРК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</si>
  <si>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</si>
  <si>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на осуществление деятельности ГО и ЧС и профилактику терроризма</t>
  </si>
  <si>
    <t xml:space="preserve">   Межбюджетные трансферты, 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</si>
  <si>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2 02 49999 05 0000 150</t>
  </si>
  <si>
    <t>Средства, передаваемые бюджетам муниципальных районов из бюджетов поселений на софинансирование мероприятий по приобретению контейнеров для накопления ТКО (от МО "Октябрьское")</t>
  </si>
  <si>
    <t>Иные межбюджетные трансферты бюджету МО из бюджета поселения на осуществление дорожной деятельности в отношении автом.дорог местного значения в границах поселения за счет остатка акцизов 2015 г.</t>
  </si>
  <si>
    <t>Иные межбюджетных трансфертов бюджетам муниципальных образований Архангельской области на благоустройство территорий и приобретение уборочной и коммунальной техники</t>
  </si>
  <si>
    <t>Иные межбюджетных трансфертов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ветеранах", на 2020 год и на плановый период 2021 и 2022 годов</t>
  </si>
  <si>
    <t>Иные межбюджетные трансферты бюджетам муниципальных образований на оказание содействия муниципальным образованиям АО в подготовке проведения общероссийского голосования по вопросу одобрения изменений в Конституцию РФ</t>
  </si>
  <si>
    <t>Прочие межбюджетные трансферты, передаваемые бюджетам муниципальных районов</t>
  </si>
  <si>
    <t>ПРОЧИЕ БЕЗВОЗМЕЗДНЫЕ ПОСТУПЛЕНИЯ</t>
  </si>
  <si>
    <t>2 07 00000 00 0000 000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</si>
  <si>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</si>
  <si>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2 18 60010 00 0000 150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</si>
  <si>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</si>
  <si>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2 19 60010 00 0000 150</t>
  </si>
  <si>
    <t xml:space="preserve">ВСЕГО ДОХОДОВ </t>
  </si>
  <si>
    <t>Дотации бюджетам муниципальных районов на поддержку мер по обеспечению сбалансированности бюджетов</t>
  </si>
  <si>
    <t>2 02 15002 05 0000 150</t>
  </si>
  <si>
    <t>депутатов №__ от 25 сентября 2020 года</t>
  </si>
  <si>
    <t>Субсидии на софинансирование на оборудование источников наружного противопожарного водоснабжения от МО "Киземское"</t>
  </si>
  <si>
    <t>Субсидии на софинансирование на оборудование источников наружного противопожарного водоснабжения от МО "Шангальское"</t>
  </si>
  <si>
    <t>Субсидии на софинансирование на оборудование источников наружного противопожарного водоснабжения от МО "Октябрьское"</t>
  </si>
  <si>
    <t>Субсидии бюджетам МО на внедрение модели персонифицированного финансирования доп.образования детей в АО</t>
  </si>
  <si>
    <t>Субсидии бюджетам МО на софинансирование мероприятий по проведению кадастровых работ и мониторинга земель с/хоз.назначеения</t>
  </si>
  <si>
    <t>Субсидии бюджетам МО на организацию бесплатного горячего питания обучающихся, получ.начальное общее образование</t>
  </si>
  <si>
    <t>2 02 25304 05 0000 150</t>
  </si>
  <si>
    <t>Субвенция бюджету МО на ежемесячное денежное вознаграждение за классное руководство пед.работникам гос.и муниц.общеобр.организаций</t>
  </si>
  <si>
    <t>Иные межбюджетные трансферты бюджету МО из Резервного фонда Правительства АО (замена котлов в котельной д.Бережной и д.Алферовской)</t>
  </si>
  <si>
    <t>Иные межбюджетные трансферты бюджету МО из Резервного фонда Правительства АО (для МБУК "Устьяны", приобретение кресел д/к в п.Лойга)</t>
  </si>
  <si>
    <t>Иные межбюджетные трансферты бюджету МО из Резервного фонда Правительства АО (на оказание помощи гражданам,пострад.от весеннего паводка)</t>
  </si>
  <si>
    <t>Иные межбюджетные трансферты бюджету МО из Резервного фонда Правительства АО (на выполение работ по ремонту подвесного моста в п.Квазеньга)</t>
  </si>
  <si>
    <t>П</t>
  </si>
  <si>
    <t>Приложение №2</t>
  </si>
  <si>
    <t>депутатов № 185 от 21 февраля 2020 года</t>
  </si>
  <si>
    <t>депутатов № 203 от 24 апреля 2020 года</t>
  </si>
  <si>
    <t>депутатов № 237 от 26 июня 2020 года</t>
  </si>
  <si>
    <t>депутатов № 246 от 7 августа 2020 года</t>
  </si>
  <si>
    <t>Приложение №3</t>
  </si>
  <si>
    <t>Приложение №1</t>
  </si>
  <si>
    <t>депутатов № 255 от 25 сентября 2020 года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</si>
</sst>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0"/>
      <name val="Arial Cyr"/>
      <charset val="204"/>
    </font>
    <font>
      <sz val="10"/>
      <color theme="1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43" fontId="4" fillId="0" borderId="0" applyFont="0" applyFill="0" applyBorder="0" applyAlignment="0" applyProtection="0"/>
  </cellStyleXfs>
  <cellXfs count="95">
    <xf numFmtId="0" fontId="0" fillId="0" borderId="0" xfId="0"/>
    <xf numFmtId="0" fontId="3" fillId="2" borderId="0" xfId="0" applyFont="1" applyFill="1"/>
    <xf numFmtId="4" fontId="3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0" fontId="3" fillId="2" borderId="0" xfId="0" applyFont="1" applyFill="1" applyAlignment="1">
      <alignment horizontal="center" wrapText="1"/>
    </xf>
    <xf numFmtId="4" fontId="3" fillId="2" borderId="0" xfId="1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horizontal="right" indent="1"/>
    </xf>
    <xf numFmtId="4" fontId="3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right" vertical="center" wrapText="1" indent="1"/>
    </xf>
    <xf numFmtId="4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/>
    <xf numFmtId="0" fontId="5" fillId="2" borderId="6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 wrapText="1"/>
    </xf>
    <xf numFmtId="4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 wrapText="1" inden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3" fillId="2" borderId="6" xfId="0" applyNumberFormat="1" applyFont="1" applyFill="1" applyBorder="1" applyAlignment="1">
      <alignment horizontal="left" vertical="top" wrapText="1" indent="1"/>
    </xf>
    <xf numFmtId="4" fontId="3" fillId="2" borderId="6" xfId="0" applyNumberFormat="1" applyFont="1" applyFill="1" applyBorder="1" applyAlignment="1">
      <alignment horizontal="center" vertical="center"/>
    </xf>
    <xf numFmtId="0" fontId="0" fillId="0" borderId="6" xfId="0" applyBorder="1" applyAlignment="1"/>
    <xf numFmtId="0" fontId="3" fillId="0" borderId="6" xfId="0" applyFont="1" applyBorder="1" applyAlignment="1"/>
    <xf numFmtId="4" fontId="3" fillId="0" borderId="6" xfId="0" applyNumberFormat="1" applyFont="1" applyBorder="1" applyAlignment="1"/>
    <xf numFmtId="4" fontId="3" fillId="0" borderId="6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horizontal="center" vertical="center"/>
    </xf>
    <xf numFmtId="4" fontId="3" fillId="2" borderId="5" xfId="0" applyNumberFormat="1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3" fillId="2" borderId="6" xfId="0" applyNumberFormat="1" applyFont="1" applyFill="1" applyBorder="1" applyAlignment="1">
      <alignment horizontal="left" vertical="center" wrapText="1" indent="1"/>
    </xf>
    <xf numFmtId="0" fontId="3" fillId="2" borderId="6" xfId="2" applyFont="1" applyFill="1" applyBorder="1" applyAlignment="1">
      <alignment horizontal="left" vertical="center" wrapText="1" indent="1"/>
    </xf>
    <xf numFmtId="49" fontId="3" fillId="2" borderId="6" xfId="2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6" fillId="2" borderId="6" xfId="0" applyFont="1" applyFill="1" applyBorder="1" applyAlignment="1">
      <alignment horizontal="left" vertical="center" wrapText="1" indent="1"/>
    </xf>
    <xf numFmtId="0" fontId="3" fillId="2" borderId="6" xfId="2" applyNumberFormat="1" applyFont="1" applyFill="1" applyBorder="1" applyAlignment="1">
      <alignment horizontal="left" vertical="center" wrapText="1" indent="1"/>
    </xf>
    <xf numFmtId="0" fontId="3" fillId="2" borderId="6" xfId="0" applyFont="1" applyFill="1" applyBorder="1" applyAlignment="1">
      <alignment horizontal="left" vertical="top" wrapText="1" indent="1"/>
    </xf>
    <xf numFmtId="49" fontId="3" fillId="2" borderId="6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vertical="center" wrapText="1"/>
    </xf>
    <xf numFmtId="0" fontId="3" fillId="2" borderId="6" xfId="2" applyFont="1" applyFill="1" applyBorder="1" applyAlignment="1">
      <alignment horizontal="left" vertical="center" wrapText="1"/>
    </xf>
    <xf numFmtId="0" fontId="3" fillId="2" borderId="6" xfId="2" applyFont="1" applyFill="1" applyBorder="1" applyAlignment="1">
      <alignment horizontal="left" vertical="top" wrapText="1"/>
    </xf>
    <xf numFmtId="49" fontId="3" fillId="2" borderId="6" xfId="2" applyNumberFormat="1" applyFont="1" applyFill="1" applyBorder="1" applyAlignment="1">
      <alignment horizontal="center" vertical="center"/>
    </xf>
    <xf numFmtId="4" fontId="3" fillId="2" borderId="6" xfId="2" applyNumberFormat="1" applyFont="1" applyFill="1" applyBorder="1" applyAlignment="1">
      <alignment horizontal="right" vertical="center" indent="1"/>
    </xf>
    <xf numFmtId="4" fontId="3" fillId="2" borderId="6" xfId="2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0" xfId="0" applyFont="1" applyFill="1"/>
    <xf numFmtId="4" fontId="7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center" wrapText="1"/>
    </xf>
    <xf numFmtId="4" fontId="8" fillId="2" borderId="0" xfId="0" applyNumberFormat="1" applyFont="1" applyFill="1" applyAlignment="1">
      <alignment horizontal="right" indent="1"/>
    </xf>
    <xf numFmtId="0" fontId="8" fillId="2" borderId="0" xfId="0" applyFont="1" applyFill="1"/>
    <xf numFmtId="4" fontId="9" fillId="2" borderId="6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4" fontId="3" fillId="2" borderId="0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3" fontId="3" fillId="2" borderId="4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top" wrapText="1"/>
    </xf>
    <xf numFmtId="0" fontId="8" fillId="2" borderId="6" xfId="2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0" fontId="3" fillId="2" borderId="6" xfId="0" applyFont="1" applyFill="1" applyBorder="1" applyAlignment="1"/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4" fontId="3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3"/>
    <cellStyle name="Обычный_Приложение 5 - прогноз доходов" xfId="1"/>
    <cellStyle name="Финансовый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65"/>
  <sheetViews>
    <sheetView topLeftCell="N25" zoomScaleSheetLayoutView="100" workbookViewId="0">
      <selection activeCell="A66" sqref="A66"/>
    </sheetView>
  </sheetViews>
  <sheetFormatPr defaultColWidth="9.140625" defaultRowHeight="12.75" outlineLevelRow="1"/>
  <cols>
    <col min="1" max="1" width="67.28515625" style="1" customWidth="1"/>
    <col min="2" max="2" width="21.28515625" style="6" customWidth="1"/>
    <col min="3" max="5" width="16.140625" style="8" customWidth="1"/>
    <col min="6" max="6" width="14.28515625" style="8" customWidth="1"/>
    <col min="7" max="7" width="17.140625" style="8" customWidth="1"/>
    <col min="8" max="8" width="14.85546875" style="8" customWidth="1"/>
    <col min="9" max="9" width="14.5703125" style="8" customWidth="1"/>
    <col min="10" max="10" width="13" style="8" customWidth="1"/>
    <col min="11" max="11" width="16.85546875" style="8" customWidth="1"/>
    <col min="12" max="12" width="17.140625" style="8" customWidth="1"/>
    <col min="13" max="13" width="16.85546875" style="8" customWidth="1"/>
    <col min="14" max="14" width="17.140625" style="8" customWidth="1"/>
    <col min="15" max="15" width="16.5703125" style="8" customWidth="1"/>
    <col min="16" max="16" width="17.140625" style="8" customWidth="1"/>
    <col min="17" max="17" width="15" style="8" customWidth="1"/>
    <col min="18" max="18" width="15.28515625" style="8" customWidth="1"/>
    <col min="19" max="19" width="15" style="8" customWidth="1"/>
    <col min="20" max="20" width="15.28515625" style="8" customWidth="1"/>
    <col min="21" max="21" width="17" style="8" customWidth="1"/>
    <col min="22" max="22" width="17.140625" style="8" customWidth="1"/>
    <col min="23" max="23" width="17" style="8" customWidth="1"/>
    <col min="24" max="24" width="17.140625" style="8" customWidth="1"/>
    <col min="25" max="25" width="17" style="8" customWidth="1"/>
    <col min="26" max="26" width="17.140625" style="8" customWidth="1"/>
    <col min="27" max="27" width="14.5703125" style="8" customWidth="1"/>
    <col min="28" max="28" width="17.140625" style="8" customWidth="1"/>
    <col min="29" max="29" width="14.5703125" style="8" customWidth="1"/>
    <col min="30" max="16384" width="9.140625" style="1"/>
  </cols>
  <sheetData>
    <row r="1" spans="1:29" ht="12.75" hidden="1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  <c r="Q1" s="83"/>
      <c r="R1" s="83"/>
      <c r="S1" s="83"/>
      <c r="T1" s="83"/>
      <c r="U1" s="83"/>
      <c r="V1" s="83"/>
      <c r="W1" s="83"/>
      <c r="X1" s="84"/>
      <c r="Y1" s="84"/>
      <c r="Z1" s="84"/>
      <c r="AA1" s="84"/>
      <c r="AB1" s="66"/>
      <c r="AC1" s="66"/>
    </row>
    <row r="2" spans="1:29" ht="12.75" hidden="1" customHeight="1">
      <c r="A2" s="81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3"/>
      <c r="Q2" s="83"/>
      <c r="R2" s="83"/>
      <c r="S2" s="83"/>
      <c r="T2" s="83"/>
      <c r="U2" s="83"/>
      <c r="V2" s="83"/>
      <c r="W2" s="83"/>
      <c r="X2" s="84"/>
      <c r="Y2" s="84"/>
      <c r="Z2" s="84"/>
      <c r="AA2" s="84"/>
      <c r="AB2" s="66"/>
      <c r="AC2" s="66"/>
    </row>
    <row r="3" spans="1:29" ht="12.75" hidden="1" customHeight="1">
      <c r="A3" s="81" t="s">
        <v>198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  <c r="Q3" s="83"/>
      <c r="R3" s="83"/>
      <c r="S3" s="83"/>
      <c r="T3" s="83"/>
      <c r="U3" s="83"/>
      <c r="V3" s="83"/>
      <c r="W3" s="83"/>
      <c r="X3" s="84"/>
      <c r="Y3" s="84"/>
      <c r="Z3" s="84"/>
      <c r="AA3" s="84"/>
      <c r="AB3" s="66"/>
      <c r="AC3" s="66"/>
    </row>
    <row r="4" spans="1:29" ht="12.75" hidden="1" customHeight="1">
      <c r="A4" s="6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5"/>
      <c r="Q4" s="65"/>
      <c r="R4" s="65"/>
      <c r="S4" s="65"/>
      <c r="T4" s="65"/>
      <c r="U4" s="65"/>
      <c r="V4" s="65"/>
      <c r="W4" s="65"/>
      <c r="X4" s="66"/>
      <c r="Y4" s="66"/>
      <c r="Z4" s="66"/>
      <c r="AA4" s="66"/>
      <c r="AB4" s="66"/>
      <c r="AC4" s="66"/>
    </row>
    <row r="5" spans="1:29" ht="12.75" hidden="1" customHeight="1">
      <c r="A5" s="81" t="s">
        <v>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3"/>
      <c r="Q5" s="83"/>
      <c r="R5" s="83"/>
      <c r="S5" s="83"/>
      <c r="T5" s="83"/>
      <c r="U5" s="83"/>
      <c r="V5" s="83"/>
      <c r="W5" s="83"/>
      <c r="X5" s="84"/>
      <c r="Y5" s="84"/>
      <c r="Z5" s="84"/>
      <c r="AA5" s="84"/>
      <c r="AB5" s="66"/>
      <c r="AC5" s="66"/>
    </row>
    <row r="6" spans="1:29" ht="12.75" hidden="1" customHeight="1">
      <c r="A6" s="81" t="s">
        <v>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3"/>
      <c r="Q6" s="83"/>
      <c r="R6" s="83"/>
      <c r="S6" s="83"/>
      <c r="T6" s="83"/>
      <c r="U6" s="83"/>
      <c r="V6" s="83"/>
      <c r="W6" s="83"/>
      <c r="X6" s="84"/>
      <c r="Y6" s="84"/>
      <c r="Z6" s="84"/>
      <c r="AA6" s="84"/>
      <c r="AB6" s="66"/>
      <c r="AC6" s="66"/>
    </row>
    <row r="7" spans="1:29" ht="12.75" hidden="1" customHeight="1">
      <c r="A7" s="81" t="s">
        <v>2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3"/>
      <c r="Q7" s="83"/>
      <c r="R7" s="83"/>
      <c r="S7" s="83"/>
      <c r="T7" s="83"/>
      <c r="U7" s="83"/>
      <c r="V7" s="83"/>
      <c r="W7" s="83"/>
      <c r="X7" s="84"/>
      <c r="Y7" s="84"/>
      <c r="Z7" s="84"/>
      <c r="AA7" s="84"/>
      <c r="AB7" s="66"/>
      <c r="AC7" s="66"/>
    </row>
    <row r="8" spans="1:29" ht="12.75" hidden="1" customHeight="1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64"/>
      <c r="M8" s="64"/>
      <c r="N8" s="3"/>
      <c r="O8" s="3"/>
      <c r="P8" s="4"/>
      <c r="Q8" s="4"/>
      <c r="R8" s="4"/>
      <c r="S8" s="65"/>
      <c r="T8" s="65"/>
      <c r="U8" s="4"/>
      <c r="V8" s="4"/>
      <c r="W8" s="4"/>
      <c r="X8" s="5"/>
      <c r="Y8" s="5"/>
      <c r="Z8" s="5"/>
      <c r="AA8" s="5"/>
      <c r="AB8" s="66"/>
      <c r="AC8" s="66"/>
    </row>
    <row r="9" spans="1:29" ht="12.75" hidden="1" customHeight="1">
      <c r="A9" s="81" t="s">
        <v>0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3"/>
      <c r="Q9" s="83"/>
      <c r="R9" s="83"/>
      <c r="S9" s="83"/>
      <c r="T9" s="83"/>
      <c r="U9" s="83"/>
      <c r="V9" s="83"/>
      <c r="W9" s="83"/>
      <c r="X9" s="84"/>
      <c r="Y9" s="84"/>
      <c r="Z9" s="84"/>
      <c r="AA9" s="84"/>
      <c r="AB9" s="66"/>
      <c r="AC9" s="66"/>
    </row>
    <row r="10" spans="1:29" ht="12.75" hidden="1" customHeight="1">
      <c r="A10" s="81" t="s">
        <v>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3"/>
      <c r="Q10" s="83"/>
      <c r="R10" s="83"/>
      <c r="S10" s="83"/>
      <c r="T10" s="83"/>
      <c r="U10" s="83"/>
      <c r="V10" s="83"/>
      <c r="W10" s="83"/>
      <c r="X10" s="84"/>
      <c r="Y10" s="84"/>
      <c r="Z10" s="84"/>
      <c r="AA10" s="84"/>
      <c r="AB10" s="66"/>
      <c r="AC10" s="66"/>
    </row>
    <row r="11" spans="1:29" ht="12.75" hidden="1" customHeight="1">
      <c r="A11" s="81" t="s">
        <v>3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3"/>
      <c r="Q11" s="83"/>
      <c r="R11" s="83"/>
      <c r="S11" s="83"/>
      <c r="T11" s="83"/>
      <c r="U11" s="83"/>
      <c r="V11" s="83"/>
      <c r="W11" s="83"/>
      <c r="X11" s="84"/>
      <c r="Y11" s="84"/>
      <c r="Z11" s="84"/>
      <c r="AA11" s="84"/>
      <c r="AB11" s="66"/>
      <c r="AC11" s="66"/>
    </row>
    <row r="12" spans="1:29" ht="12.75" hidden="1" customHeight="1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64"/>
      <c r="M12" s="64"/>
      <c r="N12" s="3"/>
      <c r="O12" s="3"/>
      <c r="P12" s="4"/>
      <c r="Q12" s="3"/>
      <c r="R12" s="4"/>
      <c r="S12" s="64"/>
      <c r="T12" s="65"/>
      <c r="U12" s="4"/>
      <c r="V12" s="4"/>
      <c r="W12" s="4"/>
      <c r="X12" s="5"/>
      <c r="Y12" s="5"/>
      <c r="Z12" s="4"/>
      <c r="AA12" s="5"/>
      <c r="AB12" s="65"/>
      <c r="AC12" s="66"/>
    </row>
    <row r="13" spans="1:29" ht="12.75" hidden="1" customHeight="1">
      <c r="A13" s="81" t="s">
        <v>0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3"/>
      <c r="Q13" s="83"/>
      <c r="R13" s="83"/>
      <c r="S13" s="83"/>
      <c r="T13" s="83"/>
      <c r="U13" s="83"/>
      <c r="V13" s="83"/>
      <c r="W13" s="83"/>
      <c r="X13" s="84"/>
      <c r="Y13" s="84"/>
      <c r="Z13" s="84"/>
      <c r="AA13" s="84"/>
      <c r="AB13" s="66"/>
      <c r="AC13" s="66"/>
    </row>
    <row r="14" spans="1:29" ht="12.75" hidden="1" customHeight="1">
      <c r="A14" s="81" t="s">
        <v>1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3"/>
      <c r="Q14" s="83"/>
      <c r="R14" s="83"/>
      <c r="S14" s="83"/>
      <c r="T14" s="83"/>
      <c r="U14" s="83"/>
      <c r="V14" s="83"/>
      <c r="W14" s="83"/>
      <c r="X14" s="84"/>
      <c r="Y14" s="84"/>
      <c r="Z14" s="84"/>
      <c r="AA14" s="84"/>
      <c r="AB14" s="66"/>
      <c r="AC14" s="66"/>
    </row>
    <row r="15" spans="1:29" ht="12.75" hidden="1" customHeight="1">
      <c r="A15" s="81" t="s">
        <v>4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3"/>
      <c r="Q15" s="83"/>
      <c r="R15" s="83"/>
      <c r="S15" s="83"/>
      <c r="T15" s="83"/>
      <c r="U15" s="83"/>
      <c r="V15" s="83"/>
      <c r="W15" s="83"/>
      <c r="X15" s="84"/>
      <c r="Y15" s="84"/>
      <c r="Z15" s="84"/>
      <c r="AA15" s="84"/>
      <c r="AB15" s="66"/>
      <c r="AC15" s="66"/>
    </row>
    <row r="16" spans="1:29" ht="12.75" hidden="1" customHeight="1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64"/>
      <c r="M16" s="64"/>
      <c r="N16" s="3"/>
      <c r="O16" s="3"/>
      <c r="P16" s="4"/>
      <c r="Q16" s="3"/>
      <c r="R16" s="4"/>
      <c r="S16" s="64"/>
      <c r="T16" s="65"/>
      <c r="U16" s="4"/>
      <c r="V16" s="4"/>
      <c r="W16" s="4"/>
      <c r="X16" s="4"/>
      <c r="Y16" s="4"/>
      <c r="Z16" s="4"/>
      <c r="AA16" s="4"/>
      <c r="AB16" s="65"/>
      <c r="AC16" s="65"/>
    </row>
    <row r="17" spans="1:29" ht="12.75" hidden="1" customHeight="1">
      <c r="A17" s="81" t="s">
        <v>0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93"/>
      <c r="Y17" s="93"/>
      <c r="Z17" s="93"/>
      <c r="AA17" s="93"/>
      <c r="AB17" s="63"/>
      <c r="AC17" s="63"/>
    </row>
    <row r="18" spans="1:29" ht="12.75" hidden="1" customHeight="1">
      <c r="A18" s="81" t="s">
        <v>1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93"/>
      <c r="Y18" s="93"/>
      <c r="Z18" s="93"/>
      <c r="AA18" s="93"/>
      <c r="AB18" s="63"/>
      <c r="AC18" s="63"/>
    </row>
    <row r="19" spans="1:29" ht="12.75" hidden="1" customHeight="1">
      <c r="A19" s="81" t="s">
        <v>5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93"/>
      <c r="Y19" s="93"/>
      <c r="Z19" s="93"/>
      <c r="AA19" s="93"/>
      <c r="AB19" s="63"/>
      <c r="AC19" s="63"/>
    </row>
    <row r="20" spans="1:29" ht="12.75" hidden="1" customHeight="1">
      <c r="C20" s="7"/>
      <c r="P20" s="1"/>
      <c r="R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2.75" hidden="1" customHeight="1">
      <c r="A21" s="81" t="s">
        <v>6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3"/>
      <c r="Q21" s="83"/>
      <c r="R21" s="83"/>
      <c r="S21" s="83"/>
      <c r="T21" s="83"/>
      <c r="U21" s="83"/>
      <c r="V21" s="83"/>
      <c r="W21" s="83"/>
      <c r="X21" s="84"/>
      <c r="Y21" s="84"/>
      <c r="Z21" s="84"/>
      <c r="AA21" s="84"/>
      <c r="AB21" s="66"/>
      <c r="AC21" s="66"/>
    </row>
    <row r="22" spans="1:29" ht="12.75" hidden="1" customHeight="1">
      <c r="A22" s="81" t="s">
        <v>7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3"/>
      <c r="Q22" s="83"/>
      <c r="R22" s="83"/>
      <c r="S22" s="83"/>
      <c r="T22" s="83"/>
      <c r="U22" s="83"/>
      <c r="V22" s="83"/>
      <c r="W22" s="83"/>
      <c r="X22" s="84"/>
      <c r="Y22" s="84"/>
      <c r="Z22" s="84"/>
      <c r="AA22" s="84"/>
      <c r="AB22" s="66"/>
      <c r="AC22" s="66"/>
    </row>
    <row r="23" spans="1:29" ht="12.75" hidden="1" customHeight="1">
      <c r="A23" s="81" t="s">
        <v>8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3"/>
      <c r="Q23" s="83"/>
      <c r="R23" s="83"/>
      <c r="S23" s="83"/>
      <c r="T23" s="83"/>
      <c r="U23" s="83"/>
      <c r="V23" s="83"/>
      <c r="W23" s="83"/>
      <c r="X23" s="84"/>
      <c r="Y23" s="84"/>
      <c r="Z23" s="84"/>
      <c r="AA23" s="84"/>
      <c r="AB23" s="66"/>
      <c r="AC23" s="66"/>
    </row>
    <row r="24" spans="1:29" ht="12.75" hidden="1" customHeight="1">
      <c r="C24" s="7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>
      <c r="A25" s="85" t="s">
        <v>9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10"/>
      <c r="W25" s="10"/>
      <c r="X25" s="10"/>
      <c r="Y25" s="10"/>
      <c r="Z25" s="10"/>
      <c r="AA25" s="10"/>
      <c r="AB25" s="68"/>
      <c r="AC25" s="68"/>
    </row>
    <row r="26" spans="1:29" ht="4.5" customHeight="1"/>
    <row r="27" spans="1:29">
      <c r="A27" s="86" t="s">
        <v>10</v>
      </c>
      <c r="B27" s="86" t="s">
        <v>11</v>
      </c>
      <c r="C27" s="88" t="s">
        <v>12</v>
      </c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90"/>
      <c r="W27" s="90"/>
      <c r="X27" s="90"/>
      <c r="Y27" s="90"/>
      <c r="Z27" s="91"/>
      <c r="AA27" s="91"/>
      <c r="AB27" s="91"/>
      <c r="AC27" s="92"/>
    </row>
    <row r="28" spans="1:29">
      <c r="A28" s="87"/>
      <c r="B28" s="87"/>
      <c r="C28" s="11" t="s">
        <v>13</v>
      </c>
      <c r="D28" s="11" t="s">
        <v>14</v>
      </c>
      <c r="E28" s="11" t="s">
        <v>13</v>
      </c>
      <c r="F28" s="11" t="s">
        <v>14</v>
      </c>
      <c r="G28" s="11" t="s">
        <v>13</v>
      </c>
      <c r="H28" s="11" t="s">
        <v>14</v>
      </c>
      <c r="I28" s="12" t="s">
        <v>13</v>
      </c>
      <c r="J28" s="12" t="s">
        <v>13</v>
      </c>
      <c r="K28" s="12" t="s">
        <v>13</v>
      </c>
      <c r="L28" s="12" t="s">
        <v>13</v>
      </c>
      <c r="M28" s="12" t="s">
        <v>13</v>
      </c>
      <c r="N28" s="12" t="s">
        <v>15</v>
      </c>
      <c r="O28" s="12" t="s">
        <v>14</v>
      </c>
      <c r="P28" s="12" t="s">
        <v>15</v>
      </c>
      <c r="Q28" s="12" t="s">
        <v>14</v>
      </c>
      <c r="R28" s="12" t="s">
        <v>15</v>
      </c>
      <c r="S28" s="12" t="s">
        <v>14</v>
      </c>
      <c r="T28" s="12" t="s">
        <v>15</v>
      </c>
      <c r="U28" s="12" t="s">
        <v>16</v>
      </c>
      <c r="V28" s="12" t="s">
        <v>14</v>
      </c>
      <c r="W28" s="12" t="s">
        <v>16</v>
      </c>
      <c r="X28" s="12" t="s">
        <v>14</v>
      </c>
      <c r="Y28" s="12" t="s">
        <v>16</v>
      </c>
      <c r="Z28" s="12" t="s">
        <v>14</v>
      </c>
      <c r="AA28" s="12" t="s">
        <v>16</v>
      </c>
      <c r="AB28" s="12" t="s">
        <v>14</v>
      </c>
      <c r="AC28" s="12" t="s">
        <v>16</v>
      </c>
    </row>
    <row r="29" spans="1:29">
      <c r="A29" s="13">
        <v>1</v>
      </c>
      <c r="B29" s="14">
        <v>2</v>
      </c>
      <c r="C29" s="15">
        <v>3</v>
      </c>
      <c r="D29" s="15"/>
      <c r="E29" s="15">
        <v>3</v>
      </c>
      <c r="F29" s="15"/>
      <c r="G29" s="15">
        <v>3</v>
      </c>
      <c r="H29" s="15"/>
      <c r="I29" s="78">
        <v>3</v>
      </c>
      <c r="J29" s="79"/>
      <c r="K29" s="80"/>
      <c r="L29" s="67"/>
      <c r="M29" s="67"/>
      <c r="N29" s="15">
        <v>4</v>
      </c>
      <c r="O29" s="15"/>
      <c r="P29" s="15">
        <v>4</v>
      </c>
      <c r="Q29" s="15"/>
      <c r="R29" s="15">
        <v>4</v>
      </c>
      <c r="S29" s="15"/>
      <c r="T29" s="15">
        <v>4</v>
      </c>
      <c r="U29" s="15">
        <v>5</v>
      </c>
      <c r="V29" s="15"/>
      <c r="W29" s="15">
        <v>5</v>
      </c>
      <c r="X29" s="15"/>
      <c r="Y29" s="15">
        <v>5</v>
      </c>
      <c r="Z29" s="15"/>
      <c r="AA29" s="15">
        <v>5</v>
      </c>
      <c r="AB29" s="15"/>
      <c r="AC29" s="15">
        <v>5</v>
      </c>
    </row>
    <row r="30" spans="1:29" hidden="1">
      <c r="A30" s="16"/>
      <c r="B30" s="17"/>
      <c r="C30" s="18">
        <f>263050904-C31</f>
        <v>0</v>
      </c>
      <c r="D30" s="18"/>
      <c r="E30" s="18">
        <f>263050904-E31</f>
        <v>0</v>
      </c>
      <c r="F30" s="18"/>
      <c r="G30" s="18">
        <f>263050904-G31</f>
        <v>0</v>
      </c>
      <c r="H30" s="18"/>
      <c r="I30" s="18">
        <f>263050904-I31</f>
        <v>0</v>
      </c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 ht="26.25" customHeight="1">
      <c r="A31" s="19" t="s">
        <v>17</v>
      </c>
      <c r="B31" s="20" t="s">
        <v>18</v>
      </c>
      <c r="C31" s="21">
        <f>C32+C34+C35+C39+C42+C48+C50+C53+C56</f>
        <v>263050904</v>
      </c>
      <c r="D31" s="21">
        <f>D32+D34+D35+D39+D42+D48+D50+D53+D56</f>
        <v>0</v>
      </c>
      <c r="E31" s="21">
        <f>SUM(C31:D31)</f>
        <v>263050904</v>
      </c>
      <c r="F31" s="21">
        <f>F32+F34+F35+F39+F42+F48+F50+F53+F56</f>
        <v>0</v>
      </c>
      <c r="G31" s="21">
        <f>SUM(E31:F31)</f>
        <v>263050904</v>
      </c>
      <c r="H31" s="21">
        <f>H32+H34+H35+H39+H42+H48+H50+H53+H56</f>
        <v>0</v>
      </c>
      <c r="I31" s="21">
        <f>SUM(G31:H31)</f>
        <v>263050904</v>
      </c>
      <c r="J31" s="21">
        <v>0</v>
      </c>
      <c r="K31" s="23">
        <f t="shared" ref="K31:K96" si="0">I31+J31</f>
        <v>263050904</v>
      </c>
      <c r="L31" s="21">
        <v>0</v>
      </c>
      <c r="M31" s="23">
        <f t="shared" ref="M31:M56" si="1">K31+L31</f>
        <v>263050904</v>
      </c>
      <c r="N31" s="21">
        <f>N32+N34+N35+N39+N42+N48+N50+N53+N56</f>
        <v>207717807</v>
      </c>
      <c r="O31" s="21"/>
      <c r="P31" s="21">
        <f>P32+P34+P35+P39+P42+P48+P50+P53+P56</f>
        <v>207717807</v>
      </c>
      <c r="Q31" s="21"/>
      <c r="R31" s="21">
        <f>R32+R34+R35+R39+R42+R48+R50+R53+R56</f>
        <v>207717807</v>
      </c>
      <c r="S31" s="21"/>
      <c r="T31" s="21">
        <f>T32+T34+T35+T39+T42+T48+T50+T53+T56</f>
        <v>207717807</v>
      </c>
      <c r="U31" s="21">
        <f>U32+U34+U35+U39+U42+U48+U50+U53+U56</f>
        <v>205500771</v>
      </c>
      <c r="V31" s="21"/>
      <c r="W31" s="21">
        <f>W32+W34+W35+W39+W42+W48+W50+W53+W56</f>
        <v>205500771</v>
      </c>
      <c r="X31" s="21"/>
      <c r="Y31" s="21">
        <f>Y32+Y34+Y35+Y39+Y42+Y48+Y50+Y53+Y56</f>
        <v>205500771</v>
      </c>
      <c r="Z31" s="21"/>
      <c r="AA31" s="21">
        <f>AA32+AA34+AA35+AA39+AA42+AA48+AA50+AA53+AA56</f>
        <v>205500771</v>
      </c>
      <c r="AB31" s="21"/>
      <c r="AC31" s="21">
        <f>AC32+AC34+AC35+AC39+AC42+AC48+AC50+AC53+AC56</f>
        <v>205500771</v>
      </c>
    </row>
    <row r="32" spans="1:29" ht="18" customHeight="1" outlineLevel="1">
      <c r="A32" s="22" t="s">
        <v>19</v>
      </c>
      <c r="B32" s="20" t="s">
        <v>20</v>
      </c>
      <c r="C32" s="23">
        <f>C33</f>
        <v>187071205</v>
      </c>
      <c r="D32" s="23">
        <f>D33</f>
        <v>0</v>
      </c>
      <c r="E32" s="23">
        <f t="shared" ref="E32:G157" si="2">SUM(C32:D32)</f>
        <v>187071205</v>
      </c>
      <c r="F32" s="23">
        <f>F33</f>
        <v>0</v>
      </c>
      <c r="G32" s="23">
        <f t="shared" si="2"/>
        <v>187071205</v>
      </c>
      <c r="H32" s="23">
        <f>H33</f>
        <v>0</v>
      </c>
      <c r="I32" s="23">
        <f t="shared" ref="I32:I56" si="3">SUM(G32:H32)</f>
        <v>187071205</v>
      </c>
      <c r="J32" s="23"/>
      <c r="K32" s="23">
        <f t="shared" si="0"/>
        <v>187071205</v>
      </c>
      <c r="L32" s="23"/>
      <c r="M32" s="23">
        <f t="shared" si="1"/>
        <v>187071205</v>
      </c>
      <c r="N32" s="23">
        <f>N33</f>
        <v>148547392</v>
      </c>
      <c r="O32" s="23"/>
      <c r="P32" s="23">
        <f>P33</f>
        <v>148547392</v>
      </c>
      <c r="Q32" s="23"/>
      <c r="R32" s="23">
        <f>R33</f>
        <v>148547392</v>
      </c>
      <c r="S32" s="23"/>
      <c r="T32" s="23">
        <f>T33</f>
        <v>148547392</v>
      </c>
      <c r="U32" s="23">
        <f>U33</f>
        <v>151136251</v>
      </c>
      <c r="V32" s="23"/>
      <c r="W32" s="23">
        <f>W33</f>
        <v>151136251</v>
      </c>
      <c r="X32" s="23"/>
      <c r="Y32" s="23">
        <f>Y33</f>
        <v>151136251</v>
      </c>
      <c r="Z32" s="23"/>
      <c r="AA32" s="23">
        <f>AA33</f>
        <v>151136251</v>
      </c>
      <c r="AB32" s="23"/>
      <c r="AC32" s="23">
        <f>AC33</f>
        <v>151136251</v>
      </c>
    </row>
    <row r="33" spans="1:29" ht="15" customHeight="1" outlineLevel="1">
      <c r="A33" s="24" t="s">
        <v>21</v>
      </c>
      <c r="B33" s="25" t="s">
        <v>22</v>
      </c>
      <c r="C33" s="23">
        <v>187071205</v>
      </c>
      <c r="D33" s="23"/>
      <c r="E33" s="23">
        <f t="shared" si="2"/>
        <v>187071205</v>
      </c>
      <c r="F33" s="23"/>
      <c r="G33" s="23">
        <f t="shared" si="2"/>
        <v>187071205</v>
      </c>
      <c r="H33" s="23"/>
      <c r="I33" s="23">
        <f t="shared" si="3"/>
        <v>187071205</v>
      </c>
      <c r="J33" s="23"/>
      <c r="K33" s="23">
        <f t="shared" si="0"/>
        <v>187071205</v>
      </c>
      <c r="L33" s="23"/>
      <c r="M33" s="23">
        <f t="shared" si="1"/>
        <v>187071205</v>
      </c>
      <c r="N33" s="23">
        <v>148547392</v>
      </c>
      <c r="O33" s="23"/>
      <c r="P33" s="23">
        <v>148547392</v>
      </c>
      <c r="Q33" s="23"/>
      <c r="R33" s="23">
        <v>148547392</v>
      </c>
      <c r="S33" s="23"/>
      <c r="T33" s="23">
        <v>148547392</v>
      </c>
      <c r="U33" s="23">
        <v>151136251</v>
      </c>
      <c r="V33" s="23"/>
      <c r="W33" s="23">
        <v>151136251</v>
      </c>
      <c r="X33" s="23"/>
      <c r="Y33" s="23">
        <v>151136251</v>
      </c>
      <c r="Z33" s="23"/>
      <c r="AA33" s="23">
        <v>151136251</v>
      </c>
      <c r="AB33" s="23"/>
      <c r="AC33" s="23">
        <v>151136251</v>
      </c>
    </row>
    <row r="34" spans="1:29" ht="25.5" outlineLevel="1">
      <c r="A34" s="26" t="s">
        <v>23</v>
      </c>
      <c r="B34" s="25" t="s">
        <v>24</v>
      </c>
      <c r="C34" s="23">
        <v>26808448</v>
      </c>
      <c r="D34" s="23"/>
      <c r="E34" s="23">
        <f t="shared" si="2"/>
        <v>26808448</v>
      </c>
      <c r="F34" s="23"/>
      <c r="G34" s="23">
        <f t="shared" si="2"/>
        <v>26808448</v>
      </c>
      <c r="H34" s="23"/>
      <c r="I34" s="23">
        <f t="shared" si="3"/>
        <v>26808448</v>
      </c>
      <c r="J34" s="23"/>
      <c r="K34" s="23">
        <f t="shared" si="0"/>
        <v>26808448</v>
      </c>
      <c r="L34" s="23"/>
      <c r="M34" s="23">
        <f t="shared" si="1"/>
        <v>26808448</v>
      </c>
      <c r="N34" s="23">
        <v>28355000</v>
      </c>
      <c r="O34" s="23"/>
      <c r="P34" s="23">
        <v>28355000</v>
      </c>
      <c r="Q34" s="23"/>
      <c r="R34" s="23">
        <v>28355000</v>
      </c>
      <c r="S34" s="23"/>
      <c r="T34" s="23">
        <v>28355000</v>
      </c>
      <c r="U34" s="23">
        <v>30925000</v>
      </c>
      <c r="V34" s="23"/>
      <c r="W34" s="23">
        <v>30925000</v>
      </c>
      <c r="X34" s="23"/>
      <c r="Y34" s="23">
        <v>30925000</v>
      </c>
      <c r="Z34" s="23"/>
      <c r="AA34" s="23">
        <v>30925000</v>
      </c>
      <c r="AB34" s="23"/>
      <c r="AC34" s="23">
        <v>30925000</v>
      </c>
    </row>
    <row r="35" spans="1:29" ht="20.25" customHeight="1" outlineLevel="1">
      <c r="A35" s="26" t="s">
        <v>211</v>
      </c>
      <c r="B35" s="25" t="s">
        <v>26</v>
      </c>
      <c r="C35" s="23">
        <f>SUM(C36:C38)</f>
        <v>24377936</v>
      </c>
      <c r="D35" s="23">
        <f>SUM(D36:D38)</f>
        <v>0</v>
      </c>
      <c r="E35" s="23">
        <f t="shared" si="2"/>
        <v>24377936</v>
      </c>
      <c r="F35" s="23">
        <f>SUM(F36:F38)</f>
        <v>0</v>
      </c>
      <c r="G35" s="23">
        <f t="shared" si="2"/>
        <v>24377936</v>
      </c>
      <c r="H35" s="23">
        <f>SUM(H36:H38)</f>
        <v>0</v>
      </c>
      <c r="I35" s="23">
        <f t="shared" si="3"/>
        <v>24377936</v>
      </c>
      <c r="J35" s="23"/>
      <c r="K35" s="23">
        <f t="shared" si="0"/>
        <v>24377936</v>
      </c>
      <c r="L35" s="23"/>
      <c r="M35" s="23">
        <f t="shared" si="1"/>
        <v>24377936</v>
      </c>
      <c r="N35" s="23">
        <f>SUM(N36:N38)</f>
        <v>5894000</v>
      </c>
      <c r="O35" s="23"/>
      <c r="P35" s="23">
        <f>SUM(P36:P38)</f>
        <v>5894000</v>
      </c>
      <c r="Q35" s="23"/>
      <c r="R35" s="23">
        <f>SUM(R36:R38)</f>
        <v>5894000</v>
      </c>
      <c r="S35" s="23"/>
      <c r="T35" s="23">
        <f>SUM(T36:T38)</f>
        <v>5894000</v>
      </c>
      <c r="U35" s="23">
        <f>SUM(U36:U38)</f>
        <v>94000</v>
      </c>
      <c r="V35" s="23"/>
      <c r="W35" s="23">
        <f>SUM(W36:W38)</f>
        <v>94000</v>
      </c>
      <c r="X35" s="23"/>
      <c r="Y35" s="23">
        <f>SUM(Y36:Y38)</f>
        <v>94000</v>
      </c>
      <c r="Z35" s="23"/>
      <c r="AA35" s="23">
        <f>SUM(AA36:AA38)</f>
        <v>94000</v>
      </c>
      <c r="AB35" s="23"/>
      <c r="AC35" s="23">
        <f>SUM(AC36:AC38)</f>
        <v>94000</v>
      </c>
    </row>
    <row r="36" spans="1:29" ht="15" customHeight="1" outlineLevel="1">
      <c r="A36" s="24" t="s">
        <v>27</v>
      </c>
      <c r="B36" s="25" t="s">
        <v>28</v>
      </c>
      <c r="C36" s="23">
        <v>24251000</v>
      </c>
      <c r="D36" s="23"/>
      <c r="E36" s="23">
        <f t="shared" si="2"/>
        <v>24251000</v>
      </c>
      <c r="F36" s="23"/>
      <c r="G36" s="23">
        <f t="shared" si="2"/>
        <v>24251000</v>
      </c>
      <c r="H36" s="23"/>
      <c r="I36" s="23">
        <f t="shared" si="3"/>
        <v>24251000</v>
      </c>
      <c r="J36" s="23"/>
      <c r="K36" s="23">
        <f t="shared" si="0"/>
        <v>24251000</v>
      </c>
      <c r="L36" s="23"/>
      <c r="M36" s="23">
        <f t="shared" si="1"/>
        <v>24251000</v>
      </c>
      <c r="N36" s="23">
        <v>5800000</v>
      </c>
      <c r="O36" s="23"/>
      <c r="P36" s="23">
        <v>5800000</v>
      </c>
      <c r="Q36" s="23"/>
      <c r="R36" s="23">
        <v>5800000</v>
      </c>
      <c r="S36" s="23"/>
      <c r="T36" s="23">
        <v>5800000</v>
      </c>
      <c r="U36" s="23">
        <v>0</v>
      </c>
      <c r="V36" s="23"/>
      <c r="W36" s="23">
        <v>0</v>
      </c>
      <c r="X36" s="23"/>
      <c r="Y36" s="23">
        <v>0</v>
      </c>
      <c r="Z36" s="23"/>
      <c r="AA36" s="23">
        <v>0</v>
      </c>
      <c r="AB36" s="23"/>
      <c r="AC36" s="23">
        <v>0</v>
      </c>
    </row>
    <row r="37" spans="1:29" ht="15" customHeight="1" outlineLevel="1">
      <c r="A37" s="24" t="s">
        <v>29</v>
      </c>
      <c r="B37" s="25" t="s">
        <v>30</v>
      </c>
      <c r="C37" s="23">
        <v>4936</v>
      </c>
      <c r="D37" s="23"/>
      <c r="E37" s="23">
        <f t="shared" si="2"/>
        <v>4936</v>
      </c>
      <c r="F37" s="23"/>
      <c r="G37" s="23">
        <f t="shared" si="2"/>
        <v>4936</v>
      </c>
      <c r="H37" s="23"/>
      <c r="I37" s="23">
        <f t="shared" si="3"/>
        <v>4936</v>
      </c>
      <c r="J37" s="23"/>
      <c r="K37" s="23">
        <f t="shared" si="0"/>
        <v>4936</v>
      </c>
      <c r="L37" s="23"/>
      <c r="M37" s="23">
        <f t="shared" si="1"/>
        <v>4936</v>
      </c>
      <c r="N37" s="23">
        <v>5000</v>
      </c>
      <c r="O37" s="23"/>
      <c r="P37" s="23">
        <v>5000</v>
      </c>
      <c r="Q37" s="23"/>
      <c r="R37" s="23">
        <v>5000</v>
      </c>
      <c r="S37" s="23"/>
      <c r="T37" s="23">
        <v>5000</v>
      </c>
      <c r="U37" s="23">
        <v>5000</v>
      </c>
      <c r="V37" s="23"/>
      <c r="W37" s="23">
        <v>5000</v>
      </c>
      <c r="X37" s="23"/>
      <c r="Y37" s="23">
        <v>5000</v>
      </c>
      <c r="Z37" s="23"/>
      <c r="AA37" s="23">
        <v>5000</v>
      </c>
      <c r="AB37" s="23"/>
      <c r="AC37" s="23">
        <v>5000</v>
      </c>
    </row>
    <row r="38" spans="1:29" ht="15" customHeight="1" outlineLevel="1">
      <c r="A38" s="24" t="s">
        <v>31</v>
      </c>
      <c r="B38" s="25" t="s">
        <v>32</v>
      </c>
      <c r="C38" s="23">
        <v>122000</v>
      </c>
      <c r="D38" s="23"/>
      <c r="E38" s="23">
        <f t="shared" si="2"/>
        <v>122000</v>
      </c>
      <c r="F38" s="23"/>
      <c r="G38" s="23">
        <f t="shared" si="2"/>
        <v>122000</v>
      </c>
      <c r="H38" s="23"/>
      <c r="I38" s="23">
        <f t="shared" si="3"/>
        <v>122000</v>
      </c>
      <c r="J38" s="23"/>
      <c r="K38" s="23">
        <f t="shared" si="0"/>
        <v>122000</v>
      </c>
      <c r="L38" s="23"/>
      <c r="M38" s="23">
        <f t="shared" si="1"/>
        <v>122000</v>
      </c>
      <c r="N38" s="23">
        <v>89000</v>
      </c>
      <c r="O38" s="23"/>
      <c r="P38" s="23">
        <v>89000</v>
      </c>
      <c r="Q38" s="23"/>
      <c r="R38" s="23">
        <v>89000</v>
      </c>
      <c r="S38" s="23"/>
      <c r="T38" s="23">
        <v>89000</v>
      </c>
      <c r="U38" s="23">
        <v>89000</v>
      </c>
      <c r="V38" s="23"/>
      <c r="W38" s="23">
        <v>89000</v>
      </c>
      <c r="X38" s="23"/>
      <c r="Y38" s="23">
        <v>89000</v>
      </c>
      <c r="Z38" s="23"/>
      <c r="AA38" s="23">
        <v>89000</v>
      </c>
      <c r="AB38" s="23"/>
      <c r="AC38" s="23">
        <v>89000</v>
      </c>
    </row>
    <row r="39" spans="1:29" ht="20.25" customHeight="1" outlineLevel="1">
      <c r="A39" s="26" t="s">
        <v>33</v>
      </c>
      <c r="B39" s="25" t="s">
        <v>34</v>
      </c>
      <c r="C39" s="23">
        <f>SUM(C40:C41)</f>
        <v>4447815</v>
      </c>
      <c r="D39" s="23">
        <f>SUM(D40:D41)</f>
        <v>0</v>
      </c>
      <c r="E39" s="23">
        <f t="shared" si="2"/>
        <v>4447815</v>
      </c>
      <c r="F39" s="23">
        <f>SUM(F40:F41)</f>
        <v>0</v>
      </c>
      <c r="G39" s="23">
        <f t="shared" si="2"/>
        <v>4447815</v>
      </c>
      <c r="H39" s="23">
        <f>SUM(H40:H41)</f>
        <v>0</v>
      </c>
      <c r="I39" s="23">
        <f t="shared" si="3"/>
        <v>4447815</v>
      </c>
      <c r="J39" s="23"/>
      <c r="K39" s="23">
        <f t="shared" si="0"/>
        <v>4447815</v>
      </c>
      <c r="L39" s="23"/>
      <c r="M39" s="23">
        <f t="shared" si="1"/>
        <v>4447815</v>
      </c>
      <c r="N39" s="23">
        <f>SUM(N40:N41)</f>
        <v>4447815</v>
      </c>
      <c r="O39" s="23"/>
      <c r="P39" s="23">
        <f>SUM(P40:P41)</f>
        <v>4447815</v>
      </c>
      <c r="Q39" s="23"/>
      <c r="R39" s="23">
        <f>SUM(R40:R41)</f>
        <v>4447815</v>
      </c>
      <c r="S39" s="23"/>
      <c r="T39" s="23">
        <f>SUM(T40:T41)</f>
        <v>4447815</v>
      </c>
      <c r="U39" s="23">
        <f>SUM(U40:U41)</f>
        <v>4447815</v>
      </c>
      <c r="V39" s="23"/>
      <c r="W39" s="23">
        <f>SUM(W40:W41)</f>
        <v>4447815</v>
      </c>
      <c r="X39" s="23"/>
      <c r="Y39" s="23">
        <f>SUM(Y40:Y41)</f>
        <v>4447815</v>
      </c>
      <c r="Z39" s="23"/>
      <c r="AA39" s="23">
        <f>SUM(AA40:AA41)</f>
        <v>4447815</v>
      </c>
      <c r="AB39" s="23"/>
      <c r="AC39" s="23">
        <f>SUM(AC40:AC41)</f>
        <v>4447815</v>
      </c>
    </row>
    <row r="40" spans="1:29" ht="15" customHeight="1" outlineLevel="1">
      <c r="A40" s="24" t="s">
        <v>35</v>
      </c>
      <c r="B40" s="25" t="s">
        <v>36</v>
      </c>
      <c r="C40" s="23">
        <v>3261000</v>
      </c>
      <c r="D40" s="23"/>
      <c r="E40" s="23">
        <f t="shared" si="2"/>
        <v>3261000</v>
      </c>
      <c r="F40" s="23"/>
      <c r="G40" s="23">
        <f t="shared" si="2"/>
        <v>3261000</v>
      </c>
      <c r="H40" s="23"/>
      <c r="I40" s="23">
        <f t="shared" si="3"/>
        <v>3261000</v>
      </c>
      <c r="J40" s="23"/>
      <c r="K40" s="23">
        <f t="shared" si="0"/>
        <v>3261000</v>
      </c>
      <c r="L40" s="23"/>
      <c r="M40" s="23">
        <f t="shared" si="1"/>
        <v>3261000</v>
      </c>
      <c r="N40" s="23">
        <v>3261001</v>
      </c>
      <c r="O40" s="23"/>
      <c r="P40" s="23">
        <v>3261001</v>
      </c>
      <c r="Q40" s="23"/>
      <c r="R40" s="23">
        <v>3261001</v>
      </c>
      <c r="S40" s="23"/>
      <c r="T40" s="23">
        <v>3261001</v>
      </c>
      <c r="U40" s="23">
        <v>3261002</v>
      </c>
      <c r="V40" s="23"/>
      <c r="W40" s="23">
        <v>3261002</v>
      </c>
      <c r="X40" s="23"/>
      <c r="Y40" s="23">
        <v>3261002</v>
      </c>
      <c r="Z40" s="23"/>
      <c r="AA40" s="23">
        <v>3261002</v>
      </c>
      <c r="AB40" s="23"/>
      <c r="AC40" s="23">
        <v>3261002</v>
      </c>
    </row>
    <row r="41" spans="1:29" ht="16.5" customHeight="1" outlineLevel="1">
      <c r="A41" s="24" t="s">
        <v>37</v>
      </c>
      <c r="B41" s="25" t="s">
        <v>38</v>
      </c>
      <c r="C41" s="23">
        <v>1186815</v>
      </c>
      <c r="D41" s="23"/>
      <c r="E41" s="23">
        <f t="shared" si="2"/>
        <v>1186815</v>
      </c>
      <c r="F41" s="23"/>
      <c r="G41" s="23">
        <f t="shared" si="2"/>
        <v>1186815</v>
      </c>
      <c r="H41" s="23"/>
      <c r="I41" s="23">
        <f t="shared" si="3"/>
        <v>1186815</v>
      </c>
      <c r="J41" s="23"/>
      <c r="K41" s="23">
        <f t="shared" si="0"/>
        <v>1186815</v>
      </c>
      <c r="L41" s="23"/>
      <c r="M41" s="23">
        <f t="shared" si="1"/>
        <v>1186815</v>
      </c>
      <c r="N41" s="23">
        <v>1186814</v>
      </c>
      <c r="O41" s="23"/>
      <c r="P41" s="23">
        <v>1186814</v>
      </c>
      <c r="Q41" s="23"/>
      <c r="R41" s="23">
        <v>1186814</v>
      </c>
      <c r="S41" s="23"/>
      <c r="T41" s="23">
        <v>1186814</v>
      </c>
      <c r="U41" s="23">
        <v>1186813</v>
      </c>
      <c r="V41" s="23"/>
      <c r="W41" s="23">
        <v>1186813</v>
      </c>
      <c r="X41" s="23"/>
      <c r="Y41" s="23">
        <v>1186813</v>
      </c>
      <c r="Z41" s="23"/>
      <c r="AA41" s="23">
        <v>1186813</v>
      </c>
      <c r="AB41" s="23"/>
      <c r="AC41" s="23">
        <v>1186813</v>
      </c>
    </row>
    <row r="42" spans="1:29" ht="25.5" outlineLevel="1">
      <c r="A42" s="26" t="s">
        <v>39</v>
      </c>
      <c r="B42" s="25" t="s">
        <v>40</v>
      </c>
      <c r="C42" s="23">
        <f>SUM(C43:C47)</f>
        <v>16696000</v>
      </c>
      <c r="D42" s="23">
        <f>SUM(D43:D47)</f>
        <v>0</v>
      </c>
      <c r="E42" s="23">
        <f t="shared" si="2"/>
        <v>16696000</v>
      </c>
      <c r="F42" s="23">
        <f>SUM(F43:F47)</f>
        <v>0</v>
      </c>
      <c r="G42" s="23">
        <f t="shared" si="2"/>
        <v>16696000</v>
      </c>
      <c r="H42" s="23">
        <f>SUM(H43:H47)</f>
        <v>0</v>
      </c>
      <c r="I42" s="23">
        <f t="shared" si="3"/>
        <v>16696000</v>
      </c>
      <c r="J42" s="23"/>
      <c r="K42" s="23">
        <f t="shared" si="0"/>
        <v>16696000</v>
      </c>
      <c r="L42" s="23"/>
      <c r="M42" s="23">
        <f t="shared" si="1"/>
        <v>16696000</v>
      </c>
      <c r="N42" s="23">
        <f>SUM(N43:N47)</f>
        <v>17138800</v>
      </c>
      <c r="O42" s="23"/>
      <c r="P42" s="23">
        <f>SUM(P43:P47)</f>
        <v>17138800</v>
      </c>
      <c r="Q42" s="23"/>
      <c r="R42" s="23">
        <f>SUM(R43:R47)</f>
        <v>17138800</v>
      </c>
      <c r="S42" s="23"/>
      <c r="T42" s="23">
        <f>SUM(T43:T47)</f>
        <v>17138800</v>
      </c>
      <c r="U42" s="23">
        <f>SUM(U43:U47)</f>
        <v>17138800</v>
      </c>
      <c r="V42" s="23"/>
      <c r="W42" s="23">
        <f>SUM(W43:W47)</f>
        <v>17138800</v>
      </c>
      <c r="X42" s="23"/>
      <c r="Y42" s="23">
        <f>SUM(Y43:Y47)</f>
        <v>17138800</v>
      </c>
      <c r="Z42" s="23"/>
      <c r="AA42" s="23">
        <f>SUM(AA43:AA47)</f>
        <v>17138800</v>
      </c>
      <c r="AB42" s="23"/>
      <c r="AC42" s="23">
        <f>SUM(AC43:AC47)</f>
        <v>17138800</v>
      </c>
    </row>
    <row r="43" spans="1:29" ht="30.75" customHeight="1" outlineLevel="1">
      <c r="A43" s="24" t="s">
        <v>41</v>
      </c>
      <c r="B43" s="25" t="s">
        <v>42</v>
      </c>
      <c r="C43" s="23">
        <v>11400000</v>
      </c>
      <c r="D43" s="23"/>
      <c r="E43" s="23">
        <f t="shared" si="2"/>
        <v>11400000</v>
      </c>
      <c r="F43" s="23"/>
      <c r="G43" s="23">
        <f t="shared" si="2"/>
        <v>11400000</v>
      </c>
      <c r="H43" s="23"/>
      <c r="I43" s="23">
        <f t="shared" si="3"/>
        <v>11400000</v>
      </c>
      <c r="J43" s="23"/>
      <c r="K43" s="23">
        <f t="shared" si="0"/>
        <v>11400000</v>
      </c>
      <c r="L43" s="23"/>
      <c r="M43" s="23">
        <f t="shared" si="1"/>
        <v>11400000</v>
      </c>
      <c r="N43" s="23">
        <v>12000000</v>
      </c>
      <c r="O43" s="23"/>
      <c r="P43" s="23">
        <v>12000000</v>
      </c>
      <c r="Q43" s="23"/>
      <c r="R43" s="23">
        <v>12000000</v>
      </c>
      <c r="S43" s="23"/>
      <c r="T43" s="23">
        <v>12000000</v>
      </c>
      <c r="U43" s="23">
        <v>12000000</v>
      </c>
      <c r="V43" s="23"/>
      <c r="W43" s="23">
        <v>12000000</v>
      </c>
      <c r="X43" s="23"/>
      <c r="Y43" s="23">
        <v>12000000</v>
      </c>
      <c r="Z43" s="23"/>
      <c r="AA43" s="23">
        <v>12000000</v>
      </c>
      <c r="AB43" s="23"/>
      <c r="AC43" s="23">
        <v>12000000</v>
      </c>
    </row>
    <row r="44" spans="1:29" ht="30.75" customHeight="1" outlineLevel="1">
      <c r="A44" s="24" t="s">
        <v>43</v>
      </c>
      <c r="B44" s="25" t="s">
        <v>44</v>
      </c>
      <c r="C44" s="23">
        <f>347000</f>
        <v>347000</v>
      </c>
      <c r="D44" s="23"/>
      <c r="E44" s="23">
        <f t="shared" si="2"/>
        <v>347000</v>
      </c>
      <c r="F44" s="23"/>
      <c r="G44" s="23">
        <f t="shared" si="2"/>
        <v>347000</v>
      </c>
      <c r="H44" s="23"/>
      <c r="I44" s="23">
        <f t="shared" si="3"/>
        <v>347000</v>
      </c>
      <c r="J44" s="23"/>
      <c r="K44" s="23">
        <f t="shared" si="0"/>
        <v>347000</v>
      </c>
      <c r="L44" s="23"/>
      <c r="M44" s="23">
        <f t="shared" si="1"/>
        <v>347000</v>
      </c>
      <c r="N44" s="23">
        <v>800</v>
      </c>
      <c r="O44" s="23"/>
      <c r="P44" s="23">
        <v>800</v>
      </c>
      <c r="Q44" s="23"/>
      <c r="R44" s="23">
        <v>800</v>
      </c>
      <c r="S44" s="23"/>
      <c r="T44" s="23">
        <v>800</v>
      </c>
      <c r="U44" s="23">
        <v>800</v>
      </c>
      <c r="V44" s="23"/>
      <c r="W44" s="23">
        <v>800</v>
      </c>
      <c r="X44" s="23"/>
      <c r="Y44" s="23">
        <v>800</v>
      </c>
      <c r="Z44" s="23"/>
      <c r="AA44" s="23">
        <v>800</v>
      </c>
      <c r="AB44" s="23"/>
      <c r="AC44" s="23">
        <v>800</v>
      </c>
    </row>
    <row r="45" spans="1:29" ht="27" customHeight="1" outlineLevel="1">
      <c r="A45" s="24" t="s">
        <v>45</v>
      </c>
      <c r="B45" s="25" t="s">
        <v>46</v>
      </c>
      <c r="C45" s="23">
        <v>480000</v>
      </c>
      <c r="D45" s="23"/>
      <c r="E45" s="23">
        <f t="shared" si="2"/>
        <v>480000</v>
      </c>
      <c r="F45" s="23"/>
      <c r="G45" s="23">
        <f t="shared" si="2"/>
        <v>480000</v>
      </c>
      <c r="H45" s="23"/>
      <c r="I45" s="23">
        <f t="shared" si="3"/>
        <v>480000</v>
      </c>
      <c r="J45" s="23"/>
      <c r="K45" s="23">
        <f t="shared" si="0"/>
        <v>480000</v>
      </c>
      <c r="L45" s="23"/>
      <c r="M45" s="23">
        <f t="shared" si="1"/>
        <v>480000</v>
      </c>
      <c r="N45" s="23">
        <v>519000</v>
      </c>
      <c r="O45" s="23"/>
      <c r="P45" s="23">
        <v>519000</v>
      </c>
      <c r="Q45" s="23"/>
      <c r="R45" s="23">
        <v>519000</v>
      </c>
      <c r="S45" s="23"/>
      <c r="T45" s="23">
        <v>519000</v>
      </c>
      <c r="U45" s="23">
        <v>519000</v>
      </c>
      <c r="V45" s="23"/>
      <c r="W45" s="23">
        <v>519000</v>
      </c>
      <c r="X45" s="23"/>
      <c r="Y45" s="23">
        <v>519000</v>
      </c>
      <c r="Z45" s="23"/>
      <c r="AA45" s="23">
        <v>519000</v>
      </c>
      <c r="AB45" s="23"/>
      <c r="AC45" s="23">
        <v>519000</v>
      </c>
    </row>
    <row r="46" spans="1:29" ht="15" customHeight="1" outlineLevel="1">
      <c r="A46" s="24" t="s">
        <v>47</v>
      </c>
      <c r="B46" s="25" t="s">
        <v>48</v>
      </c>
      <c r="C46" s="23">
        <v>50000</v>
      </c>
      <c r="D46" s="23"/>
      <c r="E46" s="23">
        <f t="shared" si="2"/>
        <v>50000</v>
      </c>
      <c r="F46" s="23"/>
      <c r="G46" s="23">
        <f t="shared" si="2"/>
        <v>50000</v>
      </c>
      <c r="H46" s="23"/>
      <c r="I46" s="23">
        <f t="shared" si="3"/>
        <v>50000</v>
      </c>
      <c r="J46" s="23"/>
      <c r="K46" s="23">
        <f t="shared" si="0"/>
        <v>50000</v>
      </c>
      <c r="L46" s="23"/>
      <c r="M46" s="23">
        <f t="shared" si="1"/>
        <v>50000</v>
      </c>
      <c r="N46" s="23">
        <v>0</v>
      </c>
      <c r="O46" s="23"/>
      <c r="P46" s="23">
        <v>0</v>
      </c>
      <c r="Q46" s="23"/>
      <c r="R46" s="23">
        <v>0</v>
      </c>
      <c r="S46" s="23"/>
      <c r="T46" s="23">
        <v>0</v>
      </c>
      <c r="U46" s="23">
        <v>0</v>
      </c>
      <c r="V46" s="23"/>
      <c r="W46" s="23">
        <v>0</v>
      </c>
      <c r="X46" s="23"/>
      <c r="Y46" s="23">
        <v>0</v>
      </c>
      <c r="Z46" s="23"/>
      <c r="AA46" s="23">
        <v>0</v>
      </c>
      <c r="AB46" s="23"/>
      <c r="AC46" s="23">
        <v>0</v>
      </c>
    </row>
    <row r="47" spans="1:29" ht="15" customHeight="1" outlineLevel="1">
      <c r="A47" s="24" t="s">
        <v>49</v>
      </c>
      <c r="B47" s="25" t="s">
        <v>50</v>
      </c>
      <c r="C47" s="23">
        <f>4300000+119000</f>
        <v>4419000</v>
      </c>
      <c r="D47" s="23"/>
      <c r="E47" s="23">
        <f t="shared" si="2"/>
        <v>4419000</v>
      </c>
      <c r="F47" s="23"/>
      <c r="G47" s="23">
        <f t="shared" si="2"/>
        <v>4419000</v>
      </c>
      <c r="H47" s="23"/>
      <c r="I47" s="23">
        <f t="shared" si="3"/>
        <v>4419000</v>
      </c>
      <c r="J47" s="23"/>
      <c r="K47" s="23">
        <f t="shared" si="0"/>
        <v>4419000</v>
      </c>
      <c r="L47" s="23"/>
      <c r="M47" s="23">
        <f t="shared" si="1"/>
        <v>4419000</v>
      </c>
      <c r="N47" s="23">
        <f>119000+4500000</f>
        <v>4619000</v>
      </c>
      <c r="O47" s="23"/>
      <c r="P47" s="23">
        <f>119000+4500000</f>
        <v>4619000</v>
      </c>
      <c r="Q47" s="23"/>
      <c r="R47" s="23">
        <f>119000+4500000</f>
        <v>4619000</v>
      </c>
      <c r="S47" s="23"/>
      <c r="T47" s="23">
        <f>119000+4500000</f>
        <v>4619000</v>
      </c>
      <c r="U47" s="23">
        <f>119000+4500000</f>
        <v>4619000</v>
      </c>
      <c r="V47" s="23"/>
      <c r="W47" s="23">
        <f>119000+4500000</f>
        <v>4619000</v>
      </c>
      <c r="X47" s="23"/>
      <c r="Y47" s="23">
        <f>119000+4500000</f>
        <v>4619000</v>
      </c>
      <c r="Z47" s="23"/>
      <c r="AA47" s="23">
        <f>119000+4500000</f>
        <v>4619000</v>
      </c>
      <c r="AB47" s="23"/>
      <c r="AC47" s="23">
        <f>119000+4500000</f>
        <v>4619000</v>
      </c>
    </row>
    <row r="48" spans="1:29" ht="20.25" customHeight="1" outlineLevel="1">
      <c r="A48" s="26" t="s">
        <v>51</v>
      </c>
      <c r="B48" s="25" t="s">
        <v>52</v>
      </c>
      <c r="C48" s="23">
        <f>C49</f>
        <v>430800</v>
      </c>
      <c r="D48" s="23">
        <f>D49</f>
        <v>0</v>
      </c>
      <c r="E48" s="23">
        <f t="shared" si="2"/>
        <v>430800</v>
      </c>
      <c r="F48" s="23">
        <f>F49</f>
        <v>0</v>
      </c>
      <c r="G48" s="23">
        <f t="shared" si="2"/>
        <v>430800</v>
      </c>
      <c r="H48" s="23">
        <f>H49</f>
        <v>0</v>
      </c>
      <c r="I48" s="23">
        <f t="shared" si="3"/>
        <v>430800</v>
      </c>
      <c r="J48" s="23"/>
      <c r="K48" s="23">
        <f t="shared" si="0"/>
        <v>430800</v>
      </c>
      <c r="L48" s="23"/>
      <c r="M48" s="23">
        <f t="shared" si="1"/>
        <v>430800</v>
      </c>
      <c r="N48" s="23">
        <f>N49</f>
        <v>430800</v>
      </c>
      <c r="O48" s="23"/>
      <c r="P48" s="23">
        <f>P49</f>
        <v>430800</v>
      </c>
      <c r="Q48" s="23"/>
      <c r="R48" s="23">
        <f>R49</f>
        <v>430800</v>
      </c>
      <c r="S48" s="23"/>
      <c r="T48" s="23">
        <f>T49</f>
        <v>430800</v>
      </c>
      <c r="U48" s="23">
        <f>U49</f>
        <v>430800</v>
      </c>
      <c r="V48" s="23"/>
      <c r="W48" s="23">
        <f>W49</f>
        <v>430800</v>
      </c>
      <c r="X48" s="23"/>
      <c r="Y48" s="23">
        <f>Y49</f>
        <v>430800</v>
      </c>
      <c r="Z48" s="23"/>
      <c r="AA48" s="23">
        <f>AA49</f>
        <v>430800</v>
      </c>
      <c r="AB48" s="23"/>
      <c r="AC48" s="23">
        <f>AC49</f>
        <v>430800</v>
      </c>
    </row>
    <row r="49" spans="1:29" ht="15" customHeight="1" outlineLevel="1">
      <c r="A49" s="24" t="s">
        <v>53</v>
      </c>
      <c r="B49" s="25" t="s">
        <v>54</v>
      </c>
      <c r="C49" s="23">
        <v>430800</v>
      </c>
      <c r="D49" s="23"/>
      <c r="E49" s="23">
        <f t="shared" si="2"/>
        <v>430800</v>
      </c>
      <c r="F49" s="23"/>
      <c r="G49" s="23">
        <f t="shared" si="2"/>
        <v>430800</v>
      </c>
      <c r="H49" s="23"/>
      <c r="I49" s="23">
        <f t="shared" si="3"/>
        <v>430800</v>
      </c>
      <c r="J49" s="23"/>
      <c r="K49" s="23">
        <f t="shared" si="0"/>
        <v>430800</v>
      </c>
      <c r="L49" s="23"/>
      <c r="M49" s="23">
        <f t="shared" si="1"/>
        <v>430800</v>
      </c>
      <c r="N49" s="23">
        <v>430800</v>
      </c>
      <c r="O49" s="23"/>
      <c r="P49" s="23">
        <v>430800</v>
      </c>
      <c r="Q49" s="23"/>
      <c r="R49" s="23">
        <v>430800</v>
      </c>
      <c r="S49" s="23"/>
      <c r="T49" s="23">
        <v>430800</v>
      </c>
      <c r="U49" s="23">
        <v>430800</v>
      </c>
      <c r="V49" s="23"/>
      <c r="W49" s="23">
        <v>430800</v>
      </c>
      <c r="X49" s="23"/>
      <c r="Y49" s="23">
        <v>430800</v>
      </c>
      <c r="Z49" s="23"/>
      <c r="AA49" s="23">
        <v>430800</v>
      </c>
      <c r="AB49" s="23"/>
      <c r="AC49" s="23">
        <v>430800</v>
      </c>
    </row>
    <row r="50" spans="1:29" ht="21" customHeight="1" outlineLevel="1">
      <c r="A50" s="26" t="s">
        <v>55</v>
      </c>
      <c r="B50" s="25" t="s">
        <v>56</v>
      </c>
      <c r="C50" s="23">
        <f>SUM(C51:C52)</f>
        <v>273000</v>
      </c>
      <c r="D50" s="23">
        <f>SUM(D51:D52)</f>
        <v>0</v>
      </c>
      <c r="E50" s="23">
        <f t="shared" si="2"/>
        <v>273000</v>
      </c>
      <c r="F50" s="23">
        <f>SUM(F51:F52)</f>
        <v>0</v>
      </c>
      <c r="G50" s="23">
        <f t="shared" si="2"/>
        <v>273000</v>
      </c>
      <c r="H50" s="23">
        <f>SUM(H51:H52)</f>
        <v>0</v>
      </c>
      <c r="I50" s="23">
        <f t="shared" si="3"/>
        <v>273000</v>
      </c>
      <c r="J50" s="23"/>
      <c r="K50" s="23">
        <f t="shared" si="0"/>
        <v>273000</v>
      </c>
      <c r="L50" s="23"/>
      <c r="M50" s="23">
        <f t="shared" si="1"/>
        <v>273000</v>
      </c>
      <c r="N50" s="23">
        <f>SUM(N51:N52)</f>
        <v>73000</v>
      </c>
      <c r="O50" s="23"/>
      <c r="P50" s="23">
        <f>SUM(P51:P52)</f>
        <v>73000</v>
      </c>
      <c r="Q50" s="23"/>
      <c r="R50" s="23">
        <f>SUM(R51:R52)</f>
        <v>73000</v>
      </c>
      <c r="S50" s="23"/>
      <c r="T50" s="23">
        <f>SUM(T51:T52)</f>
        <v>73000</v>
      </c>
      <c r="U50" s="23">
        <f>SUM(U51:U52)</f>
        <v>73000</v>
      </c>
      <c r="V50" s="23"/>
      <c r="W50" s="23">
        <f>SUM(W51:W52)</f>
        <v>73000</v>
      </c>
      <c r="X50" s="23"/>
      <c r="Y50" s="23">
        <f>SUM(Y51:Y52)</f>
        <v>73000</v>
      </c>
      <c r="Z50" s="23"/>
      <c r="AA50" s="23">
        <f>SUM(AA51:AA52)</f>
        <v>73000</v>
      </c>
      <c r="AB50" s="23"/>
      <c r="AC50" s="23">
        <f>SUM(AC51:AC52)</f>
        <v>73000</v>
      </c>
    </row>
    <row r="51" spans="1:29" ht="15" customHeight="1" outlineLevel="1">
      <c r="A51" s="24" t="s">
        <v>57</v>
      </c>
      <c r="B51" s="25" t="s">
        <v>58</v>
      </c>
      <c r="C51" s="23">
        <v>273000</v>
      </c>
      <c r="D51" s="23"/>
      <c r="E51" s="23">
        <f t="shared" si="2"/>
        <v>273000</v>
      </c>
      <c r="F51" s="23"/>
      <c r="G51" s="23">
        <f t="shared" si="2"/>
        <v>273000</v>
      </c>
      <c r="H51" s="23"/>
      <c r="I51" s="23">
        <f t="shared" si="3"/>
        <v>273000</v>
      </c>
      <c r="J51" s="23"/>
      <c r="K51" s="23">
        <f t="shared" si="0"/>
        <v>273000</v>
      </c>
      <c r="L51" s="23"/>
      <c r="M51" s="23">
        <f t="shared" si="1"/>
        <v>273000</v>
      </c>
      <c r="N51" s="23">
        <v>73000</v>
      </c>
      <c r="O51" s="23"/>
      <c r="P51" s="23">
        <v>73000</v>
      </c>
      <c r="Q51" s="23"/>
      <c r="R51" s="23">
        <v>73000</v>
      </c>
      <c r="S51" s="23"/>
      <c r="T51" s="23">
        <v>73000</v>
      </c>
      <c r="U51" s="23">
        <v>73000</v>
      </c>
      <c r="V51" s="23"/>
      <c r="W51" s="23">
        <v>73000</v>
      </c>
      <c r="X51" s="23"/>
      <c r="Y51" s="23">
        <v>73000</v>
      </c>
      <c r="Z51" s="23"/>
      <c r="AA51" s="23">
        <v>73000</v>
      </c>
      <c r="AB51" s="23"/>
      <c r="AC51" s="23">
        <v>73000</v>
      </c>
    </row>
    <row r="52" spans="1:29" ht="15" customHeight="1" outlineLevel="1">
      <c r="A52" s="24" t="s">
        <v>59</v>
      </c>
      <c r="B52" s="25" t="s">
        <v>60</v>
      </c>
      <c r="C52" s="23">
        <v>0</v>
      </c>
      <c r="D52" s="23"/>
      <c r="E52" s="23">
        <f t="shared" si="2"/>
        <v>0</v>
      </c>
      <c r="F52" s="23"/>
      <c r="G52" s="23">
        <f t="shared" si="2"/>
        <v>0</v>
      </c>
      <c r="H52" s="23"/>
      <c r="I52" s="23">
        <f t="shared" si="3"/>
        <v>0</v>
      </c>
      <c r="J52" s="23"/>
      <c r="K52" s="23">
        <f t="shared" si="0"/>
        <v>0</v>
      </c>
      <c r="L52" s="23"/>
      <c r="M52" s="23">
        <f t="shared" si="1"/>
        <v>0</v>
      </c>
      <c r="N52" s="23">
        <v>0</v>
      </c>
      <c r="O52" s="23"/>
      <c r="P52" s="23">
        <v>0</v>
      </c>
      <c r="Q52" s="23"/>
      <c r="R52" s="23">
        <v>0</v>
      </c>
      <c r="S52" s="23"/>
      <c r="T52" s="23">
        <v>0</v>
      </c>
      <c r="U52" s="23">
        <v>0</v>
      </c>
      <c r="V52" s="23"/>
      <c r="W52" s="23">
        <v>0</v>
      </c>
      <c r="X52" s="23"/>
      <c r="Y52" s="23">
        <v>0</v>
      </c>
      <c r="Z52" s="23"/>
      <c r="AA52" s="23">
        <v>0</v>
      </c>
      <c r="AB52" s="23"/>
      <c r="AC52" s="23">
        <v>0</v>
      </c>
    </row>
    <row r="53" spans="1:29" ht="17.25" customHeight="1" outlineLevel="1">
      <c r="A53" s="26" t="s">
        <v>61</v>
      </c>
      <c r="B53" s="25" t="s">
        <v>62</v>
      </c>
      <c r="C53" s="23">
        <f>SUM(C54:C55)</f>
        <v>1691700</v>
      </c>
      <c r="D53" s="23">
        <f>SUM(D54:D55)</f>
        <v>0</v>
      </c>
      <c r="E53" s="23">
        <f t="shared" si="2"/>
        <v>1691700</v>
      </c>
      <c r="F53" s="23">
        <f>SUM(F54:F55)</f>
        <v>0</v>
      </c>
      <c r="G53" s="23">
        <f t="shared" si="2"/>
        <v>1691700</v>
      </c>
      <c r="H53" s="23">
        <f>SUM(H54:H55)</f>
        <v>0</v>
      </c>
      <c r="I53" s="23">
        <f t="shared" si="3"/>
        <v>1691700</v>
      </c>
      <c r="J53" s="23"/>
      <c r="K53" s="23">
        <f t="shared" si="0"/>
        <v>1691700</v>
      </c>
      <c r="L53" s="23"/>
      <c r="M53" s="23">
        <f t="shared" si="1"/>
        <v>1691700</v>
      </c>
      <c r="N53" s="23">
        <f t="shared" ref="N53:U53" si="4">SUM(N54:N55)</f>
        <v>1577000</v>
      </c>
      <c r="O53" s="23"/>
      <c r="P53" s="23">
        <f t="shared" ref="P53:R53" si="5">SUM(P54:P55)</f>
        <v>1577000</v>
      </c>
      <c r="Q53" s="23"/>
      <c r="R53" s="23">
        <f t="shared" si="5"/>
        <v>1577000</v>
      </c>
      <c r="S53" s="23"/>
      <c r="T53" s="23">
        <f t="shared" ref="T53" si="6">SUM(T54:T55)</f>
        <v>1577000</v>
      </c>
      <c r="U53" s="23">
        <f t="shared" si="4"/>
        <v>1105</v>
      </c>
      <c r="V53" s="23"/>
      <c r="W53" s="23">
        <f t="shared" ref="W53:Y53" si="7">SUM(W54:W55)</f>
        <v>1105</v>
      </c>
      <c r="X53" s="23"/>
      <c r="Y53" s="23">
        <f t="shared" si="7"/>
        <v>1105</v>
      </c>
      <c r="Z53" s="23"/>
      <c r="AA53" s="23">
        <f t="shared" ref="AA53:AC53" si="8">SUM(AA54:AA55)</f>
        <v>1105</v>
      </c>
      <c r="AB53" s="23"/>
      <c r="AC53" s="23">
        <f t="shared" si="8"/>
        <v>1105</v>
      </c>
    </row>
    <row r="54" spans="1:29" ht="16.5" customHeight="1" outlineLevel="1">
      <c r="A54" s="24" t="s">
        <v>63</v>
      </c>
      <c r="B54" s="25" t="s">
        <v>64</v>
      </c>
      <c r="C54" s="23">
        <v>1619000</v>
      </c>
      <c r="D54" s="23"/>
      <c r="E54" s="23">
        <f t="shared" si="2"/>
        <v>1619000</v>
      </c>
      <c r="F54" s="23"/>
      <c r="G54" s="23">
        <f t="shared" si="2"/>
        <v>1619000</v>
      </c>
      <c r="H54" s="23"/>
      <c r="I54" s="23">
        <f t="shared" si="3"/>
        <v>1619000</v>
      </c>
      <c r="J54" s="23"/>
      <c r="K54" s="23">
        <f t="shared" si="0"/>
        <v>1619000</v>
      </c>
      <c r="L54" s="23"/>
      <c r="M54" s="23">
        <f t="shared" si="1"/>
        <v>1619000</v>
      </c>
      <c r="N54" s="23">
        <v>1577000</v>
      </c>
      <c r="O54" s="23"/>
      <c r="P54" s="23">
        <v>1577000</v>
      </c>
      <c r="Q54" s="23"/>
      <c r="R54" s="23">
        <v>1577000</v>
      </c>
      <c r="S54" s="23"/>
      <c r="T54" s="23">
        <v>1577000</v>
      </c>
      <c r="U54" s="23">
        <v>1105</v>
      </c>
      <c r="V54" s="23"/>
      <c r="W54" s="23">
        <v>1105</v>
      </c>
      <c r="X54" s="23"/>
      <c r="Y54" s="23">
        <v>1105</v>
      </c>
      <c r="Z54" s="23"/>
      <c r="AA54" s="23">
        <v>1105</v>
      </c>
      <c r="AB54" s="23"/>
      <c r="AC54" s="23">
        <v>1105</v>
      </c>
    </row>
    <row r="55" spans="1:29" ht="16.5" customHeight="1" outlineLevel="1">
      <c r="A55" s="24" t="s">
        <v>65</v>
      </c>
      <c r="B55" s="25" t="s">
        <v>66</v>
      </c>
      <c r="C55" s="23">
        <v>72700</v>
      </c>
      <c r="D55" s="23"/>
      <c r="E55" s="23">
        <f t="shared" si="2"/>
        <v>72700</v>
      </c>
      <c r="F55" s="23"/>
      <c r="G55" s="23">
        <f t="shared" si="2"/>
        <v>72700</v>
      </c>
      <c r="H55" s="23"/>
      <c r="I55" s="23">
        <f t="shared" si="3"/>
        <v>72700</v>
      </c>
      <c r="J55" s="23"/>
      <c r="K55" s="23">
        <f t="shared" si="0"/>
        <v>72700</v>
      </c>
      <c r="L55" s="23"/>
      <c r="M55" s="23">
        <f t="shared" si="1"/>
        <v>72700</v>
      </c>
      <c r="N55" s="23">
        <v>0</v>
      </c>
      <c r="O55" s="23"/>
      <c r="P55" s="23">
        <v>0</v>
      </c>
      <c r="Q55" s="23"/>
      <c r="R55" s="23">
        <v>0</v>
      </c>
      <c r="S55" s="23"/>
      <c r="T55" s="23">
        <v>0</v>
      </c>
      <c r="U55" s="23">
        <v>0</v>
      </c>
      <c r="V55" s="23"/>
      <c r="W55" s="23">
        <v>0</v>
      </c>
      <c r="X55" s="23"/>
      <c r="Y55" s="23">
        <v>0</v>
      </c>
      <c r="Z55" s="23"/>
      <c r="AA55" s="23">
        <v>0</v>
      </c>
      <c r="AB55" s="23"/>
      <c r="AC55" s="23">
        <v>0</v>
      </c>
    </row>
    <row r="56" spans="1:29" ht="20.25" customHeight="1" outlineLevel="1">
      <c r="A56" s="24" t="s">
        <v>67</v>
      </c>
      <c r="B56" s="25" t="s">
        <v>68</v>
      </c>
      <c r="C56" s="23">
        <v>1254000</v>
      </c>
      <c r="D56" s="23"/>
      <c r="E56" s="23">
        <f t="shared" si="2"/>
        <v>1254000</v>
      </c>
      <c r="F56" s="23"/>
      <c r="G56" s="23">
        <f t="shared" si="2"/>
        <v>1254000</v>
      </c>
      <c r="H56" s="23"/>
      <c r="I56" s="23">
        <f t="shared" si="3"/>
        <v>1254000</v>
      </c>
      <c r="J56" s="23"/>
      <c r="K56" s="23">
        <f t="shared" si="0"/>
        <v>1254000</v>
      </c>
      <c r="L56" s="23"/>
      <c r="M56" s="23">
        <f t="shared" si="1"/>
        <v>1254000</v>
      </c>
      <c r="N56" s="23">
        <v>1254000</v>
      </c>
      <c r="O56" s="23"/>
      <c r="P56" s="23">
        <v>1254000</v>
      </c>
      <c r="Q56" s="23"/>
      <c r="R56" s="23">
        <v>1254000</v>
      </c>
      <c r="S56" s="23"/>
      <c r="T56" s="23">
        <v>1254000</v>
      </c>
      <c r="U56" s="23">
        <v>1254000</v>
      </c>
      <c r="V56" s="23"/>
      <c r="W56" s="23">
        <v>1254000</v>
      </c>
      <c r="X56" s="23"/>
      <c r="Y56" s="23">
        <v>1254000</v>
      </c>
      <c r="Z56" s="23"/>
      <c r="AA56" s="23">
        <v>1254000</v>
      </c>
      <c r="AB56" s="23"/>
      <c r="AC56" s="23">
        <v>1254000</v>
      </c>
    </row>
    <row r="57" spans="1:29" s="27" customFormat="1" ht="21" customHeight="1">
      <c r="A57" s="19" t="s">
        <v>69</v>
      </c>
      <c r="B57" s="20" t="s">
        <v>70</v>
      </c>
      <c r="C57" s="21">
        <f>C58+C157</f>
        <v>978714234.49000001</v>
      </c>
      <c r="D57" s="21">
        <f>D58+D157</f>
        <v>333421814.31999999</v>
      </c>
      <c r="E57" s="21">
        <f>E58+E157</f>
        <v>1312136048.8099999</v>
      </c>
      <c r="F57" s="21">
        <f>F58+F157+F158+F159</f>
        <v>63834721.149999999</v>
      </c>
      <c r="G57" s="21">
        <f>G58+G157+G158+G159</f>
        <v>1376970769.96</v>
      </c>
      <c r="H57" s="21">
        <f>H58+H157+H158+H159</f>
        <v>34926579.140000001</v>
      </c>
      <c r="I57" s="21">
        <f>I58+I157+I158+I159</f>
        <v>1411897349.0999999</v>
      </c>
      <c r="J57" s="21">
        <f t="shared" ref="J57:K57" si="9">J58+J157+J158+J159</f>
        <v>10174000</v>
      </c>
      <c r="K57" s="21">
        <f t="shared" si="9"/>
        <v>1422071349.0999999</v>
      </c>
      <c r="L57" s="21">
        <f t="shared" ref="L57:M57" si="10">L58+L157+L158+L159</f>
        <v>21553471.609999999</v>
      </c>
      <c r="M57" s="21">
        <f t="shared" si="10"/>
        <v>1443624820.7099998</v>
      </c>
      <c r="N57" s="21">
        <f t="shared" ref="N57:AA57" si="11">N58+N157</f>
        <v>1197636742.73</v>
      </c>
      <c r="O57" s="21">
        <f t="shared" si="11"/>
        <v>295895335.54000002</v>
      </c>
      <c r="P57" s="21">
        <f t="shared" si="11"/>
        <v>1493532078.27</v>
      </c>
      <c r="Q57" s="21">
        <f t="shared" si="11"/>
        <v>-70531955.180000007</v>
      </c>
      <c r="R57" s="21">
        <f t="shared" si="11"/>
        <v>1423000123.0899999</v>
      </c>
      <c r="S57" s="21">
        <f t="shared" ref="S57:T57" si="12">S58+S157</f>
        <v>30677700</v>
      </c>
      <c r="T57" s="21">
        <f t="shared" si="12"/>
        <v>1453677823.0899999</v>
      </c>
      <c r="U57" s="21">
        <f t="shared" si="11"/>
        <v>1749222671.52</v>
      </c>
      <c r="V57" s="21">
        <f t="shared" si="11"/>
        <v>17521548.330000002</v>
      </c>
      <c r="W57" s="21">
        <f t="shared" si="11"/>
        <v>1766744219.8499999</v>
      </c>
      <c r="X57" s="21">
        <f t="shared" si="11"/>
        <v>222222222.22</v>
      </c>
      <c r="Y57" s="21">
        <f t="shared" si="11"/>
        <v>1988966442.0699999</v>
      </c>
      <c r="Z57" s="21">
        <f t="shared" si="11"/>
        <v>-141299182.34999999</v>
      </c>
      <c r="AA57" s="21">
        <f t="shared" si="11"/>
        <v>1847667259.72</v>
      </c>
      <c r="AB57" s="21">
        <f t="shared" ref="AB57:AC57" si="13">AB58+AB157</f>
        <v>-56460527.820000008</v>
      </c>
      <c r="AC57" s="21">
        <f t="shared" si="13"/>
        <v>1791206731.9000001</v>
      </c>
    </row>
    <row r="58" spans="1:29" ht="29.25" customHeight="1">
      <c r="A58" s="24" t="s">
        <v>71</v>
      </c>
      <c r="B58" s="25" t="s">
        <v>72</v>
      </c>
      <c r="C58" s="23">
        <f t="shared" ref="C58:O58" si="14">C59+C62+C126+C143</f>
        <v>973182922.49000001</v>
      </c>
      <c r="D58" s="23">
        <f t="shared" si="14"/>
        <v>333421814.31999999</v>
      </c>
      <c r="E58" s="23">
        <f t="shared" si="14"/>
        <v>1306604736.8099999</v>
      </c>
      <c r="F58" s="23">
        <f t="shared" si="14"/>
        <v>59276717.75</v>
      </c>
      <c r="G58" s="23">
        <f t="shared" si="14"/>
        <v>1366881454.5599999</v>
      </c>
      <c r="H58" s="23">
        <f t="shared" si="14"/>
        <v>34926579.140000001</v>
      </c>
      <c r="I58" s="23">
        <f t="shared" si="14"/>
        <v>1401808033.6999998</v>
      </c>
      <c r="J58" s="23">
        <f t="shared" si="14"/>
        <v>10174000</v>
      </c>
      <c r="K58" s="23">
        <f t="shared" si="0"/>
        <v>1411982033.6999998</v>
      </c>
      <c r="L58" s="23">
        <f t="shared" ref="L58" si="15">L59+L62+L126+L143</f>
        <v>21553471.609999999</v>
      </c>
      <c r="M58" s="23">
        <f t="shared" ref="M58" si="16">K58+L58</f>
        <v>1433535505.3099997</v>
      </c>
      <c r="N58" s="23">
        <f t="shared" si="14"/>
        <v>1197636742.73</v>
      </c>
      <c r="O58" s="23">
        <f t="shared" si="14"/>
        <v>295895335.54000002</v>
      </c>
      <c r="P58" s="23">
        <f t="shared" ref="P58:P157" si="17">SUM(N58:O58)</f>
        <v>1493532078.27</v>
      </c>
      <c r="Q58" s="23">
        <f>Q59+Q62+Q126+Q143</f>
        <v>-70531955.180000007</v>
      </c>
      <c r="R58" s="23">
        <f t="shared" ref="R58" si="18">SUM(P58:Q58)</f>
        <v>1423000123.0899999</v>
      </c>
      <c r="S58" s="23">
        <f>S59+S62+S126+S143</f>
        <v>30677700</v>
      </c>
      <c r="T58" s="23">
        <f t="shared" ref="T58" si="19">SUM(R58:S58)</f>
        <v>1453677823.0899999</v>
      </c>
      <c r="U58" s="23">
        <f t="shared" ref="U58:AA58" si="20">U59+U62+U126+U143</f>
        <v>1749222671.52</v>
      </c>
      <c r="V58" s="23">
        <f t="shared" si="20"/>
        <v>17521548.330000002</v>
      </c>
      <c r="W58" s="23">
        <f t="shared" si="20"/>
        <v>1766744219.8499999</v>
      </c>
      <c r="X58" s="23">
        <f t="shared" si="20"/>
        <v>222222222.22</v>
      </c>
      <c r="Y58" s="23">
        <f t="shared" si="20"/>
        <v>1988966442.0699999</v>
      </c>
      <c r="Z58" s="23">
        <f t="shared" si="20"/>
        <v>-141299182.34999999</v>
      </c>
      <c r="AA58" s="23">
        <f t="shared" si="20"/>
        <v>1847667259.72</v>
      </c>
      <c r="AB58" s="23">
        <f t="shared" ref="AB58:AC58" si="21">AB59+AB62+AB126+AB143</f>
        <v>-56460527.820000008</v>
      </c>
      <c r="AC58" s="23">
        <f t="shared" si="21"/>
        <v>1791206731.9000001</v>
      </c>
    </row>
    <row r="59" spans="1:29" ht="18.75" customHeight="1">
      <c r="A59" s="22" t="s">
        <v>73</v>
      </c>
      <c r="B59" s="25" t="s">
        <v>74</v>
      </c>
      <c r="C59" s="23">
        <f>C60</f>
        <v>48709400</v>
      </c>
      <c r="D59" s="23"/>
      <c r="E59" s="23">
        <f t="shared" si="2"/>
        <v>48709400</v>
      </c>
      <c r="F59" s="23"/>
      <c r="G59" s="23">
        <f>E59</f>
        <v>48709400</v>
      </c>
      <c r="H59" s="23"/>
      <c r="I59" s="23">
        <f>G59</f>
        <v>48709400</v>
      </c>
      <c r="J59" s="23">
        <f>SUM(J60:J61)</f>
        <v>3100000</v>
      </c>
      <c r="K59" s="23">
        <f>SUM(K60:K61)</f>
        <v>51809400</v>
      </c>
      <c r="L59" s="23">
        <f>SUM(L60:L61)</f>
        <v>0</v>
      </c>
      <c r="M59" s="23">
        <f>SUM(M60:M61)</f>
        <v>51809400</v>
      </c>
      <c r="N59" s="23">
        <f>N60</f>
        <v>38977200</v>
      </c>
      <c r="O59" s="23">
        <f t="shared" ref="O59:T59" si="22">O60</f>
        <v>0</v>
      </c>
      <c r="P59" s="23">
        <f t="shared" si="22"/>
        <v>38977200</v>
      </c>
      <c r="Q59" s="23">
        <f t="shared" si="22"/>
        <v>0</v>
      </c>
      <c r="R59" s="23">
        <f t="shared" si="22"/>
        <v>38977200</v>
      </c>
      <c r="S59" s="23">
        <f t="shared" si="22"/>
        <v>0</v>
      </c>
      <c r="T59" s="23">
        <f t="shared" si="22"/>
        <v>38977200</v>
      </c>
      <c r="U59" s="23">
        <f>U60</f>
        <v>10600</v>
      </c>
      <c r="V59" s="23"/>
      <c r="W59" s="23">
        <f t="shared" ref="W59:W157" si="23">SUM(U59:V59)</f>
        <v>10600</v>
      </c>
      <c r="X59" s="23"/>
      <c r="Y59" s="23">
        <f t="shared" ref="Y59:Y60" si="24">SUM(W59:X59)</f>
        <v>10600</v>
      </c>
      <c r="Z59" s="23"/>
      <c r="AA59" s="23">
        <f t="shared" ref="AA59:AA60" si="25">SUM(Y59:Z59)</f>
        <v>10600</v>
      </c>
      <c r="AB59" s="23"/>
      <c r="AC59" s="23">
        <f t="shared" ref="AC59:AC60" si="26">SUM(AA59:AB59)</f>
        <v>10600</v>
      </c>
    </row>
    <row r="60" spans="1:29" ht="15" customHeight="1">
      <c r="A60" s="24" t="s">
        <v>75</v>
      </c>
      <c r="B60" s="25" t="s">
        <v>76</v>
      </c>
      <c r="C60" s="23">
        <v>48709400</v>
      </c>
      <c r="D60" s="23"/>
      <c r="E60" s="23">
        <f t="shared" si="2"/>
        <v>48709400</v>
      </c>
      <c r="F60" s="23"/>
      <c r="G60" s="23">
        <f t="shared" ref="G60:G63" si="27">E60</f>
        <v>48709400</v>
      </c>
      <c r="H60" s="23"/>
      <c r="I60" s="23">
        <f t="shared" ref="I60" si="28">G60</f>
        <v>48709400</v>
      </c>
      <c r="J60" s="23"/>
      <c r="K60" s="23">
        <f t="shared" si="0"/>
        <v>48709400</v>
      </c>
      <c r="L60" s="23"/>
      <c r="M60" s="23">
        <f t="shared" ref="M60" si="29">K60+L60</f>
        <v>48709400</v>
      </c>
      <c r="N60" s="23">
        <v>38977200</v>
      </c>
      <c r="O60" s="23"/>
      <c r="P60" s="23">
        <f t="shared" si="17"/>
        <v>38977200</v>
      </c>
      <c r="Q60" s="23"/>
      <c r="R60" s="23">
        <f t="shared" ref="R60" si="30">SUM(P60:Q60)</f>
        <v>38977200</v>
      </c>
      <c r="S60" s="23"/>
      <c r="T60" s="23">
        <f t="shared" ref="T60" si="31">SUM(R60:S60)</f>
        <v>38977200</v>
      </c>
      <c r="U60" s="23">
        <v>10600</v>
      </c>
      <c r="V60" s="23"/>
      <c r="W60" s="23">
        <f t="shared" si="23"/>
        <v>10600</v>
      </c>
      <c r="X60" s="23"/>
      <c r="Y60" s="23">
        <f t="shared" si="24"/>
        <v>10600</v>
      </c>
      <c r="Z60" s="23"/>
      <c r="AA60" s="23">
        <f t="shared" si="25"/>
        <v>10600</v>
      </c>
      <c r="AB60" s="23"/>
      <c r="AC60" s="23">
        <f t="shared" si="26"/>
        <v>10600</v>
      </c>
    </row>
    <row r="61" spans="1:29" ht="25.9" customHeight="1">
      <c r="A61" s="24" t="s">
        <v>196</v>
      </c>
      <c r="B61" s="25" t="s">
        <v>197</v>
      </c>
      <c r="C61" s="23"/>
      <c r="D61" s="23"/>
      <c r="E61" s="23"/>
      <c r="F61" s="23"/>
      <c r="G61" s="23"/>
      <c r="H61" s="23"/>
      <c r="I61" s="23"/>
      <c r="J61" s="23">
        <v>3100000</v>
      </c>
      <c r="K61" s="23">
        <f>J61</f>
        <v>3100000</v>
      </c>
      <c r="L61" s="23"/>
      <c r="M61" s="23">
        <v>3100000</v>
      </c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</row>
    <row r="62" spans="1:29" ht="28.5" customHeight="1">
      <c r="A62" s="22" t="s">
        <v>77</v>
      </c>
      <c r="B62" s="25" t="s">
        <v>78</v>
      </c>
      <c r="C62" s="23">
        <f>SUM(C63:C92)</f>
        <v>258895922.49000001</v>
      </c>
      <c r="D62" s="23">
        <f t="shared" ref="D62" si="32">SUM(D63:D92)</f>
        <v>332754147.98000002</v>
      </c>
      <c r="E62" s="23">
        <f>SUM(E63:E109)</f>
        <v>591650070.47000003</v>
      </c>
      <c r="F62" s="23">
        <f>SUM(F63:F115)</f>
        <v>41769999.57</v>
      </c>
      <c r="G62" s="23">
        <f>SUM(G63:G123)</f>
        <v>634420070.03999996</v>
      </c>
      <c r="H62" s="23">
        <f>SUM(H63:H123)</f>
        <v>34370236.369999997</v>
      </c>
      <c r="I62" s="23">
        <f>SUM(I63:I123)</f>
        <v>668790306.40999997</v>
      </c>
      <c r="J62" s="23">
        <f t="shared" ref="J62:AA62" si="33">SUM(J63:J123)</f>
        <v>0</v>
      </c>
      <c r="K62" s="23">
        <f t="shared" si="0"/>
        <v>668790306.40999997</v>
      </c>
      <c r="L62" s="23">
        <f>SUM(L63:L125)</f>
        <v>6854896.6100000003</v>
      </c>
      <c r="M62" s="70">
        <f>SUM(M63:M125)</f>
        <v>675645203.01999998</v>
      </c>
      <c r="N62" s="23">
        <f t="shared" si="33"/>
        <v>455259342.73000002</v>
      </c>
      <c r="O62" s="23">
        <f t="shared" si="33"/>
        <v>295402637.16000003</v>
      </c>
      <c r="P62" s="23">
        <f t="shared" si="33"/>
        <v>750661979.88999999</v>
      </c>
      <c r="Q62" s="23">
        <f t="shared" si="33"/>
        <v>-70531955.180000007</v>
      </c>
      <c r="R62" s="23">
        <f t="shared" si="33"/>
        <v>680130024.71000004</v>
      </c>
      <c r="S62" s="23">
        <f t="shared" ref="S62:T62" si="34">SUM(S63:S123)</f>
        <v>0</v>
      </c>
      <c r="T62" s="23">
        <f t="shared" si="34"/>
        <v>680130024.71000004</v>
      </c>
      <c r="U62" s="23">
        <f t="shared" si="33"/>
        <v>1014107471.52</v>
      </c>
      <c r="V62" s="23">
        <f t="shared" si="33"/>
        <v>17019282.07</v>
      </c>
      <c r="W62" s="23">
        <f t="shared" si="33"/>
        <v>1031126753.59</v>
      </c>
      <c r="X62" s="23">
        <f t="shared" si="33"/>
        <v>222222222.22</v>
      </c>
      <c r="Y62" s="23">
        <f t="shared" si="33"/>
        <v>1253348975.8099999</v>
      </c>
      <c r="Z62" s="23">
        <f t="shared" si="33"/>
        <v>-141299182.34999999</v>
      </c>
      <c r="AA62" s="23">
        <f t="shared" si="33"/>
        <v>1112049793.46</v>
      </c>
      <c r="AB62" s="23">
        <f t="shared" ref="AB62:AC62" si="35">SUM(AB63:AB123)</f>
        <v>-87005427.820000008</v>
      </c>
      <c r="AC62" s="23">
        <f t="shared" si="35"/>
        <v>1025044365.6400001</v>
      </c>
    </row>
    <row r="63" spans="1:29" ht="63.75" customHeight="1">
      <c r="A63" s="24" t="s">
        <v>79</v>
      </c>
      <c r="B63" s="25" t="s">
        <v>80</v>
      </c>
      <c r="C63" s="23">
        <v>5365800</v>
      </c>
      <c r="D63" s="23">
        <v>-50</v>
      </c>
      <c r="E63" s="23">
        <f t="shared" si="2"/>
        <v>5365750</v>
      </c>
      <c r="F63" s="23"/>
      <c r="G63" s="23">
        <f t="shared" si="27"/>
        <v>5365750</v>
      </c>
      <c r="H63" s="23"/>
      <c r="I63" s="23">
        <f t="shared" ref="I63" si="36">G63</f>
        <v>5365750</v>
      </c>
      <c r="J63" s="23"/>
      <c r="K63" s="23">
        <f t="shared" si="0"/>
        <v>5365750</v>
      </c>
      <c r="L63" s="23"/>
      <c r="M63" s="23">
        <f t="shared" ref="M63:M132" si="37">K63+L63</f>
        <v>5365750</v>
      </c>
      <c r="N63" s="23">
        <v>5548000</v>
      </c>
      <c r="O63" s="23"/>
      <c r="P63" s="23">
        <f t="shared" si="17"/>
        <v>5548000</v>
      </c>
      <c r="Q63" s="23"/>
      <c r="R63" s="23">
        <f t="shared" ref="R63:R65" si="38">SUM(P63:Q63)</f>
        <v>5548000</v>
      </c>
      <c r="S63" s="23"/>
      <c r="T63" s="23">
        <f t="shared" ref="T63" si="39">SUM(R63:S63)</f>
        <v>5548000</v>
      </c>
      <c r="U63" s="23">
        <v>5769500</v>
      </c>
      <c r="V63" s="23"/>
      <c r="W63" s="23">
        <f t="shared" si="23"/>
        <v>5769500</v>
      </c>
      <c r="X63" s="23"/>
      <c r="Y63" s="23">
        <f t="shared" ref="Y63:Y65" si="40">SUM(W63:X63)</f>
        <v>5769500</v>
      </c>
      <c r="Z63" s="23"/>
      <c r="AA63" s="23">
        <f t="shared" ref="AA63:AA65" si="41">SUM(Y63:Z63)</f>
        <v>5769500</v>
      </c>
      <c r="AB63" s="23"/>
      <c r="AC63" s="23">
        <f t="shared" ref="AC63" si="42">SUM(AA63:AB63)</f>
        <v>5769500</v>
      </c>
    </row>
    <row r="64" spans="1:29" ht="72" customHeight="1">
      <c r="A64" s="28" t="s">
        <v>81</v>
      </c>
      <c r="B64" s="25" t="s">
        <v>82</v>
      </c>
      <c r="C64" s="23">
        <v>0</v>
      </c>
      <c r="D64" s="23"/>
      <c r="E64" s="23">
        <f t="shared" si="2"/>
        <v>0</v>
      </c>
      <c r="F64" s="23"/>
      <c r="G64" s="23">
        <f>E64</f>
        <v>0</v>
      </c>
      <c r="H64" s="23"/>
      <c r="I64" s="23">
        <f>G64</f>
        <v>0</v>
      </c>
      <c r="J64" s="23"/>
      <c r="K64" s="23">
        <f t="shared" si="0"/>
        <v>0</v>
      </c>
      <c r="L64" s="23"/>
      <c r="M64" s="23">
        <f t="shared" si="37"/>
        <v>0</v>
      </c>
      <c r="N64" s="23">
        <v>97644600</v>
      </c>
      <c r="O64" s="23">
        <v>-4.33</v>
      </c>
      <c r="P64" s="23">
        <f t="shared" si="17"/>
        <v>97644595.670000002</v>
      </c>
      <c r="Q64" s="23">
        <v>-69189560.670000002</v>
      </c>
      <c r="R64" s="23">
        <f t="shared" si="38"/>
        <v>28455035</v>
      </c>
      <c r="S64" s="23"/>
      <c r="T64" s="23">
        <f>R64</f>
        <v>28455035</v>
      </c>
      <c r="U64" s="23">
        <v>593818200</v>
      </c>
      <c r="V64" s="23">
        <v>-62.26</v>
      </c>
      <c r="W64" s="23">
        <f t="shared" si="23"/>
        <v>593818137.74000001</v>
      </c>
      <c r="X64" s="23"/>
      <c r="Y64" s="23">
        <f t="shared" si="40"/>
        <v>593818137.74000001</v>
      </c>
      <c r="Z64" s="23">
        <v>-504673172.74000001</v>
      </c>
      <c r="AA64" s="23">
        <f t="shared" si="41"/>
        <v>89144965</v>
      </c>
      <c r="AB64" s="23"/>
      <c r="AC64" s="23">
        <f>AA64</f>
        <v>89144965</v>
      </c>
    </row>
    <row r="65" spans="1:29" ht="63.75" customHeight="1">
      <c r="A65" s="28" t="s">
        <v>83</v>
      </c>
      <c r="B65" s="25" t="s">
        <v>84</v>
      </c>
      <c r="C65" s="23"/>
      <c r="D65" s="23"/>
      <c r="E65" s="23"/>
      <c r="F65" s="23"/>
      <c r="G65" s="23"/>
      <c r="H65" s="23"/>
      <c r="I65" s="23"/>
      <c r="J65" s="23"/>
      <c r="K65" s="23">
        <f t="shared" si="0"/>
        <v>0</v>
      </c>
      <c r="L65" s="23"/>
      <c r="M65" s="23">
        <f t="shared" si="37"/>
        <v>0</v>
      </c>
      <c r="N65" s="23">
        <v>1893100</v>
      </c>
      <c r="O65" s="23">
        <v>9.51</v>
      </c>
      <c r="P65" s="23">
        <f t="shared" si="17"/>
        <v>1893109.51</v>
      </c>
      <c r="Q65" s="23">
        <v>-1342394.51</v>
      </c>
      <c r="R65" s="23">
        <f t="shared" si="38"/>
        <v>550715</v>
      </c>
      <c r="S65" s="23"/>
      <c r="T65" s="23">
        <f>R65</f>
        <v>550715</v>
      </c>
      <c r="U65" s="23">
        <v>11512800</v>
      </c>
      <c r="V65" s="23">
        <v>0.63</v>
      </c>
      <c r="W65" s="23">
        <f t="shared" si="23"/>
        <v>11512800.630000001</v>
      </c>
      <c r="X65" s="23"/>
      <c r="Y65" s="23">
        <f t="shared" si="40"/>
        <v>11512800.630000001</v>
      </c>
      <c r="Z65" s="23">
        <v>-9783515.6300000008</v>
      </c>
      <c r="AA65" s="23">
        <f t="shared" si="41"/>
        <v>1729285</v>
      </c>
      <c r="AB65" s="23"/>
      <c r="AC65" s="23">
        <f t="shared" ref="AC65" si="43">AA65</f>
        <v>1729285</v>
      </c>
    </row>
    <row r="66" spans="1:29" ht="81.75" customHeight="1">
      <c r="A66" s="28" t="s">
        <v>85</v>
      </c>
      <c r="B66" s="25" t="s">
        <v>82</v>
      </c>
      <c r="C66" s="23"/>
      <c r="D66" s="23"/>
      <c r="E66" s="23"/>
      <c r="F66" s="23"/>
      <c r="G66" s="23"/>
      <c r="H66" s="23"/>
      <c r="I66" s="23"/>
      <c r="J66" s="23"/>
      <c r="K66" s="23">
        <f t="shared" si="0"/>
        <v>0</v>
      </c>
      <c r="L66" s="23"/>
      <c r="M66" s="23">
        <f t="shared" si="37"/>
        <v>0</v>
      </c>
      <c r="N66" s="23"/>
      <c r="O66" s="23"/>
      <c r="P66" s="23"/>
      <c r="Q66" s="23"/>
      <c r="R66" s="23"/>
      <c r="S66" s="23"/>
      <c r="T66" s="23"/>
      <c r="U66" s="23"/>
      <c r="V66" s="29"/>
      <c r="W66" s="23"/>
      <c r="X66" s="23"/>
      <c r="Y66" s="23"/>
      <c r="Z66" s="23">
        <v>361229801.24000001</v>
      </c>
      <c r="AA66" s="23">
        <f>Z66</f>
        <v>361229801.24000001</v>
      </c>
      <c r="AB66" s="23">
        <v>-85518975.780000001</v>
      </c>
      <c r="AC66" s="23">
        <f>AA66+AB66</f>
        <v>275710825.46000004</v>
      </c>
    </row>
    <row r="67" spans="1:29" ht="63.75" customHeight="1">
      <c r="A67" s="28" t="s">
        <v>86</v>
      </c>
      <c r="B67" s="25" t="s">
        <v>84</v>
      </c>
      <c r="C67" s="30"/>
      <c r="D67" s="30"/>
      <c r="E67" s="30"/>
      <c r="F67" s="31"/>
      <c r="G67" s="31"/>
      <c r="H67" s="31"/>
      <c r="I67" s="31"/>
      <c r="J67" s="31"/>
      <c r="K67" s="23">
        <f t="shared" si="0"/>
        <v>0</v>
      </c>
      <c r="L67" s="77"/>
      <c r="M67" s="23">
        <f t="shared" si="37"/>
        <v>0</v>
      </c>
      <c r="N67" s="32"/>
      <c r="O67" s="32"/>
      <c r="P67" s="23"/>
      <c r="Q67" s="33"/>
      <c r="R67" s="23"/>
      <c r="S67" s="23"/>
      <c r="T67" s="23"/>
      <c r="U67" s="33"/>
      <c r="V67" s="34"/>
      <c r="W67" s="23"/>
      <c r="X67" s="32"/>
      <c r="Y67" s="23"/>
      <c r="Z67" s="33">
        <v>7003434.9199999999</v>
      </c>
      <c r="AA67" s="23">
        <f>Z67</f>
        <v>7003434.9199999999</v>
      </c>
      <c r="AB67" s="33">
        <v>-1486452.04</v>
      </c>
      <c r="AC67" s="23">
        <f>AA67+AB67</f>
        <v>5516982.8799999999</v>
      </c>
    </row>
    <row r="68" spans="1:29" ht="42.6" customHeight="1">
      <c r="A68" s="28" t="s">
        <v>87</v>
      </c>
      <c r="B68" s="25" t="s">
        <v>88</v>
      </c>
      <c r="C68" s="35"/>
      <c r="D68" s="35"/>
      <c r="E68" s="36"/>
      <c r="F68" s="35"/>
      <c r="G68" s="35"/>
      <c r="H68" s="35">
        <v>1465524</v>
      </c>
      <c r="I68" s="35">
        <f>H68</f>
        <v>1465524</v>
      </c>
      <c r="J68" s="35"/>
      <c r="K68" s="23">
        <f t="shared" si="0"/>
        <v>1465524</v>
      </c>
      <c r="L68" s="35"/>
      <c r="M68" s="23">
        <f t="shared" si="37"/>
        <v>1465524</v>
      </c>
      <c r="N68" s="35"/>
      <c r="O68" s="35"/>
      <c r="P68" s="36"/>
      <c r="Q68" s="35"/>
      <c r="R68" s="36"/>
      <c r="S68" s="35"/>
      <c r="T68" s="36"/>
      <c r="U68" s="35"/>
      <c r="V68" s="35"/>
      <c r="W68" s="36"/>
      <c r="X68" s="35"/>
      <c r="Y68" s="36"/>
      <c r="Z68" s="35"/>
      <c r="AA68" s="36"/>
      <c r="AB68" s="35"/>
      <c r="AC68" s="36"/>
    </row>
    <row r="69" spans="1:29" ht="40.9" customHeight="1">
      <c r="A69" s="28" t="s">
        <v>89</v>
      </c>
      <c r="B69" s="25" t="s">
        <v>90</v>
      </c>
      <c r="C69" s="23"/>
      <c r="D69" s="23">
        <v>11127171</v>
      </c>
      <c r="E69" s="23">
        <f t="shared" si="2"/>
        <v>11127171</v>
      </c>
      <c r="F69" s="23"/>
      <c r="G69" s="23">
        <f t="shared" ref="G69:G145" si="44">E69</f>
        <v>11127171</v>
      </c>
      <c r="H69" s="23"/>
      <c r="I69" s="23">
        <f t="shared" ref="I69:I83" si="45">G69</f>
        <v>11127171</v>
      </c>
      <c r="J69" s="23"/>
      <c r="K69" s="23">
        <f t="shared" si="0"/>
        <v>11127171</v>
      </c>
      <c r="L69" s="23"/>
      <c r="M69" s="23">
        <f t="shared" si="37"/>
        <v>11127171</v>
      </c>
      <c r="N69" s="23"/>
      <c r="O69" s="23"/>
      <c r="P69" s="23">
        <f t="shared" si="17"/>
        <v>0</v>
      </c>
      <c r="Q69" s="23"/>
      <c r="R69" s="23">
        <f t="shared" ref="R69:R83" si="46">SUM(P69:Q69)</f>
        <v>0</v>
      </c>
      <c r="S69" s="23"/>
      <c r="T69" s="23">
        <f t="shared" ref="T69" si="47">SUM(R69:S69)</f>
        <v>0</v>
      </c>
      <c r="U69" s="23"/>
      <c r="V69" s="23"/>
      <c r="W69" s="23">
        <f t="shared" si="23"/>
        <v>0</v>
      </c>
      <c r="X69" s="23"/>
      <c r="Y69" s="23">
        <f t="shared" ref="Y69:Y83" si="48">SUM(W69:X69)</f>
        <v>0</v>
      </c>
      <c r="Z69" s="23"/>
      <c r="AA69" s="23">
        <f t="shared" ref="AA69:AA83" si="49">SUM(Y69:Z69)</f>
        <v>0</v>
      </c>
      <c r="AB69" s="23"/>
      <c r="AC69" s="23">
        <f t="shared" ref="AC69:AC70" si="50">SUM(AA69:AB69)</f>
        <v>0</v>
      </c>
    </row>
    <row r="70" spans="1:29" ht="27.75" customHeight="1">
      <c r="A70" s="28" t="s">
        <v>91</v>
      </c>
      <c r="B70" s="25" t="s">
        <v>92</v>
      </c>
      <c r="C70" s="23"/>
      <c r="D70" s="23"/>
      <c r="E70" s="23"/>
      <c r="F70" s="23"/>
      <c r="G70" s="23"/>
      <c r="H70" s="23">
        <v>13397959.199999999</v>
      </c>
      <c r="I70" s="23">
        <f>H70</f>
        <v>13397959.199999999</v>
      </c>
      <c r="J70" s="23"/>
      <c r="K70" s="23">
        <f t="shared" si="0"/>
        <v>13397959.199999999</v>
      </c>
      <c r="L70" s="23"/>
      <c r="M70" s="23">
        <f t="shared" si="37"/>
        <v>13397959.199999999</v>
      </c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>
        <f t="shared" si="49"/>
        <v>0</v>
      </c>
      <c r="AB70" s="23"/>
      <c r="AC70" s="23">
        <f t="shared" si="50"/>
        <v>0</v>
      </c>
    </row>
    <row r="71" spans="1:29" ht="27.75" customHeight="1">
      <c r="A71" s="73" t="s">
        <v>204</v>
      </c>
      <c r="B71" s="69" t="s">
        <v>205</v>
      </c>
      <c r="C71" s="23"/>
      <c r="D71" s="23"/>
      <c r="E71" s="23"/>
      <c r="F71" s="23"/>
      <c r="G71" s="23"/>
      <c r="H71" s="23"/>
      <c r="I71" s="23"/>
      <c r="J71" s="23"/>
      <c r="K71" s="23"/>
      <c r="L71" s="23">
        <v>8273007.6100000003</v>
      </c>
      <c r="M71" s="23">
        <f t="shared" si="37"/>
        <v>8273007.6100000003</v>
      </c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</row>
    <row r="72" spans="1:29" ht="27.75" customHeight="1">
      <c r="A72" s="28" t="s">
        <v>93</v>
      </c>
      <c r="B72" s="25" t="s">
        <v>94</v>
      </c>
      <c r="C72" s="23"/>
      <c r="D72" s="23"/>
      <c r="E72" s="23"/>
      <c r="F72" s="23"/>
      <c r="G72" s="23"/>
      <c r="H72" s="23"/>
      <c r="I72" s="23"/>
      <c r="J72" s="23"/>
      <c r="K72" s="23">
        <f t="shared" si="0"/>
        <v>0</v>
      </c>
      <c r="L72" s="23"/>
      <c r="M72" s="23">
        <f t="shared" si="37"/>
        <v>0</v>
      </c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>
        <v>4924269.8600000003</v>
      </c>
      <c r="AA72" s="23">
        <f t="shared" si="49"/>
        <v>4924269.8600000003</v>
      </c>
      <c r="AB72" s="23"/>
      <c r="AC72" s="23">
        <f>AA72</f>
        <v>4924269.8600000003</v>
      </c>
    </row>
    <row r="73" spans="1:29" ht="42" customHeight="1">
      <c r="A73" s="28" t="s">
        <v>95</v>
      </c>
      <c r="B73" s="25" t="s">
        <v>96</v>
      </c>
      <c r="C73" s="23"/>
      <c r="D73" s="23"/>
      <c r="E73" s="23">
        <f t="shared" si="2"/>
        <v>0</v>
      </c>
      <c r="F73" s="23"/>
      <c r="G73" s="23">
        <f t="shared" si="44"/>
        <v>0</v>
      </c>
      <c r="H73" s="23"/>
      <c r="I73" s="23">
        <f t="shared" si="45"/>
        <v>0</v>
      </c>
      <c r="J73" s="23"/>
      <c r="K73" s="23">
        <f t="shared" si="0"/>
        <v>0</v>
      </c>
      <c r="L73" s="23"/>
      <c r="M73" s="23">
        <f t="shared" si="37"/>
        <v>0</v>
      </c>
      <c r="N73" s="23"/>
      <c r="O73" s="23">
        <v>1250000</v>
      </c>
      <c r="P73" s="23">
        <f t="shared" si="17"/>
        <v>1250000</v>
      </c>
      <c r="Q73" s="23"/>
      <c r="R73" s="23">
        <f t="shared" si="46"/>
        <v>1250000</v>
      </c>
      <c r="S73" s="23"/>
      <c r="T73" s="23">
        <f t="shared" ref="T73:T83" si="51">SUM(R73:S73)</f>
        <v>1250000</v>
      </c>
      <c r="U73" s="23"/>
      <c r="V73" s="23"/>
      <c r="W73" s="23">
        <f t="shared" si="23"/>
        <v>0</v>
      </c>
      <c r="X73" s="23"/>
      <c r="Y73" s="23">
        <f t="shared" si="48"/>
        <v>0</v>
      </c>
      <c r="Z73" s="23"/>
      <c r="AA73" s="23">
        <f t="shared" si="49"/>
        <v>0</v>
      </c>
      <c r="AB73" s="23"/>
      <c r="AC73" s="23">
        <f t="shared" ref="AC73:AC83" si="52">SUM(AA73:AB73)</f>
        <v>0</v>
      </c>
    </row>
    <row r="74" spans="1:29" ht="25.5" customHeight="1">
      <c r="A74" s="28" t="s">
        <v>97</v>
      </c>
      <c r="B74" s="25" t="s">
        <v>98</v>
      </c>
      <c r="C74" s="23"/>
      <c r="D74" s="23">
        <v>8806635.0099999998</v>
      </c>
      <c r="E74" s="23">
        <f t="shared" si="2"/>
        <v>8806635.0099999998</v>
      </c>
      <c r="F74" s="23"/>
      <c r="G74" s="23">
        <f t="shared" si="44"/>
        <v>8806635.0099999998</v>
      </c>
      <c r="H74" s="23">
        <v>178814.93</v>
      </c>
      <c r="I74" s="23">
        <f>G74+H74</f>
        <v>8985449.9399999995</v>
      </c>
      <c r="J74" s="23"/>
      <c r="K74" s="23">
        <f t="shared" si="0"/>
        <v>8985449.9399999995</v>
      </c>
      <c r="L74" s="23"/>
      <c r="M74" s="23">
        <f t="shared" si="37"/>
        <v>8985449.9399999995</v>
      </c>
      <c r="N74" s="23"/>
      <c r="O74" s="23"/>
      <c r="P74" s="23">
        <f t="shared" si="17"/>
        <v>0</v>
      </c>
      <c r="Q74" s="23"/>
      <c r="R74" s="23">
        <f t="shared" si="46"/>
        <v>0</v>
      </c>
      <c r="S74" s="23"/>
      <c r="T74" s="23">
        <f t="shared" si="51"/>
        <v>0</v>
      </c>
      <c r="U74" s="23"/>
      <c r="V74" s="23"/>
      <c r="W74" s="23">
        <f t="shared" si="23"/>
        <v>0</v>
      </c>
      <c r="X74" s="23"/>
      <c r="Y74" s="23">
        <f t="shared" si="48"/>
        <v>0</v>
      </c>
      <c r="Z74" s="23"/>
      <c r="AA74" s="23">
        <f t="shared" si="49"/>
        <v>0</v>
      </c>
      <c r="AB74" s="23"/>
      <c r="AC74" s="23">
        <f t="shared" si="52"/>
        <v>0</v>
      </c>
    </row>
    <row r="75" spans="1:29" ht="25.5" customHeight="1">
      <c r="A75" s="24" t="s">
        <v>99</v>
      </c>
      <c r="B75" s="25" t="s">
        <v>100</v>
      </c>
      <c r="C75" s="23"/>
      <c r="D75" s="23">
        <v>222222.22</v>
      </c>
      <c r="E75" s="23">
        <f t="shared" si="2"/>
        <v>222222.22</v>
      </c>
      <c r="F75" s="23"/>
      <c r="G75" s="23">
        <f t="shared" si="44"/>
        <v>222222.22</v>
      </c>
      <c r="H75" s="23"/>
      <c r="I75" s="23">
        <f t="shared" si="45"/>
        <v>222222.22</v>
      </c>
      <c r="J75" s="23"/>
      <c r="K75" s="23">
        <f t="shared" si="0"/>
        <v>222222.22</v>
      </c>
      <c r="L75" s="23"/>
      <c r="M75" s="23">
        <f t="shared" si="37"/>
        <v>222222.22</v>
      </c>
      <c r="N75" s="23"/>
      <c r="O75" s="23"/>
      <c r="P75" s="23">
        <f t="shared" si="17"/>
        <v>0</v>
      </c>
      <c r="Q75" s="23"/>
      <c r="R75" s="23">
        <f t="shared" si="46"/>
        <v>0</v>
      </c>
      <c r="S75" s="23"/>
      <c r="T75" s="23">
        <f t="shared" si="51"/>
        <v>0</v>
      </c>
      <c r="U75" s="23"/>
      <c r="V75" s="23"/>
      <c r="W75" s="23">
        <f t="shared" si="23"/>
        <v>0</v>
      </c>
      <c r="X75" s="23"/>
      <c r="Y75" s="23">
        <f t="shared" si="48"/>
        <v>0</v>
      </c>
      <c r="Z75" s="23"/>
      <c r="AA75" s="23">
        <f t="shared" si="49"/>
        <v>0</v>
      </c>
      <c r="AB75" s="23"/>
      <c r="AC75" s="23">
        <f t="shared" si="52"/>
        <v>0</v>
      </c>
    </row>
    <row r="76" spans="1:29" ht="40.5" customHeight="1">
      <c r="A76" s="24" t="s">
        <v>101</v>
      </c>
      <c r="B76" s="25" t="s">
        <v>100</v>
      </c>
      <c r="C76" s="23"/>
      <c r="D76" s="23"/>
      <c r="E76" s="23">
        <f t="shared" si="2"/>
        <v>0</v>
      </c>
      <c r="F76" s="23"/>
      <c r="G76" s="23">
        <f t="shared" si="44"/>
        <v>0</v>
      </c>
      <c r="H76" s="23"/>
      <c r="I76" s="23">
        <f t="shared" si="45"/>
        <v>0</v>
      </c>
      <c r="J76" s="23"/>
      <c r="K76" s="23">
        <f t="shared" si="0"/>
        <v>0</v>
      </c>
      <c r="L76" s="23"/>
      <c r="M76" s="23">
        <f t="shared" si="37"/>
        <v>0</v>
      </c>
      <c r="N76" s="23"/>
      <c r="O76" s="23">
        <v>2540624.5</v>
      </c>
      <c r="P76" s="23">
        <f t="shared" si="17"/>
        <v>2540624.5</v>
      </c>
      <c r="Q76" s="23"/>
      <c r="R76" s="23">
        <f t="shared" si="46"/>
        <v>2540624.5</v>
      </c>
      <c r="S76" s="23"/>
      <c r="T76" s="23">
        <f t="shared" si="51"/>
        <v>2540624.5</v>
      </c>
      <c r="U76" s="23"/>
      <c r="V76" s="23">
        <v>11415200</v>
      </c>
      <c r="W76" s="23">
        <f t="shared" si="23"/>
        <v>11415200</v>
      </c>
      <c r="X76" s="23"/>
      <c r="Y76" s="23">
        <f t="shared" si="48"/>
        <v>11415200</v>
      </c>
      <c r="Z76" s="23"/>
      <c r="AA76" s="23">
        <f t="shared" si="49"/>
        <v>11415200</v>
      </c>
      <c r="AB76" s="23"/>
      <c r="AC76" s="23">
        <f t="shared" si="52"/>
        <v>11415200</v>
      </c>
    </row>
    <row r="77" spans="1:29" ht="40.5" customHeight="1">
      <c r="A77" s="24" t="s">
        <v>102</v>
      </c>
      <c r="B77" s="25" t="s">
        <v>100</v>
      </c>
      <c r="C77" s="23"/>
      <c r="D77" s="23"/>
      <c r="E77" s="23">
        <f t="shared" ref="E77" si="53">SUM(C77:D77)</f>
        <v>0</v>
      </c>
      <c r="F77" s="23"/>
      <c r="G77" s="23">
        <f t="shared" si="44"/>
        <v>0</v>
      </c>
      <c r="H77" s="23"/>
      <c r="I77" s="23">
        <f t="shared" si="45"/>
        <v>0</v>
      </c>
      <c r="J77" s="23"/>
      <c r="K77" s="23">
        <f t="shared" si="0"/>
        <v>0</v>
      </c>
      <c r="L77" s="23"/>
      <c r="M77" s="23">
        <f t="shared" si="37"/>
        <v>0</v>
      </c>
      <c r="N77" s="23"/>
      <c r="O77" s="23">
        <v>3499139.47</v>
      </c>
      <c r="P77" s="23">
        <f t="shared" si="17"/>
        <v>3499139.47</v>
      </c>
      <c r="Q77" s="23"/>
      <c r="R77" s="23">
        <f t="shared" si="46"/>
        <v>3499139.47</v>
      </c>
      <c r="S77" s="23"/>
      <c r="T77" s="23">
        <f t="shared" si="51"/>
        <v>3499139.47</v>
      </c>
      <c r="U77" s="23"/>
      <c r="V77" s="23"/>
      <c r="W77" s="23">
        <f t="shared" si="23"/>
        <v>0</v>
      </c>
      <c r="X77" s="23"/>
      <c r="Y77" s="23">
        <f t="shared" si="48"/>
        <v>0</v>
      </c>
      <c r="Z77" s="23"/>
      <c r="AA77" s="23">
        <f t="shared" si="49"/>
        <v>0</v>
      </c>
      <c r="AB77" s="23"/>
      <c r="AC77" s="23">
        <f t="shared" si="52"/>
        <v>0</v>
      </c>
    </row>
    <row r="78" spans="1:29" ht="40.5" customHeight="1">
      <c r="A78" s="24" t="s">
        <v>103</v>
      </c>
      <c r="B78" s="23" t="s">
        <v>104</v>
      </c>
      <c r="C78" s="23">
        <v>6932622.4900000002</v>
      </c>
      <c r="D78" s="23"/>
      <c r="E78" s="23">
        <f t="shared" si="2"/>
        <v>6932622.4900000002</v>
      </c>
      <c r="F78" s="23"/>
      <c r="G78" s="23">
        <f t="shared" si="44"/>
        <v>6932622.4900000002</v>
      </c>
      <c r="H78" s="23"/>
      <c r="I78" s="23">
        <f t="shared" si="45"/>
        <v>6932622.4900000002</v>
      </c>
      <c r="J78" s="23"/>
      <c r="K78" s="23">
        <f t="shared" si="0"/>
        <v>6932622.4900000002</v>
      </c>
      <c r="L78" s="23"/>
      <c r="M78" s="23">
        <f t="shared" si="37"/>
        <v>6932622.4900000002</v>
      </c>
      <c r="N78" s="23">
        <v>7003943.7300000004</v>
      </c>
      <c r="O78" s="23"/>
      <c r="P78" s="23">
        <f t="shared" si="17"/>
        <v>7003943.7300000004</v>
      </c>
      <c r="Q78" s="23"/>
      <c r="R78" s="23">
        <f t="shared" si="46"/>
        <v>7003943.7300000004</v>
      </c>
      <c r="S78" s="23"/>
      <c r="T78" s="23">
        <f t="shared" si="51"/>
        <v>7003943.7300000004</v>
      </c>
      <c r="U78" s="23">
        <v>7302292.5199999996</v>
      </c>
      <c r="V78" s="23"/>
      <c r="W78" s="23">
        <f t="shared" si="23"/>
        <v>7302292.5199999996</v>
      </c>
      <c r="X78" s="23"/>
      <c r="Y78" s="23">
        <f t="shared" si="48"/>
        <v>7302292.5199999996</v>
      </c>
      <c r="Z78" s="23"/>
      <c r="AA78" s="23">
        <f t="shared" si="49"/>
        <v>7302292.5199999996</v>
      </c>
      <c r="AB78" s="23"/>
      <c r="AC78" s="23">
        <f t="shared" si="52"/>
        <v>7302292.5199999996</v>
      </c>
    </row>
    <row r="79" spans="1:29" ht="29.25" customHeight="1">
      <c r="A79" s="24" t="s">
        <v>105</v>
      </c>
      <c r="B79" s="23" t="s">
        <v>106</v>
      </c>
      <c r="C79" s="23"/>
      <c r="D79" s="23">
        <v>19834808.890000001</v>
      </c>
      <c r="E79" s="23">
        <f t="shared" si="2"/>
        <v>19834808.890000001</v>
      </c>
      <c r="F79" s="23"/>
      <c r="G79" s="23">
        <f t="shared" si="44"/>
        <v>19834808.890000001</v>
      </c>
      <c r="H79" s="23"/>
      <c r="I79" s="23">
        <f t="shared" si="45"/>
        <v>19834808.890000001</v>
      </c>
      <c r="J79" s="23"/>
      <c r="K79" s="23">
        <f t="shared" si="0"/>
        <v>19834808.890000001</v>
      </c>
      <c r="L79" s="23"/>
      <c r="M79" s="23">
        <f t="shared" si="37"/>
        <v>19834808.890000001</v>
      </c>
      <c r="N79" s="23"/>
      <c r="O79" s="23"/>
      <c r="P79" s="23">
        <f t="shared" si="17"/>
        <v>0</v>
      </c>
      <c r="Q79" s="23"/>
      <c r="R79" s="23">
        <f t="shared" si="46"/>
        <v>0</v>
      </c>
      <c r="S79" s="23"/>
      <c r="T79" s="23">
        <f t="shared" si="51"/>
        <v>0</v>
      </c>
      <c r="U79" s="23"/>
      <c r="V79" s="23"/>
      <c r="W79" s="23">
        <f t="shared" si="23"/>
        <v>0</v>
      </c>
      <c r="X79" s="23"/>
      <c r="Y79" s="23">
        <f t="shared" si="48"/>
        <v>0</v>
      </c>
      <c r="Z79" s="23"/>
      <c r="AA79" s="23">
        <f t="shared" si="49"/>
        <v>0</v>
      </c>
      <c r="AB79" s="23"/>
      <c r="AC79" s="23">
        <f t="shared" si="52"/>
        <v>0</v>
      </c>
    </row>
    <row r="80" spans="1:29" ht="29.25" customHeight="1">
      <c r="A80" s="24" t="s">
        <v>107</v>
      </c>
      <c r="B80" s="23" t="s">
        <v>106</v>
      </c>
      <c r="C80" s="23"/>
      <c r="D80" s="23">
        <v>650300</v>
      </c>
      <c r="E80" s="23">
        <f t="shared" si="2"/>
        <v>650300</v>
      </c>
      <c r="F80" s="23"/>
      <c r="G80" s="23">
        <f t="shared" si="44"/>
        <v>650300</v>
      </c>
      <c r="H80" s="23"/>
      <c r="I80" s="23">
        <f t="shared" si="45"/>
        <v>650300</v>
      </c>
      <c r="J80" s="23"/>
      <c r="K80" s="23">
        <f t="shared" si="0"/>
        <v>650300</v>
      </c>
      <c r="L80" s="23"/>
      <c r="M80" s="23">
        <f t="shared" si="37"/>
        <v>650300</v>
      </c>
      <c r="N80" s="23"/>
      <c r="O80" s="23"/>
      <c r="P80" s="23">
        <f t="shared" si="17"/>
        <v>0</v>
      </c>
      <c r="Q80" s="23"/>
      <c r="R80" s="23">
        <f t="shared" si="46"/>
        <v>0</v>
      </c>
      <c r="S80" s="23"/>
      <c r="T80" s="23">
        <f t="shared" si="51"/>
        <v>0</v>
      </c>
      <c r="U80" s="23"/>
      <c r="V80" s="23"/>
      <c r="W80" s="23">
        <f t="shared" si="23"/>
        <v>0</v>
      </c>
      <c r="X80" s="23"/>
      <c r="Y80" s="23">
        <f t="shared" si="48"/>
        <v>0</v>
      </c>
      <c r="Z80" s="23"/>
      <c r="AA80" s="23">
        <f t="shared" si="49"/>
        <v>0</v>
      </c>
      <c r="AB80" s="23"/>
      <c r="AC80" s="23">
        <f t="shared" si="52"/>
        <v>0</v>
      </c>
    </row>
    <row r="81" spans="1:29" ht="29.25" customHeight="1">
      <c r="A81" s="24" t="s">
        <v>108</v>
      </c>
      <c r="B81" s="23" t="s">
        <v>106</v>
      </c>
      <c r="C81" s="23"/>
      <c r="D81" s="23">
        <v>1140266.05</v>
      </c>
      <c r="E81" s="23">
        <f t="shared" si="2"/>
        <v>1140266.05</v>
      </c>
      <c r="F81" s="23"/>
      <c r="G81" s="23">
        <f t="shared" si="44"/>
        <v>1140266.05</v>
      </c>
      <c r="H81" s="23"/>
      <c r="I81" s="23">
        <f t="shared" si="45"/>
        <v>1140266.05</v>
      </c>
      <c r="J81" s="23"/>
      <c r="K81" s="23">
        <f t="shared" si="0"/>
        <v>1140266.05</v>
      </c>
      <c r="L81" s="23"/>
      <c r="M81" s="23">
        <f t="shared" si="37"/>
        <v>1140266.05</v>
      </c>
      <c r="N81" s="23"/>
      <c r="O81" s="23">
        <v>826973.96</v>
      </c>
      <c r="P81" s="23">
        <f t="shared" si="17"/>
        <v>826973.96</v>
      </c>
      <c r="Q81" s="23"/>
      <c r="R81" s="23">
        <f t="shared" si="46"/>
        <v>826973.96</v>
      </c>
      <c r="S81" s="23"/>
      <c r="T81" s="23">
        <f t="shared" si="51"/>
        <v>826973.96</v>
      </c>
      <c r="U81" s="23"/>
      <c r="V81" s="23">
        <v>3730212.26</v>
      </c>
      <c r="W81" s="23">
        <f t="shared" si="23"/>
        <v>3730212.26</v>
      </c>
      <c r="X81" s="23"/>
      <c r="Y81" s="23">
        <f t="shared" si="48"/>
        <v>3730212.26</v>
      </c>
      <c r="Z81" s="23"/>
      <c r="AA81" s="23">
        <f t="shared" si="49"/>
        <v>3730212.26</v>
      </c>
      <c r="AB81" s="23"/>
      <c r="AC81" s="23">
        <f t="shared" si="52"/>
        <v>3730212.26</v>
      </c>
    </row>
    <row r="82" spans="1:29" ht="29.25" customHeight="1">
      <c r="A82" s="24" t="s">
        <v>109</v>
      </c>
      <c r="B82" s="23" t="s">
        <v>106</v>
      </c>
      <c r="C82" s="23"/>
      <c r="D82" s="23">
        <v>3685977.6</v>
      </c>
      <c r="E82" s="23">
        <f t="shared" si="2"/>
        <v>3685977.6</v>
      </c>
      <c r="F82" s="23"/>
      <c r="G82" s="23">
        <f t="shared" si="44"/>
        <v>3685977.6</v>
      </c>
      <c r="H82" s="23"/>
      <c r="I82" s="23">
        <f t="shared" si="45"/>
        <v>3685977.6</v>
      </c>
      <c r="J82" s="23"/>
      <c r="K82" s="23">
        <f t="shared" si="0"/>
        <v>3685977.6</v>
      </c>
      <c r="L82" s="23"/>
      <c r="M82" s="23">
        <f t="shared" si="37"/>
        <v>3685977.6</v>
      </c>
      <c r="N82" s="23"/>
      <c r="O82" s="23"/>
      <c r="P82" s="23">
        <f t="shared" si="17"/>
        <v>0</v>
      </c>
      <c r="Q82" s="23"/>
      <c r="R82" s="23">
        <f t="shared" si="46"/>
        <v>0</v>
      </c>
      <c r="S82" s="23"/>
      <c r="T82" s="23">
        <f t="shared" si="51"/>
        <v>0</v>
      </c>
      <c r="U82" s="23"/>
      <c r="V82" s="23"/>
      <c r="W82" s="23">
        <f t="shared" si="23"/>
        <v>0</v>
      </c>
      <c r="X82" s="23"/>
      <c r="Y82" s="23">
        <f t="shared" si="48"/>
        <v>0</v>
      </c>
      <c r="Z82" s="23"/>
      <c r="AA82" s="23">
        <f t="shared" si="49"/>
        <v>0</v>
      </c>
      <c r="AB82" s="23"/>
      <c r="AC82" s="23">
        <f t="shared" si="52"/>
        <v>0</v>
      </c>
    </row>
    <row r="83" spans="1:29" ht="29.25" customHeight="1">
      <c r="A83" s="24" t="s">
        <v>110</v>
      </c>
      <c r="B83" s="23" t="s">
        <v>106</v>
      </c>
      <c r="C83" s="23"/>
      <c r="D83" s="23">
        <v>285121249.99000001</v>
      </c>
      <c r="E83" s="23">
        <f t="shared" ref="E83" si="54">SUM(C83:D83)</f>
        <v>285121249.99000001</v>
      </c>
      <c r="F83" s="23"/>
      <c r="G83" s="23">
        <f t="shared" si="44"/>
        <v>285121249.99000001</v>
      </c>
      <c r="H83" s="23"/>
      <c r="I83" s="23">
        <f t="shared" si="45"/>
        <v>285121249.99000001</v>
      </c>
      <c r="J83" s="23"/>
      <c r="K83" s="23">
        <f t="shared" si="0"/>
        <v>285121249.99000001</v>
      </c>
      <c r="L83" s="23"/>
      <c r="M83" s="23">
        <f t="shared" si="37"/>
        <v>285121249.99000001</v>
      </c>
      <c r="N83" s="23"/>
      <c r="O83" s="23">
        <v>285121670</v>
      </c>
      <c r="P83" s="23">
        <f t="shared" ref="P83" si="55">SUM(N83:O83)</f>
        <v>285121670</v>
      </c>
      <c r="Q83" s="23"/>
      <c r="R83" s="23">
        <f t="shared" si="46"/>
        <v>285121670</v>
      </c>
      <c r="S83" s="23"/>
      <c r="T83" s="23">
        <f t="shared" si="51"/>
        <v>285121670</v>
      </c>
      <c r="U83" s="23"/>
      <c r="V83" s="23"/>
      <c r="W83" s="23">
        <f t="shared" ref="W83" si="56">SUM(U83:V83)</f>
        <v>0</v>
      </c>
      <c r="X83" s="23"/>
      <c r="Y83" s="23">
        <f t="shared" si="48"/>
        <v>0</v>
      </c>
      <c r="Z83" s="23"/>
      <c r="AA83" s="23">
        <f t="shared" si="49"/>
        <v>0</v>
      </c>
      <c r="AB83" s="23"/>
      <c r="AC83" s="23">
        <f t="shared" si="52"/>
        <v>0</v>
      </c>
    </row>
    <row r="84" spans="1:29" ht="63.75" customHeight="1">
      <c r="A84" s="37" t="s">
        <v>111</v>
      </c>
      <c r="B84" s="29" t="s">
        <v>112</v>
      </c>
      <c r="C84" s="23"/>
      <c r="D84" s="23"/>
      <c r="E84" s="23"/>
      <c r="F84" s="23"/>
      <c r="G84" s="23"/>
      <c r="H84" s="23"/>
      <c r="I84" s="23"/>
      <c r="J84" s="23"/>
      <c r="K84" s="23">
        <f t="shared" si="0"/>
        <v>0</v>
      </c>
      <c r="L84" s="23"/>
      <c r="M84" s="23">
        <f t="shared" si="37"/>
        <v>0</v>
      </c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>
        <v>222222222.22</v>
      </c>
      <c r="Y84" s="23">
        <f>X84</f>
        <v>222222222.22</v>
      </c>
      <c r="Z84" s="23"/>
      <c r="AA84" s="23">
        <f>Y84</f>
        <v>222222222.22</v>
      </c>
      <c r="AB84" s="23"/>
      <c r="AC84" s="23">
        <f>AA84</f>
        <v>222222222.22</v>
      </c>
    </row>
    <row r="85" spans="1:29" ht="45" customHeight="1">
      <c r="A85" s="24" t="s">
        <v>113</v>
      </c>
      <c r="B85" s="25" t="s">
        <v>114</v>
      </c>
      <c r="C85" s="23">
        <v>534400</v>
      </c>
      <c r="D85" s="23"/>
      <c r="E85" s="23">
        <f t="shared" si="2"/>
        <v>534400</v>
      </c>
      <c r="F85" s="23"/>
      <c r="G85" s="23">
        <f t="shared" si="44"/>
        <v>534400</v>
      </c>
      <c r="H85" s="23"/>
      <c r="I85" s="23">
        <f t="shared" ref="I85:I92" si="57">G85</f>
        <v>534400</v>
      </c>
      <c r="J85" s="23"/>
      <c r="K85" s="23">
        <f t="shared" si="0"/>
        <v>534400</v>
      </c>
      <c r="L85" s="23"/>
      <c r="M85" s="23">
        <f t="shared" si="37"/>
        <v>534400</v>
      </c>
      <c r="N85" s="23">
        <v>0</v>
      </c>
      <c r="O85" s="23"/>
      <c r="P85" s="23">
        <f t="shared" si="17"/>
        <v>0</v>
      </c>
      <c r="Q85" s="23"/>
      <c r="R85" s="23">
        <f t="shared" ref="R85:R92" si="58">SUM(P85:Q85)</f>
        <v>0</v>
      </c>
      <c r="S85" s="23"/>
      <c r="T85" s="23">
        <f t="shared" ref="T85:T92" si="59">SUM(R85:S85)</f>
        <v>0</v>
      </c>
      <c r="U85" s="23">
        <v>0</v>
      </c>
      <c r="V85" s="23"/>
      <c r="W85" s="23">
        <f t="shared" si="23"/>
        <v>0</v>
      </c>
      <c r="X85" s="23"/>
      <c r="Y85" s="23">
        <f t="shared" ref="Y85:Y92" si="60">SUM(W85:X85)</f>
        <v>0</v>
      </c>
      <c r="Z85" s="23"/>
      <c r="AA85" s="23">
        <f t="shared" ref="AA85:AA92" si="61">SUM(Y85:Z85)</f>
        <v>0</v>
      </c>
      <c r="AB85" s="23"/>
      <c r="AC85" s="23">
        <f t="shared" ref="AC85:AC92" si="62">SUM(AA85:AB85)</f>
        <v>0</v>
      </c>
    </row>
    <row r="86" spans="1:29" ht="63" customHeight="1">
      <c r="A86" s="24" t="s">
        <v>115</v>
      </c>
      <c r="B86" s="25" t="s">
        <v>114</v>
      </c>
      <c r="C86" s="23">
        <v>208700</v>
      </c>
      <c r="D86" s="23"/>
      <c r="E86" s="23">
        <f t="shared" si="2"/>
        <v>208700</v>
      </c>
      <c r="F86" s="23"/>
      <c r="G86" s="23">
        <f t="shared" si="44"/>
        <v>208700</v>
      </c>
      <c r="H86" s="23"/>
      <c r="I86" s="23">
        <f t="shared" si="57"/>
        <v>208700</v>
      </c>
      <c r="J86" s="23"/>
      <c r="K86" s="23">
        <f t="shared" si="0"/>
        <v>208700</v>
      </c>
      <c r="L86" s="23"/>
      <c r="M86" s="23">
        <f t="shared" si="37"/>
        <v>208700</v>
      </c>
      <c r="N86" s="23">
        <v>241200</v>
      </c>
      <c r="O86" s="23"/>
      <c r="P86" s="23">
        <f t="shared" si="17"/>
        <v>241200</v>
      </c>
      <c r="Q86" s="23"/>
      <c r="R86" s="23">
        <f t="shared" si="58"/>
        <v>241200</v>
      </c>
      <c r="S86" s="23"/>
      <c r="T86" s="23">
        <f t="shared" si="59"/>
        <v>241200</v>
      </c>
      <c r="U86" s="23">
        <v>250900</v>
      </c>
      <c r="V86" s="23"/>
      <c r="W86" s="23">
        <f t="shared" si="23"/>
        <v>250900</v>
      </c>
      <c r="X86" s="23"/>
      <c r="Y86" s="23">
        <f t="shared" si="60"/>
        <v>250900</v>
      </c>
      <c r="Z86" s="23"/>
      <c r="AA86" s="23">
        <f t="shared" si="61"/>
        <v>250900</v>
      </c>
      <c r="AB86" s="23"/>
      <c r="AC86" s="23">
        <f t="shared" si="62"/>
        <v>250900</v>
      </c>
    </row>
    <row r="87" spans="1:29" ht="46.5" customHeight="1">
      <c r="A87" s="24" t="s">
        <v>116</v>
      </c>
      <c r="B87" s="25" t="s">
        <v>114</v>
      </c>
      <c r="C87" s="23">
        <v>188300</v>
      </c>
      <c r="D87" s="23"/>
      <c r="E87" s="23">
        <f t="shared" si="2"/>
        <v>188300</v>
      </c>
      <c r="F87" s="23"/>
      <c r="G87" s="23">
        <f t="shared" si="44"/>
        <v>188300</v>
      </c>
      <c r="H87" s="23"/>
      <c r="I87" s="23">
        <f t="shared" si="57"/>
        <v>188300</v>
      </c>
      <c r="J87" s="23"/>
      <c r="K87" s="23">
        <f t="shared" si="0"/>
        <v>188300</v>
      </c>
      <c r="L87" s="23"/>
      <c r="M87" s="23">
        <f t="shared" si="37"/>
        <v>188300</v>
      </c>
      <c r="N87" s="23">
        <v>190700</v>
      </c>
      <c r="O87" s="23"/>
      <c r="P87" s="23">
        <f t="shared" si="17"/>
        <v>190700</v>
      </c>
      <c r="Q87" s="23"/>
      <c r="R87" s="23">
        <f t="shared" si="58"/>
        <v>190700</v>
      </c>
      <c r="S87" s="23"/>
      <c r="T87" s="23">
        <f t="shared" si="59"/>
        <v>190700</v>
      </c>
      <c r="U87" s="23">
        <v>190300</v>
      </c>
      <c r="V87" s="23"/>
      <c r="W87" s="23">
        <f t="shared" si="23"/>
        <v>190300</v>
      </c>
      <c r="X87" s="23"/>
      <c r="Y87" s="23">
        <f t="shared" si="60"/>
        <v>190300</v>
      </c>
      <c r="Z87" s="23"/>
      <c r="AA87" s="23">
        <f t="shared" si="61"/>
        <v>190300</v>
      </c>
      <c r="AB87" s="23"/>
      <c r="AC87" s="23">
        <f t="shared" si="62"/>
        <v>190300</v>
      </c>
    </row>
    <row r="88" spans="1:29" ht="46.5" customHeight="1">
      <c r="A88" s="24" t="s">
        <v>117</v>
      </c>
      <c r="B88" s="25" t="s">
        <v>114</v>
      </c>
      <c r="C88" s="23">
        <v>1361500</v>
      </c>
      <c r="D88" s="23"/>
      <c r="E88" s="23">
        <f t="shared" si="2"/>
        <v>1361500</v>
      </c>
      <c r="F88" s="23"/>
      <c r="G88" s="23">
        <f t="shared" si="44"/>
        <v>1361500</v>
      </c>
      <c r="H88" s="23"/>
      <c r="I88" s="23">
        <f t="shared" si="57"/>
        <v>1361500</v>
      </c>
      <c r="J88" s="23"/>
      <c r="K88" s="23">
        <f t="shared" si="0"/>
        <v>1361500</v>
      </c>
      <c r="L88" s="23"/>
      <c r="M88" s="23">
        <f t="shared" si="37"/>
        <v>1361500</v>
      </c>
      <c r="N88" s="23">
        <v>11300</v>
      </c>
      <c r="O88" s="23"/>
      <c r="P88" s="23">
        <f t="shared" si="17"/>
        <v>11300</v>
      </c>
      <c r="Q88" s="23"/>
      <c r="R88" s="23">
        <f t="shared" si="58"/>
        <v>11300</v>
      </c>
      <c r="S88" s="23"/>
      <c r="T88" s="23">
        <f t="shared" si="59"/>
        <v>11300</v>
      </c>
      <c r="U88" s="23">
        <v>0</v>
      </c>
      <c r="V88" s="23"/>
      <c r="W88" s="23">
        <f t="shared" si="23"/>
        <v>0</v>
      </c>
      <c r="X88" s="23"/>
      <c r="Y88" s="23">
        <f t="shared" si="60"/>
        <v>0</v>
      </c>
      <c r="Z88" s="23"/>
      <c r="AA88" s="23">
        <f t="shared" si="61"/>
        <v>0</v>
      </c>
      <c r="AB88" s="23"/>
      <c r="AC88" s="23">
        <f t="shared" si="62"/>
        <v>0</v>
      </c>
    </row>
    <row r="89" spans="1:29" ht="93.75" customHeight="1">
      <c r="A89" s="24" t="s">
        <v>118</v>
      </c>
      <c r="B89" s="25" t="s">
        <v>114</v>
      </c>
      <c r="C89" s="23">
        <v>25700</v>
      </c>
      <c r="D89" s="23"/>
      <c r="E89" s="23">
        <f t="shared" si="2"/>
        <v>25700</v>
      </c>
      <c r="F89" s="23"/>
      <c r="G89" s="23">
        <f t="shared" si="44"/>
        <v>25700</v>
      </c>
      <c r="H89" s="23"/>
      <c r="I89" s="23">
        <f t="shared" si="57"/>
        <v>25700</v>
      </c>
      <c r="J89" s="23"/>
      <c r="K89" s="23">
        <f t="shared" si="0"/>
        <v>25700</v>
      </c>
      <c r="L89" s="23"/>
      <c r="M89" s="23">
        <f t="shared" si="37"/>
        <v>25700</v>
      </c>
      <c r="N89" s="23">
        <v>25800</v>
      </c>
      <c r="O89" s="23"/>
      <c r="P89" s="23">
        <f t="shared" si="17"/>
        <v>25800</v>
      </c>
      <c r="Q89" s="23"/>
      <c r="R89" s="23">
        <f t="shared" si="58"/>
        <v>25800</v>
      </c>
      <c r="S89" s="23"/>
      <c r="T89" s="23">
        <f t="shared" si="59"/>
        <v>25800</v>
      </c>
      <c r="U89" s="23">
        <v>28300</v>
      </c>
      <c r="V89" s="23"/>
      <c r="W89" s="23">
        <f t="shared" si="23"/>
        <v>28300</v>
      </c>
      <c r="X89" s="23"/>
      <c r="Y89" s="23">
        <f t="shared" si="60"/>
        <v>28300</v>
      </c>
      <c r="Z89" s="23"/>
      <c r="AA89" s="23">
        <f t="shared" si="61"/>
        <v>28300</v>
      </c>
      <c r="AB89" s="23"/>
      <c r="AC89" s="23">
        <f t="shared" si="62"/>
        <v>28300</v>
      </c>
    </row>
    <row r="90" spans="1:29" s="40" customFormat="1" ht="16.5" customHeight="1">
      <c r="A90" s="38" t="s">
        <v>119</v>
      </c>
      <c r="B90" s="39" t="s">
        <v>120</v>
      </c>
      <c r="C90" s="23">
        <v>244278900</v>
      </c>
      <c r="D90" s="23"/>
      <c r="E90" s="23">
        <f t="shared" si="2"/>
        <v>244278900</v>
      </c>
      <c r="F90" s="23"/>
      <c r="G90" s="23">
        <f t="shared" si="44"/>
        <v>244278900</v>
      </c>
      <c r="H90" s="23"/>
      <c r="I90" s="23">
        <f t="shared" si="57"/>
        <v>244278900</v>
      </c>
      <c r="J90" s="23"/>
      <c r="K90" s="23">
        <f t="shared" si="0"/>
        <v>244278900</v>
      </c>
      <c r="L90" s="23"/>
      <c r="M90" s="23">
        <f t="shared" si="37"/>
        <v>244278900</v>
      </c>
      <c r="N90" s="23">
        <v>342700699</v>
      </c>
      <c r="O90" s="23"/>
      <c r="P90" s="23">
        <f t="shared" si="17"/>
        <v>342700699</v>
      </c>
      <c r="Q90" s="23"/>
      <c r="R90" s="23">
        <f t="shared" si="58"/>
        <v>342700699</v>
      </c>
      <c r="S90" s="23"/>
      <c r="T90" s="23">
        <f t="shared" si="59"/>
        <v>342700699</v>
      </c>
      <c r="U90" s="23">
        <v>395235179</v>
      </c>
      <c r="V90" s="23"/>
      <c r="W90" s="23">
        <f t="shared" si="23"/>
        <v>395235179</v>
      </c>
      <c r="X90" s="23"/>
      <c r="Y90" s="23">
        <f t="shared" si="60"/>
        <v>395235179</v>
      </c>
      <c r="Z90" s="23"/>
      <c r="AA90" s="23">
        <f t="shared" si="61"/>
        <v>395235179</v>
      </c>
      <c r="AB90" s="23"/>
      <c r="AC90" s="23">
        <f t="shared" si="62"/>
        <v>395235179</v>
      </c>
    </row>
    <row r="91" spans="1:29" s="40" customFormat="1" ht="28.15" customHeight="1">
      <c r="A91" s="38" t="s">
        <v>121</v>
      </c>
      <c r="B91" s="39" t="s">
        <v>120</v>
      </c>
      <c r="C91" s="23"/>
      <c r="D91" s="23">
        <v>2119194.7200000002</v>
      </c>
      <c r="E91" s="23">
        <f t="shared" si="2"/>
        <v>2119194.7200000002</v>
      </c>
      <c r="F91" s="23"/>
      <c r="G91" s="23">
        <f t="shared" si="44"/>
        <v>2119194.7200000002</v>
      </c>
      <c r="H91" s="23"/>
      <c r="I91" s="23">
        <f t="shared" si="57"/>
        <v>2119194.7200000002</v>
      </c>
      <c r="J91" s="23"/>
      <c r="K91" s="23">
        <f t="shared" si="0"/>
        <v>2119194.7200000002</v>
      </c>
      <c r="L91" s="23"/>
      <c r="M91" s="23">
        <f t="shared" si="37"/>
        <v>2119194.7200000002</v>
      </c>
      <c r="N91" s="23"/>
      <c r="O91" s="23">
        <v>2164224.0499999998</v>
      </c>
      <c r="P91" s="23">
        <f t="shared" si="17"/>
        <v>2164224.0499999998</v>
      </c>
      <c r="Q91" s="23"/>
      <c r="R91" s="23">
        <f t="shared" si="58"/>
        <v>2164224.0499999998</v>
      </c>
      <c r="S91" s="23"/>
      <c r="T91" s="23">
        <f t="shared" si="59"/>
        <v>2164224.0499999998</v>
      </c>
      <c r="U91" s="23"/>
      <c r="V91" s="23">
        <v>1873931.44</v>
      </c>
      <c r="W91" s="23">
        <f t="shared" si="23"/>
        <v>1873931.44</v>
      </c>
      <c r="X91" s="23"/>
      <c r="Y91" s="23">
        <f t="shared" si="60"/>
        <v>1873931.44</v>
      </c>
      <c r="Z91" s="23"/>
      <c r="AA91" s="23">
        <f t="shared" si="61"/>
        <v>1873931.44</v>
      </c>
      <c r="AB91" s="23"/>
      <c r="AC91" s="23">
        <f t="shared" si="62"/>
        <v>1873931.44</v>
      </c>
    </row>
    <row r="92" spans="1:29" s="40" customFormat="1" ht="28.15" customHeight="1">
      <c r="A92" s="41" t="s">
        <v>122</v>
      </c>
      <c r="B92" s="39" t="s">
        <v>120</v>
      </c>
      <c r="C92" s="23"/>
      <c r="D92" s="23">
        <v>46372.5</v>
      </c>
      <c r="E92" s="23">
        <f t="shared" si="2"/>
        <v>46372.5</v>
      </c>
      <c r="F92" s="23"/>
      <c r="G92" s="23">
        <f t="shared" si="44"/>
        <v>46372.5</v>
      </c>
      <c r="H92" s="23"/>
      <c r="I92" s="23">
        <f t="shared" si="57"/>
        <v>46372.5</v>
      </c>
      <c r="J92" s="23"/>
      <c r="K92" s="23">
        <f t="shared" si="0"/>
        <v>46372.5</v>
      </c>
      <c r="L92" s="23"/>
      <c r="M92" s="23">
        <f t="shared" si="37"/>
        <v>46372.5</v>
      </c>
      <c r="N92" s="23"/>
      <c r="O92" s="23"/>
      <c r="P92" s="23">
        <f t="shared" si="17"/>
        <v>0</v>
      </c>
      <c r="Q92" s="23"/>
      <c r="R92" s="23">
        <f t="shared" si="58"/>
        <v>0</v>
      </c>
      <c r="S92" s="23"/>
      <c r="T92" s="23">
        <f t="shared" si="59"/>
        <v>0</v>
      </c>
      <c r="U92" s="23"/>
      <c r="V92" s="23"/>
      <c r="W92" s="23">
        <f t="shared" si="23"/>
        <v>0</v>
      </c>
      <c r="X92" s="23"/>
      <c r="Y92" s="23">
        <f t="shared" si="60"/>
        <v>0</v>
      </c>
      <c r="Z92" s="23"/>
      <c r="AA92" s="23">
        <f t="shared" si="61"/>
        <v>0</v>
      </c>
      <c r="AB92" s="23"/>
      <c r="AC92" s="23">
        <f t="shared" si="62"/>
        <v>0</v>
      </c>
    </row>
    <row r="93" spans="1:29" s="40" customFormat="1" ht="42.6" customHeight="1">
      <c r="A93" s="38" t="s">
        <v>123</v>
      </c>
      <c r="B93" s="39" t="s">
        <v>120</v>
      </c>
      <c r="C93" s="23"/>
      <c r="D93" s="23"/>
      <c r="E93" s="23"/>
      <c r="F93" s="23">
        <v>350000</v>
      </c>
      <c r="G93" s="23">
        <f>E93+F93</f>
        <v>350000</v>
      </c>
      <c r="H93" s="23"/>
      <c r="I93" s="23">
        <f>G93+H93</f>
        <v>350000</v>
      </c>
      <c r="J93" s="23"/>
      <c r="K93" s="23">
        <f t="shared" si="0"/>
        <v>350000</v>
      </c>
      <c r="L93" s="23"/>
      <c r="M93" s="23">
        <f t="shared" si="37"/>
        <v>350000</v>
      </c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</row>
    <row r="94" spans="1:29" s="40" customFormat="1" ht="36" customHeight="1">
      <c r="A94" s="38" t="s">
        <v>124</v>
      </c>
      <c r="B94" s="39" t="s">
        <v>120</v>
      </c>
      <c r="C94" s="23"/>
      <c r="D94" s="23"/>
      <c r="E94" s="23"/>
      <c r="F94" s="23">
        <v>3714220.8</v>
      </c>
      <c r="G94" s="23">
        <f t="shared" ref="G94:G106" si="63">E94+F94</f>
        <v>3714220.8</v>
      </c>
      <c r="H94" s="23"/>
      <c r="I94" s="23">
        <f t="shared" ref="I94:I106" si="64">G94+H94</f>
        <v>3714220.8</v>
      </c>
      <c r="J94" s="23"/>
      <c r="K94" s="23">
        <f t="shared" si="0"/>
        <v>3714220.8</v>
      </c>
      <c r="L94" s="23"/>
      <c r="M94" s="23">
        <f t="shared" si="37"/>
        <v>3714220.8</v>
      </c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</row>
    <row r="95" spans="1:29" s="40" customFormat="1" ht="29.45" customHeight="1">
      <c r="A95" s="38" t="s">
        <v>125</v>
      </c>
      <c r="B95" s="39" t="s">
        <v>120</v>
      </c>
      <c r="C95" s="23"/>
      <c r="D95" s="23"/>
      <c r="E95" s="23"/>
      <c r="F95" s="23">
        <v>2714600</v>
      </c>
      <c r="G95" s="23">
        <f t="shared" si="63"/>
        <v>2714600</v>
      </c>
      <c r="H95" s="23"/>
      <c r="I95" s="23">
        <f t="shared" si="64"/>
        <v>2714600</v>
      </c>
      <c r="J95" s="23"/>
      <c r="K95" s="23">
        <f t="shared" si="0"/>
        <v>2714600</v>
      </c>
      <c r="L95" s="23"/>
      <c r="M95" s="23">
        <f t="shared" si="37"/>
        <v>2714600</v>
      </c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</row>
    <row r="96" spans="1:29" s="40" customFormat="1" ht="56.45" customHeight="1">
      <c r="A96" s="42" t="s">
        <v>126</v>
      </c>
      <c r="B96" s="39" t="s">
        <v>120</v>
      </c>
      <c r="C96" s="23"/>
      <c r="D96" s="23"/>
      <c r="E96" s="23"/>
      <c r="F96" s="23">
        <v>1737171.13</v>
      </c>
      <c r="G96" s="23">
        <f t="shared" si="63"/>
        <v>1737171.13</v>
      </c>
      <c r="H96" s="23"/>
      <c r="I96" s="23">
        <f t="shared" si="64"/>
        <v>1737171.13</v>
      </c>
      <c r="J96" s="23"/>
      <c r="K96" s="23">
        <f t="shared" si="0"/>
        <v>1737171.13</v>
      </c>
      <c r="L96" s="23"/>
      <c r="M96" s="23">
        <f t="shared" si="37"/>
        <v>1737171.13</v>
      </c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</row>
    <row r="97" spans="1:29" s="40" customFormat="1" ht="54" customHeight="1">
      <c r="A97" s="42" t="s">
        <v>127</v>
      </c>
      <c r="B97" s="39" t="s">
        <v>120</v>
      </c>
      <c r="C97" s="23"/>
      <c r="D97" s="23"/>
      <c r="E97" s="23"/>
      <c r="F97" s="23">
        <v>575046</v>
      </c>
      <c r="G97" s="23">
        <f t="shared" si="63"/>
        <v>575046</v>
      </c>
      <c r="H97" s="23"/>
      <c r="I97" s="23">
        <f t="shared" si="64"/>
        <v>575046</v>
      </c>
      <c r="J97" s="23"/>
      <c r="K97" s="23">
        <f t="shared" ref="K97:K158" si="65">I97+J97</f>
        <v>575046</v>
      </c>
      <c r="L97" s="23"/>
      <c r="M97" s="23">
        <f t="shared" si="37"/>
        <v>575046</v>
      </c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</row>
    <row r="98" spans="1:29" s="40" customFormat="1" ht="54" customHeight="1">
      <c r="A98" s="42" t="s">
        <v>128</v>
      </c>
      <c r="B98" s="39" t="s">
        <v>120</v>
      </c>
      <c r="C98" s="23"/>
      <c r="D98" s="23"/>
      <c r="E98" s="23"/>
      <c r="F98" s="23">
        <v>835634.86</v>
      </c>
      <c r="G98" s="23">
        <f t="shared" si="63"/>
        <v>835634.86</v>
      </c>
      <c r="H98" s="23"/>
      <c r="I98" s="23">
        <f t="shared" si="64"/>
        <v>835634.86</v>
      </c>
      <c r="J98" s="23"/>
      <c r="K98" s="23">
        <f t="shared" si="65"/>
        <v>835634.86</v>
      </c>
      <c r="L98" s="23"/>
      <c r="M98" s="23">
        <f t="shared" si="37"/>
        <v>835634.86</v>
      </c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</row>
    <row r="99" spans="1:29" s="40" customFormat="1" ht="54" customHeight="1">
      <c r="A99" s="42" t="s">
        <v>129</v>
      </c>
      <c r="B99" s="39" t="s">
        <v>120</v>
      </c>
      <c r="C99" s="23"/>
      <c r="D99" s="23"/>
      <c r="E99" s="23"/>
      <c r="F99" s="23">
        <v>1880864</v>
      </c>
      <c r="G99" s="23">
        <f t="shared" si="63"/>
        <v>1880864</v>
      </c>
      <c r="H99" s="23"/>
      <c r="I99" s="23">
        <f t="shared" si="64"/>
        <v>1880864</v>
      </c>
      <c r="J99" s="23"/>
      <c r="K99" s="23">
        <f t="shared" si="65"/>
        <v>1880864</v>
      </c>
      <c r="L99" s="23"/>
      <c r="M99" s="23">
        <f t="shared" si="37"/>
        <v>1880864</v>
      </c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</row>
    <row r="100" spans="1:29" s="40" customFormat="1" ht="58.15" customHeight="1">
      <c r="A100" s="42" t="s">
        <v>130</v>
      </c>
      <c r="B100" s="39" t="s">
        <v>120</v>
      </c>
      <c r="C100" s="23"/>
      <c r="D100" s="23"/>
      <c r="E100" s="23"/>
      <c r="F100" s="23">
        <v>2299290</v>
      </c>
      <c r="G100" s="23">
        <f t="shared" si="63"/>
        <v>2299290</v>
      </c>
      <c r="H100" s="23"/>
      <c r="I100" s="23">
        <f t="shared" si="64"/>
        <v>2299290</v>
      </c>
      <c r="J100" s="23"/>
      <c r="K100" s="23">
        <f t="shared" si="65"/>
        <v>2299290</v>
      </c>
      <c r="L100" s="23"/>
      <c r="M100" s="23">
        <f t="shared" si="37"/>
        <v>2299290</v>
      </c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</row>
    <row r="101" spans="1:29" s="40" customFormat="1" ht="47.45" customHeight="1">
      <c r="A101" s="42" t="s">
        <v>131</v>
      </c>
      <c r="B101" s="39" t="s">
        <v>120</v>
      </c>
      <c r="C101" s="23"/>
      <c r="D101" s="23"/>
      <c r="E101" s="23"/>
      <c r="F101" s="23">
        <v>472500</v>
      </c>
      <c r="G101" s="23">
        <f t="shared" si="63"/>
        <v>472500</v>
      </c>
      <c r="H101" s="23"/>
      <c r="I101" s="23">
        <f t="shared" si="64"/>
        <v>472500</v>
      </c>
      <c r="J101" s="23"/>
      <c r="K101" s="23">
        <f t="shared" si="65"/>
        <v>472500</v>
      </c>
      <c r="L101" s="23"/>
      <c r="M101" s="23">
        <f t="shared" si="37"/>
        <v>472500</v>
      </c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</row>
    <row r="102" spans="1:29" s="40" customFormat="1" ht="47.45" customHeight="1">
      <c r="A102" s="42" t="s">
        <v>132</v>
      </c>
      <c r="B102" s="39" t="s">
        <v>120</v>
      </c>
      <c r="C102" s="23"/>
      <c r="D102" s="23"/>
      <c r="E102" s="23"/>
      <c r="F102" s="23">
        <v>2064100</v>
      </c>
      <c r="G102" s="23">
        <f t="shared" si="63"/>
        <v>2064100</v>
      </c>
      <c r="H102" s="23"/>
      <c r="I102" s="23">
        <f t="shared" si="64"/>
        <v>2064100</v>
      </c>
      <c r="J102" s="23"/>
      <c r="K102" s="23">
        <f t="shared" si="65"/>
        <v>2064100</v>
      </c>
      <c r="L102" s="23">
        <v>-2064100</v>
      </c>
      <c r="M102" s="23">
        <f t="shared" si="37"/>
        <v>0</v>
      </c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</row>
    <row r="103" spans="1:29" s="40" customFormat="1" ht="31.9" customHeight="1">
      <c r="A103" s="42" t="s">
        <v>133</v>
      </c>
      <c r="B103" s="39" t="s">
        <v>120</v>
      </c>
      <c r="C103" s="23"/>
      <c r="D103" s="23"/>
      <c r="E103" s="23"/>
      <c r="F103" s="23"/>
      <c r="G103" s="23">
        <f t="shared" si="63"/>
        <v>0</v>
      </c>
      <c r="H103" s="23">
        <v>1000000</v>
      </c>
      <c r="I103" s="23">
        <f t="shared" si="64"/>
        <v>1000000</v>
      </c>
      <c r="J103" s="23"/>
      <c r="K103" s="23">
        <f t="shared" si="65"/>
        <v>1000000</v>
      </c>
      <c r="L103" s="23"/>
      <c r="M103" s="23">
        <f t="shared" si="37"/>
        <v>1000000</v>
      </c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</row>
    <row r="104" spans="1:29" s="40" customFormat="1" ht="67.150000000000006" customHeight="1">
      <c r="A104" s="42" t="s">
        <v>134</v>
      </c>
      <c r="B104" s="39" t="s">
        <v>120</v>
      </c>
      <c r="C104" s="23"/>
      <c r="D104" s="23"/>
      <c r="E104" s="23"/>
      <c r="F104" s="23">
        <v>472000</v>
      </c>
      <c r="G104" s="23">
        <f t="shared" si="63"/>
        <v>472000</v>
      </c>
      <c r="H104" s="23">
        <v>601200</v>
      </c>
      <c r="I104" s="23">
        <f t="shared" si="64"/>
        <v>1073200</v>
      </c>
      <c r="J104" s="23"/>
      <c r="K104" s="23">
        <f t="shared" si="65"/>
        <v>1073200</v>
      </c>
      <c r="L104" s="23"/>
      <c r="M104" s="23">
        <f t="shared" si="37"/>
        <v>1073200</v>
      </c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</row>
    <row r="105" spans="1:29" s="40" customFormat="1" ht="57.6" customHeight="1">
      <c r="A105" s="42" t="s">
        <v>135</v>
      </c>
      <c r="B105" s="39" t="s">
        <v>120</v>
      </c>
      <c r="C105" s="23"/>
      <c r="D105" s="23"/>
      <c r="E105" s="23"/>
      <c r="F105" s="23">
        <v>5185100</v>
      </c>
      <c r="G105" s="23">
        <f t="shared" si="63"/>
        <v>5185100</v>
      </c>
      <c r="H105" s="23"/>
      <c r="I105" s="23">
        <f t="shared" si="64"/>
        <v>5185100</v>
      </c>
      <c r="J105" s="23"/>
      <c r="K105" s="23">
        <f t="shared" si="65"/>
        <v>5185100</v>
      </c>
      <c r="L105" s="23"/>
      <c r="M105" s="23">
        <f t="shared" si="37"/>
        <v>5185100</v>
      </c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</row>
    <row r="106" spans="1:29" s="40" customFormat="1" ht="34.15" customHeight="1">
      <c r="A106" s="42" t="s">
        <v>136</v>
      </c>
      <c r="B106" s="39" t="s">
        <v>120</v>
      </c>
      <c r="C106" s="23"/>
      <c r="D106" s="23"/>
      <c r="E106" s="23"/>
      <c r="F106" s="23">
        <v>200000</v>
      </c>
      <c r="G106" s="23">
        <f t="shared" si="63"/>
        <v>200000</v>
      </c>
      <c r="H106" s="23"/>
      <c r="I106" s="23">
        <f t="shared" si="64"/>
        <v>200000</v>
      </c>
      <c r="J106" s="23"/>
      <c r="K106" s="23">
        <f t="shared" si="65"/>
        <v>200000</v>
      </c>
      <c r="L106" s="23"/>
      <c r="M106" s="23">
        <f t="shared" si="37"/>
        <v>200000</v>
      </c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</row>
    <row r="107" spans="1:29" ht="44.45" customHeight="1">
      <c r="A107" s="38" t="s">
        <v>137</v>
      </c>
      <c r="B107" s="39" t="s">
        <v>120</v>
      </c>
      <c r="C107" s="23"/>
      <c r="D107" s="23"/>
      <c r="E107" s="23">
        <f t="shared" ref="E107" si="66">D107</f>
        <v>0</v>
      </c>
      <c r="F107" s="23">
        <v>306000</v>
      </c>
      <c r="G107" s="23">
        <f>E107+F107</f>
        <v>306000</v>
      </c>
      <c r="H107" s="23">
        <v>-306000</v>
      </c>
      <c r="I107" s="23">
        <f>G107+H107</f>
        <v>0</v>
      </c>
      <c r="J107" s="23"/>
      <c r="K107" s="23">
        <f t="shared" si="65"/>
        <v>0</v>
      </c>
      <c r="L107" s="23"/>
      <c r="M107" s="23">
        <f t="shared" si="37"/>
        <v>0</v>
      </c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</row>
    <row r="108" spans="1:29" ht="43.15" customHeight="1">
      <c r="A108" s="38" t="s">
        <v>138</v>
      </c>
      <c r="B108" s="39" t="s">
        <v>120</v>
      </c>
      <c r="C108" s="23"/>
      <c r="D108" s="23"/>
      <c r="E108" s="23">
        <f>D108</f>
        <v>0</v>
      </c>
      <c r="F108" s="23">
        <v>258354</v>
      </c>
      <c r="G108" s="23">
        <f>E108+F108</f>
        <v>258354</v>
      </c>
      <c r="H108" s="23"/>
      <c r="I108" s="23">
        <f>G108+H108</f>
        <v>258354</v>
      </c>
      <c r="J108" s="23"/>
      <c r="K108" s="23">
        <f t="shared" si="65"/>
        <v>258354</v>
      </c>
      <c r="L108" s="23"/>
      <c r="M108" s="23">
        <f t="shared" si="37"/>
        <v>258354</v>
      </c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</row>
    <row r="109" spans="1:29" s="40" customFormat="1" ht="26.45" customHeight="1">
      <c r="A109" s="43" t="s">
        <v>139</v>
      </c>
      <c r="B109" s="39" t="s">
        <v>120</v>
      </c>
      <c r="C109" s="23"/>
      <c r="D109" s="23"/>
      <c r="E109" s="23"/>
      <c r="F109" s="23">
        <v>434292.78</v>
      </c>
      <c r="G109" s="23">
        <f>E109+F109</f>
        <v>434292.78</v>
      </c>
      <c r="H109" s="23"/>
      <c r="I109" s="23">
        <f>G109+H109</f>
        <v>434292.78</v>
      </c>
      <c r="J109" s="23"/>
      <c r="K109" s="23">
        <f t="shared" si="65"/>
        <v>434292.78</v>
      </c>
      <c r="L109" s="23"/>
      <c r="M109" s="23">
        <f t="shared" si="37"/>
        <v>434292.78</v>
      </c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</row>
    <row r="110" spans="1:29" s="40" customFormat="1" ht="30.6" customHeight="1">
      <c r="A110" s="43" t="s">
        <v>140</v>
      </c>
      <c r="B110" s="39" t="s">
        <v>120</v>
      </c>
      <c r="C110" s="23"/>
      <c r="D110" s="23"/>
      <c r="E110" s="23"/>
      <c r="F110" s="23"/>
      <c r="G110" s="23"/>
      <c r="H110" s="23">
        <v>3610000</v>
      </c>
      <c r="I110" s="23">
        <f>H110</f>
        <v>3610000</v>
      </c>
      <c r="J110" s="23"/>
      <c r="K110" s="23">
        <f t="shared" si="65"/>
        <v>3610000</v>
      </c>
      <c r="L110" s="23"/>
      <c r="M110" s="23">
        <f t="shared" si="37"/>
        <v>3610000</v>
      </c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</row>
    <row r="111" spans="1:29" s="40" customFormat="1" ht="30.6" customHeight="1">
      <c r="A111" s="43" t="s">
        <v>141</v>
      </c>
      <c r="B111" s="39" t="s">
        <v>120</v>
      </c>
      <c r="C111" s="23"/>
      <c r="D111" s="23"/>
      <c r="E111" s="23"/>
      <c r="F111" s="23"/>
      <c r="G111" s="23"/>
      <c r="H111" s="23">
        <v>580000</v>
      </c>
      <c r="I111" s="23">
        <f>H111</f>
        <v>580000</v>
      </c>
      <c r="J111" s="23"/>
      <c r="K111" s="23">
        <f t="shared" si="65"/>
        <v>580000</v>
      </c>
      <c r="L111" s="23"/>
      <c r="M111" s="23">
        <f t="shared" si="37"/>
        <v>580000</v>
      </c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</row>
    <row r="112" spans="1:29" s="40" customFormat="1" ht="30.6" customHeight="1">
      <c r="A112" s="71" t="s">
        <v>199</v>
      </c>
      <c r="B112" s="39" t="s">
        <v>120</v>
      </c>
      <c r="C112" s="23"/>
      <c r="D112" s="23"/>
      <c r="E112" s="23"/>
      <c r="F112" s="23"/>
      <c r="G112" s="23"/>
      <c r="H112" s="23"/>
      <c r="I112" s="23"/>
      <c r="J112" s="23"/>
      <c r="K112" s="23"/>
      <c r="L112" s="23">
        <v>85179</v>
      </c>
      <c r="M112" s="23">
        <f>L112</f>
        <v>85179</v>
      </c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</row>
    <row r="113" spans="1:29" s="40" customFormat="1" ht="30.6" customHeight="1">
      <c r="A113" s="71" t="s">
        <v>200</v>
      </c>
      <c r="B113" s="39" t="s">
        <v>120</v>
      </c>
      <c r="C113" s="23"/>
      <c r="D113" s="23"/>
      <c r="E113" s="23"/>
      <c r="F113" s="23"/>
      <c r="G113" s="23"/>
      <c r="H113" s="23"/>
      <c r="I113" s="23"/>
      <c r="J113" s="23"/>
      <c r="K113" s="23"/>
      <c r="L113" s="23">
        <v>129829</v>
      </c>
      <c r="M113" s="23">
        <f t="shared" ref="M113:M114" si="67">L113</f>
        <v>129829</v>
      </c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</row>
    <row r="114" spans="1:29" s="40" customFormat="1" ht="30.6" customHeight="1">
      <c r="A114" s="71" t="s">
        <v>201</v>
      </c>
      <c r="B114" s="39" t="s">
        <v>120</v>
      </c>
      <c r="C114" s="23"/>
      <c r="D114" s="23"/>
      <c r="E114" s="23"/>
      <c r="F114" s="23"/>
      <c r="G114" s="23"/>
      <c r="H114" s="23"/>
      <c r="I114" s="23"/>
      <c r="J114" s="23"/>
      <c r="K114" s="23"/>
      <c r="L114" s="23">
        <v>157992</v>
      </c>
      <c r="M114" s="23">
        <f t="shared" si="67"/>
        <v>157992</v>
      </c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</row>
    <row r="115" spans="1:29" s="40" customFormat="1" ht="39.6" customHeight="1">
      <c r="A115" s="43" t="s">
        <v>142</v>
      </c>
      <c r="B115" s="39" t="s">
        <v>120</v>
      </c>
      <c r="C115" s="23"/>
      <c r="D115" s="23"/>
      <c r="E115" s="23"/>
      <c r="F115" s="23">
        <v>18270826</v>
      </c>
      <c r="G115" s="23">
        <f>E115+F115</f>
        <v>18270826</v>
      </c>
      <c r="H115" s="23"/>
      <c r="I115" s="23">
        <f>G115+H115</f>
        <v>18270826</v>
      </c>
      <c r="J115" s="23"/>
      <c r="K115" s="23">
        <f t="shared" si="65"/>
        <v>18270826</v>
      </c>
      <c r="L115" s="23"/>
      <c r="M115" s="23">
        <f t="shared" si="37"/>
        <v>18270826</v>
      </c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</row>
    <row r="116" spans="1:29" s="40" customFormat="1" ht="39.6" customHeight="1">
      <c r="A116" s="43" t="s">
        <v>143</v>
      </c>
      <c r="B116" s="39" t="s">
        <v>120</v>
      </c>
      <c r="C116" s="23"/>
      <c r="D116" s="23"/>
      <c r="E116" s="23"/>
      <c r="F116" s="23">
        <v>1000000</v>
      </c>
      <c r="G116" s="23">
        <f>E116+F116</f>
        <v>1000000</v>
      </c>
      <c r="H116" s="23">
        <v>2083330</v>
      </c>
      <c r="I116" s="23">
        <f>G116+H116</f>
        <v>3083330</v>
      </c>
      <c r="J116" s="23"/>
      <c r="K116" s="23">
        <f t="shared" si="65"/>
        <v>3083330</v>
      </c>
      <c r="L116" s="23"/>
      <c r="M116" s="23">
        <f t="shared" si="37"/>
        <v>3083330</v>
      </c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</row>
    <row r="117" spans="1:29" s="40" customFormat="1" ht="28.9" customHeight="1">
      <c r="A117" s="43" t="s">
        <v>144</v>
      </c>
      <c r="B117" s="39" t="s">
        <v>120</v>
      </c>
      <c r="C117" s="23"/>
      <c r="D117" s="23"/>
      <c r="E117" s="23"/>
      <c r="F117" s="23"/>
      <c r="G117" s="23"/>
      <c r="H117" s="23">
        <v>620000</v>
      </c>
      <c r="I117" s="23">
        <f t="shared" ref="I117:I123" si="68">H117</f>
        <v>620000</v>
      </c>
      <c r="J117" s="23"/>
      <c r="K117" s="23">
        <f t="shared" si="65"/>
        <v>620000</v>
      </c>
      <c r="L117" s="23"/>
      <c r="M117" s="23">
        <f t="shared" si="37"/>
        <v>620000</v>
      </c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</row>
    <row r="118" spans="1:29" s="40" customFormat="1" ht="28.9" customHeight="1">
      <c r="A118" s="43" t="s">
        <v>145</v>
      </c>
      <c r="B118" s="39" t="s">
        <v>120</v>
      </c>
      <c r="C118" s="23"/>
      <c r="D118" s="23"/>
      <c r="E118" s="23"/>
      <c r="F118" s="23"/>
      <c r="G118" s="23"/>
      <c r="H118" s="23">
        <v>2715000</v>
      </c>
      <c r="I118" s="23">
        <f t="shared" si="68"/>
        <v>2715000</v>
      </c>
      <c r="J118" s="23"/>
      <c r="K118" s="23">
        <f t="shared" si="65"/>
        <v>2715000</v>
      </c>
      <c r="L118" s="23"/>
      <c r="M118" s="23">
        <f t="shared" si="37"/>
        <v>2715000</v>
      </c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</row>
    <row r="119" spans="1:29" s="40" customFormat="1" ht="28.9" customHeight="1">
      <c r="A119" s="43" t="s">
        <v>146</v>
      </c>
      <c r="B119" s="39" t="s">
        <v>120</v>
      </c>
      <c r="C119" s="23"/>
      <c r="D119" s="23"/>
      <c r="E119" s="23"/>
      <c r="F119" s="23"/>
      <c r="G119" s="23"/>
      <c r="H119" s="23">
        <v>1798269.9</v>
      </c>
      <c r="I119" s="23">
        <f t="shared" si="68"/>
        <v>1798269.9</v>
      </c>
      <c r="J119" s="23"/>
      <c r="K119" s="23">
        <f t="shared" si="65"/>
        <v>1798269.9</v>
      </c>
      <c r="L119" s="23"/>
      <c r="M119" s="23">
        <f t="shared" si="37"/>
        <v>1798269.9</v>
      </c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</row>
    <row r="120" spans="1:29" s="40" customFormat="1" ht="41.45" customHeight="1">
      <c r="A120" s="43" t="s">
        <v>147</v>
      </c>
      <c r="B120" s="39" t="s">
        <v>120</v>
      </c>
      <c r="C120" s="23"/>
      <c r="D120" s="23"/>
      <c r="E120" s="23"/>
      <c r="F120" s="23"/>
      <c r="G120" s="23"/>
      <c r="H120" s="23">
        <v>138075</v>
      </c>
      <c r="I120" s="23">
        <f t="shared" si="68"/>
        <v>138075</v>
      </c>
      <c r="J120" s="23"/>
      <c r="K120" s="23">
        <f t="shared" si="65"/>
        <v>138075</v>
      </c>
      <c r="L120" s="23"/>
      <c r="M120" s="23">
        <f t="shared" si="37"/>
        <v>138075</v>
      </c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</row>
    <row r="121" spans="1:29" s="40" customFormat="1" ht="27.75" customHeight="1">
      <c r="A121" s="42" t="s">
        <v>148</v>
      </c>
      <c r="B121" s="39" t="s">
        <v>120</v>
      </c>
      <c r="C121" s="23"/>
      <c r="D121" s="23"/>
      <c r="E121" s="23"/>
      <c r="F121" s="23"/>
      <c r="G121" s="23"/>
      <c r="H121" s="23">
        <v>271012</v>
      </c>
      <c r="I121" s="23">
        <f t="shared" si="68"/>
        <v>271012</v>
      </c>
      <c r="J121" s="23"/>
      <c r="K121" s="23">
        <f t="shared" si="65"/>
        <v>271012</v>
      </c>
      <c r="L121" s="23"/>
      <c r="M121" s="23">
        <f t="shared" si="37"/>
        <v>271012</v>
      </c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</row>
    <row r="122" spans="1:29" s="40" customFormat="1" ht="27.75" customHeight="1">
      <c r="A122" s="42" t="s">
        <v>149</v>
      </c>
      <c r="B122" s="39" t="s">
        <v>120</v>
      </c>
      <c r="C122" s="23"/>
      <c r="D122" s="23"/>
      <c r="E122" s="23"/>
      <c r="F122" s="23"/>
      <c r="G122" s="23"/>
      <c r="H122" s="23">
        <v>5356572.34</v>
      </c>
      <c r="I122" s="23">
        <f t="shared" si="68"/>
        <v>5356572.34</v>
      </c>
      <c r="J122" s="23"/>
      <c r="K122" s="23">
        <f t="shared" si="65"/>
        <v>5356572.34</v>
      </c>
      <c r="L122" s="23"/>
      <c r="M122" s="23">
        <f t="shared" si="37"/>
        <v>5356572.34</v>
      </c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</row>
    <row r="123" spans="1:29" s="40" customFormat="1" ht="27.75" customHeight="1">
      <c r="A123" s="42" t="s">
        <v>150</v>
      </c>
      <c r="B123" s="39" t="s">
        <v>120</v>
      </c>
      <c r="C123" s="23"/>
      <c r="D123" s="23"/>
      <c r="E123" s="23"/>
      <c r="F123" s="23"/>
      <c r="G123" s="23"/>
      <c r="H123" s="23">
        <v>860479</v>
      </c>
      <c r="I123" s="23">
        <f t="shared" si="68"/>
        <v>860479</v>
      </c>
      <c r="J123" s="23"/>
      <c r="K123" s="23">
        <f t="shared" si="65"/>
        <v>860479</v>
      </c>
      <c r="L123" s="23"/>
      <c r="M123" s="23">
        <f t="shared" si="37"/>
        <v>860479</v>
      </c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</row>
    <row r="124" spans="1:29" s="40" customFormat="1" ht="27.75" customHeight="1">
      <c r="A124" s="72" t="s">
        <v>202</v>
      </c>
      <c r="B124" s="39" t="s">
        <v>120</v>
      </c>
      <c r="C124" s="23"/>
      <c r="D124" s="23"/>
      <c r="E124" s="23"/>
      <c r="F124" s="23"/>
      <c r="G124" s="23"/>
      <c r="H124" s="23"/>
      <c r="I124" s="23"/>
      <c r="J124" s="23"/>
      <c r="K124" s="23"/>
      <c r="L124" s="23">
        <v>205489</v>
      </c>
      <c r="M124" s="23">
        <f>L124</f>
        <v>205489</v>
      </c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</row>
    <row r="125" spans="1:29" s="40" customFormat="1" ht="27.75" customHeight="1">
      <c r="A125" s="72" t="s">
        <v>203</v>
      </c>
      <c r="B125" s="39" t="s">
        <v>120</v>
      </c>
      <c r="C125" s="23"/>
      <c r="D125" s="23"/>
      <c r="E125" s="23"/>
      <c r="F125" s="23"/>
      <c r="G125" s="23"/>
      <c r="H125" s="23"/>
      <c r="I125" s="23"/>
      <c r="J125" s="23"/>
      <c r="K125" s="23"/>
      <c r="L125" s="23">
        <v>67500</v>
      </c>
      <c r="M125" s="23">
        <f>L125</f>
        <v>67500</v>
      </c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</row>
    <row r="126" spans="1:29" ht="24" customHeight="1">
      <c r="A126" s="22" t="s">
        <v>151</v>
      </c>
      <c r="B126" s="25" t="s">
        <v>152</v>
      </c>
      <c r="C126" s="23">
        <f>SUM(C127:C141)</f>
        <v>665388400</v>
      </c>
      <c r="D126" s="23">
        <f t="shared" ref="D126:AA126" si="69">SUM(D127:D141)</f>
        <v>-119.65999999999985</v>
      </c>
      <c r="E126" s="23">
        <f t="shared" si="69"/>
        <v>665388280.34000003</v>
      </c>
      <c r="F126" s="23">
        <f t="shared" si="69"/>
        <v>18071072.18</v>
      </c>
      <c r="G126" s="23">
        <f t="shared" si="69"/>
        <v>683459352.51999998</v>
      </c>
      <c r="H126" s="23">
        <f t="shared" si="69"/>
        <v>-397700</v>
      </c>
      <c r="I126" s="23">
        <f t="shared" si="69"/>
        <v>683061652.51999998</v>
      </c>
      <c r="J126" s="23">
        <f t="shared" si="69"/>
        <v>0</v>
      </c>
      <c r="K126" s="23">
        <f t="shared" si="65"/>
        <v>683061652.51999998</v>
      </c>
      <c r="L126" s="23">
        <f>SUM(L127:L142)</f>
        <v>10474200</v>
      </c>
      <c r="M126" s="23">
        <f>SUM(M127:M142)</f>
        <v>693535852.51999998</v>
      </c>
      <c r="N126" s="23">
        <f t="shared" si="69"/>
        <v>703211000</v>
      </c>
      <c r="O126" s="23">
        <f t="shared" si="69"/>
        <v>492698.38</v>
      </c>
      <c r="P126" s="23">
        <f t="shared" si="69"/>
        <v>703703698.38</v>
      </c>
      <c r="Q126" s="23">
        <f t="shared" si="69"/>
        <v>0</v>
      </c>
      <c r="R126" s="23">
        <f t="shared" si="69"/>
        <v>703703698.38</v>
      </c>
      <c r="S126" s="23">
        <f>SUM(S127:S142)</f>
        <v>30677700</v>
      </c>
      <c r="T126" s="23">
        <f>SUM(T127:T142)</f>
        <v>734381398.38</v>
      </c>
      <c r="U126" s="23">
        <f t="shared" si="69"/>
        <v>734915400</v>
      </c>
      <c r="V126" s="23">
        <f t="shared" si="69"/>
        <v>502266.25999999995</v>
      </c>
      <c r="W126" s="23">
        <f t="shared" si="69"/>
        <v>735417666.25999999</v>
      </c>
      <c r="X126" s="23">
        <f t="shared" si="69"/>
        <v>0</v>
      </c>
      <c r="Y126" s="23">
        <f t="shared" si="69"/>
        <v>735417666.25999999</v>
      </c>
      <c r="Z126" s="23">
        <f t="shared" si="69"/>
        <v>0</v>
      </c>
      <c r="AA126" s="23">
        <f t="shared" si="69"/>
        <v>735417666.25999999</v>
      </c>
      <c r="AB126" s="23">
        <f>SUM(AB127:AB142)</f>
        <v>30544900</v>
      </c>
      <c r="AC126" s="23">
        <f>SUM(AC127:AC142)</f>
        <v>765962566.25999999</v>
      </c>
    </row>
    <row r="127" spans="1:29" ht="38.25" customHeight="1">
      <c r="A127" s="24" t="s">
        <v>153</v>
      </c>
      <c r="B127" s="25" t="s">
        <v>154</v>
      </c>
      <c r="C127" s="23">
        <v>5980600</v>
      </c>
      <c r="D127" s="23"/>
      <c r="E127" s="23">
        <f t="shared" si="2"/>
        <v>5980600</v>
      </c>
      <c r="F127" s="23"/>
      <c r="G127" s="23">
        <f t="shared" si="44"/>
        <v>5980600</v>
      </c>
      <c r="H127" s="23"/>
      <c r="I127" s="23">
        <f t="shared" ref="I127:I137" si="70">G127</f>
        <v>5980600</v>
      </c>
      <c r="J127" s="23"/>
      <c r="K127" s="23">
        <f t="shared" si="65"/>
        <v>5980600</v>
      </c>
      <c r="L127" s="23"/>
      <c r="M127" s="23">
        <f t="shared" si="37"/>
        <v>5980600</v>
      </c>
      <c r="N127" s="23">
        <v>4802400</v>
      </c>
      <c r="O127" s="23"/>
      <c r="P127" s="23">
        <f t="shared" si="17"/>
        <v>4802400</v>
      </c>
      <c r="Q127" s="23"/>
      <c r="R127" s="23">
        <f t="shared" ref="R127:R137" si="71">SUM(P127:Q127)</f>
        <v>4802400</v>
      </c>
      <c r="S127" s="23"/>
      <c r="T127" s="23">
        <f t="shared" ref="T127:T137" si="72">SUM(R127:S127)</f>
        <v>4802400</v>
      </c>
      <c r="U127" s="23">
        <v>4784500</v>
      </c>
      <c r="V127" s="23"/>
      <c r="W127" s="23">
        <f t="shared" si="23"/>
        <v>4784500</v>
      </c>
      <c r="X127" s="23"/>
      <c r="Y127" s="23">
        <f t="shared" ref="Y127:Y137" si="73">SUM(W127:X127)</f>
        <v>4784500</v>
      </c>
      <c r="Z127" s="23"/>
      <c r="AA127" s="23">
        <f t="shared" ref="AA127:AA137" si="74">SUM(Y127:Z127)</f>
        <v>4784500</v>
      </c>
      <c r="AB127" s="23"/>
      <c r="AC127" s="23">
        <f t="shared" ref="AC127:AC137" si="75">SUM(AA127:AB127)</f>
        <v>4784500</v>
      </c>
    </row>
    <row r="128" spans="1:29" ht="38.25" customHeight="1">
      <c r="A128" s="24" t="s">
        <v>155</v>
      </c>
      <c r="B128" s="25" t="s">
        <v>154</v>
      </c>
      <c r="C128" s="23">
        <v>291300</v>
      </c>
      <c r="D128" s="23"/>
      <c r="E128" s="23">
        <f t="shared" si="2"/>
        <v>291300</v>
      </c>
      <c r="F128" s="23"/>
      <c r="G128" s="23">
        <f t="shared" si="44"/>
        <v>291300</v>
      </c>
      <c r="H128" s="23"/>
      <c r="I128" s="23">
        <f t="shared" si="70"/>
        <v>291300</v>
      </c>
      <c r="J128" s="23"/>
      <c r="K128" s="23">
        <f t="shared" si="65"/>
        <v>291300</v>
      </c>
      <c r="L128" s="23"/>
      <c r="M128" s="23">
        <f t="shared" si="37"/>
        <v>291300</v>
      </c>
      <c r="N128" s="23">
        <v>299800</v>
      </c>
      <c r="O128" s="23"/>
      <c r="P128" s="23">
        <f t="shared" si="17"/>
        <v>299800</v>
      </c>
      <c r="Q128" s="23"/>
      <c r="R128" s="23">
        <f t="shared" si="71"/>
        <v>299800</v>
      </c>
      <c r="S128" s="23"/>
      <c r="T128" s="23">
        <f t="shared" si="72"/>
        <v>299800</v>
      </c>
      <c r="U128" s="23">
        <v>310400</v>
      </c>
      <c r="V128" s="23"/>
      <c r="W128" s="23">
        <f t="shared" si="23"/>
        <v>310400</v>
      </c>
      <c r="X128" s="23"/>
      <c r="Y128" s="23">
        <f t="shared" si="73"/>
        <v>310400</v>
      </c>
      <c r="Z128" s="23"/>
      <c r="AA128" s="23">
        <f t="shared" si="74"/>
        <v>310400</v>
      </c>
      <c r="AB128" s="23"/>
      <c r="AC128" s="23">
        <f t="shared" si="75"/>
        <v>310400</v>
      </c>
    </row>
    <row r="129" spans="1:29" ht="38.25" customHeight="1">
      <c r="A129" s="24" t="s">
        <v>156</v>
      </c>
      <c r="B129" s="25" t="s">
        <v>154</v>
      </c>
      <c r="C129" s="23">
        <v>5480300</v>
      </c>
      <c r="D129" s="23"/>
      <c r="E129" s="23">
        <f t="shared" si="2"/>
        <v>5480300</v>
      </c>
      <c r="F129" s="23"/>
      <c r="G129" s="23">
        <f t="shared" si="44"/>
        <v>5480300</v>
      </c>
      <c r="H129" s="23"/>
      <c r="I129" s="23">
        <f t="shared" si="70"/>
        <v>5480300</v>
      </c>
      <c r="J129" s="23"/>
      <c r="K129" s="23">
        <f t="shared" si="65"/>
        <v>5480300</v>
      </c>
      <c r="L129" s="23"/>
      <c r="M129" s="23">
        <f t="shared" si="37"/>
        <v>5480300</v>
      </c>
      <c r="N129" s="23">
        <v>5480300</v>
      </c>
      <c r="O129" s="23"/>
      <c r="P129" s="23">
        <f t="shared" si="17"/>
        <v>5480300</v>
      </c>
      <c r="Q129" s="23"/>
      <c r="R129" s="23">
        <f t="shared" si="71"/>
        <v>5480300</v>
      </c>
      <c r="S129" s="23"/>
      <c r="T129" s="23">
        <f t="shared" si="72"/>
        <v>5480300</v>
      </c>
      <c r="U129" s="23">
        <v>5480300</v>
      </c>
      <c r="V129" s="23"/>
      <c r="W129" s="23">
        <f t="shared" si="23"/>
        <v>5480300</v>
      </c>
      <c r="X129" s="23"/>
      <c r="Y129" s="23">
        <f t="shared" si="73"/>
        <v>5480300</v>
      </c>
      <c r="Z129" s="23"/>
      <c r="AA129" s="23">
        <f t="shared" si="74"/>
        <v>5480300</v>
      </c>
      <c r="AB129" s="23"/>
      <c r="AC129" s="23">
        <f t="shared" si="75"/>
        <v>5480300</v>
      </c>
    </row>
    <row r="130" spans="1:29" ht="38.25" customHeight="1">
      <c r="A130" s="24" t="s">
        <v>157</v>
      </c>
      <c r="B130" s="25" t="s">
        <v>154</v>
      </c>
      <c r="C130" s="23">
        <v>1012500</v>
      </c>
      <c r="D130" s="23"/>
      <c r="E130" s="23">
        <f t="shared" si="2"/>
        <v>1012500</v>
      </c>
      <c r="F130" s="23"/>
      <c r="G130" s="23">
        <f t="shared" si="44"/>
        <v>1012500</v>
      </c>
      <c r="H130" s="23"/>
      <c r="I130" s="23">
        <f t="shared" si="70"/>
        <v>1012500</v>
      </c>
      <c r="J130" s="23"/>
      <c r="K130" s="23">
        <f t="shared" si="65"/>
        <v>1012500</v>
      </c>
      <c r="L130" s="23"/>
      <c r="M130" s="23">
        <f t="shared" si="37"/>
        <v>1012500</v>
      </c>
      <c r="N130" s="23">
        <v>1012500</v>
      </c>
      <c r="O130" s="23"/>
      <c r="P130" s="23">
        <f t="shared" si="17"/>
        <v>1012500</v>
      </c>
      <c r="Q130" s="23"/>
      <c r="R130" s="23">
        <f t="shared" si="71"/>
        <v>1012500</v>
      </c>
      <c r="S130" s="23"/>
      <c r="T130" s="23">
        <f t="shared" si="72"/>
        <v>1012500</v>
      </c>
      <c r="U130" s="23">
        <v>1012500</v>
      </c>
      <c r="V130" s="23"/>
      <c r="W130" s="23">
        <f t="shared" si="23"/>
        <v>1012500</v>
      </c>
      <c r="X130" s="23"/>
      <c r="Y130" s="23">
        <f t="shared" si="73"/>
        <v>1012500</v>
      </c>
      <c r="Z130" s="23"/>
      <c r="AA130" s="23">
        <f t="shared" si="74"/>
        <v>1012500</v>
      </c>
      <c r="AB130" s="23"/>
      <c r="AC130" s="23">
        <f t="shared" si="75"/>
        <v>1012500</v>
      </c>
    </row>
    <row r="131" spans="1:29" ht="66.75" customHeight="1">
      <c r="A131" s="24" t="s">
        <v>158</v>
      </c>
      <c r="B131" s="25" t="s">
        <v>154</v>
      </c>
      <c r="C131" s="23">
        <v>10000</v>
      </c>
      <c r="D131" s="23"/>
      <c r="E131" s="23">
        <f t="shared" si="2"/>
        <v>10000</v>
      </c>
      <c r="F131" s="23"/>
      <c r="G131" s="23">
        <f t="shared" si="44"/>
        <v>10000</v>
      </c>
      <c r="H131" s="23"/>
      <c r="I131" s="23">
        <f t="shared" si="70"/>
        <v>10000</v>
      </c>
      <c r="J131" s="23"/>
      <c r="K131" s="23">
        <f t="shared" si="65"/>
        <v>10000</v>
      </c>
      <c r="L131" s="23"/>
      <c r="M131" s="23">
        <f t="shared" si="37"/>
        <v>10000</v>
      </c>
      <c r="N131" s="23">
        <v>10000</v>
      </c>
      <c r="O131" s="23"/>
      <c r="P131" s="23">
        <f t="shared" si="17"/>
        <v>10000</v>
      </c>
      <c r="Q131" s="23"/>
      <c r="R131" s="23">
        <f t="shared" si="71"/>
        <v>10000</v>
      </c>
      <c r="S131" s="23"/>
      <c r="T131" s="23">
        <f t="shared" si="72"/>
        <v>10000</v>
      </c>
      <c r="U131" s="23">
        <v>10000</v>
      </c>
      <c r="V131" s="23"/>
      <c r="W131" s="23">
        <f t="shared" si="23"/>
        <v>10000</v>
      </c>
      <c r="X131" s="23"/>
      <c r="Y131" s="23">
        <f t="shared" si="73"/>
        <v>10000</v>
      </c>
      <c r="Z131" s="23"/>
      <c r="AA131" s="23">
        <f t="shared" si="74"/>
        <v>10000</v>
      </c>
      <c r="AB131" s="23"/>
      <c r="AC131" s="23">
        <f t="shared" si="75"/>
        <v>10000</v>
      </c>
    </row>
    <row r="132" spans="1:29" ht="48.75" customHeight="1">
      <c r="A132" s="24" t="s">
        <v>159</v>
      </c>
      <c r="B132" s="25" t="s">
        <v>154</v>
      </c>
      <c r="C132" s="23">
        <v>25000</v>
      </c>
      <c r="D132" s="23"/>
      <c r="E132" s="23">
        <f t="shared" si="2"/>
        <v>25000</v>
      </c>
      <c r="F132" s="23"/>
      <c r="G132" s="23">
        <f t="shared" si="44"/>
        <v>25000</v>
      </c>
      <c r="H132" s="23"/>
      <c r="I132" s="23">
        <f t="shared" si="70"/>
        <v>25000</v>
      </c>
      <c r="J132" s="23"/>
      <c r="K132" s="23">
        <f t="shared" si="65"/>
        <v>25000</v>
      </c>
      <c r="L132" s="23"/>
      <c r="M132" s="23">
        <f t="shared" si="37"/>
        <v>25000</v>
      </c>
      <c r="N132" s="23">
        <v>25000</v>
      </c>
      <c r="O132" s="23"/>
      <c r="P132" s="23">
        <f t="shared" si="17"/>
        <v>25000</v>
      </c>
      <c r="Q132" s="23"/>
      <c r="R132" s="23">
        <f t="shared" si="71"/>
        <v>25000</v>
      </c>
      <c r="S132" s="23"/>
      <c r="T132" s="23">
        <f t="shared" si="72"/>
        <v>25000</v>
      </c>
      <c r="U132" s="23">
        <v>25000</v>
      </c>
      <c r="V132" s="23"/>
      <c r="W132" s="23">
        <f t="shared" si="23"/>
        <v>25000</v>
      </c>
      <c r="X132" s="23"/>
      <c r="Y132" s="23">
        <f t="shared" si="73"/>
        <v>25000</v>
      </c>
      <c r="Z132" s="23"/>
      <c r="AA132" s="23">
        <f t="shared" si="74"/>
        <v>25000</v>
      </c>
      <c r="AB132" s="23"/>
      <c r="AC132" s="23">
        <f t="shared" si="75"/>
        <v>25000</v>
      </c>
    </row>
    <row r="133" spans="1:29" ht="75.75" customHeight="1">
      <c r="A133" s="24" t="s">
        <v>160</v>
      </c>
      <c r="B133" s="25" t="s">
        <v>154</v>
      </c>
      <c r="C133" s="23">
        <v>49372000</v>
      </c>
      <c r="D133" s="23"/>
      <c r="E133" s="23">
        <f t="shared" si="2"/>
        <v>49372000</v>
      </c>
      <c r="F133" s="23"/>
      <c r="G133" s="23">
        <f t="shared" si="44"/>
        <v>49372000</v>
      </c>
      <c r="H133" s="23"/>
      <c r="I133" s="23">
        <f t="shared" si="70"/>
        <v>49372000</v>
      </c>
      <c r="J133" s="23"/>
      <c r="K133" s="23">
        <f t="shared" si="65"/>
        <v>49372000</v>
      </c>
      <c r="L133" s="23"/>
      <c r="M133" s="23">
        <f t="shared" ref="M133:M158" si="76">K133+L133</f>
        <v>49372000</v>
      </c>
      <c r="N133" s="23">
        <v>51346800</v>
      </c>
      <c r="O133" s="23"/>
      <c r="P133" s="23">
        <f t="shared" si="17"/>
        <v>51346800</v>
      </c>
      <c r="Q133" s="23"/>
      <c r="R133" s="23">
        <f t="shared" si="71"/>
        <v>51346800</v>
      </c>
      <c r="S133" s="23"/>
      <c r="T133" s="23">
        <f t="shared" si="72"/>
        <v>51346800</v>
      </c>
      <c r="U133" s="23">
        <v>53400700</v>
      </c>
      <c r="V133" s="23"/>
      <c r="W133" s="23">
        <f t="shared" si="23"/>
        <v>53400700</v>
      </c>
      <c r="X133" s="23"/>
      <c r="Y133" s="23">
        <f t="shared" si="73"/>
        <v>53400700</v>
      </c>
      <c r="Z133" s="23"/>
      <c r="AA133" s="23">
        <f t="shared" si="74"/>
        <v>53400700</v>
      </c>
      <c r="AB133" s="23"/>
      <c r="AC133" s="23">
        <f t="shared" si="75"/>
        <v>53400700</v>
      </c>
    </row>
    <row r="134" spans="1:29" ht="59.25" customHeight="1">
      <c r="A134" s="24" t="s">
        <v>161</v>
      </c>
      <c r="B134" s="25" t="s">
        <v>162</v>
      </c>
      <c r="C134" s="23">
        <v>9166200</v>
      </c>
      <c r="D134" s="23"/>
      <c r="E134" s="23">
        <f t="shared" si="2"/>
        <v>9166200</v>
      </c>
      <c r="F134" s="23"/>
      <c r="G134" s="23">
        <f t="shared" si="44"/>
        <v>9166200</v>
      </c>
      <c r="H134" s="23"/>
      <c r="I134" s="23">
        <f t="shared" si="70"/>
        <v>9166200</v>
      </c>
      <c r="J134" s="23"/>
      <c r="K134" s="23">
        <f t="shared" si="65"/>
        <v>9166200</v>
      </c>
      <c r="L134" s="23"/>
      <c r="M134" s="23">
        <f t="shared" si="76"/>
        <v>9166200</v>
      </c>
      <c r="N134" s="23">
        <v>9188400</v>
      </c>
      <c r="O134" s="23"/>
      <c r="P134" s="23">
        <f t="shared" si="17"/>
        <v>9188400</v>
      </c>
      <c r="Q134" s="23"/>
      <c r="R134" s="23">
        <f t="shared" si="71"/>
        <v>9188400</v>
      </c>
      <c r="S134" s="23"/>
      <c r="T134" s="23">
        <f t="shared" si="72"/>
        <v>9188400</v>
      </c>
      <c r="U134" s="23">
        <v>9188400</v>
      </c>
      <c r="V134" s="23"/>
      <c r="W134" s="23">
        <f t="shared" si="23"/>
        <v>9188400</v>
      </c>
      <c r="X134" s="23"/>
      <c r="Y134" s="23">
        <f t="shared" si="73"/>
        <v>9188400</v>
      </c>
      <c r="Z134" s="23"/>
      <c r="AA134" s="23">
        <f t="shared" si="74"/>
        <v>9188400</v>
      </c>
      <c r="AB134" s="23"/>
      <c r="AC134" s="23">
        <f t="shared" si="75"/>
        <v>9188400</v>
      </c>
    </row>
    <row r="135" spans="1:29" ht="79.5" customHeight="1">
      <c r="A135" s="24" t="s">
        <v>163</v>
      </c>
      <c r="B135" s="25" t="s">
        <v>164</v>
      </c>
      <c r="C135" s="23">
        <v>4377500</v>
      </c>
      <c r="D135" s="23">
        <v>-24633.45</v>
      </c>
      <c r="E135" s="23">
        <f t="shared" si="2"/>
        <v>4352866.55</v>
      </c>
      <c r="F135" s="23"/>
      <c r="G135" s="23">
        <f t="shared" si="44"/>
        <v>4352866.55</v>
      </c>
      <c r="H135" s="23"/>
      <c r="I135" s="23">
        <f t="shared" si="70"/>
        <v>4352866.55</v>
      </c>
      <c r="J135" s="23"/>
      <c r="K135" s="23">
        <f t="shared" si="65"/>
        <v>4352866.55</v>
      </c>
      <c r="L135" s="23"/>
      <c r="M135" s="23">
        <f t="shared" si="76"/>
        <v>4352866.55</v>
      </c>
      <c r="N135" s="23">
        <v>4607800</v>
      </c>
      <c r="O135" s="23">
        <v>547409.86</v>
      </c>
      <c r="P135" s="23">
        <f t="shared" si="17"/>
        <v>5155209.8600000003</v>
      </c>
      <c r="Q135" s="23"/>
      <c r="R135" s="23">
        <f t="shared" si="71"/>
        <v>5155209.8600000003</v>
      </c>
      <c r="S135" s="23"/>
      <c r="T135" s="23">
        <f t="shared" si="72"/>
        <v>5155209.8600000003</v>
      </c>
      <c r="U135" s="23">
        <v>4631400</v>
      </c>
      <c r="V135" s="23">
        <v>558032.97</v>
      </c>
      <c r="W135" s="23">
        <f t="shared" si="23"/>
        <v>5189432.97</v>
      </c>
      <c r="X135" s="23"/>
      <c r="Y135" s="23">
        <f t="shared" si="73"/>
        <v>5189432.97</v>
      </c>
      <c r="Z135" s="23"/>
      <c r="AA135" s="23">
        <f t="shared" si="74"/>
        <v>5189432.97</v>
      </c>
      <c r="AB135" s="23"/>
      <c r="AC135" s="23">
        <f t="shared" si="75"/>
        <v>5189432.97</v>
      </c>
    </row>
    <row r="136" spans="1:29" ht="30" customHeight="1">
      <c r="A136" s="24" t="s">
        <v>165</v>
      </c>
      <c r="B136" s="25" t="s">
        <v>166</v>
      </c>
      <c r="C136" s="23">
        <v>3023200</v>
      </c>
      <c r="D136" s="23"/>
      <c r="E136" s="23">
        <f t="shared" si="2"/>
        <v>3023200</v>
      </c>
      <c r="F136" s="23"/>
      <c r="G136" s="23">
        <f t="shared" si="44"/>
        <v>3023200</v>
      </c>
      <c r="H136" s="23"/>
      <c r="I136" s="23">
        <f t="shared" si="70"/>
        <v>3023200</v>
      </c>
      <c r="J136" s="23"/>
      <c r="K136" s="23">
        <f t="shared" si="65"/>
        <v>3023200</v>
      </c>
      <c r="L136" s="23">
        <v>204000</v>
      </c>
      <c r="M136" s="23">
        <f t="shared" si="76"/>
        <v>3227200</v>
      </c>
      <c r="N136" s="23">
        <v>3043600</v>
      </c>
      <c r="O136" s="23"/>
      <c r="P136" s="23">
        <f t="shared" si="17"/>
        <v>3043600</v>
      </c>
      <c r="Q136" s="23"/>
      <c r="R136" s="23">
        <f t="shared" si="71"/>
        <v>3043600</v>
      </c>
      <c r="S136" s="23"/>
      <c r="T136" s="23">
        <f t="shared" si="72"/>
        <v>3043600</v>
      </c>
      <c r="U136" s="23">
        <v>3122600</v>
      </c>
      <c r="V136" s="23"/>
      <c r="W136" s="23">
        <f t="shared" si="23"/>
        <v>3122600</v>
      </c>
      <c r="X136" s="23"/>
      <c r="Y136" s="23">
        <f t="shared" si="73"/>
        <v>3122600</v>
      </c>
      <c r="Z136" s="23"/>
      <c r="AA136" s="23">
        <f t="shared" si="74"/>
        <v>3122600</v>
      </c>
      <c r="AB136" s="23"/>
      <c r="AC136" s="23">
        <f t="shared" si="75"/>
        <v>3122600</v>
      </c>
    </row>
    <row r="137" spans="1:29" ht="44.25" customHeight="1">
      <c r="A137" s="24" t="s">
        <v>167</v>
      </c>
      <c r="B137" s="44" t="s">
        <v>168</v>
      </c>
      <c r="C137" s="23">
        <v>10400</v>
      </c>
      <c r="D137" s="23"/>
      <c r="E137" s="23">
        <f t="shared" si="2"/>
        <v>10400</v>
      </c>
      <c r="F137" s="23"/>
      <c r="G137" s="23">
        <f t="shared" si="44"/>
        <v>10400</v>
      </c>
      <c r="H137" s="23"/>
      <c r="I137" s="23">
        <f t="shared" si="70"/>
        <v>10400</v>
      </c>
      <c r="J137" s="23"/>
      <c r="K137" s="23">
        <f t="shared" si="65"/>
        <v>10400</v>
      </c>
      <c r="L137" s="23"/>
      <c r="M137" s="23">
        <f t="shared" si="76"/>
        <v>10400</v>
      </c>
      <c r="N137" s="23">
        <v>11200</v>
      </c>
      <c r="O137" s="23"/>
      <c r="P137" s="23">
        <f t="shared" si="17"/>
        <v>11200</v>
      </c>
      <c r="Q137" s="23"/>
      <c r="R137" s="23">
        <f t="shared" si="71"/>
        <v>11200</v>
      </c>
      <c r="S137" s="23"/>
      <c r="T137" s="23">
        <f t="shared" si="72"/>
        <v>11200</v>
      </c>
      <c r="U137" s="23">
        <v>116800</v>
      </c>
      <c r="V137" s="23"/>
      <c r="W137" s="23">
        <f t="shared" si="23"/>
        <v>116800</v>
      </c>
      <c r="X137" s="23"/>
      <c r="Y137" s="23">
        <f t="shared" si="73"/>
        <v>116800</v>
      </c>
      <c r="Z137" s="23"/>
      <c r="AA137" s="23">
        <f t="shared" si="74"/>
        <v>116800</v>
      </c>
      <c r="AB137" s="23"/>
      <c r="AC137" s="23">
        <f t="shared" si="75"/>
        <v>116800</v>
      </c>
    </row>
    <row r="138" spans="1:29" ht="24.75" customHeight="1">
      <c r="A138" s="24" t="s">
        <v>169</v>
      </c>
      <c r="B138" s="25" t="s">
        <v>170</v>
      </c>
      <c r="C138" s="23"/>
      <c r="D138" s="23"/>
      <c r="E138" s="23"/>
      <c r="F138" s="23">
        <v>397700</v>
      </c>
      <c r="G138" s="23">
        <f>E138+F138</f>
        <v>397700</v>
      </c>
      <c r="H138" s="23">
        <v>-397700</v>
      </c>
      <c r="I138" s="23">
        <f>G138+H138</f>
        <v>0</v>
      </c>
      <c r="J138" s="23"/>
      <c r="K138" s="23">
        <f t="shared" si="65"/>
        <v>0</v>
      </c>
      <c r="L138" s="23"/>
      <c r="M138" s="23">
        <f t="shared" si="76"/>
        <v>0</v>
      </c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</row>
    <row r="139" spans="1:29" ht="28.5" customHeight="1">
      <c r="A139" s="24" t="s">
        <v>171</v>
      </c>
      <c r="B139" s="25" t="s">
        <v>172</v>
      </c>
      <c r="C139" s="23">
        <v>4953600</v>
      </c>
      <c r="D139" s="23"/>
      <c r="E139" s="23">
        <f t="shared" si="2"/>
        <v>4953600</v>
      </c>
      <c r="F139" s="23"/>
      <c r="G139" s="23">
        <f t="shared" si="44"/>
        <v>4953600</v>
      </c>
      <c r="H139" s="23"/>
      <c r="I139" s="23">
        <f t="shared" ref="I139" si="77">G139</f>
        <v>4953600</v>
      </c>
      <c r="J139" s="23"/>
      <c r="K139" s="23">
        <f t="shared" si="65"/>
        <v>4953600</v>
      </c>
      <c r="L139" s="23"/>
      <c r="M139" s="23">
        <f t="shared" si="76"/>
        <v>4953600</v>
      </c>
      <c r="N139" s="23">
        <v>5097300</v>
      </c>
      <c r="O139" s="23"/>
      <c r="P139" s="23">
        <f t="shared" si="17"/>
        <v>5097300</v>
      </c>
      <c r="Q139" s="23"/>
      <c r="R139" s="23">
        <f t="shared" ref="R139:R141" si="78">SUM(P139:Q139)</f>
        <v>5097300</v>
      </c>
      <c r="S139" s="23"/>
      <c r="T139" s="23">
        <f t="shared" ref="T139:T141" si="79">SUM(R139:S139)</f>
        <v>5097300</v>
      </c>
      <c r="U139" s="23">
        <v>5277400</v>
      </c>
      <c r="V139" s="23"/>
      <c r="W139" s="23">
        <f t="shared" si="23"/>
        <v>5277400</v>
      </c>
      <c r="X139" s="23"/>
      <c r="Y139" s="23">
        <f t="shared" ref="Y139:Y141" si="80">SUM(W139:X139)</f>
        <v>5277400</v>
      </c>
      <c r="Z139" s="23"/>
      <c r="AA139" s="23">
        <f t="shared" ref="AA139:AA141" si="81">SUM(Y139:Z139)</f>
        <v>5277400</v>
      </c>
      <c r="AB139" s="23"/>
      <c r="AC139" s="23">
        <f t="shared" ref="AC139:AC141" si="82">SUM(AA139:AB139)</f>
        <v>5277400</v>
      </c>
    </row>
    <row r="140" spans="1:29" ht="80.25" customHeight="1">
      <c r="A140" s="24" t="s">
        <v>173</v>
      </c>
      <c r="B140" s="45" t="s">
        <v>174</v>
      </c>
      <c r="C140" s="23">
        <v>11180900</v>
      </c>
      <c r="D140" s="23">
        <v>24513.79</v>
      </c>
      <c r="E140" s="23">
        <f t="shared" si="2"/>
        <v>11205413.789999999</v>
      </c>
      <c r="F140" s="23">
        <v>1047672.18</v>
      </c>
      <c r="G140" s="23">
        <f>E140+F140</f>
        <v>12253085.969999999</v>
      </c>
      <c r="H140" s="23"/>
      <c r="I140" s="23">
        <f>G140+H140</f>
        <v>12253085.969999999</v>
      </c>
      <c r="J140" s="23"/>
      <c r="K140" s="23">
        <f t="shared" si="65"/>
        <v>12253085.969999999</v>
      </c>
      <c r="L140" s="23"/>
      <c r="M140" s="23">
        <f t="shared" si="76"/>
        <v>12253085.969999999</v>
      </c>
      <c r="N140" s="23">
        <v>10872600</v>
      </c>
      <c r="O140" s="23">
        <v>-54711.48</v>
      </c>
      <c r="P140" s="23">
        <f t="shared" si="17"/>
        <v>10817888.52</v>
      </c>
      <c r="Q140" s="23"/>
      <c r="R140" s="23">
        <f t="shared" si="78"/>
        <v>10817888.52</v>
      </c>
      <c r="S140" s="23"/>
      <c r="T140" s="23">
        <f t="shared" si="79"/>
        <v>10817888.52</v>
      </c>
      <c r="U140" s="23">
        <v>10872600</v>
      </c>
      <c r="V140" s="23">
        <v>-55766.71</v>
      </c>
      <c r="W140" s="23">
        <f t="shared" si="23"/>
        <v>10816833.289999999</v>
      </c>
      <c r="X140" s="23"/>
      <c r="Y140" s="23">
        <f t="shared" si="80"/>
        <v>10816833.289999999</v>
      </c>
      <c r="Z140" s="23"/>
      <c r="AA140" s="23">
        <f t="shared" si="81"/>
        <v>10816833.289999999</v>
      </c>
      <c r="AB140" s="23"/>
      <c r="AC140" s="23">
        <f t="shared" si="82"/>
        <v>10816833.289999999</v>
      </c>
    </row>
    <row r="141" spans="1:29" ht="29.25" customHeight="1">
      <c r="A141" s="24" t="s">
        <v>175</v>
      </c>
      <c r="B141" s="25" t="s">
        <v>174</v>
      </c>
      <c r="C141" s="23">
        <v>570504900</v>
      </c>
      <c r="D141" s="23"/>
      <c r="E141" s="23">
        <f t="shared" si="2"/>
        <v>570504900</v>
      </c>
      <c r="F141" s="23">
        <v>16625700</v>
      </c>
      <c r="G141" s="23">
        <f>E141+F141</f>
        <v>587130600</v>
      </c>
      <c r="H141" s="23"/>
      <c r="I141" s="23">
        <f>G141+H141</f>
        <v>587130600</v>
      </c>
      <c r="J141" s="23"/>
      <c r="K141" s="23">
        <f t="shared" si="65"/>
        <v>587130600</v>
      </c>
      <c r="L141" s="23"/>
      <c r="M141" s="23">
        <f t="shared" si="76"/>
        <v>587130600</v>
      </c>
      <c r="N141" s="23">
        <v>607413300</v>
      </c>
      <c r="O141" s="23"/>
      <c r="P141" s="23">
        <f t="shared" si="17"/>
        <v>607413300</v>
      </c>
      <c r="Q141" s="23"/>
      <c r="R141" s="23">
        <f t="shared" si="78"/>
        <v>607413300</v>
      </c>
      <c r="S141" s="23"/>
      <c r="T141" s="23">
        <f t="shared" si="79"/>
        <v>607413300</v>
      </c>
      <c r="U141" s="23">
        <v>636682800</v>
      </c>
      <c r="V141" s="23"/>
      <c r="W141" s="23">
        <f t="shared" si="23"/>
        <v>636682800</v>
      </c>
      <c r="X141" s="23"/>
      <c r="Y141" s="23">
        <f t="shared" si="80"/>
        <v>636682800</v>
      </c>
      <c r="Z141" s="23"/>
      <c r="AA141" s="23">
        <f t="shared" si="81"/>
        <v>636682800</v>
      </c>
      <c r="AB141" s="23"/>
      <c r="AC141" s="23">
        <f t="shared" si="82"/>
        <v>636682800</v>
      </c>
    </row>
    <row r="142" spans="1:29" ht="29.25" customHeight="1">
      <c r="A142" s="74" t="s">
        <v>206</v>
      </c>
      <c r="B142" s="25" t="s">
        <v>174</v>
      </c>
      <c r="C142" s="23"/>
      <c r="D142" s="23"/>
      <c r="E142" s="23"/>
      <c r="F142" s="23"/>
      <c r="G142" s="23"/>
      <c r="H142" s="23"/>
      <c r="I142" s="23"/>
      <c r="J142" s="23"/>
      <c r="K142" s="23"/>
      <c r="L142" s="23">
        <v>10270200</v>
      </c>
      <c r="M142" s="23">
        <f>L142</f>
        <v>10270200</v>
      </c>
      <c r="N142" s="23"/>
      <c r="O142" s="23"/>
      <c r="P142" s="23"/>
      <c r="Q142" s="23"/>
      <c r="R142" s="23"/>
      <c r="S142" s="23">
        <v>30677700</v>
      </c>
      <c r="T142" s="23">
        <f>S142</f>
        <v>30677700</v>
      </c>
      <c r="U142" s="23"/>
      <c r="V142" s="23"/>
      <c r="W142" s="23"/>
      <c r="X142" s="23"/>
      <c r="Y142" s="23"/>
      <c r="Z142" s="23"/>
      <c r="AA142" s="23"/>
      <c r="AB142" s="23">
        <v>30544900</v>
      </c>
      <c r="AC142" s="23">
        <f>AB142</f>
        <v>30544900</v>
      </c>
    </row>
    <row r="143" spans="1:29" ht="24" customHeight="1">
      <c r="A143" s="22" t="s">
        <v>176</v>
      </c>
      <c r="B143" s="25" t="s">
        <v>177</v>
      </c>
      <c r="C143" s="23">
        <f>SUM(C144:C152)</f>
        <v>189200</v>
      </c>
      <c r="D143" s="23">
        <f>SUM(D144:D152)</f>
        <v>667786</v>
      </c>
      <c r="E143" s="23">
        <f>SUM(E144:E152)</f>
        <v>856986</v>
      </c>
      <c r="F143" s="23">
        <f>SUM(F144:F152)</f>
        <v>-564354</v>
      </c>
      <c r="G143" s="23">
        <f t="shared" ref="G143" si="83">SUM(G144:G150)</f>
        <v>292632</v>
      </c>
      <c r="H143" s="23">
        <f>SUM(H144:H152)</f>
        <v>954042.77</v>
      </c>
      <c r="I143" s="23">
        <f>SUM(I144:I152)</f>
        <v>1246674.77</v>
      </c>
      <c r="J143" s="23">
        <f t="shared" ref="J143:AA143" si="84">SUM(J144:J152)</f>
        <v>7074000</v>
      </c>
      <c r="K143" s="23">
        <f t="shared" si="65"/>
        <v>8320674.7699999996</v>
      </c>
      <c r="L143" s="23">
        <f>SUM(L144:L156)</f>
        <v>4224375</v>
      </c>
      <c r="M143" s="23">
        <f>SUM(M144:M156)</f>
        <v>12545049.77</v>
      </c>
      <c r="N143" s="23">
        <f t="shared" si="84"/>
        <v>189200</v>
      </c>
      <c r="O143" s="23">
        <f t="shared" si="84"/>
        <v>0</v>
      </c>
      <c r="P143" s="23">
        <f t="shared" si="84"/>
        <v>189200</v>
      </c>
      <c r="Q143" s="23">
        <f t="shared" si="84"/>
        <v>0</v>
      </c>
      <c r="R143" s="23">
        <f t="shared" si="84"/>
        <v>189200</v>
      </c>
      <c r="S143" s="23">
        <f t="shared" ref="S143:T143" si="85">SUM(S144:S152)</f>
        <v>0</v>
      </c>
      <c r="T143" s="23">
        <f t="shared" si="85"/>
        <v>189200</v>
      </c>
      <c r="U143" s="23">
        <f t="shared" si="84"/>
        <v>189200</v>
      </c>
      <c r="V143" s="23">
        <f t="shared" si="84"/>
        <v>0</v>
      </c>
      <c r="W143" s="23">
        <f t="shared" si="84"/>
        <v>189200</v>
      </c>
      <c r="X143" s="23">
        <f t="shared" si="84"/>
        <v>0</v>
      </c>
      <c r="Y143" s="23">
        <f t="shared" si="84"/>
        <v>189200</v>
      </c>
      <c r="Z143" s="23">
        <f t="shared" si="84"/>
        <v>0</v>
      </c>
      <c r="AA143" s="23">
        <f t="shared" si="84"/>
        <v>189200</v>
      </c>
      <c r="AB143" s="23">
        <f t="shared" ref="AB143:AC143" si="86">SUM(AB144:AB152)</f>
        <v>0</v>
      </c>
      <c r="AC143" s="23">
        <f t="shared" si="86"/>
        <v>189200</v>
      </c>
    </row>
    <row r="144" spans="1:29" ht="55.9" customHeight="1">
      <c r="A144" s="24" t="s">
        <v>178</v>
      </c>
      <c r="B144" s="25" t="s">
        <v>179</v>
      </c>
      <c r="C144" s="23"/>
      <c r="D144" s="23">
        <v>68432</v>
      </c>
      <c r="E144" s="23">
        <f t="shared" ref="E144:E146" si="87">D144</f>
        <v>68432</v>
      </c>
      <c r="F144" s="23"/>
      <c r="G144" s="23">
        <f t="shared" si="44"/>
        <v>68432</v>
      </c>
      <c r="H144" s="23"/>
      <c r="I144" s="23">
        <f t="shared" ref="I144:I145" si="88">G144</f>
        <v>68432</v>
      </c>
      <c r="J144" s="23"/>
      <c r="K144" s="23">
        <f t="shared" si="65"/>
        <v>68432</v>
      </c>
      <c r="L144" s="23"/>
      <c r="M144" s="23">
        <f t="shared" si="76"/>
        <v>68432</v>
      </c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</row>
    <row r="145" spans="1:29" ht="55.9" customHeight="1">
      <c r="A145" s="24" t="s">
        <v>180</v>
      </c>
      <c r="B145" s="25" t="s">
        <v>179</v>
      </c>
      <c r="C145" s="23"/>
      <c r="D145" s="23">
        <v>35000</v>
      </c>
      <c r="E145" s="23">
        <f t="shared" si="87"/>
        <v>35000</v>
      </c>
      <c r="F145" s="23"/>
      <c r="G145" s="23">
        <f t="shared" si="44"/>
        <v>35000</v>
      </c>
      <c r="H145" s="23"/>
      <c r="I145" s="23">
        <f t="shared" si="88"/>
        <v>35000</v>
      </c>
      <c r="J145" s="23"/>
      <c r="K145" s="23">
        <f t="shared" si="65"/>
        <v>35000</v>
      </c>
      <c r="L145" s="23"/>
      <c r="M145" s="23">
        <f t="shared" si="76"/>
        <v>35000</v>
      </c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</row>
    <row r="146" spans="1:29" ht="44.45" customHeight="1">
      <c r="A146" s="46" t="s">
        <v>181</v>
      </c>
      <c r="B146" s="25" t="s">
        <v>182</v>
      </c>
      <c r="C146" s="23"/>
      <c r="D146" s="23">
        <v>306000</v>
      </c>
      <c r="E146" s="23">
        <f t="shared" si="87"/>
        <v>306000</v>
      </c>
      <c r="F146" s="23">
        <v>-306000</v>
      </c>
      <c r="G146" s="23">
        <f>E146+F146</f>
        <v>0</v>
      </c>
      <c r="H146" s="23"/>
      <c r="I146" s="23">
        <f>G146+H146</f>
        <v>0</v>
      </c>
      <c r="J146" s="23"/>
      <c r="K146" s="23">
        <f t="shared" si="65"/>
        <v>0</v>
      </c>
      <c r="L146" s="23"/>
      <c r="M146" s="23">
        <f t="shared" si="76"/>
        <v>0</v>
      </c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</row>
    <row r="147" spans="1:29" ht="43.15" customHeight="1">
      <c r="A147" s="38" t="s">
        <v>183</v>
      </c>
      <c r="B147" s="25" t="s">
        <v>182</v>
      </c>
      <c r="C147" s="23"/>
      <c r="D147" s="23">
        <v>258354</v>
      </c>
      <c r="E147" s="23">
        <f>D147</f>
        <v>258354</v>
      </c>
      <c r="F147" s="23">
        <v>-258354</v>
      </c>
      <c r="G147" s="23">
        <f>E147+F147</f>
        <v>0</v>
      </c>
      <c r="H147" s="23"/>
      <c r="I147" s="23">
        <f>G147+H147</f>
        <v>0</v>
      </c>
      <c r="J147" s="23"/>
      <c r="K147" s="23">
        <f t="shared" si="65"/>
        <v>0</v>
      </c>
      <c r="L147" s="23"/>
      <c r="M147" s="23">
        <f t="shared" si="76"/>
        <v>0</v>
      </c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</row>
    <row r="148" spans="1:29" ht="48.6" customHeight="1">
      <c r="A148" s="38" t="s">
        <v>184</v>
      </c>
      <c r="B148" s="25" t="s">
        <v>182</v>
      </c>
      <c r="C148" s="23"/>
      <c r="D148" s="23"/>
      <c r="E148" s="23"/>
      <c r="F148" s="23"/>
      <c r="G148" s="23"/>
      <c r="H148" s="23">
        <f>134042.77+100000</f>
        <v>234042.77</v>
      </c>
      <c r="I148" s="23">
        <f>G148+H148</f>
        <v>234042.77</v>
      </c>
      <c r="J148" s="23"/>
      <c r="K148" s="23">
        <f t="shared" si="65"/>
        <v>234042.77</v>
      </c>
      <c r="L148" s="23"/>
      <c r="M148" s="23">
        <f t="shared" si="76"/>
        <v>234042.77</v>
      </c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</row>
    <row r="149" spans="1:29" ht="44.25" customHeight="1">
      <c r="A149" s="24" t="s">
        <v>185</v>
      </c>
      <c r="B149" s="25" t="s">
        <v>182</v>
      </c>
      <c r="C149" s="23"/>
      <c r="D149" s="23"/>
      <c r="E149" s="23"/>
      <c r="F149" s="23"/>
      <c r="G149" s="23"/>
      <c r="H149" s="23"/>
      <c r="I149" s="23"/>
      <c r="J149" s="23">
        <v>7074000</v>
      </c>
      <c r="K149" s="23">
        <f t="shared" si="65"/>
        <v>7074000</v>
      </c>
      <c r="L149" s="23"/>
      <c r="M149" s="23">
        <f t="shared" si="76"/>
        <v>7074000</v>
      </c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</row>
    <row r="150" spans="1:29" ht="64.900000000000006" customHeight="1">
      <c r="A150" s="24" t="s">
        <v>186</v>
      </c>
      <c r="B150" s="25" t="s">
        <v>182</v>
      </c>
      <c r="C150" s="23">
        <v>189200</v>
      </c>
      <c r="D150" s="23"/>
      <c r="E150" s="23">
        <f t="shared" si="2"/>
        <v>189200</v>
      </c>
      <c r="F150" s="23"/>
      <c r="G150" s="23">
        <f t="shared" si="2"/>
        <v>189200</v>
      </c>
      <c r="H150" s="23"/>
      <c r="I150" s="23">
        <f t="shared" ref="I150:I159" si="89">SUM(G150:H150)</f>
        <v>189200</v>
      </c>
      <c r="J150" s="23"/>
      <c r="K150" s="23">
        <f t="shared" si="65"/>
        <v>189200</v>
      </c>
      <c r="L150" s="23"/>
      <c r="M150" s="23">
        <f t="shared" si="76"/>
        <v>189200</v>
      </c>
      <c r="N150" s="23">
        <v>189200</v>
      </c>
      <c r="O150" s="23"/>
      <c r="P150" s="23">
        <f t="shared" si="17"/>
        <v>189200</v>
      </c>
      <c r="Q150" s="23"/>
      <c r="R150" s="23">
        <f t="shared" ref="R150:R157" si="90">SUM(P150:Q150)</f>
        <v>189200</v>
      </c>
      <c r="S150" s="23"/>
      <c r="T150" s="23">
        <f t="shared" ref="T150" si="91">SUM(R150:S150)</f>
        <v>189200</v>
      </c>
      <c r="U150" s="23">
        <v>189200</v>
      </c>
      <c r="V150" s="23"/>
      <c r="W150" s="23">
        <f t="shared" si="23"/>
        <v>189200</v>
      </c>
      <c r="X150" s="23"/>
      <c r="Y150" s="23">
        <f t="shared" ref="Y150:Y157" si="92">SUM(W150:X150)</f>
        <v>189200</v>
      </c>
      <c r="Z150" s="23"/>
      <c r="AA150" s="23">
        <f t="shared" ref="AA150:AA157" si="93">SUM(Y150:Z150)</f>
        <v>189200</v>
      </c>
      <c r="AB150" s="23"/>
      <c r="AC150" s="23">
        <f t="shared" ref="AC150" si="94">SUM(AA150:AB150)</f>
        <v>189200</v>
      </c>
    </row>
    <row r="151" spans="1:29" ht="41.25" customHeight="1">
      <c r="A151" s="24" t="s">
        <v>187</v>
      </c>
      <c r="B151" s="25" t="s">
        <v>182</v>
      </c>
      <c r="C151" s="23"/>
      <c r="D151" s="23"/>
      <c r="E151" s="23"/>
      <c r="F151" s="23"/>
      <c r="G151" s="23"/>
      <c r="H151" s="23">
        <v>720000</v>
      </c>
      <c r="I151" s="23">
        <f>H151</f>
        <v>720000</v>
      </c>
      <c r="J151" s="23"/>
      <c r="K151" s="23">
        <f t="shared" si="65"/>
        <v>720000</v>
      </c>
      <c r="L151" s="23"/>
      <c r="M151" s="23">
        <f t="shared" si="76"/>
        <v>720000</v>
      </c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</row>
    <row r="152" spans="1:29" ht="16.5" hidden="1" customHeight="1">
      <c r="A152" s="24" t="s">
        <v>188</v>
      </c>
      <c r="B152" s="25" t="s">
        <v>182</v>
      </c>
      <c r="C152" s="23"/>
      <c r="D152" s="23"/>
      <c r="E152" s="23">
        <f t="shared" si="2"/>
        <v>0</v>
      </c>
      <c r="F152" s="23"/>
      <c r="G152" s="23">
        <f t="shared" si="2"/>
        <v>0</v>
      </c>
      <c r="H152" s="23"/>
      <c r="I152" s="23">
        <f t="shared" si="89"/>
        <v>0</v>
      </c>
      <c r="J152" s="23"/>
      <c r="K152" s="23">
        <f t="shared" si="65"/>
        <v>0</v>
      </c>
      <c r="L152" s="23"/>
      <c r="M152" s="23">
        <f t="shared" si="76"/>
        <v>0</v>
      </c>
      <c r="N152" s="23"/>
      <c r="O152" s="23"/>
      <c r="P152" s="23">
        <f t="shared" si="17"/>
        <v>0</v>
      </c>
      <c r="Q152" s="23"/>
      <c r="R152" s="23">
        <f t="shared" si="90"/>
        <v>0</v>
      </c>
      <c r="S152" s="23"/>
      <c r="T152" s="23">
        <f t="shared" ref="T152" si="95">SUM(R152:S152)</f>
        <v>0</v>
      </c>
      <c r="U152" s="23"/>
      <c r="V152" s="23"/>
      <c r="W152" s="23">
        <f t="shared" si="23"/>
        <v>0</v>
      </c>
      <c r="X152" s="23"/>
      <c r="Y152" s="23">
        <f t="shared" si="92"/>
        <v>0</v>
      </c>
      <c r="Z152" s="23"/>
      <c r="AA152" s="23">
        <f t="shared" si="93"/>
        <v>0</v>
      </c>
      <c r="AB152" s="23"/>
      <c r="AC152" s="23">
        <f t="shared" ref="AC152" si="96">SUM(AA152:AB152)</f>
        <v>0</v>
      </c>
    </row>
    <row r="153" spans="1:29" ht="26.45" customHeight="1">
      <c r="A153" s="75" t="s">
        <v>207</v>
      </c>
      <c r="B153" s="25" t="s">
        <v>182</v>
      </c>
      <c r="C153" s="23"/>
      <c r="D153" s="23"/>
      <c r="E153" s="23"/>
      <c r="F153" s="23"/>
      <c r="G153" s="23"/>
      <c r="H153" s="23"/>
      <c r="I153" s="23"/>
      <c r="J153" s="23"/>
      <c r="K153" s="23"/>
      <c r="L153" s="23">
        <v>1901420</v>
      </c>
      <c r="M153" s="23">
        <f>L153</f>
        <v>1901420</v>
      </c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</row>
    <row r="154" spans="1:29" ht="26.45" customHeight="1">
      <c r="A154" s="75" t="s">
        <v>208</v>
      </c>
      <c r="B154" s="25" t="s">
        <v>182</v>
      </c>
      <c r="C154" s="23"/>
      <c r="D154" s="23"/>
      <c r="E154" s="23"/>
      <c r="F154" s="23"/>
      <c r="G154" s="23"/>
      <c r="H154" s="23"/>
      <c r="I154" s="23"/>
      <c r="J154" s="23"/>
      <c r="K154" s="23"/>
      <c r="L154" s="23">
        <v>170000</v>
      </c>
      <c r="M154" s="23">
        <f t="shared" ref="M154:M156" si="97">L154</f>
        <v>170000</v>
      </c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</row>
    <row r="155" spans="1:29" ht="26.45" customHeight="1">
      <c r="A155" s="75" t="s">
        <v>209</v>
      </c>
      <c r="B155" s="25" t="s">
        <v>182</v>
      </c>
      <c r="C155" s="23"/>
      <c r="D155" s="23"/>
      <c r="E155" s="23"/>
      <c r="F155" s="23"/>
      <c r="G155" s="23"/>
      <c r="H155" s="23"/>
      <c r="I155" s="23"/>
      <c r="J155" s="23"/>
      <c r="K155" s="23"/>
      <c r="L155" s="23">
        <v>1740000</v>
      </c>
      <c r="M155" s="23">
        <f t="shared" si="97"/>
        <v>1740000</v>
      </c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</row>
    <row r="156" spans="1:29" ht="26.45" customHeight="1">
      <c r="A156" s="75" t="s">
        <v>210</v>
      </c>
      <c r="B156" s="25" t="s">
        <v>182</v>
      </c>
      <c r="C156" s="23"/>
      <c r="D156" s="23"/>
      <c r="E156" s="23"/>
      <c r="F156" s="23"/>
      <c r="G156" s="23"/>
      <c r="H156" s="23"/>
      <c r="I156" s="23"/>
      <c r="J156" s="23"/>
      <c r="K156" s="23"/>
      <c r="L156" s="23">
        <v>412955</v>
      </c>
      <c r="M156" s="23">
        <f t="shared" si="97"/>
        <v>412955</v>
      </c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</row>
    <row r="157" spans="1:29" ht="18" customHeight="1">
      <c r="A157" s="22" t="s">
        <v>189</v>
      </c>
      <c r="B157" s="25" t="s">
        <v>190</v>
      </c>
      <c r="C157" s="23">
        <v>5531312</v>
      </c>
      <c r="D157" s="23"/>
      <c r="E157" s="23">
        <f t="shared" si="2"/>
        <v>5531312</v>
      </c>
      <c r="F157" s="23"/>
      <c r="G157" s="23">
        <f t="shared" si="2"/>
        <v>5531312</v>
      </c>
      <c r="H157" s="23"/>
      <c r="I157" s="23">
        <f t="shared" si="89"/>
        <v>5531312</v>
      </c>
      <c r="J157" s="23"/>
      <c r="K157" s="23">
        <f t="shared" si="65"/>
        <v>5531312</v>
      </c>
      <c r="L157" s="23"/>
      <c r="M157" s="23">
        <f t="shared" si="76"/>
        <v>5531312</v>
      </c>
      <c r="N157" s="23">
        <v>0</v>
      </c>
      <c r="O157" s="23"/>
      <c r="P157" s="23">
        <f t="shared" si="17"/>
        <v>0</v>
      </c>
      <c r="Q157" s="23"/>
      <c r="R157" s="23">
        <f t="shared" si="90"/>
        <v>0</v>
      </c>
      <c r="S157" s="23"/>
      <c r="T157" s="23">
        <f t="shared" ref="T157" si="98">SUM(R157:S157)</f>
        <v>0</v>
      </c>
      <c r="U157" s="23">
        <v>0</v>
      </c>
      <c r="V157" s="23"/>
      <c r="W157" s="23">
        <f t="shared" si="23"/>
        <v>0</v>
      </c>
      <c r="X157" s="23"/>
      <c r="Y157" s="23">
        <f t="shared" si="92"/>
        <v>0</v>
      </c>
      <c r="Z157" s="23"/>
      <c r="AA157" s="23">
        <f t="shared" si="93"/>
        <v>0</v>
      </c>
      <c r="AB157" s="23"/>
      <c r="AC157" s="23">
        <f t="shared" ref="AC157" si="99">SUM(AA157:AB157)</f>
        <v>0</v>
      </c>
    </row>
    <row r="158" spans="1:29" s="40" customFormat="1" ht="27" customHeight="1">
      <c r="A158" s="47" t="s">
        <v>191</v>
      </c>
      <c r="B158" s="48" t="s">
        <v>192</v>
      </c>
      <c r="C158" s="49"/>
      <c r="D158" s="49"/>
      <c r="E158" s="49"/>
      <c r="F158" s="49">
        <v>5174552.41</v>
      </c>
      <c r="G158" s="49">
        <f>F158</f>
        <v>5174552.41</v>
      </c>
      <c r="H158" s="49"/>
      <c r="I158" s="23">
        <f t="shared" si="89"/>
        <v>5174552.41</v>
      </c>
      <c r="J158" s="23"/>
      <c r="K158" s="23">
        <f t="shared" si="65"/>
        <v>5174552.41</v>
      </c>
      <c r="L158" s="23"/>
      <c r="M158" s="23">
        <f t="shared" si="76"/>
        <v>5174552.41</v>
      </c>
      <c r="N158" s="49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</row>
    <row r="159" spans="1:29" s="40" customFormat="1" ht="25.5" customHeight="1">
      <c r="A159" s="47" t="s">
        <v>193</v>
      </c>
      <c r="B159" s="48" t="s">
        <v>194</v>
      </c>
      <c r="C159" s="49"/>
      <c r="D159" s="49"/>
      <c r="E159" s="49"/>
      <c r="F159" s="49">
        <v>-616549.01</v>
      </c>
      <c r="G159" s="49">
        <f>F159</f>
        <v>-616549.01</v>
      </c>
      <c r="H159" s="49"/>
      <c r="I159" s="23">
        <f t="shared" si="89"/>
        <v>-616549.01</v>
      </c>
      <c r="J159" s="23"/>
      <c r="K159" s="23">
        <f>I159+J159</f>
        <v>-616549.01</v>
      </c>
      <c r="L159" s="23"/>
      <c r="M159" s="23">
        <f>K159+L159</f>
        <v>-616549.01</v>
      </c>
      <c r="N159" s="49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</row>
    <row r="160" spans="1:29" s="52" customFormat="1" ht="21.75" customHeight="1">
      <c r="A160" s="51" t="s">
        <v>195</v>
      </c>
      <c r="B160" s="20"/>
      <c r="C160" s="21">
        <f t="shared" ref="C160:AA160" si="100">C31+C57</f>
        <v>1241765138.49</v>
      </c>
      <c r="D160" s="21">
        <f t="shared" si="100"/>
        <v>333421814.31999999</v>
      </c>
      <c r="E160" s="21">
        <f t="shared" si="100"/>
        <v>1575186952.8099999</v>
      </c>
      <c r="F160" s="21">
        <f t="shared" si="100"/>
        <v>63834721.149999999</v>
      </c>
      <c r="G160" s="21">
        <f t="shared" si="100"/>
        <v>1640021673.96</v>
      </c>
      <c r="H160" s="21">
        <f t="shared" si="100"/>
        <v>34926579.140000001</v>
      </c>
      <c r="I160" s="57">
        <f t="shared" si="100"/>
        <v>1674948253.0999999</v>
      </c>
      <c r="J160" s="57">
        <f t="shared" si="100"/>
        <v>10174000</v>
      </c>
      <c r="K160" s="57">
        <f t="shared" si="100"/>
        <v>1685122253.0999999</v>
      </c>
      <c r="L160" s="57">
        <f t="shared" ref="L160:M160" si="101">L31+L57</f>
        <v>21553471.609999999</v>
      </c>
      <c r="M160" s="57">
        <f t="shared" si="101"/>
        <v>1706675724.7099998</v>
      </c>
      <c r="N160" s="57">
        <f t="shared" si="100"/>
        <v>1405354549.73</v>
      </c>
      <c r="O160" s="57">
        <f t="shared" si="100"/>
        <v>295895335.54000002</v>
      </c>
      <c r="P160" s="57">
        <f t="shared" si="100"/>
        <v>1701249885.27</v>
      </c>
      <c r="Q160" s="57">
        <f t="shared" si="100"/>
        <v>-70531955.180000007</v>
      </c>
      <c r="R160" s="57">
        <f t="shared" si="100"/>
        <v>1630717930.0899999</v>
      </c>
      <c r="S160" s="57">
        <f t="shared" ref="S160:T160" si="102">S31+S57</f>
        <v>30677700</v>
      </c>
      <c r="T160" s="57">
        <f t="shared" si="102"/>
        <v>1661395630.0899999</v>
      </c>
      <c r="U160" s="57">
        <f t="shared" si="100"/>
        <v>1954723442.52</v>
      </c>
      <c r="V160" s="57">
        <f t="shared" si="100"/>
        <v>17521548.330000002</v>
      </c>
      <c r="W160" s="57">
        <f t="shared" si="100"/>
        <v>1972244990.8499999</v>
      </c>
      <c r="X160" s="57">
        <f t="shared" si="100"/>
        <v>222222222.22</v>
      </c>
      <c r="Y160" s="57">
        <f t="shared" si="100"/>
        <v>2194467213.0699997</v>
      </c>
      <c r="Z160" s="57">
        <f t="shared" si="100"/>
        <v>-141299182.34999999</v>
      </c>
      <c r="AA160" s="57">
        <f t="shared" si="100"/>
        <v>2053168030.72</v>
      </c>
      <c r="AB160" s="57">
        <f t="shared" ref="AB160:AC160" si="103">AB31+AB57</f>
        <v>-56460527.820000008</v>
      </c>
      <c r="AC160" s="57">
        <f t="shared" si="103"/>
        <v>1996707502.9000001</v>
      </c>
    </row>
    <row r="162" spans="2:29">
      <c r="D162" s="53"/>
      <c r="F162" s="53"/>
      <c r="H162" s="53"/>
      <c r="T162" s="55"/>
      <c r="AC162" s="55"/>
    </row>
    <row r="165" spans="2:29" s="56" customFormat="1" ht="12">
      <c r="B165" s="54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</row>
  </sheetData>
  <mergeCells count="23">
    <mergeCell ref="A1:AA1"/>
    <mergeCell ref="A2:AA2"/>
    <mergeCell ref="A3:AA3"/>
    <mergeCell ref="C27:AC27"/>
    <mergeCell ref="A19:AA19"/>
    <mergeCell ref="A5:AA5"/>
    <mergeCell ref="A6:AA6"/>
    <mergeCell ref="A7:AA7"/>
    <mergeCell ref="A9:AA9"/>
    <mergeCell ref="A10:AA10"/>
    <mergeCell ref="A11:AA11"/>
    <mergeCell ref="A13:AA13"/>
    <mergeCell ref="A14:AA14"/>
    <mergeCell ref="A15:AA15"/>
    <mergeCell ref="A17:AA17"/>
    <mergeCell ref="A18:AA18"/>
    <mergeCell ref="I29:K29"/>
    <mergeCell ref="A21:AA21"/>
    <mergeCell ref="A22:AA22"/>
    <mergeCell ref="A23:AA23"/>
    <mergeCell ref="A25:U25"/>
    <mergeCell ref="A27:A28"/>
    <mergeCell ref="B27:B28"/>
  </mergeCells>
  <pageMargins left="0.19685039370078741" right="0.19685039370078741" top="0.23622047244094491" bottom="0.19685039370078741" header="0.19685039370078741" footer="0.19685039370078741"/>
  <pageSetup paperSize="9" scale="79" firstPageNumber="44" fitToHeight="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65"/>
  <sheetViews>
    <sheetView tabSelected="1" view="pageBreakPreview" zoomScaleSheetLayoutView="100" workbookViewId="0">
      <selection activeCell="A18" sqref="A18:AC18"/>
    </sheetView>
  </sheetViews>
  <sheetFormatPr defaultColWidth="9.140625" defaultRowHeight="12.75" outlineLevelRow="1"/>
  <cols>
    <col min="1" max="1" width="67.28515625" style="1" customWidth="1"/>
    <col min="2" max="2" width="21.28515625" style="6" customWidth="1"/>
    <col min="3" max="5" width="16.140625" style="8" hidden="1" customWidth="1"/>
    <col min="6" max="6" width="14.28515625" style="8" hidden="1" customWidth="1"/>
    <col min="7" max="7" width="17.140625" style="8" hidden="1" customWidth="1"/>
    <col min="8" max="8" width="14.85546875" style="8" hidden="1" customWidth="1"/>
    <col min="9" max="9" width="14.5703125" style="8" hidden="1" customWidth="1"/>
    <col min="10" max="10" width="14.28515625" style="8" hidden="1" customWidth="1"/>
    <col min="11" max="11" width="16.7109375" style="8" hidden="1" customWidth="1"/>
    <col min="12" max="12" width="14.28515625" style="8" hidden="1" customWidth="1"/>
    <col min="13" max="13" width="16.7109375" style="8" customWidth="1"/>
    <col min="14" max="16" width="17.140625" style="8" hidden="1" customWidth="1"/>
    <col min="17" max="17" width="14" style="8" hidden="1" customWidth="1"/>
    <col min="18" max="18" width="15.28515625" style="8" hidden="1" customWidth="1"/>
    <col min="19" max="19" width="13.85546875" style="8" hidden="1" customWidth="1"/>
    <col min="20" max="20" width="15.28515625" style="8" customWidth="1"/>
    <col min="21" max="21" width="17" style="8" hidden="1" customWidth="1"/>
    <col min="22" max="22" width="17.140625" style="8" hidden="1" customWidth="1"/>
    <col min="23" max="23" width="17" style="8" hidden="1" customWidth="1"/>
    <col min="24" max="24" width="17.140625" style="8" hidden="1" customWidth="1"/>
    <col min="25" max="25" width="17" style="8" hidden="1" customWidth="1"/>
    <col min="26" max="26" width="17.140625" style="8" hidden="1" customWidth="1"/>
    <col min="27" max="27" width="14.5703125" style="8" hidden="1" customWidth="1"/>
    <col min="28" max="28" width="17.140625" style="8" hidden="1" customWidth="1"/>
    <col min="29" max="29" width="14.5703125" style="8" customWidth="1"/>
    <col min="30" max="16384" width="9.140625" style="1"/>
  </cols>
  <sheetData>
    <row r="1" spans="1:29" ht="12.75" customHeight="1">
      <c r="A1" s="81" t="s">
        <v>212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  <c r="Q1" s="83"/>
      <c r="R1" s="83"/>
      <c r="S1" s="83"/>
      <c r="T1" s="83"/>
      <c r="U1" s="83"/>
      <c r="V1" s="83"/>
      <c r="W1" s="83"/>
      <c r="X1" s="84"/>
      <c r="Y1" s="84"/>
      <c r="Z1" s="84"/>
      <c r="AA1" s="84"/>
      <c r="AB1" s="84"/>
      <c r="AC1" s="84"/>
    </row>
    <row r="2" spans="1:29" ht="12.75" customHeight="1">
      <c r="A2" s="81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3"/>
      <c r="Q2" s="83"/>
      <c r="R2" s="83"/>
      <c r="S2" s="83"/>
      <c r="T2" s="83"/>
      <c r="U2" s="83"/>
      <c r="V2" s="83"/>
      <c r="W2" s="83"/>
      <c r="X2" s="84"/>
      <c r="Y2" s="84"/>
      <c r="Z2" s="84"/>
      <c r="AA2" s="84"/>
      <c r="AB2" s="84"/>
      <c r="AC2" s="84"/>
    </row>
    <row r="3" spans="1:29" ht="12.75" customHeight="1">
      <c r="A3" s="81" t="s">
        <v>219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3"/>
      <c r="Q3" s="83"/>
      <c r="R3" s="83"/>
      <c r="S3" s="83"/>
      <c r="T3" s="83"/>
      <c r="U3" s="83"/>
      <c r="V3" s="83"/>
      <c r="W3" s="83"/>
      <c r="X3" s="84"/>
      <c r="Y3" s="84"/>
      <c r="Z3" s="84"/>
      <c r="AA3" s="84"/>
      <c r="AB3" s="84"/>
      <c r="AC3" s="84"/>
    </row>
    <row r="4" spans="1:29" ht="12.75" customHeight="1">
      <c r="A4" s="6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5"/>
      <c r="Q4" s="65"/>
      <c r="R4" s="65"/>
      <c r="S4" s="65"/>
      <c r="T4" s="65"/>
      <c r="U4" s="65"/>
      <c r="V4" s="65"/>
      <c r="W4" s="65"/>
      <c r="X4" s="66"/>
      <c r="Y4" s="66"/>
      <c r="Z4" s="66"/>
      <c r="AA4" s="66"/>
      <c r="AB4" s="66"/>
      <c r="AC4" s="66"/>
    </row>
    <row r="5" spans="1:29" ht="12.75" customHeight="1">
      <c r="A5" s="81" t="s">
        <v>218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3"/>
      <c r="Q5" s="83"/>
      <c r="R5" s="83"/>
      <c r="S5" s="83"/>
      <c r="T5" s="83"/>
      <c r="U5" s="83"/>
      <c r="V5" s="83"/>
      <c r="W5" s="83"/>
      <c r="X5" s="84"/>
      <c r="Y5" s="84"/>
      <c r="Z5" s="84"/>
      <c r="AA5" s="84"/>
      <c r="AB5" s="84"/>
      <c r="AC5" s="84"/>
    </row>
    <row r="6" spans="1:29" ht="12.75" customHeight="1">
      <c r="A6" s="81" t="s">
        <v>1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3"/>
      <c r="Q6" s="83"/>
      <c r="R6" s="83"/>
      <c r="S6" s="83"/>
      <c r="T6" s="83"/>
      <c r="U6" s="83"/>
      <c r="V6" s="83"/>
      <c r="W6" s="83"/>
      <c r="X6" s="84"/>
      <c r="Y6" s="84"/>
      <c r="Z6" s="84"/>
      <c r="AA6" s="84"/>
      <c r="AB6" s="84"/>
      <c r="AC6" s="84"/>
    </row>
    <row r="7" spans="1:29" ht="12.75" customHeight="1">
      <c r="A7" s="81" t="s">
        <v>216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3"/>
      <c r="Q7" s="83"/>
      <c r="R7" s="83"/>
      <c r="S7" s="83"/>
      <c r="T7" s="83"/>
      <c r="U7" s="83"/>
      <c r="V7" s="83"/>
      <c r="W7" s="83"/>
      <c r="X7" s="84"/>
      <c r="Y7" s="84"/>
      <c r="Z7" s="84"/>
      <c r="AA7" s="84"/>
      <c r="AB7" s="84"/>
      <c r="AC7" s="84"/>
    </row>
    <row r="8" spans="1:29" ht="12.75" customHeight="1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64"/>
      <c r="M8" s="64"/>
      <c r="N8" s="3"/>
      <c r="O8" s="3"/>
      <c r="P8" s="4"/>
      <c r="Q8" s="4"/>
      <c r="R8" s="4"/>
      <c r="S8" s="65"/>
      <c r="T8" s="65"/>
      <c r="U8" s="4"/>
      <c r="V8" s="4"/>
      <c r="W8" s="4"/>
      <c r="X8" s="5"/>
      <c r="Y8" s="5"/>
      <c r="Z8" s="5"/>
      <c r="AA8" s="5"/>
      <c r="AB8" s="66"/>
      <c r="AC8" s="66"/>
    </row>
    <row r="9" spans="1:29" ht="12.75" customHeight="1">
      <c r="A9" s="81" t="s">
        <v>217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3"/>
      <c r="Q9" s="83"/>
      <c r="R9" s="83"/>
      <c r="S9" s="83"/>
      <c r="T9" s="83"/>
      <c r="U9" s="83"/>
      <c r="V9" s="83"/>
      <c r="W9" s="83"/>
      <c r="X9" s="84"/>
      <c r="Y9" s="84"/>
      <c r="Z9" s="84"/>
      <c r="AA9" s="84"/>
      <c r="AB9" s="84"/>
      <c r="AC9" s="84"/>
    </row>
    <row r="10" spans="1:29" ht="12.75" customHeight="1">
      <c r="A10" s="81" t="s">
        <v>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3"/>
      <c r="Q10" s="83"/>
      <c r="R10" s="83"/>
      <c r="S10" s="83"/>
      <c r="T10" s="83"/>
      <c r="U10" s="83"/>
      <c r="V10" s="83"/>
      <c r="W10" s="83"/>
      <c r="X10" s="84"/>
      <c r="Y10" s="84"/>
      <c r="Z10" s="84"/>
      <c r="AA10" s="84"/>
      <c r="AB10" s="84"/>
      <c r="AC10" s="84"/>
    </row>
    <row r="11" spans="1:29" ht="12.75" customHeight="1">
      <c r="A11" s="81" t="s">
        <v>215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3"/>
      <c r="Q11" s="83"/>
      <c r="R11" s="83"/>
      <c r="S11" s="83"/>
      <c r="T11" s="83"/>
      <c r="U11" s="83"/>
      <c r="V11" s="83"/>
      <c r="W11" s="83"/>
      <c r="X11" s="84"/>
      <c r="Y11" s="84"/>
      <c r="Z11" s="84"/>
      <c r="AA11" s="84"/>
      <c r="AB11" s="84"/>
      <c r="AC11" s="84"/>
    </row>
    <row r="12" spans="1:29" ht="12.75" customHeight="1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64"/>
      <c r="M12" s="64"/>
      <c r="N12" s="3"/>
      <c r="O12" s="3"/>
      <c r="P12" s="4"/>
      <c r="Q12" s="3"/>
      <c r="R12" s="4"/>
      <c r="S12" s="64"/>
      <c r="T12" s="65"/>
      <c r="U12" s="4"/>
      <c r="V12" s="4"/>
      <c r="W12" s="4"/>
      <c r="X12" s="5"/>
      <c r="Y12" s="5"/>
      <c r="Z12" s="4"/>
      <c r="AA12" s="5"/>
      <c r="AB12" s="65"/>
      <c r="AC12" s="66"/>
    </row>
    <row r="13" spans="1:29" ht="12.75" customHeight="1">
      <c r="A13" s="81" t="s">
        <v>217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3"/>
      <c r="Q13" s="83"/>
      <c r="R13" s="83"/>
      <c r="S13" s="83"/>
      <c r="T13" s="83"/>
      <c r="U13" s="83"/>
      <c r="V13" s="83"/>
      <c r="W13" s="83"/>
      <c r="X13" s="84"/>
      <c r="Y13" s="84"/>
      <c r="Z13" s="84"/>
      <c r="AA13" s="84"/>
      <c r="AB13" s="84"/>
      <c r="AC13" s="84"/>
    </row>
    <row r="14" spans="1:29" ht="12.75" customHeight="1">
      <c r="A14" s="81" t="s">
        <v>1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3"/>
      <c r="Q14" s="83"/>
      <c r="R14" s="83"/>
      <c r="S14" s="83"/>
      <c r="T14" s="83"/>
      <c r="U14" s="83"/>
      <c r="V14" s="83"/>
      <c r="W14" s="83"/>
      <c r="X14" s="84"/>
      <c r="Y14" s="84"/>
      <c r="Z14" s="84"/>
      <c r="AA14" s="84"/>
      <c r="AB14" s="84"/>
      <c r="AC14" s="84"/>
    </row>
    <row r="15" spans="1:29" ht="12.75" customHeight="1">
      <c r="A15" s="81" t="s">
        <v>214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3"/>
      <c r="Q15" s="83"/>
      <c r="R15" s="83"/>
      <c r="S15" s="83"/>
      <c r="T15" s="83"/>
      <c r="U15" s="83"/>
      <c r="V15" s="83"/>
      <c r="W15" s="83"/>
      <c r="X15" s="84"/>
      <c r="Y15" s="84"/>
      <c r="Z15" s="84"/>
      <c r="AA15" s="84"/>
      <c r="AB15" s="84"/>
      <c r="AC15" s="84"/>
    </row>
    <row r="16" spans="1:29" ht="12.75" customHeight="1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64"/>
      <c r="M16" s="64"/>
      <c r="N16" s="3"/>
      <c r="O16" s="3"/>
      <c r="P16" s="4"/>
      <c r="Q16" s="3"/>
      <c r="R16" s="4"/>
      <c r="S16" s="64"/>
      <c r="T16" s="65"/>
      <c r="U16" s="4"/>
      <c r="V16" s="4"/>
      <c r="W16" s="4"/>
      <c r="X16" s="4"/>
      <c r="Y16" s="4"/>
      <c r="Z16" s="4"/>
      <c r="AA16" s="4"/>
      <c r="AB16" s="65"/>
      <c r="AC16" s="65"/>
    </row>
    <row r="17" spans="1:29" ht="12.75" customHeight="1">
      <c r="A17" s="81" t="s">
        <v>212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93"/>
      <c r="Y17" s="93"/>
      <c r="Z17" s="93"/>
      <c r="AA17" s="93"/>
      <c r="AB17" s="93"/>
      <c r="AC17" s="93"/>
    </row>
    <row r="18" spans="1:29" ht="12.75" customHeight="1">
      <c r="A18" s="81" t="s">
        <v>1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93"/>
      <c r="Y18" s="93"/>
      <c r="Z18" s="93"/>
      <c r="AA18" s="93"/>
      <c r="AB18" s="93"/>
      <c r="AC18" s="93"/>
    </row>
    <row r="19" spans="1:29" ht="12.75" customHeight="1">
      <c r="A19" s="81" t="s">
        <v>213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93"/>
      <c r="Y19" s="93"/>
      <c r="Z19" s="93"/>
      <c r="AA19" s="93"/>
      <c r="AB19" s="93"/>
      <c r="AC19" s="93"/>
    </row>
    <row r="20" spans="1:29" ht="12.75" customHeight="1">
      <c r="C20" s="7"/>
      <c r="P20" s="1"/>
      <c r="R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2.75" customHeight="1">
      <c r="A21" s="81" t="s">
        <v>6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3"/>
      <c r="Q21" s="83"/>
      <c r="R21" s="83"/>
      <c r="S21" s="83"/>
      <c r="T21" s="83"/>
      <c r="U21" s="83"/>
      <c r="V21" s="83"/>
      <c r="W21" s="83"/>
      <c r="X21" s="84"/>
      <c r="Y21" s="84"/>
      <c r="Z21" s="84"/>
      <c r="AA21" s="84"/>
      <c r="AB21" s="84"/>
      <c r="AC21" s="84"/>
    </row>
    <row r="22" spans="1:29" ht="12.75" customHeight="1">
      <c r="A22" s="81" t="s">
        <v>7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3"/>
      <c r="Q22" s="83"/>
      <c r="R22" s="83"/>
      <c r="S22" s="83"/>
      <c r="T22" s="83"/>
      <c r="U22" s="83"/>
      <c r="V22" s="83"/>
      <c r="W22" s="83"/>
      <c r="X22" s="84"/>
      <c r="Y22" s="84"/>
      <c r="Z22" s="84"/>
      <c r="AA22" s="84"/>
      <c r="AB22" s="84"/>
      <c r="AC22" s="84"/>
    </row>
    <row r="23" spans="1:29" ht="12.75" customHeight="1">
      <c r="A23" s="81" t="s">
        <v>8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3"/>
      <c r="Q23" s="83"/>
      <c r="R23" s="83"/>
      <c r="S23" s="83"/>
      <c r="T23" s="83"/>
      <c r="U23" s="83"/>
      <c r="V23" s="83"/>
      <c r="W23" s="83"/>
      <c r="X23" s="84"/>
      <c r="Y23" s="84"/>
      <c r="Z23" s="84"/>
      <c r="AA23" s="84"/>
      <c r="AB23" s="84"/>
      <c r="AC23" s="84"/>
    </row>
    <row r="24" spans="1:29" ht="12.75" customHeight="1">
      <c r="C24" s="7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>
      <c r="A25" s="85" t="s">
        <v>9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94"/>
      <c r="W25" s="94"/>
      <c r="X25" s="94"/>
      <c r="Y25" s="94"/>
      <c r="Z25" s="94"/>
      <c r="AA25" s="94"/>
      <c r="AB25" s="94"/>
      <c r="AC25" s="94"/>
    </row>
    <row r="26" spans="1:29" ht="4.5" customHeight="1"/>
    <row r="27" spans="1:29">
      <c r="A27" s="86" t="s">
        <v>10</v>
      </c>
      <c r="B27" s="86" t="s">
        <v>11</v>
      </c>
      <c r="C27" s="88" t="s">
        <v>12</v>
      </c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90"/>
      <c r="W27" s="90"/>
      <c r="X27" s="90"/>
      <c r="Y27" s="90"/>
      <c r="Z27" s="91"/>
      <c r="AA27" s="92"/>
      <c r="AB27" s="76"/>
      <c r="AC27" s="76"/>
    </row>
    <row r="28" spans="1:29">
      <c r="A28" s="87"/>
      <c r="B28" s="87"/>
      <c r="C28" s="11" t="s">
        <v>13</v>
      </c>
      <c r="D28" s="11" t="s">
        <v>14</v>
      </c>
      <c r="E28" s="11" t="s">
        <v>13</v>
      </c>
      <c r="F28" s="11" t="s">
        <v>14</v>
      </c>
      <c r="G28" s="11" t="s">
        <v>13</v>
      </c>
      <c r="H28" s="11" t="s">
        <v>14</v>
      </c>
      <c r="I28" s="12" t="s">
        <v>13</v>
      </c>
      <c r="J28" s="12" t="s">
        <v>13</v>
      </c>
      <c r="K28" s="12" t="s">
        <v>13</v>
      </c>
      <c r="L28" s="12" t="s">
        <v>13</v>
      </c>
      <c r="M28" s="12" t="s">
        <v>13</v>
      </c>
      <c r="N28" s="12" t="s">
        <v>15</v>
      </c>
      <c r="O28" s="12" t="s">
        <v>14</v>
      </c>
      <c r="P28" s="12" t="s">
        <v>15</v>
      </c>
      <c r="Q28" s="12" t="s">
        <v>14</v>
      </c>
      <c r="R28" s="12" t="s">
        <v>15</v>
      </c>
      <c r="S28" s="12" t="s">
        <v>14</v>
      </c>
      <c r="T28" s="12" t="s">
        <v>15</v>
      </c>
      <c r="U28" s="12" t="s">
        <v>16</v>
      </c>
      <c r="V28" s="12" t="s">
        <v>14</v>
      </c>
      <c r="W28" s="12" t="s">
        <v>16</v>
      </c>
      <c r="X28" s="12" t="s">
        <v>14</v>
      </c>
      <c r="Y28" s="12" t="s">
        <v>16</v>
      </c>
      <c r="Z28" s="12" t="s">
        <v>14</v>
      </c>
      <c r="AA28" s="12" t="s">
        <v>16</v>
      </c>
      <c r="AB28" s="12" t="s">
        <v>14</v>
      </c>
      <c r="AC28" s="12" t="s">
        <v>16</v>
      </c>
    </row>
    <row r="29" spans="1:29" s="61" customFormat="1" ht="11.25">
      <c r="A29" s="58">
        <v>1</v>
      </c>
      <c r="B29" s="59">
        <v>2</v>
      </c>
      <c r="C29" s="60">
        <v>3</v>
      </c>
      <c r="D29" s="60"/>
      <c r="E29" s="60">
        <v>3</v>
      </c>
      <c r="F29" s="60"/>
      <c r="G29" s="60">
        <v>3</v>
      </c>
      <c r="H29" s="60"/>
      <c r="I29" s="60">
        <v>3</v>
      </c>
      <c r="J29" s="60"/>
      <c r="K29" s="60">
        <v>3</v>
      </c>
      <c r="L29" s="60"/>
      <c r="M29" s="60">
        <v>3</v>
      </c>
      <c r="N29" s="60">
        <v>4</v>
      </c>
      <c r="O29" s="60"/>
      <c r="P29" s="60">
        <v>4</v>
      </c>
      <c r="Q29" s="60"/>
      <c r="R29" s="60">
        <v>4</v>
      </c>
      <c r="S29" s="60"/>
      <c r="T29" s="60">
        <v>4</v>
      </c>
      <c r="U29" s="60">
        <v>5</v>
      </c>
      <c r="V29" s="60"/>
      <c r="W29" s="60">
        <v>5</v>
      </c>
      <c r="X29" s="60"/>
      <c r="Y29" s="60">
        <v>5</v>
      </c>
      <c r="Z29" s="60"/>
      <c r="AA29" s="60">
        <v>5</v>
      </c>
      <c r="AB29" s="60"/>
      <c r="AC29" s="60">
        <v>5</v>
      </c>
    </row>
    <row r="30" spans="1:29" hidden="1">
      <c r="A30" s="16"/>
      <c r="B30" s="17"/>
      <c r="C30" s="18">
        <f>263050904-C31</f>
        <v>0</v>
      </c>
      <c r="D30" s="18"/>
      <c r="E30" s="18">
        <f>263050904-E31</f>
        <v>0</v>
      </c>
      <c r="F30" s="18"/>
      <c r="G30" s="18">
        <f>263050904-G31</f>
        <v>0</v>
      </c>
      <c r="H30" s="18"/>
      <c r="I30" s="18">
        <f>263050904-I31</f>
        <v>0</v>
      </c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 ht="26.25" customHeight="1">
      <c r="A31" s="19" t="s">
        <v>17</v>
      </c>
      <c r="B31" s="20" t="s">
        <v>18</v>
      </c>
      <c r="C31" s="21">
        <f>C32+C34+C35+C39+C42+C48+C50+C53+C56</f>
        <v>263050904</v>
      </c>
      <c r="D31" s="21">
        <f>D32+D34+D35+D39+D42+D48+D50+D53+D56</f>
        <v>0</v>
      </c>
      <c r="E31" s="21">
        <f>SUM(C31:D31)</f>
        <v>263050904</v>
      </c>
      <c r="F31" s="21">
        <f>F32+F34+F35+F39+F42+F48+F50+F53+F56</f>
        <v>0</v>
      </c>
      <c r="G31" s="21">
        <f>SUM(E31:F31)</f>
        <v>263050904</v>
      </c>
      <c r="H31" s="21">
        <f>H32+H34+H35+H39+H42+H48+H50+H53+H56</f>
        <v>0</v>
      </c>
      <c r="I31" s="21">
        <f>SUM(G31:H31)</f>
        <v>263050904</v>
      </c>
      <c r="J31" s="21">
        <v>0</v>
      </c>
      <c r="K31" s="21">
        <f t="shared" ref="K31" si="0">SUM(I31:J31)</f>
        <v>263050904</v>
      </c>
      <c r="L31" s="21">
        <v>0</v>
      </c>
      <c r="M31" s="21">
        <f t="shared" ref="M31" si="1">SUM(K31:L31)</f>
        <v>263050904</v>
      </c>
      <c r="N31" s="21">
        <f>N32+N34+N35+N39+N42+N48+N50+N53+N56</f>
        <v>207717807</v>
      </c>
      <c r="O31" s="21"/>
      <c r="P31" s="21">
        <f>P32+P34+P35+P39+P42+P48+P50+P53+P56</f>
        <v>207717807</v>
      </c>
      <c r="Q31" s="21"/>
      <c r="R31" s="21">
        <f>R32+R34+R35+R39+R42+R48+R50+R53+R56</f>
        <v>207717807</v>
      </c>
      <c r="S31" s="21"/>
      <c r="T31" s="21">
        <f>T32+T34+T35+T39+T42+T48+T50+T53+T56</f>
        <v>207717807</v>
      </c>
      <c r="U31" s="21">
        <f>U32+U34+U35+U39+U42+U48+U50+U53+U56</f>
        <v>205500771</v>
      </c>
      <c r="V31" s="21"/>
      <c r="W31" s="21">
        <f>W32+W34+W35+W39+W42+W48+W50+W53+W56</f>
        <v>205500771</v>
      </c>
      <c r="X31" s="21"/>
      <c r="Y31" s="21">
        <f>Y32+Y34+Y35+Y39+Y42+Y48+Y50+Y53+Y56</f>
        <v>205500771</v>
      </c>
      <c r="Z31" s="21"/>
      <c r="AA31" s="21">
        <f>AA32+AA34+AA35+AA39+AA42+AA48+AA50+AA53+AA56</f>
        <v>205500771</v>
      </c>
      <c r="AB31" s="21"/>
      <c r="AC31" s="21">
        <f>AC32+AC34+AC35+AC39+AC42+AC48+AC50+AC53+AC56</f>
        <v>205500771</v>
      </c>
    </row>
    <row r="32" spans="1:29" ht="18" customHeight="1" outlineLevel="1">
      <c r="A32" s="22" t="s">
        <v>19</v>
      </c>
      <c r="B32" s="20" t="s">
        <v>20</v>
      </c>
      <c r="C32" s="23">
        <f>C33</f>
        <v>187071205</v>
      </c>
      <c r="D32" s="23">
        <f>D33</f>
        <v>0</v>
      </c>
      <c r="E32" s="23">
        <f t="shared" ref="E32:G157" si="2">SUM(C32:D32)</f>
        <v>187071205</v>
      </c>
      <c r="F32" s="23">
        <f>F33</f>
        <v>0</v>
      </c>
      <c r="G32" s="23">
        <f t="shared" si="2"/>
        <v>187071205</v>
      </c>
      <c r="H32" s="23">
        <f>H33</f>
        <v>0</v>
      </c>
      <c r="I32" s="23">
        <f t="shared" ref="I32:I56" si="3">SUM(G32:H32)</f>
        <v>187071205</v>
      </c>
      <c r="J32" s="23"/>
      <c r="K32" s="23">
        <f t="shared" ref="K32:K97" si="4">I32+J32</f>
        <v>187071205</v>
      </c>
      <c r="L32" s="23"/>
      <c r="M32" s="23">
        <f t="shared" ref="M32:M56" si="5">K32+L32</f>
        <v>187071205</v>
      </c>
      <c r="N32" s="23">
        <f>N33</f>
        <v>148547392</v>
      </c>
      <c r="O32" s="23"/>
      <c r="P32" s="23">
        <f>P33</f>
        <v>148547392</v>
      </c>
      <c r="Q32" s="23"/>
      <c r="R32" s="23">
        <f>R33</f>
        <v>148547392</v>
      </c>
      <c r="S32" s="23"/>
      <c r="T32" s="23">
        <f>T33</f>
        <v>148547392</v>
      </c>
      <c r="U32" s="23">
        <f>U33</f>
        <v>151136251</v>
      </c>
      <c r="V32" s="23"/>
      <c r="W32" s="23">
        <f>W33</f>
        <v>151136251</v>
      </c>
      <c r="X32" s="23"/>
      <c r="Y32" s="23">
        <f>Y33</f>
        <v>151136251</v>
      </c>
      <c r="Z32" s="23"/>
      <c r="AA32" s="23">
        <f>AA33</f>
        <v>151136251</v>
      </c>
      <c r="AB32" s="23"/>
      <c r="AC32" s="23">
        <f>AC33</f>
        <v>151136251</v>
      </c>
    </row>
    <row r="33" spans="1:29" ht="15" customHeight="1" outlineLevel="1">
      <c r="A33" s="24" t="s">
        <v>21</v>
      </c>
      <c r="B33" s="25" t="s">
        <v>22</v>
      </c>
      <c r="C33" s="23">
        <v>187071205</v>
      </c>
      <c r="D33" s="23"/>
      <c r="E33" s="23">
        <f t="shared" si="2"/>
        <v>187071205</v>
      </c>
      <c r="F33" s="23"/>
      <c r="G33" s="23">
        <f t="shared" si="2"/>
        <v>187071205</v>
      </c>
      <c r="H33" s="23"/>
      <c r="I33" s="23">
        <f t="shared" si="3"/>
        <v>187071205</v>
      </c>
      <c r="J33" s="23"/>
      <c r="K33" s="23">
        <f t="shared" si="4"/>
        <v>187071205</v>
      </c>
      <c r="L33" s="23"/>
      <c r="M33" s="23">
        <f t="shared" si="5"/>
        <v>187071205</v>
      </c>
      <c r="N33" s="23">
        <v>148547392</v>
      </c>
      <c r="O33" s="23"/>
      <c r="P33" s="23">
        <v>148547392</v>
      </c>
      <c r="Q33" s="23"/>
      <c r="R33" s="23">
        <v>148547392</v>
      </c>
      <c r="S33" s="23"/>
      <c r="T33" s="23">
        <v>148547392</v>
      </c>
      <c r="U33" s="23">
        <v>151136251</v>
      </c>
      <c r="V33" s="23"/>
      <c r="W33" s="23">
        <v>151136251</v>
      </c>
      <c r="X33" s="23"/>
      <c r="Y33" s="23">
        <v>151136251</v>
      </c>
      <c r="Z33" s="23"/>
      <c r="AA33" s="23">
        <v>151136251</v>
      </c>
      <c r="AB33" s="23"/>
      <c r="AC33" s="23">
        <v>151136251</v>
      </c>
    </row>
    <row r="34" spans="1:29" ht="25.5" outlineLevel="1">
      <c r="A34" s="26" t="s">
        <v>23</v>
      </c>
      <c r="B34" s="25" t="s">
        <v>24</v>
      </c>
      <c r="C34" s="23">
        <v>26808448</v>
      </c>
      <c r="D34" s="23"/>
      <c r="E34" s="23">
        <f t="shared" si="2"/>
        <v>26808448</v>
      </c>
      <c r="F34" s="23"/>
      <c r="G34" s="23">
        <f t="shared" si="2"/>
        <v>26808448</v>
      </c>
      <c r="H34" s="23"/>
      <c r="I34" s="23">
        <f t="shared" si="3"/>
        <v>26808448</v>
      </c>
      <c r="J34" s="23"/>
      <c r="K34" s="23">
        <f t="shared" si="4"/>
        <v>26808448</v>
      </c>
      <c r="L34" s="23"/>
      <c r="M34" s="23">
        <f t="shared" si="5"/>
        <v>26808448</v>
      </c>
      <c r="N34" s="23">
        <v>28355000</v>
      </c>
      <c r="O34" s="23"/>
      <c r="P34" s="23">
        <v>28355000</v>
      </c>
      <c r="Q34" s="23"/>
      <c r="R34" s="23">
        <v>28355000</v>
      </c>
      <c r="S34" s="23"/>
      <c r="T34" s="23">
        <v>28355000</v>
      </c>
      <c r="U34" s="23">
        <v>30925000</v>
      </c>
      <c r="V34" s="23"/>
      <c r="W34" s="23">
        <v>30925000</v>
      </c>
      <c r="X34" s="23"/>
      <c r="Y34" s="23">
        <v>30925000</v>
      </c>
      <c r="Z34" s="23"/>
      <c r="AA34" s="23">
        <v>30925000</v>
      </c>
      <c r="AB34" s="23"/>
      <c r="AC34" s="23">
        <v>30925000</v>
      </c>
    </row>
    <row r="35" spans="1:29" ht="20.25" customHeight="1" outlineLevel="1">
      <c r="A35" s="26" t="s">
        <v>25</v>
      </c>
      <c r="B35" s="25" t="s">
        <v>26</v>
      </c>
      <c r="C35" s="23">
        <f>SUM(C36:C38)</f>
        <v>24377936</v>
      </c>
      <c r="D35" s="23">
        <f>SUM(D36:D38)</f>
        <v>0</v>
      </c>
      <c r="E35" s="23">
        <f t="shared" si="2"/>
        <v>24377936</v>
      </c>
      <c r="F35" s="23">
        <f>SUM(F36:F38)</f>
        <v>0</v>
      </c>
      <c r="G35" s="23">
        <f t="shared" si="2"/>
        <v>24377936</v>
      </c>
      <c r="H35" s="23">
        <f>SUM(H36:H38)</f>
        <v>0</v>
      </c>
      <c r="I35" s="23">
        <f t="shared" si="3"/>
        <v>24377936</v>
      </c>
      <c r="J35" s="23"/>
      <c r="K35" s="23">
        <f t="shared" si="4"/>
        <v>24377936</v>
      </c>
      <c r="L35" s="23"/>
      <c r="M35" s="23">
        <f t="shared" si="5"/>
        <v>24377936</v>
      </c>
      <c r="N35" s="23">
        <f>SUM(N36:N38)</f>
        <v>5894000</v>
      </c>
      <c r="O35" s="23"/>
      <c r="P35" s="23">
        <f>SUM(P36:P38)</f>
        <v>5894000</v>
      </c>
      <c r="Q35" s="23"/>
      <c r="R35" s="23">
        <f>SUM(R36:R38)</f>
        <v>5894000</v>
      </c>
      <c r="S35" s="23"/>
      <c r="T35" s="23">
        <f>SUM(T36:T38)</f>
        <v>5894000</v>
      </c>
      <c r="U35" s="23">
        <f>SUM(U36:U38)</f>
        <v>94000</v>
      </c>
      <c r="V35" s="23"/>
      <c r="W35" s="23">
        <f>SUM(W36:W38)</f>
        <v>94000</v>
      </c>
      <c r="X35" s="23"/>
      <c r="Y35" s="23">
        <f>SUM(Y36:Y38)</f>
        <v>94000</v>
      </c>
      <c r="Z35" s="23"/>
      <c r="AA35" s="23">
        <f>SUM(AA36:AA38)</f>
        <v>94000</v>
      </c>
      <c r="AB35" s="23"/>
      <c r="AC35" s="23">
        <f>SUM(AC36:AC38)</f>
        <v>94000</v>
      </c>
    </row>
    <row r="36" spans="1:29" ht="15" customHeight="1" outlineLevel="1">
      <c r="A36" s="24" t="s">
        <v>27</v>
      </c>
      <c r="B36" s="25" t="s">
        <v>28</v>
      </c>
      <c r="C36" s="23">
        <v>24251000</v>
      </c>
      <c r="D36" s="23"/>
      <c r="E36" s="23">
        <f t="shared" si="2"/>
        <v>24251000</v>
      </c>
      <c r="F36" s="23"/>
      <c r="G36" s="23">
        <f t="shared" si="2"/>
        <v>24251000</v>
      </c>
      <c r="H36" s="23"/>
      <c r="I36" s="23">
        <f t="shared" si="3"/>
        <v>24251000</v>
      </c>
      <c r="J36" s="23"/>
      <c r="K36" s="23">
        <f t="shared" si="4"/>
        <v>24251000</v>
      </c>
      <c r="L36" s="23"/>
      <c r="M36" s="23">
        <f t="shared" si="5"/>
        <v>24251000</v>
      </c>
      <c r="N36" s="23">
        <v>5800000</v>
      </c>
      <c r="O36" s="23"/>
      <c r="P36" s="23">
        <v>5800000</v>
      </c>
      <c r="Q36" s="23"/>
      <c r="R36" s="23">
        <v>5800000</v>
      </c>
      <c r="S36" s="23"/>
      <c r="T36" s="23">
        <v>5800000</v>
      </c>
      <c r="U36" s="23">
        <v>0</v>
      </c>
      <c r="V36" s="23"/>
      <c r="W36" s="23">
        <v>0</v>
      </c>
      <c r="X36" s="23"/>
      <c r="Y36" s="23">
        <v>0</v>
      </c>
      <c r="Z36" s="23"/>
      <c r="AA36" s="23">
        <v>0</v>
      </c>
      <c r="AB36" s="23"/>
      <c r="AC36" s="23">
        <v>0</v>
      </c>
    </row>
    <row r="37" spans="1:29" ht="15" customHeight="1" outlineLevel="1">
      <c r="A37" s="24" t="s">
        <v>29</v>
      </c>
      <c r="B37" s="25" t="s">
        <v>30</v>
      </c>
      <c r="C37" s="23">
        <v>4936</v>
      </c>
      <c r="D37" s="23"/>
      <c r="E37" s="23">
        <f t="shared" si="2"/>
        <v>4936</v>
      </c>
      <c r="F37" s="23"/>
      <c r="G37" s="23">
        <f t="shared" si="2"/>
        <v>4936</v>
      </c>
      <c r="H37" s="23"/>
      <c r="I37" s="23">
        <f t="shared" si="3"/>
        <v>4936</v>
      </c>
      <c r="J37" s="23"/>
      <c r="K37" s="23">
        <f t="shared" si="4"/>
        <v>4936</v>
      </c>
      <c r="L37" s="23"/>
      <c r="M37" s="23">
        <f t="shared" si="5"/>
        <v>4936</v>
      </c>
      <c r="N37" s="23">
        <v>5000</v>
      </c>
      <c r="O37" s="23"/>
      <c r="P37" s="23">
        <v>5000</v>
      </c>
      <c r="Q37" s="23"/>
      <c r="R37" s="23">
        <v>5000</v>
      </c>
      <c r="S37" s="23"/>
      <c r="T37" s="23">
        <v>5000</v>
      </c>
      <c r="U37" s="23">
        <v>5000</v>
      </c>
      <c r="V37" s="23"/>
      <c r="W37" s="23">
        <v>5000</v>
      </c>
      <c r="X37" s="23"/>
      <c r="Y37" s="23">
        <v>5000</v>
      </c>
      <c r="Z37" s="23"/>
      <c r="AA37" s="23">
        <v>5000</v>
      </c>
      <c r="AB37" s="23"/>
      <c r="AC37" s="23">
        <v>5000</v>
      </c>
    </row>
    <row r="38" spans="1:29" ht="15" customHeight="1" outlineLevel="1">
      <c r="A38" s="24" t="s">
        <v>31</v>
      </c>
      <c r="B38" s="25" t="s">
        <v>32</v>
      </c>
      <c r="C38" s="23">
        <v>122000</v>
      </c>
      <c r="D38" s="23"/>
      <c r="E38" s="23">
        <f t="shared" si="2"/>
        <v>122000</v>
      </c>
      <c r="F38" s="23"/>
      <c r="G38" s="23">
        <f t="shared" si="2"/>
        <v>122000</v>
      </c>
      <c r="H38" s="23"/>
      <c r="I38" s="23">
        <f t="shared" si="3"/>
        <v>122000</v>
      </c>
      <c r="J38" s="23"/>
      <c r="K38" s="23">
        <f t="shared" si="4"/>
        <v>122000</v>
      </c>
      <c r="L38" s="23"/>
      <c r="M38" s="23">
        <f t="shared" si="5"/>
        <v>122000</v>
      </c>
      <c r="N38" s="23">
        <v>89000</v>
      </c>
      <c r="O38" s="23"/>
      <c r="P38" s="23">
        <v>89000</v>
      </c>
      <c r="Q38" s="23"/>
      <c r="R38" s="23">
        <v>89000</v>
      </c>
      <c r="S38" s="23"/>
      <c r="T38" s="23">
        <v>89000</v>
      </c>
      <c r="U38" s="23">
        <v>89000</v>
      </c>
      <c r="V38" s="23"/>
      <c r="W38" s="23">
        <v>89000</v>
      </c>
      <c r="X38" s="23"/>
      <c r="Y38" s="23">
        <v>89000</v>
      </c>
      <c r="Z38" s="23"/>
      <c r="AA38" s="23">
        <v>89000</v>
      </c>
      <c r="AB38" s="23"/>
      <c r="AC38" s="23">
        <v>89000</v>
      </c>
    </row>
    <row r="39" spans="1:29" ht="20.25" customHeight="1" outlineLevel="1">
      <c r="A39" s="26" t="s">
        <v>33</v>
      </c>
      <c r="B39" s="25" t="s">
        <v>34</v>
      </c>
      <c r="C39" s="23">
        <f>SUM(C40:C41)</f>
        <v>4447815</v>
      </c>
      <c r="D39" s="23">
        <f>SUM(D40:D41)</f>
        <v>0</v>
      </c>
      <c r="E39" s="23">
        <f t="shared" si="2"/>
        <v>4447815</v>
      </c>
      <c r="F39" s="23">
        <f>SUM(F40:F41)</f>
        <v>0</v>
      </c>
      <c r="G39" s="23">
        <f t="shared" si="2"/>
        <v>4447815</v>
      </c>
      <c r="H39" s="23">
        <f>SUM(H40:H41)</f>
        <v>0</v>
      </c>
      <c r="I39" s="23">
        <f t="shared" si="3"/>
        <v>4447815</v>
      </c>
      <c r="J39" s="23"/>
      <c r="K39" s="23">
        <f t="shared" si="4"/>
        <v>4447815</v>
      </c>
      <c r="L39" s="23"/>
      <c r="M39" s="23">
        <f t="shared" si="5"/>
        <v>4447815</v>
      </c>
      <c r="N39" s="23">
        <f>SUM(N40:N41)</f>
        <v>4447815</v>
      </c>
      <c r="O39" s="23"/>
      <c r="P39" s="23">
        <f>SUM(P40:P41)</f>
        <v>4447815</v>
      </c>
      <c r="Q39" s="23"/>
      <c r="R39" s="23">
        <f>SUM(R40:R41)</f>
        <v>4447815</v>
      </c>
      <c r="S39" s="23"/>
      <c r="T39" s="23">
        <f>SUM(T40:T41)</f>
        <v>4447815</v>
      </c>
      <c r="U39" s="23">
        <f>SUM(U40:U41)</f>
        <v>4447815</v>
      </c>
      <c r="V39" s="23"/>
      <c r="W39" s="23">
        <f>SUM(W40:W41)</f>
        <v>4447815</v>
      </c>
      <c r="X39" s="23"/>
      <c r="Y39" s="23">
        <f>SUM(Y40:Y41)</f>
        <v>4447815</v>
      </c>
      <c r="Z39" s="23"/>
      <c r="AA39" s="23">
        <f>SUM(AA40:AA41)</f>
        <v>4447815</v>
      </c>
      <c r="AB39" s="23"/>
      <c r="AC39" s="23">
        <f>SUM(AC40:AC41)</f>
        <v>4447815</v>
      </c>
    </row>
    <row r="40" spans="1:29" ht="15" customHeight="1" outlineLevel="1">
      <c r="A40" s="24" t="s">
        <v>35</v>
      </c>
      <c r="B40" s="25" t="s">
        <v>36</v>
      </c>
      <c r="C40" s="23">
        <v>3261000</v>
      </c>
      <c r="D40" s="23"/>
      <c r="E40" s="23">
        <f t="shared" si="2"/>
        <v>3261000</v>
      </c>
      <c r="F40" s="23"/>
      <c r="G40" s="23">
        <f t="shared" si="2"/>
        <v>3261000</v>
      </c>
      <c r="H40" s="23"/>
      <c r="I40" s="23">
        <f t="shared" si="3"/>
        <v>3261000</v>
      </c>
      <c r="J40" s="23"/>
      <c r="K40" s="23">
        <f t="shared" si="4"/>
        <v>3261000</v>
      </c>
      <c r="L40" s="23"/>
      <c r="M40" s="23">
        <f t="shared" si="5"/>
        <v>3261000</v>
      </c>
      <c r="N40" s="23">
        <v>3261001</v>
      </c>
      <c r="O40" s="23"/>
      <c r="P40" s="23">
        <v>3261001</v>
      </c>
      <c r="Q40" s="23"/>
      <c r="R40" s="23">
        <v>3261001</v>
      </c>
      <c r="S40" s="23"/>
      <c r="T40" s="23">
        <v>3261001</v>
      </c>
      <c r="U40" s="23">
        <v>3261002</v>
      </c>
      <c r="V40" s="23"/>
      <c r="W40" s="23">
        <v>3261002</v>
      </c>
      <c r="X40" s="23"/>
      <c r="Y40" s="23">
        <v>3261002</v>
      </c>
      <c r="Z40" s="23"/>
      <c r="AA40" s="23">
        <v>3261002</v>
      </c>
      <c r="AB40" s="23"/>
      <c r="AC40" s="23">
        <v>3261002</v>
      </c>
    </row>
    <row r="41" spans="1:29" ht="16.5" customHeight="1" outlineLevel="1">
      <c r="A41" s="24" t="s">
        <v>37</v>
      </c>
      <c r="B41" s="25" t="s">
        <v>38</v>
      </c>
      <c r="C41" s="23">
        <v>1186815</v>
      </c>
      <c r="D41" s="23"/>
      <c r="E41" s="23">
        <f t="shared" si="2"/>
        <v>1186815</v>
      </c>
      <c r="F41" s="23"/>
      <c r="G41" s="23">
        <f t="shared" si="2"/>
        <v>1186815</v>
      </c>
      <c r="H41" s="23"/>
      <c r="I41" s="23">
        <f t="shared" si="3"/>
        <v>1186815</v>
      </c>
      <c r="J41" s="23"/>
      <c r="K41" s="23">
        <f t="shared" si="4"/>
        <v>1186815</v>
      </c>
      <c r="L41" s="23"/>
      <c r="M41" s="23">
        <f t="shared" si="5"/>
        <v>1186815</v>
      </c>
      <c r="N41" s="23">
        <v>1186814</v>
      </c>
      <c r="O41" s="23"/>
      <c r="P41" s="23">
        <v>1186814</v>
      </c>
      <c r="Q41" s="23"/>
      <c r="R41" s="23">
        <v>1186814</v>
      </c>
      <c r="S41" s="23"/>
      <c r="T41" s="23">
        <v>1186814</v>
      </c>
      <c r="U41" s="23">
        <v>1186813</v>
      </c>
      <c r="V41" s="23"/>
      <c r="W41" s="23">
        <v>1186813</v>
      </c>
      <c r="X41" s="23"/>
      <c r="Y41" s="23">
        <v>1186813</v>
      </c>
      <c r="Z41" s="23"/>
      <c r="AA41" s="23">
        <v>1186813</v>
      </c>
      <c r="AB41" s="23"/>
      <c r="AC41" s="23">
        <v>1186813</v>
      </c>
    </row>
    <row r="42" spans="1:29" ht="25.5" outlineLevel="1">
      <c r="A42" s="26" t="s">
        <v>39</v>
      </c>
      <c r="B42" s="25" t="s">
        <v>40</v>
      </c>
      <c r="C42" s="23">
        <f>SUM(C43:C47)</f>
        <v>16696000</v>
      </c>
      <c r="D42" s="23">
        <f>SUM(D43:D47)</f>
        <v>0</v>
      </c>
      <c r="E42" s="23">
        <f t="shared" si="2"/>
        <v>16696000</v>
      </c>
      <c r="F42" s="23">
        <f>SUM(F43:F47)</f>
        <v>0</v>
      </c>
      <c r="G42" s="23">
        <f t="shared" si="2"/>
        <v>16696000</v>
      </c>
      <c r="H42" s="23">
        <f>SUM(H43:H47)</f>
        <v>0</v>
      </c>
      <c r="I42" s="23">
        <f t="shared" si="3"/>
        <v>16696000</v>
      </c>
      <c r="J42" s="23"/>
      <c r="K42" s="23">
        <f t="shared" si="4"/>
        <v>16696000</v>
      </c>
      <c r="L42" s="23"/>
      <c r="M42" s="23">
        <f t="shared" si="5"/>
        <v>16696000</v>
      </c>
      <c r="N42" s="23">
        <f>SUM(N43:N47)</f>
        <v>17138800</v>
      </c>
      <c r="O42" s="23"/>
      <c r="P42" s="23">
        <f>SUM(P43:P47)</f>
        <v>17138800</v>
      </c>
      <c r="Q42" s="23"/>
      <c r="R42" s="23">
        <f>SUM(R43:R47)</f>
        <v>17138800</v>
      </c>
      <c r="S42" s="23"/>
      <c r="T42" s="23">
        <f>SUM(T43:T47)</f>
        <v>17138800</v>
      </c>
      <c r="U42" s="23">
        <f>SUM(U43:U47)</f>
        <v>17138800</v>
      </c>
      <c r="V42" s="23"/>
      <c r="W42" s="23">
        <f>SUM(W43:W47)</f>
        <v>17138800</v>
      </c>
      <c r="X42" s="23"/>
      <c r="Y42" s="23">
        <f>SUM(Y43:Y47)</f>
        <v>17138800</v>
      </c>
      <c r="Z42" s="23"/>
      <c r="AA42" s="23">
        <f>SUM(AA43:AA47)</f>
        <v>17138800</v>
      </c>
      <c r="AB42" s="23"/>
      <c r="AC42" s="23">
        <f>SUM(AC43:AC47)</f>
        <v>17138800</v>
      </c>
    </row>
    <row r="43" spans="1:29" ht="30.75" customHeight="1" outlineLevel="1">
      <c r="A43" s="24" t="s">
        <v>41</v>
      </c>
      <c r="B43" s="25" t="s">
        <v>42</v>
      </c>
      <c r="C43" s="23">
        <v>11400000</v>
      </c>
      <c r="D43" s="23"/>
      <c r="E43" s="23">
        <f t="shared" si="2"/>
        <v>11400000</v>
      </c>
      <c r="F43" s="23"/>
      <c r="G43" s="23">
        <f t="shared" si="2"/>
        <v>11400000</v>
      </c>
      <c r="H43" s="23"/>
      <c r="I43" s="23">
        <f t="shared" si="3"/>
        <v>11400000</v>
      </c>
      <c r="J43" s="23"/>
      <c r="K43" s="23">
        <f t="shared" si="4"/>
        <v>11400000</v>
      </c>
      <c r="L43" s="23"/>
      <c r="M43" s="23">
        <f t="shared" si="5"/>
        <v>11400000</v>
      </c>
      <c r="N43" s="23">
        <v>12000000</v>
      </c>
      <c r="O43" s="23"/>
      <c r="P43" s="23">
        <v>12000000</v>
      </c>
      <c r="Q43" s="23"/>
      <c r="R43" s="23">
        <v>12000000</v>
      </c>
      <c r="S43" s="23"/>
      <c r="T43" s="23">
        <v>12000000</v>
      </c>
      <c r="U43" s="23">
        <v>12000000</v>
      </c>
      <c r="V43" s="23"/>
      <c r="W43" s="23">
        <v>12000000</v>
      </c>
      <c r="X43" s="23"/>
      <c r="Y43" s="23">
        <v>12000000</v>
      </c>
      <c r="Z43" s="23"/>
      <c r="AA43" s="23">
        <v>12000000</v>
      </c>
      <c r="AB43" s="23"/>
      <c r="AC43" s="23">
        <v>12000000</v>
      </c>
    </row>
    <row r="44" spans="1:29" ht="30.75" customHeight="1" outlineLevel="1">
      <c r="A44" s="24" t="s">
        <v>43</v>
      </c>
      <c r="B44" s="25" t="s">
        <v>44</v>
      </c>
      <c r="C44" s="23">
        <f>347000</f>
        <v>347000</v>
      </c>
      <c r="D44" s="23"/>
      <c r="E44" s="23">
        <f t="shared" si="2"/>
        <v>347000</v>
      </c>
      <c r="F44" s="23"/>
      <c r="G44" s="23">
        <f t="shared" si="2"/>
        <v>347000</v>
      </c>
      <c r="H44" s="23"/>
      <c r="I44" s="23">
        <f t="shared" si="3"/>
        <v>347000</v>
      </c>
      <c r="J44" s="23"/>
      <c r="K44" s="23">
        <f t="shared" si="4"/>
        <v>347000</v>
      </c>
      <c r="L44" s="23"/>
      <c r="M44" s="23">
        <f t="shared" si="5"/>
        <v>347000</v>
      </c>
      <c r="N44" s="23">
        <v>800</v>
      </c>
      <c r="O44" s="23"/>
      <c r="P44" s="23">
        <v>800</v>
      </c>
      <c r="Q44" s="23"/>
      <c r="R44" s="23">
        <v>800</v>
      </c>
      <c r="S44" s="23"/>
      <c r="T44" s="23">
        <v>800</v>
      </c>
      <c r="U44" s="23">
        <v>800</v>
      </c>
      <c r="V44" s="23"/>
      <c r="W44" s="23">
        <v>800</v>
      </c>
      <c r="X44" s="23"/>
      <c r="Y44" s="23">
        <v>800</v>
      </c>
      <c r="Z44" s="23"/>
      <c r="AA44" s="23">
        <v>800</v>
      </c>
      <c r="AB44" s="23"/>
      <c r="AC44" s="23">
        <v>800</v>
      </c>
    </row>
    <row r="45" spans="1:29" ht="27" customHeight="1" outlineLevel="1">
      <c r="A45" s="24" t="s">
        <v>45</v>
      </c>
      <c r="B45" s="25" t="s">
        <v>46</v>
      </c>
      <c r="C45" s="23">
        <v>480000</v>
      </c>
      <c r="D45" s="23"/>
      <c r="E45" s="23">
        <f t="shared" si="2"/>
        <v>480000</v>
      </c>
      <c r="F45" s="23"/>
      <c r="G45" s="23">
        <f t="shared" si="2"/>
        <v>480000</v>
      </c>
      <c r="H45" s="23"/>
      <c r="I45" s="23">
        <f t="shared" si="3"/>
        <v>480000</v>
      </c>
      <c r="J45" s="23"/>
      <c r="K45" s="23">
        <f t="shared" si="4"/>
        <v>480000</v>
      </c>
      <c r="L45" s="23"/>
      <c r="M45" s="23">
        <f t="shared" si="5"/>
        <v>480000</v>
      </c>
      <c r="N45" s="23">
        <v>519000</v>
      </c>
      <c r="O45" s="23"/>
      <c r="P45" s="23">
        <v>519000</v>
      </c>
      <c r="Q45" s="23"/>
      <c r="R45" s="23">
        <v>519000</v>
      </c>
      <c r="S45" s="23"/>
      <c r="T45" s="23">
        <v>519000</v>
      </c>
      <c r="U45" s="23">
        <v>519000</v>
      </c>
      <c r="V45" s="23"/>
      <c r="W45" s="23">
        <v>519000</v>
      </c>
      <c r="X45" s="23"/>
      <c r="Y45" s="23">
        <v>519000</v>
      </c>
      <c r="Z45" s="23"/>
      <c r="AA45" s="23">
        <v>519000</v>
      </c>
      <c r="AB45" s="23"/>
      <c r="AC45" s="23">
        <v>519000</v>
      </c>
    </row>
    <row r="46" spans="1:29" ht="15" customHeight="1" outlineLevel="1">
      <c r="A46" s="24" t="s">
        <v>47</v>
      </c>
      <c r="B46" s="25" t="s">
        <v>48</v>
      </c>
      <c r="C46" s="23">
        <v>50000</v>
      </c>
      <c r="D46" s="23"/>
      <c r="E46" s="23">
        <f t="shared" si="2"/>
        <v>50000</v>
      </c>
      <c r="F46" s="23"/>
      <c r="G46" s="23">
        <f t="shared" si="2"/>
        <v>50000</v>
      </c>
      <c r="H46" s="23"/>
      <c r="I46" s="23">
        <f t="shared" si="3"/>
        <v>50000</v>
      </c>
      <c r="J46" s="23"/>
      <c r="K46" s="23">
        <f t="shared" si="4"/>
        <v>50000</v>
      </c>
      <c r="L46" s="23"/>
      <c r="M46" s="23">
        <f t="shared" si="5"/>
        <v>50000</v>
      </c>
      <c r="N46" s="23">
        <v>0</v>
      </c>
      <c r="O46" s="23"/>
      <c r="P46" s="23">
        <v>0</v>
      </c>
      <c r="Q46" s="23"/>
      <c r="R46" s="23">
        <v>0</v>
      </c>
      <c r="S46" s="23"/>
      <c r="T46" s="23">
        <v>0</v>
      </c>
      <c r="U46" s="23">
        <v>0</v>
      </c>
      <c r="V46" s="23"/>
      <c r="W46" s="23">
        <v>0</v>
      </c>
      <c r="X46" s="23"/>
      <c r="Y46" s="23">
        <v>0</v>
      </c>
      <c r="Z46" s="23"/>
      <c r="AA46" s="23">
        <v>0</v>
      </c>
      <c r="AB46" s="23"/>
      <c r="AC46" s="23">
        <v>0</v>
      </c>
    </row>
    <row r="47" spans="1:29" ht="15" customHeight="1" outlineLevel="1">
      <c r="A47" s="24" t="s">
        <v>49</v>
      </c>
      <c r="B47" s="25" t="s">
        <v>50</v>
      </c>
      <c r="C47" s="23">
        <f>4300000+119000</f>
        <v>4419000</v>
      </c>
      <c r="D47" s="23"/>
      <c r="E47" s="23">
        <f t="shared" si="2"/>
        <v>4419000</v>
      </c>
      <c r="F47" s="23"/>
      <c r="G47" s="23">
        <f t="shared" si="2"/>
        <v>4419000</v>
      </c>
      <c r="H47" s="23"/>
      <c r="I47" s="23">
        <f t="shared" si="3"/>
        <v>4419000</v>
      </c>
      <c r="J47" s="23"/>
      <c r="K47" s="23">
        <f t="shared" si="4"/>
        <v>4419000</v>
      </c>
      <c r="L47" s="23"/>
      <c r="M47" s="23">
        <f t="shared" si="5"/>
        <v>4419000</v>
      </c>
      <c r="N47" s="23">
        <f>119000+4500000</f>
        <v>4619000</v>
      </c>
      <c r="O47" s="23"/>
      <c r="P47" s="23">
        <f>119000+4500000</f>
        <v>4619000</v>
      </c>
      <c r="Q47" s="23"/>
      <c r="R47" s="23">
        <f>119000+4500000</f>
        <v>4619000</v>
      </c>
      <c r="S47" s="23"/>
      <c r="T47" s="23">
        <f>119000+4500000</f>
        <v>4619000</v>
      </c>
      <c r="U47" s="23">
        <f>119000+4500000</f>
        <v>4619000</v>
      </c>
      <c r="V47" s="23"/>
      <c r="W47" s="23">
        <f>119000+4500000</f>
        <v>4619000</v>
      </c>
      <c r="X47" s="23"/>
      <c r="Y47" s="23">
        <f>119000+4500000</f>
        <v>4619000</v>
      </c>
      <c r="Z47" s="23"/>
      <c r="AA47" s="23">
        <f>119000+4500000</f>
        <v>4619000</v>
      </c>
      <c r="AB47" s="23"/>
      <c r="AC47" s="23">
        <f>119000+4500000</f>
        <v>4619000</v>
      </c>
    </row>
    <row r="48" spans="1:29" ht="20.25" customHeight="1" outlineLevel="1">
      <c r="A48" s="26" t="s">
        <v>51</v>
      </c>
      <c r="B48" s="25" t="s">
        <v>52</v>
      </c>
      <c r="C48" s="23">
        <f>C49</f>
        <v>430800</v>
      </c>
      <c r="D48" s="23">
        <f>D49</f>
        <v>0</v>
      </c>
      <c r="E48" s="23">
        <f t="shared" si="2"/>
        <v>430800</v>
      </c>
      <c r="F48" s="23">
        <f>F49</f>
        <v>0</v>
      </c>
      <c r="G48" s="23">
        <f t="shared" si="2"/>
        <v>430800</v>
      </c>
      <c r="H48" s="23">
        <f>H49</f>
        <v>0</v>
      </c>
      <c r="I48" s="23">
        <f t="shared" si="3"/>
        <v>430800</v>
      </c>
      <c r="J48" s="23"/>
      <c r="K48" s="23">
        <f t="shared" si="4"/>
        <v>430800</v>
      </c>
      <c r="L48" s="23"/>
      <c r="M48" s="23">
        <f t="shared" si="5"/>
        <v>430800</v>
      </c>
      <c r="N48" s="23">
        <f>N49</f>
        <v>430800</v>
      </c>
      <c r="O48" s="23"/>
      <c r="P48" s="23">
        <f>P49</f>
        <v>430800</v>
      </c>
      <c r="Q48" s="23"/>
      <c r="R48" s="23">
        <f>R49</f>
        <v>430800</v>
      </c>
      <c r="S48" s="23"/>
      <c r="T48" s="23">
        <f>T49</f>
        <v>430800</v>
      </c>
      <c r="U48" s="23">
        <f>U49</f>
        <v>430800</v>
      </c>
      <c r="V48" s="23"/>
      <c r="W48" s="23">
        <f>W49</f>
        <v>430800</v>
      </c>
      <c r="X48" s="23"/>
      <c r="Y48" s="23">
        <f>Y49</f>
        <v>430800</v>
      </c>
      <c r="Z48" s="23"/>
      <c r="AA48" s="23">
        <f>AA49</f>
        <v>430800</v>
      </c>
      <c r="AB48" s="23"/>
      <c r="AC48" s="23">
        <f>AC49</f>
        <v>430800</v>
      </c>
    </row>
    <row r="49" spans="1:29" ht="15" customHeight="1" outlineLevel="1">
      <c r="A49" s="24" t="s">
        <v>53</v>
      </c>
      <c r="B49" s="25" t="s">
        <v>54</v>
      </c>
      <c r="C49" s="23">
        <v>430800</v>
      </c>
      <c r="D49" s="23"/>
      <c r="E49" s="23">
        <f t="shared" si="2"/>
        <v>430800</v>
      </c>
      <c r="F49" s="23"/>
      <c r="G49" s="23">
        <f t="shared" si="2"/>
        <v>430800</v>
      </c>
      <c r="H49" s="23"/>
      <c r="I49" s="23">
        <f t="shared" si="3"/>
        <v>430800</v>
      </c>
      <c r="J49" s="23"/>
      <c r="K49" s="23">
        <f t="shared" si="4"/>
        <v>430800</v>
      </c>
      <c r="L49" s="23"/>
      <c r="M49" s="23">
        <f t="shared" si="5"/>
        <v>430800</v>
      </c>
      <c r="N49" s="23">
        <v>430800</v>
      </c>
      <c r="O49" s="23"/>
      <c r="P49" s="23">
        <v>430800</v>
      </c>
      <c r="Q49" s="23"/>
      <c r="R49" s="23">
        <v>430800</v>
      </c>
      <c r="S49" s="23"/>
      <c r="T49" s="23">
        <v>430800</v>
      </c>
      <c r="U49" s="23">
        <v>430800</v>
      </c>
      <c r="V49" s="23"/>
      <c r="W49" s="23">
        <v>430800</v>
      </c>
      <c r="X49" s="23"/>
      <c r="Y49" s="23">
        <v>430800</v>
      </c>
      <c r="Z49" s="23"/>
      <c r="AA49" s="23">
        <v>430800</v>
      </c>
      <c r="AB49" s="23"/>
      <c r="AC49" s="23">
        <v>430800</v>
      </c>
    </row>
    <row r="50" spans="1:29" ht="21" customHeight="1" outlineLevel="1">
      <c r="A50" s="26" t="s">
        <v>55</v>
      </c>
      <c r="B50" s="25" t="s">
        <v>56</v>
      </c>
      <c r="C50" s="23">
        <f>SUM(C51:C52)</f>
        <v>273000</v>
      </c>
      <c r="D50" s="23">
        <f>SUM(D51:D52)</f>
        <v>0</v>
      </c>
      <c r="E50" s="23">
        <f t="shared" si="2"/>
        <v>273000</v>
      </c>
      <c r="F50" s="23">
        <f>SUM(F51:F52)</f>
        <v>0</v>
      </c>
      <c r="G50" s="23">
        <f t="shared" si="2"/>
        <v>273000</v>
      </c>
      <c r="H50" s="23">
        <f>SUM(H51:H52)</f>
        <v>0</v>
      </c>
      <c r="I50" s="23">
        <f t="shared" si="3"/>
        <v>273000</v>
      </c>
      <c r="J50" s="23"/>
      <c r="K50" s="23">
        <f t="shared" si="4"/>
        <v>273000</v>
      </c>
      <c r="L50" s="23"/>
      <c r="M50" s="23">
        <f t="shared" si="5"/>
        <v>273000</v>
      </c>
      <c r="N50" s="23">
        <f>SUM(N51:N52)</f>
        <v>73000</v>
      </c>
      <c r="O50" s="23"/>
      <c r="P50" s="23">
        <f>SUM(P51:P52)</f>
        <v>73000</v>
      </c>
      <c r="Q50" s="23"/>
      <c r="R50" s="23">
        <f>SUM(R51:R52)</f>
        <v>73000</v>
      </c>
      <c r="S50" s="23"/>
      <c r="T50" s="23">
        <f>SUM(T51:T52)</f>
        <v>73000</v>
      </c>
      <c r="U50" s="23">
        <f>SUM(U51:U52)</f>
        <v>73000</v>
      </c>
      <c r="V50" s="23"/>
      <c r="W50" s="23">
        <f>SUM(W51:W52)</f>
        <v>73000</v>
      </c>
      <c r="X50" s="23"/>
      <c r="Y50" s="23">
        <f>SUM(Y51:Y52)</f>
        <v>73000</v>
      </c>
      <c r="Z50" s="23"/>
      <c r="AA50" s="23">
        <f>SUM(AA51:AA52)</f>
        <v>73000</v>
      </c>
      <c r="AB50" s="23"/>
      <c r="AC50" s="23">
        <f>SUM(AC51:AC52)</f>
        <v>73000</v>
      </c>
    </row>
    <row r="51" spans="1:29" ht="15" customHeight="1" outlineLevel="1">
      <c r="A51" s="24" t="s">
        <v>57</v>
      </c>
      <c r="B51" s="25" t="s">
        <v>58</v>
      </c>
      <c r="C51" s="23">
        <v>273000</v>
      </c>
      <c r="D51" s="23"/>
      <c r="E51" s="23">
        <f t="shared" si="2"/>
        <v>273000</v>
      </c>
      <c r="F51" s="23"/>
      <c r="G51" s="23">
        <f t="shared" si="2"/>
        <v>273000</v>
      </c>
      <c r="H51" s="23"/>
      <c r="I51" s="23">
        <f t="shared" si="3"/>
        <v>273000</v>
      </c>
      <c r="J51" s="23"/>
      <c r="K51" s="23">
        <f t="shared" si="4"/>
        <v>273000</v>
      </c>
      <c r="L51" s="23"/>
      <c r="M51" s="23">
        <f t="shared" si="5"/>
        <v>273000</v>
      </c>
      <c r="N51" s="23">
        <v>73000</v>
      </c>
      <c r="O51" s="23"/>
      <c r="P51" s="23">
        <v>73000</v>
      </c>
      <c r="Q51" s="23"/>
      <c r="R51" s="23">
        <v>73000</v>
      </c>
      <c r="S51" s="23"/>
      <c r="T51" s="23">
        <v>73000</v>
      </c>
      <c r="U51" s="23">
        <v>73000</v>
      </c>
      <c r="V51" s="23"/>
      <c r="W51" s="23">
        <v>73000</v>
      </c>
      <c r="X51" s="23"/>
      <c r="Y51" s="23">
        <v>73000</v>
      </c>
      <c r="Z51" s="23"/>
      <c r="AA51" s="23">
        <v>73000</v>
      </c>
      <c r="AB51" s="23"/>
      <c r="AC51" s="23">
        <v>73000</v>
      </c>
    </row>
    <row r="52" spans="1:29" ht="15" customHeight="1" outlineLevel="1">
      <c r="A52" s="24" t="s">
        <v>59</v>
      </c>
      <c r="B52" s="25" t="s">
        <v>60</v>
      </c>
      <c r="C52" s="23">
        <v>0</v>
      </c>
      <c r="D52" s="23"/>
      <c r="E52" s="23">
        <f t="shared" si="2"/>
        <v>0</v>
      </c>
      <c r="F52" s="23"/>
      <c r="G52" s="23">
        <f t="shared" si="2"/>
        <v>0</v>
      </c>
      <c r="H52" s="23"/>
      <c r="I52" s="23">
        <f t="shared" si="3"/>
        <v>0</v>
      </c>
      <c r="J52" s="23"/>
      <c r="K52" s="23">
        <f t="shared" si="4"/>
        <v>0</v>
      </c>
      <c r="L52" s="23"/>
      <c r="M52" s="23">
        <f t="shared" si="5"/>
        <v>0</v>
      </c>
      <c r="N52" s="23">
        <v>0</v>
      </c>
      <c r="O52" s="23"/>
      <c r="P52" s="23">
        <v>0</v>
      </c>
      <c r="Q52" s="23"/>
      <c r="R52" s="23">
        <v>0</v>
      </c>
      <c r="S52" s="23"/>
      <c r="T52" s="23">
        <v>0</v>
      </c>
      <c r="U52" s="23">
        <v>0</v>
      </c>
      <c r="V52" s="23"/>
      <c r="W52" s="23">
        <v>0</v>
      </c>
      <c r="X52" s="23"/>
      <c r="Y52" s="23">
        <v>0</v>
      </c>
      <c r="Z52" s="23"/>
      <c r="AA52" s="23">
        <v>0</v>
      </c>
      <c r="AB52" s="23"/>
      <c r="AC52" s="23">
        <v>0</v>
      </c>
    </row>
    <row r="53" spans="1:29" ht="17.25" customHeight="1" outlineLevel="1">
      <c r="A53" s="26" t="s">
        <v>61</v>
      </c>
      <c r="B53" s="25" t="s">
        <v>62</v>
      </c>
      <c r="C53" s="23">
        <f>SUM(C54:C55)</f>
        <v>1691700</v>
      </c>
      <c r="D53" s="23">
        <f>SUM(D54:D55)</f>
        <v>0</v>
      </c>
      <c r="E53" s="23">
        <f t="shared" si="2"/>
        <v>1691700</v>
      </c>
      <c r="F53" s="23">
        <f>SUM(F54:F55)</f>
        <v>0</v>
      </c>
      <c r="G53" s="23">
        <f t="shared" si="2"/>
        <v>1691700</v>
      </c>
      <c r="H53" s="23">
        <f>SUM(H54:H55)</f>
        <v>0</v>
      </c>
      <c r="I53" s="23">
        <f t="shared" si="3"/>
        <v>1691700</v>
      </c>
      <c r="J53" s="23"/>
      <c r="K53" s="23">
        <f t="shared" si="4"/>
        <v>1691700</v>
      </c>
      <c r="L53" s="23"/>
      <c r="M53" s="23">
        <f t="shared" si="5"/>
        <v>1691700</v>
      </c>
      <c r="N53" s="23">
        <f t="shared" ref="N53:U53" si="6">SUM(N54:N55)</f>
        <v>1577000</v>
      </c>
      <c r="O53" s="23"/>
      <c r="P53" s="23">
        <f t="shared" ref="P53:R53" si="7">SUM(P54:P55)</f>
        <v>1577000</v>
      </c>
      <c r="Q53" s="23"/>
      <c r="R53" s="23">
        <f t="shared" si="7"/>
        <v>1577000</v>
      </c>
      <c r="S53" s="23"/>
      <c r="T53" s="23">
        <f t="shared" ref="T53" si="8">SUM(T54:T55)</f>
        <v>1577000</v>
      </c>
      <c r="U53" s="23">
        <f t="shared" si="6"/>
        <v>1105</v>
      </c>
      <c r="V53" s="23"/>
      <c r="W53" s="23">
        <f t="shared" ref="W53:Y53" si="9">SUM(W54:W55)</f>
        <v>1105</v>
      </c>
      <c r="X53" s="23"/>
      <c r="Y53" s="23">
        <f t="shared" si="9"/>
        <v>1105</v>
      </c>
      <c r="Z53" s="23"/>
      <c r="AA53" s="23">
        <f t="shared" ref="AA53:AC53" si="10">SUM(AA54:AA55)</f>
        <v>1105</v>
      </c>
      <c r="AB53" s="23"/>
      <c r="AC53" s="23">
        <f t="shared" si="10"/>
        <v>1105</v>
      </c>
    </row>
    <row r="54" spans="1:29" ht="16.5" customHeight="1" outlineLevel="1">
      <c r="A54" s="24" t="s">
        <v>63</v>
      </c>
      <c r="B54" s="25" t="s">
        <v>64</v>
      </c>
      <c r="C54" s="23">
        <v>1619000</v>
      </c>
      <c r="D54" s="23"/>
      <c r="E54" s="23">
        <f t="shared" si="2"/>
        <v>1619000</v>
      </c>
      <c r="F54" s="23"/>
      <c r="G54" s="23">
        <f t="shared" si="2"/>
        <v>1619000</v>
      </c>
      <c r="H54" s="23"/>
      <c r="I54" s="23">
        <f t="shared" si="3"/>
        <v>1619000</v>
      </c>
      <c r="J54" s="23"/>
      <c r="K54" s="23">
        <f t="shared" si="4"/>
        <v>1619000</v>
      </c>
      <c r="L54" s="23"/>
      <c r="M54" s="23">
        <f t="shared" si="5"/>
        <v>1619000</v>
      </c>
      <c r="N54" s="23">
        <v>1577000</v>
      </c>
      <c r="O54" s="23"/>
      <c r="P54" s="23">
        <v>1577000</v>
      </c>
      <c r="Q54" s="23"/>
      <c r="R54" s="23">
        <v>1577000</v>
      </c>
      <c r="S54" s="23"/>
      <c r="T54" s="23">
        <v>1577000</v>
      </c>
      <c r="U54" s="23">
        <v>1105</v>
      </c>
      <c r="V54" s="23"/>
      <c r="W54" s="23">
        <v>1105</v>
      </c>
      <c r="X54" s="23"/>
      <c r="Y54" s="23">
        <v>1105</v>
      </c>
      <c r="Z54" s="23"/>
      <c r="AA54" s="23">
        <v>1105</v>
      </c>
      <c r="AB54" s="23"/>
      <c r="AC54" s="23">
        <v>1105</v>
      </c>
    </row>
    <row r="55" spans="1:29" ht="16.5" customHeight="1" outlineLevel="1">
      <c r="A55" s="24" t="s">
        <v>65</v>
      </c>
      <c r="B55" s="25" t="s">
        <v>66</v>
      </c>
      <c r="C55" s="23">
        <v>72700</v>
      </c>
      <c r="D55" s="23"/>
      <c r="E55" s="23">
        <f t="shared" si="2"/>
        <v>72700</v>
      </c>
      <c r="F55" s="23"/>
      <c r="G55" s="23">
        <f t="shared" si="2"/>
        <v>72700</v>
      </c>
      <c r="H55" s="23"/>
      <c r="I55" s="23">
        <f t="shared" si="3"/>
        <v>72700</v>
      </c>
      <c r="J55" s="23"/>
      <c r="K55" s="23">
        <f t="shared" si="4"/>
        <v>72700</v>
      </c>
      <c r="L55" s="23"/>
      <c r="M55" s="23">
        <f t="shared" si="5"/>
        <v>72700</v>
      </c>
      <c r="N55" s="23">
        <v>0</v>
      </c>
      <c r="O55" s="23"/>
      <c r="P55" s="23">
        <v>0</v>
      </c>
      <c r="Q55" s="23"/>
      <c r="R55" s="23">
        <v>0</v>
      </c>
      <c r="S55" s="23"/>
      <c r="T55" s="23">
        <v>0</v>
      </c>
      <c r="U55" s="23">
        <v>0</v>
      </c>
      <c r="V55" s="23"/>
      <c r="W55" s="23">
        <v>0</v>
      </c>
      <c r="X55" s="23"/>
      <c r="Y55" s="23">
        <v>0</v>
      </c>
      <c r="Z55" s="23"/>
      <c r="AA55" s="23">
        <v>0</v>
      </c>
      <c r="AB55" s="23"/>
      <c r="AC55" s="23">
        <v>0</v>
      </c>
    </row>
    <row r="56" spans="1:29" ht="20.25" customHeight="1" outlineLevel="1">
      <c r="A56" s="24" t="s">
        <v>67</v>
      </c>
      <c r="B56" s="25" t="s">
        <v>68</v>
      </c>
      <c r="C56" s="23">
        <v>1254000</v>
      </c>
      <c r="D56" s="23"/>
      <c r="E56" s="23">
        <f t="shared" si="2"/>
        <v>1254000</v>
      </c>
      <c r="F56" s="23"/>
      <c r="G56" s="23">
        <f t="shared" si="2"/>
        <v>1254000</v>
      </c>
      <c r="H56" s="23"/>
      <c r="I56" s="23">
        <f t="shared" si="3"/>
        <v>1254000</v>
      </c>
      <c r="J56" s="23"/>
      <c r="K56" s="23">
        <f t="shared" si="4"/>
        <v>1254000</v>
      </c>
      <c r="L56" s="23"/>
      <c r="M56" s="23">
        <f t="shared" si="5"/>
        <v>1254000</v>
      </c>
      <c r="N56" s="23">
        <v>1254000</v>
      </c>
      <c r="O56" s="23"/>
      <c r="P56" s="23">
        <v>1254000</v>
      </c>
      <c r="Q56" s="23"/>
      <c r="R56" s="23">
        <v>1254000</v>
      </c>
      <c r="S56" s="23"/>
      <c r="T56" s="23">
        <v>1254000</v>
      </c>
      <c r="U56" s="23">
        <v>1254000</v>
      </c>
      <c r="V56" s="23"/>
      <c r="W56" s="23">
        <v>1254000</v>
      </c>
      <c r="X56" s="23"/>
      <c r="Y56" s="23">
        <v>1254000</v>
      </c>
      <c r="Z56" s="23"/>
      <c r="AA56" s="23">
        <v>1254000</v>
      </c>
      <c r="AB56" s="23"/>
      <c r="AC56" s="23">
        <v>1254000</v>
      </c>
    </row>
    <row r="57" spans="1:29" s="27" customFormat="1" ht="21" customHeight="1">
      <c r="A57" s="19" t="s">
        <v>69</v>
      </c>
      <c r="B57" s="20" t="s">
        <v>70</v>
      </c>
      <c r="C57" s="21">
        <f>C58+C157</f>
        <v>978714234.49000001</v>
      </c>
      <c r="D57" s="21">
        <f>D58+D157</f>
        <v>333421814.31999999</v>
      </c>
      <c r="E57" s="21">
        <f>E58+E157</f>
        <v>1312136048.8099999</v>
      </c>
      <c r="F57" s="21">
        <f>F58+F157+F158+F159</f>
        <v>63834721.149999999</v>
      </c>
      <c r="G57" s="21">
        <f>G58+G157+G158+G159</f>
        <v>1376970769.96</v>
      </c>
      <c r="H57" s="21">
        <f>H58+H157+H158+H159</f>
        <v>34926579.140000001</v>
      </c>
      <c r="I57" s="21">
        <f>I58+I157+I158+I159</f>
        <v>1411897349.0999999</v>
      </c>
      <c r="J57" s="21">
        <f t="shared" ref="J57:Q57" si="11">J58+J157+J158+J159</f>
        <v>10174000</v>
      </c>
      <c r="K57" s="21">
        <f t="shared" si="11"/>
        <v>1422071349.0999999</v>
      </c>
      <c r="L57" s="21">
        <f t="shared" ref="L57:M57" si="12">L58+L157+L158+L159</f>
        <v>21553471.609999999</v>
      </c>
      <c r="M57" s="21">
        <f t="shared" si="12"/>
        <v>1443624820.7099998</v>
      </c>
      <c r="N57" s="21">
        <f t="shared" si="11"/>
        <v>1197636742.73</v>
      </c>
      <c r="O57" s="21">
        <f t="shared" si="11"/>
        <v>295895335.54000002</v>
      </c>
      <c r="P57" s="21">
        <f t="shared" si="11"/>
        <v>1493532078.27</v>
      </c>
      <c r="Q57" s="21">
        <f t="shared" si="11"/>
        <v>-70531955.180000007</v>
      </c>
      <c r="R57" s="21">
        <f t="shared" ref="R57:AA57" si="13">R58+R157</f>
        <v>1423000123.0899999</v>
      </c>
      <c r="S57" s="21">
        <f t="shared" ref="S57" si="14">S58+S157+S158+S159</f>
        <v>30677700</v>
      </c>
      <c r="T57" s="21">
        <f t="shared" ref="T57" si="15">T58+T157</f>
        <v>1453677823.0899999</v>
      </c>
      <c r="U57" s="21">
        <f t="shared" si="13"/>
        <v>1749222671.52</v>
      </c>
      <c r="V57" s="21">
        <f t="shared" si="13"/>
        <v>17521548.330000002</v>
      </c>
      <c r="W57" s="21">
        <f t="shared" si="13"/>
        <v>1766744219.8499999</v>
      </c>
      <c r="X57" s="21">
        <f t="shared" si="13"/>
        <v>222222222.22</v>
      </c>
      <c r="Y57" s="21">
        <f t="shared" si="13"/>
        <v>1988966442.0699999</v>
      </c>
      <c r="Z57" s="21">
        <f t="shared" si="13"/>
        <v>-141299182.34999999</v>
      </c>
      <c r="AA57" s="21">
        <f t="shared" si="13"/>
        <v>1847667259.72</v>
      </c>
      <c r="AB57" s="21">
        <f t="shared" ref="AB57:AC57" si="16">AB58+AB157</f>
        <v>-56460527.820000008</v>
      </c>
      <c r="AC57" s="21">
        <f t="shared" si="16"/>
        <v>1791206731.9000001</v>
      </c>
    </row>
    <row r="58" spans="1:29" ht="29.25" customHeight="1">
      <c r="A58" s="24" t="s">
        <v>71</v>
      </c>
      <c r="B58" s="25" t="s">
        <v>72</v>
      </c>
      <c r="C58" s="23">
        <f t="shared" ref="C58:O58" si="17">C59+C62+C126+C143</f>
        <v>973182922.49000001</v>
      </c>
      <c r="D58" s="23">
        <f t="shared" si="17"/>
        <v>333421814.31999999</v>
      </c>
      <c r="E58" s="23">
        <f t="shared" si="17"/>
        <v>1306604736.8099999</v>
      </c>
      <c r="F58" s="23">
        <f t="shared" si="17"/>
        <v>59276717.75</v>
      </c>
      <c r="G58" s="23">
        <f t="shared" si="17"/>
        <v>1366881454.5599999</v>
      </c>
      <c r="H58" s="23">
        <f t="shared" si="17"/>
        <v>34926579.140000001</v>
      </c>
      <c r="I58" s="23">
        <f t="shared" si="17"/>
        <v>1401808033.6999998</v>
      </c>
      <c r="J58" s="23">
        <f t="shared" si="17"/>
        <v>10174000</v>
      </c>
      <c r="K58" s="23">
        <f t="shared" si="4"/>
        <v>1411982033.6999998</v>
      </c>
      <c r="L58" s="23">
        <f t="shared" ref="L58" si="18">L59+L62+L126+L143</f>
        <v>21553471.609999999</v>
      </c>
      <c r="M58" s="23">
        <f t="shared" ref="M58" si="19">K58+L58</f>
        <v>1433535505.3099997</v>
      </c>
      <c r="N58" s="23">
        <f t="shared" si="17"/>
        <v>1197636742.73</v>
      </c>
      <c r="O58" s="23">
        <f t="shared" si="17"/>
        <v>295895335.54000002</v>
      </c>
      <c r="P58" s="23">
        <f t="shared" ref="P58:P157" si="20">SUM(N58:O58)</f>
        <v>1493532078.27</v>
      </c>
      <c r="Q58" s="23">
        <f>Q59+Q62+Q126+Q143</f>
        <v>-70531955.180000007</v>
      </c>
      <c r="R58" s="23">
        <f t="shared" ref="R58" si="21">SUM(P58:Q58)</f>
        <v>1423000123.0899999</v>
      </c>
      <c r="S58" s="23">
        <f>S59+S62+S126+S143</f>
        <v>30677700</v>
      </c>
      <c r="T58" s="23">
        <f t="shared" ref="T58" si="22">SUM(R58:S58)</f>
        <v>1453677823.0899999</v>
      </c>
      <c r="U58" s="23">
        <f t="shared" ref="U58:AA58" si="23">U59+U62+U126+U143</f>
        <v>1749222671.52</v>
      </c>
      <c r="V58" s="23">
        <f t="shared" si="23"/>
        <v>17521548.330000002</v>
      </c>
      <c r="W58" s="23">
        <f t="shared" si="23"/>
        <v>1766744219.8499999</v>
      </c>
      <c r="X58" s="23">
        <f t="shared" si="23"/>
        <v>222222222.22</v>
      </c>
      <c r="Y58" s="23">
        <f t="shared" si="23"/>
        <v>1988966442.0699999</v>
      </c>
      <c r="Z58" s="23">
        <f t="shared" si="23"/>
        <v>-141299182.34999999</v>
      </c>
      <c r="AA58" s="23">
        <f t="shared" si="23"/>
        <v>1847667259.72</v>
      </c>
      <c r="AB58" s="23">
        <f t="shared" ref="AB58:AC58" si="24">AB59+AB62+AB126+AB143</f>
        <v>-56460527.820000008</v>
      </c>
      <c r="AC58" s="23">
        <f t="shared" si="24"/>
        <v>1791206731.9000001</v>
      </c>
    </row>
    <row r="59" spans="1:29" ht="18.75" customHeight="1">
      <c r="A59" s="22" t="s">
        <v>73</v>
      </c>
      <c r="B59" s="25" t="s">
        <v>74</v>
      </c>
      <c r="C59" s="23">
        <f>C60</f>
        <v>48709400</v>
      </c>
      <c r="D59" s="23"/>
      <c r="E59" s="23">
        <f t="shared" si="2"/>
        <v>48709400</v>
      </c>
      <c r="F59" s="23"/>
      <c r="G59" s="23">
        <f>E59</f>
        <v>48709400</v>
      </c>
      <c r="H59" s="23"/>
      <c r="I59" s="23">
        <f>G59</f>
        <v>48709400</v>
      </c>
      <c r="J59" s="23">
        <f>SUM(J60:J61)</f>
        <v>3100000</v>
      </c>
      <c r="K59" s="23">
        <f>SUM(K60:K61)</f>
        <v>51809400</v>
      </c>
      <c r="L59" s="23">
        <f>SUM(L60:L61)</f>
        <v>0</v>
      </c>
      <c r="M59" s="23">
        <f>SUM(M60:M61)</f>
        <v>51809400</v>
      </c>
      <c r="N59" s="23">
        <f>N60</f>
        <v>38977200</v>
      </c>
      <c r="O59" s="23">
        <f t="shared" ref="O59:T59" si="25">O60</f>
        <v>0</v>
      </c>
      <c r="P59" s="23">
        <f t="shared" si="25"/>
        <v>38977200</v>
      </c>
      <c r="Q59" s="23">
        <f t="shared" si="25"/>
        <v>0</v>
      </c>
      <c r="R59" s="23">
        <f t="shared" si="25"/>
        <v>38977200</v>
      </c>
      <c r="S59" s="23">
        <f t="shared" si="25"/>
        <v>0</v>
      </c>
      <c r="T59" s="23">
        <f t="shared" si="25"/>
        <v>38977200</v>
      </c>
      <c r="U59" s="23">
        <f>U60</f>
        <v>10600</v>
      </c>
      <c r="V59" s="23"/>
      <c r="W59" s="23">
        <f t="shared" ref="W59:W157" si="26">SUM(U59:V59)</f>
        <v>10600</v>
      </c>
      <c r="X59" s="23"/>
      <c r="Y59" s="23">
        <f t="shared" ref="Y59:Y60" si="27">SUM(W59:X59)</f>
        <v>10600</v>
      </c>
      <c r="Z59" s="23"/>
      <c r="AA59" s="23">
        <f t="shared" ref="AA59:AA60" si="28">SUM(Y59:Z59)</f>
        <v>10600</v>
      </c>
      <c r="AB59" s="23"/>
      <c r="AC59" s="23">
        <f t="shared" ref="AC59:AC60" si="29">SUM(AA59:AB59)</f>
        <v>10600</v>
      </c>
    </row>
    <row r="60" spans="1:29" ht="13.5" customHeight="1">
      <c r="A60" s="24" t="s">
        <v>75</v>
      </c>
      <c r="B60" s="25" t="s">
        <v>76</v>
      </c>
      <c r="C60" s="23">
        <v>48709400</v>
      </c>
      <c r="D60" s="23"/>
      <c r="E60" s="23">
        <f t="shared" si="2"/>
        <v>48709400</v>
      </c>
      <c r="F60" s="23"/>
      <c r="G60" s="23">
        <f t="shared" ref="G60:G63" si="30">E60</f>
        <v>48709400</v>
      </c>
      <c r="H60" s="23"/>
      <c r="I60" s="23">
        <f t="shared" ref="I60" si="31">G60</f>
        <v>48709400</v>
      </c>
      <c r="J60" s="23"/>
      <c r="K60" s="23">
        <f t="shared" si="4"/>
        <v>48709400</v>
      </c>
      <c r="L60" s="23"/>
      <c r="M60" s="23">
        <f t="shared" ref="M60" si="32">K60+L60</f>
        <v>48709400</v>
      </c>
      <c r="N60" s="23">
        <v>38977200</v>
      </c>
      <c r="O60" s="23"/>
      <c r="P60" s="23">
        <f t="shared" si="20"/>
        <v>38977200</v>
      </c>
      <c r="Q60" s="23"/>
      <c r="R60" s="23">
        <f t="shared" ref="R60" si="33">SUM(P60:Q60)</f>
        <v>38977200</v>
      </c>
      <c r="S60" s="23"/>
      <c r="T60" s="23">
        <f t="shared" ref="T60" si="34">SUM(R60:S60)</f>
        <v>38977200</v>
      </c>
      <c r="U60" s="23">
        <v>10600</v>
      </c>
      <c r="V60" s="23"/>
      <c r="W60" s="23">
        <f t="shared" si="26"/>
        <v>10600</v>
      </c>
      <c r="X60" s="23"/>
      <c r="Y60" s="23">
        <f t="shared" si="27"/>
        <v>10600</v>
      </c>
      <c r="Z60" s="23"/>
      <c r="AA60" s="23">
        <f t="shared" si="28"/>
        <v>10600</v>
      </c>
      <c r="AB60" s="23"/>
      <c r="AC60" s="23">
        <f t="shared" si="29"/>
        <v>10600</v>
      </c>
    </row>
    <row r="61" spans="1:29" ht="30" customHeight="1">
      <c r="A61" s="24" t="s">
        <v>196</v>
      </c>
      <c r="B61" s="25" t="s">
        <v>197</v>
      </c>
      <c r="C61" s="23"/>
      <c r="D61" s="23"/>
      <c r="E61" s="23"/>
      <c r="F61" s="23"/>
      <c r="G61" s="23"/>
      <c r="H61" s="23"/>
      <c r="I61" s="23"/>
      <c r="J61" s="23">
        <v>3100000</v>
      </c>
      <c r="K61" s="23">
        <f>J61</f>
        <v>3100000</v>
      </c>
      <c r="L61" s="23"/>
      <c r="M61" s="23">
        <f>K61</f>
        <v>3100000</v>
      </c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</row>
    <row r="62" spans="1:29" ht="28.5" customHeight="1">
      <c r="A62" s="22" t="s">
        <v>77</v>
      </c>
      <c r="B62" s="25" t="s">
        <v>78</v>
      </c>
      <c r="C62" s="23">
        <f>SUM(C63:C92)</f>
        <v>258895922.49000001</v>
      </c>
      <c r="D62" s="23">
        <f t="shared" ref="D62" si="35">SUM(D63:D92)</f>
        <v>332754147.98000002</v>
      </c>
      <c r="E62" s="23">
        <f>SUM(E63:E109)</f>
        <v>591650070.47000003</v>
      </c>
      <c r="F62" s="23">
        <f>SUM(F63:F115)</f>
        <v>41769999.57</v>
      </c>
      <c r="G62" s="23">
        <f>SUM(G63:G123)</f>
        <v>634420070.03999996</v>
      </c>
      <c r="H62" s="23">
        <f>SUM(H63:H123)</f>
        <v>34370236.369999997</v>
      </c>
      <c r="I62" s="23">
        <f>SUM(I63:I123)</f>
        <v>668790306.40999997</v>
      </c>
      <c r="J62" s="23">
        <f t="shared" ref="J62:AA62" si="36">SUM(J63:J123)</f>
        <v>0</v>
      </c>
      <c r="K62" s="23">
        <f t="shared" si="4"/>
        <v>668790306.40999997</v>
      </c>
      <c r="L62" s="23">
        <f>SUM(L63:L125)</f>
        <v>6854896.6100000003</v>
      </c>
      <c r="M62" s="23">
        <f>SUM(M63:M125)</f>
        <v>675645203.01999998</v>
      </c>
      <c r="N62" s="23">
        <f t="shared" si="36"/>
        <v>455259342.73000002</v>
      </c>
      <c r="O62" s="23">
        <f t="shared" si="36"/>
        <v>295402637.16000003</v>
      </c>
      <c r="P62" s="23">
        <f t="shared" si="36"/>
        <v>750661979.88999999</v>
      </c>
      <c r="Q62" s="23">
        <f t="shared" si="36"/>
        <v>-70531955.180000007</v>
      </c>
      <c r="R62" s="23">
        <f t="shared" si="36"/>
        <v>680130024.71000004</v>
      </c>
      <c r="S62" s="23">
        <f t="shared" ref="S62:T62" si="37">SUM(S63:S123)</f>
        <v>0</v>
      </c>
      <c r="T62" s="23">
        <f t="shared" si="37"/>
        <v>680130024.71000004</v>
      </c>
      <c r="U62" s="23">
        <f t="shared" si="36"/>
        <v>1014107471.52</v>
      </c>
      <c r="V62" s="23">
        <f t="shared" si="36"/>
        <v>17019282.07</v>
      </c>
      <c r="W62" s="23">
        <f t="shared" si="36"/>
        <v>1031126753.59</v>
      </c>
      <c r="X62" s="23">
        <f t="shared" si="36"/>
        <v>222222222.22</v>
      </c>
      <c r="Y62" s="23">
        <f t="shared" si="36"/>
        <v>1253348975.8099999</v>
      </c>
      <c r="Z62" s="23">
        <f t="shared" si="36"/>
        <v>-141299182.34999999</v>
      </c>
      <c r="AA62" s="23">
        <f t="shared" si="36"/>
        <v>1112049793.46</v>
      </c>
      <c r="AB62" s="23">
        <f t="shared" ref="AB62:AC62" si="38">SUM(AB63:AB123)</f>
        <v>-87005427.820000008</v>
      </c>
      <c r="AC62" s="23">
        <f t="shared" si="38"/>
        <v>1025044365.6400001</v>
      </c>
    </row>
    <row r="63" spans="1:29" ht="58.15" customHeight="1">
      <c r="A63" s="43" t="s">
        <v>79</v>
      </c>
      <c r="B63" s="25" t="s">
        <v>80</v>
      </c>
      <c r="C63" s="23">
        <v>5365800</v>
      </c>
      <c r="D63" s="23">
        <v>-50</v>
      </c>
      <c r="E63" s="23">
        <f t="shared" si="2"/>
        <v>5365750</v>
      </c>
      <c r="F63" s="23"/>
      <c r="G63" s="23">
        <f t="shared" si="30"/>
        <v>5365750</v>
      </c>
      <c r="H63" s="23"/>
      <c r="I63" s="23">
        <f t="shared" ref="I63" si="39">G63</f>
        <v>5365750</v>
      </c>
      <c r="J63" s="23"/>
      <c r="K63" s="23">
        <f t="shared" si="4"/>
        <v>5365750</v>
      </c>
      <c r="L63" s="23"/>
      <c r="M63" s="23">
        <f t="shared" ref="M63:M132" si="40">K63+L63</f>
        <v>5365750</v>
      </c>
      <c r="N63" s="23">
        <v>5548000</v>
      </c>
      <c r="O63" s="23"/>
      <c r="P63" s="23">
        <f t="shared" si="20"/>
        <v>5548000</v>
      </c>
      <c r="Q63" s="23"/>
      <c r="R63" s="23">
        <f t="shared" ref="R63:R65" si="41">SUM(P63:Q63)</f>
        <v>5548000</v>
      </c>
      <c r="S63" s="23"/>
      <c r="T63" s="23">
        <f t="shared" ref="T63" si="42">SUM(R63:S63)</f>
        <v>5548000</v>
      </c>
      <c r="U63" s="23">
        <v>5769500</v>
      </c>
      <c r="V63" s="23"/>
      <c r="W63" s="23">
        <f t="shared" si="26"/>
        <v>5769500</v>
      </c>
      <c r="X63" s="23"/>
      <c r="Y63" s="23">
        <f t="shared" ref="Y63:Y65" si="43">SUM(W63:X63)</f>
        <v>5769500</v>
      </c>
      <c r="Z63" s="23"/>
      <c r="AA63" s="23">
        <f t="shared" ref="AA63:AA65" si="44">SUM(Y63:Z63)</f>
        <v>5769500</v>
      </c>
      <c r="AB63" s="23"/>
      <c r="AC63" s="23">
        <f t="shared" ref="AC63" si="45">SUM(AA63:AB63)</f>
        <v>5769500</v>
      </c>
    </row>
    <row r="64" spans="1:29" ht="84" customHeight="1">
      <c r="A64" s="28" t="s">
        <v>81</v>
      </c>
      <c r="B64" s="25" t="s">
        <v>82</v>
      </c>
      <c r="C64" s="23">
        <v>0</v>
      </c>
      <c r="D64" s="23"/>
      <c r="E64" s="23">
        <f t="shared" si="2"/>
        <v>0</v>
      </c>
      <c r="F64" s="23"/>
      <c r="G64" s="23">
        <f>E64</f>
        <v>0</v>
      </c>
      <c r="H64" s="23"/>
      <c r="I64" s="23">
        <f>G64</f>
        <v>0</v>
      </c>
      <c r="J64" s="23"/>
      <c r="K64" s="23">
        <f t="shared" si="4"/>
        <v>0</v>
      </c>
      <c r="L64" s="23"/>
      <c r="M64" s="23">
        <f t="shared" si="40"/>
        <v>0</v>
      </c>
      <c r="N64" s="23">
        <v>97644600</v>
      </c>
      <c r="O64" s="23">
        <v>-4.33</v>
      </c>
      <c r="P64" s="23">
        <f t="shared" si="20"/>
        <v>97644595.670000002</v>
      </c>
      <c r="Q64" s="23">
        <v>-69189560.670000002</v>
      </c>
      <c r="R64" s="23">
        <f t="shared" si="41"/>
        <v>28455035</v>
      </c>
      <c r="S64" s="23"/>
      <c r="T64" s="23">
        <f>R64</f>
        <v>28455035</v>
      </c>
      <c r="U64" s="23">
        <v>593818200</v>
      </c>
      <c r="V64" s="23">
        <v>-62.26</v>
      </c>
      <c r="W64" s="23">
        <f t="shared" si="26"/>
        <v>593818137.74000001</v>
      </c>
      <c r="X64" s="23"/>
      <c r="Y64" s="23">
        <f t="shared" si="43"/>
        <v>593818137.74000001</v>
      </c>
      <c r="Z64" s="23">
        <v>-504673172.74000001</v>
      </c>
      <c r="AA64" s="23">
        <f t="shared" si="44"/>
        <v>89144965</v>
      </c>
      <c r="AB64" s="23"/>
      <c r="AC64" s="23">
        <f>AA64</f>
        <v>89144965</v>
      </c>
    </row>
    <row r="65" spans="1:29" ht="63.75" customHeight="1">
      <c r="A65" s="28" t="s">
        <v>83</v>
      </c>
      <c r="B65" s="25" t="s">
        <v>84</v>
      </c>
      <c r="C65" s="23"/>
      <c r="D65" s="23"/>
      <c r="E65" s="23"/>
      <c r="F65" s="23"/>
      <c r="G65" s="23"/>
      <c r="H65" s="23"/>
      <c r="I65" s="23"/>
      <c r="J65" s="23"/>
      <c r="K65" s="23">
        <f t="shared" si="4"/>
        <v>0</v>
      </c>
      <c r="L65" s="23"/>
      <c r="M65" s="23">
        <f t="shared" si="40"/>
        <v>0</v>
      </c>
      <c r="N65" s="23">
        <v>1893100</v>
      </c>
      <c r="O65" s="23">
        <v>9.51</v>
      </c>
      <c r="P65" s="23">
        <f t="shared" si="20"/>
        <v>1893109.51</v>
      </c>
      <c r="Q65" s="23">
        <v>-1342394.51</v>
      </c>
      <c r="R65" s="23">
        <f t="shared" si="41"/>
        <v>550715</v>
      </c>
      <c r="S65" s="23"/>
      <c r="T65" s="23">
        <f>R65</f>
        <v>550715</v>
      </c>
      <c r="U65" s="23">
        <v>11512800</v>
      </c>
      <c r="V65" s="23">
        <v>0.63</v>
      </c>
      <c r="W65" s="23">
        <f t="shared" si="26"/>
        <v>11512800.630000001</v>
      </c>
      <c r="X65" s="23"/>
      <c r="Y65" s="23">
        <f t="shared" si="43"/>
        <v>11512800.630000001</v>
      </c>
      <c r="Z65" s="23">
        <v>-9783515.6300000008</v>
      </c>
      <c r="AA65" s="23">
        <f t="shared" si="44"/>
        <v>1729285</v>
      </c>
      <c r="AB65" s="23"/>
      <c r="AC65" s="23">
        <f t="shared" ref="AC65" si="46">AA65</f>
        <v>1729285</v>
      </c>
    </row>
    <row r="66" spans="1:29" ht="84.6" customHeight="1">
      <c r="A66" s="28" t="s">
        <v>85</v>
      </c>
      <c r="B66" s="25" t="s">
        <v>82</v>
      </c>
      <c r="C66" s="23"/>
      <c r="D66" s="23"/>
      <c r="E66" s="23"/>
      <c r="F66" s="23"/>
      <c r="G66" s="23"/>
      <c r="H66" s="23"/>
      <c r="I66" s="23"/>
      <c r="J66" s="23"/>
      <c r="K66" s="23">
        <f t="shared" si="4"/>
        <v>0</v>
      </c>
      <c r="L66" s="23"/>
      <c r="M66" s="23">
        <f t="shared" si="40"/>
        <v>0</v>
      </c>
      <c r="N66" s="23"/>
      <c r="O66" s="23"/>
      <c r="P66" s="23"/>
      <c r="Q66" s="23"/>
      <c r="R66" s="23"/>
      <c r="S66" s="23"/>
      <c r="T66" s="23"/>
      <c r="U66" s="23"/>
      <c r="V66" s="29"/>
      <c r="W66" s="23"/>
      <c r="X66" s="23"/>
      <c r="Y66" s="23"/>
      <c r="Z66" s="23">
        <v>361229801.24000001</v>
      </c>
      <c r="AA66" s="23">
        <f>Z66</f>
        <v>361229801.24000001</v>
      </c>
      <c r="AB66" s="23">
        <v>-85518975.780000001</v>
      </c>
      <c r="AC66" s="23">
        <f>361229801.24+AB66</f>
        <v>275710825.46000004</v>
      </c>
    </row>
    <row r="67" spans="1:29" ht="69" customHeight="1">
      <c r="A67" s="28" t="s">
        <v>86</v>
      </c>
      <c r="B67" s="25" t="s">
        <v>84</v>
      </c>
      <c r="C67" s="30"/>
      <c r="D67" s="30"/>
      <c r="E67" s="30"/>
      <c r="F67" s="31"/>
      <c r="G67" s="31"/>
      <c r="H67" s="31"/>
      <c r="I67" s="31"/>
      <c r="J67" s="31"/>
      <c r="K67" s="23">
        <f t="shared" si="4"/>
        <v>0</v>
      </c>
      <c r="L67" s="77"/>
      <c r="M67" s="23">
        <f t="shared" si="40"/>
        <v>0</v>
      </c>
      <c r="N67" s="32"/>
      <c r="O67" s="32"/>
      <c r="P67" s="23"/>
      <c r="Q67" s="33"/>
      <c r="R67" s="23"/>
      <c r="S67" s="33"/>
      <c r="T67" s="23"/>
      <c r="U67" s="33"/>
      <c r="V67" s="34"/>
      <c r="W67" s="23"/>
      <c r="X67" s="32"/>
      <c r="Y67" s="23"/>
      <c r="Z67" s="33">
        <v>7003434.9199999999</v>
      </c>
      <c r="AA67" s="23">
        <f>Z67</f>
        <v>7003434.9199999999</v>
      </c>
      <c r="AB67" s="33">
        <v>-1486452.04</v>
      </c>
      <c r="AC67" s="23">
        <f>7003434.92+AB67</f>
        <v>5516982.8799999999</v>
      </c>
    </row>
    <row r="68" spans="1:29" ht="42.6" customHeight="1">
      <c r="A68" s="28" t="s">
        <v>87</v>
      </c>
      <c r="B68" s="25" t="s">
        <v>88</v>
      </c>
      <c r="C68" s="35"/>
      <c r="D68" s="35"/>
      <c r="E68" s="36"/>
      <c r="F68" s="35"/>
      <c r="G68" s="35"/>
      <c r="H68" s="35">
        <v>1465524</v>
      </c>
      <c r="I68" s="35">
        <f>H68</f>
        <v>1465524</v>
      </c>
      <c r="J68" s="35"/>
      <c r="K68" s="23">
        <f t="shared" si="4"/>
        <v>1465524</v>
      </c>
      <c r="L68" s="35"/>
      <c r="M68" s="23">
        <f t="shared" si="40"/>
        <v>1465524</v>
      </c>
      <c r="N68" s="35"/>
      <c r="O68" s="35"/>
      <c r="P68" s="36"/>
      <c r="Q68" s="35"/>
      <c r="R68" s="36"/>
      <c r="S68" s="35"/>
      <c r="T68" s="36"/>
      <c r="U68" s="35"/>
      <c r="V68" s="35"/>
      <c r="W68" s="36"/>
      <c r="X68" s="35"/>
      <c r="Y68" s="36"/>
      <c r="Z68" s="35"/>
      <c r="AA68" s="36"/>
      <c r="AB68" s="35"/>
      <c r="AC68" s="36"/>
    </row>
    <row r="69" spans="1:29" ht="40.9" customHeight="1">
      <c r="A69" s="28" t="s">
        <v>89</v>
      </c>
      <c r="B69" s="25" t="s">
        <v>90</v>
      </c>
      <c r="C69" s="23"/>
      <c r="D69" s="23">
        <v>11127171</v>
      </c>
      <c r="E69" s="23">
        <f t="shared" si="2"/>
        <v>11127171</v>
      </c>
      <c r="F69" s="23"/>
      <c r="G69" s="23">
        <f t="shared" ref="G69:G145" si="47">E69</f>
        <v>11127171</v>
      </c>
      <c r="H69" s="23"/>
      <c r="I69" s="23">
        <f t="shared" ref="I69:I83" si="48">G69</f>
        <v>11127171</v>
      </c>
      <c r="J69" s="23"/>
      <c r="K69" s="23">
        <f t="shared" si="4"/>
        <v>11127171</v>
      </c>
      <c r="L69" s="23"/>
      <c r="M69" s="23">
        <f t="shared" si="40"/>
        <v>11127171</v>
      </c>
      <c r="N69" s="23"/>
      <c r="O69" s="23"/>
      <c r="P69" s="23">
        <f t="shared" si="20"/>
        <v>0</v>
      </c>
      <c r="Q69" s="23"/>
      <c r="R69" s="23">
        <f t="shared" ref="R69:R83" si="49">SUM(P69:Q69)</f>
        <v>0</v>
      </c>
      <c r="S69" s="23"/>
      <c r="T69" s="23">
        <f t="shared" ref="T69" si="50">SUM(R69:S69)</f>
        <v>0</v>
      </c>
      <c r="U69" s="23"/>
      <c r="V69" s="23"/>
      <c r="W69" s="23">
        <f t="shared" si="26"/>
        <v>0</v>
      </c>
      <c r="X69" s="23"/>
      <c r="Y69" s="23">
        <f t="shared" ref="Y69:Y83" si="51">SUM(W69:X69)</f>
        <v>0</v>
      </c>
      <c r="Z69" s="23"/>
      <c r="AA69" s="23">
        <f t="shared" ref="AA69:AA83" si="52">SUM(Y69:Z69)</f>
        <v>0</v>
      </c>
      <c r="AB69" s="23"/>
      <c r="AC69" s="23">
        <f t="shared" ref="AC69:AC70" si="53">SUM(AA69:AB69)</f>
        <v>0</v>
      </c>
    </row>
    <row r="70" spans="1:29" ht="27.75" customHeight="1">
      <c r="A70" s="28" t="s">
        <v>91</v>
      </c>
      <c r="B70" s="25" t="s">
        <v>92</v>
      </c>
      <c r="C70" s="23"/>
      <c r="D70" s="23"/>
      <c r="E70" s="23"/>
      <c r="F70" s="23"/>
      <c r="G70" s="23"/>
      <c r="H70" s="23">
        <v>13397959.199999999</v>
      </c>
      <c r="I70" s="23">
        <f>H70</f>
        <v>13397959.199999999</v>
      </c>
      <c r="J70" s="23"/>
      <c r="K70" s="23">
        <f t="shared" si="4"/>
        <v>13397959.199999999</v>
      </c>
      <c r="L70" s="23"/>
      <c r="M70" s="23">
        <f t="shared" si="40"/>
        <v>13397959.199999999</v>
      </c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>
        <f t="shared" si="52"/>
        <v>0</v>
      </c>
      <c r="AB70" s="23"/>
      <c r="AC70" s="23">
        <f t="shared" si="53"/>
        <v>0</v>
      </c>
    </row>
    <row r="71" spans="1:29" ht="27.75" customHeight="1">
      <c r="A71" s="73" t="s">
        <v>204</v>
      </c>
      <c r="B71" s="69" t="s">
        <v>205</v>
      </c>
      <c r="C71" s="23"/>
      <c r="D71" s="23"/>
      <c r="E71" s="23"/>
      <c r="F71" s="23"/>
      <c r="G71" s="23"/>
      <c r="H71" s="23"/>
      <c r="I71" s="23"/>
      <c r="J71" s="23"/>
      <c r="K71" s="23"/>
      <c r="L71" s="23">
        <v>8273007.6100000003</v>
      </c>
      <c r="M71" s="23">
        <f t="shared" si="40"/>
        <v>8273007.6100000003</v>
      </c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</row>
    <row r="72" spans="1:29" ht="27.75" customHeight="1">
      <c r="A72" s="28" t="s">
        <v>93</v>
      </c>
      <c r="B72" s="25" t="s">
        <v>94</v>
      </c>
      <c r="C72" s="23"/>
      <c r="D72" s="23"/>
      <c r="E72" s="23"/>
      <c r="F72" s="23"/>
      <c r="G72" s="23"/>
      <c r="H72" s="23"/>
      <c r="I72" s="23"/>
      <c r="J72" s="23"/>
      <c r="K72" s="23">
        <f t="shared" si="4"/>
        <v>0</v>
      </c>
      <c r="L72" s="23"/>
      <c r="M72" s="23">
        <f t="shared" si="40"/>
        <v>0</v>
      </c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>
        <v>4924269.8600000003</v>
      </c>
      <c r="AA72" s="23">
        <f t="shared" si="52"/>
        <v>4924269.8600000003</v>
      </c>
      <c r="AB72" s="23"/>
      <c r="AC72" s="23">
        <f>AA72</f>
        <v>4924269.8600000003</v>
      </c>
    </row>
    <row r="73" spans="1:29" ht="42" customHeight="1">
      <c r="A73" s="28" t="s">
        <v>95</v>
      </c>
      <c r="B73" s="25" t="s">
        <v>96</v>
      </c>
      <c r="C73" s="23"/>
      <c r="D73" s="23"/>
      <c r="E73" s="23">
        <f t="shared" si="2"/>
        <v>0</v>
      </c>
      <c r="F73" s="23"/>
      <c r="G73" s="23">
        <f t="shared" si="47"/>
        <v>0</v>
      </c>
      <c r="H73" s="23"/>
      <c r="I73" s="23">
        <f t="shared" si="48"/>
        <v>0</v>
      </c>
      <c r="J73" s="23"/>
      <c r="K73" s="23">
        <f t="shared" si="4"/>
        <v>0</v>
      </c>
      <c r="L73" s="23"/>
      <c r="M73" s="23">
        <f t="shared" si="40"/>
        <v>0</v>
      </c>
      <c r="N73" s="23"/>
      <c r="O73" s="23">
        <v>1250000</v>
      </c>
      <c r="P73" s="23">
        <f t="shared" si="20"/>
        <v>1250000</v>
      </c>
      <c r="Q73" s="23"/>
      <c r="R73" s="23">
        <f t="shared" si="49"/>
        <v>1250000</v>
      </c>
      <c r="S73" s="23"/>
      <c r="T73" s="23">
        <f t="shared" ref="T73:T83" si="54">SUM(R73:S73)</f>
        <v>1250000</v>
      </c>
      <c r="U73" s="23"/>
      <c r="V73" s="23"/>
      <c r="W73" s="23">
        <f t="shared" si="26"/>
        <v>0</v>
      </c>
      <c r="X73" s="23"/>
      <c r="Y73" s="23">
        <f t="shared" si="51"/>
        <v>0</v>
      </c>
      <c r="Z73" s="23"/>
      <c r="AA73" s="23">
        <f t="shared" si="52"/>
        <v>0</v>
      </c>
      <c r="AB73" s="23"/>
      <c r="AC73" s="23">
        <f t="shared" ref="AC73:AC83" si="55">SUM(AA73:AB73)</f>
        <v>0</v>
      </c>
    </row>
    <row r="74" spans="1:29" ht="25.5" customHeight="1">
      <c r="A74" s="28" t="s">
        <v>97</v>
      </c>
      <c r="B74" s="25" t="s">
        <v>98</v>
      </c>
      <c r="C74" s="23"/>
      <c r="D74" s="23">
        <v>8806635.0099999998</v>
      </c>
      <c r="E74" s="23">
        <f t="shared" si="2"/>
        <v>8806635.0099999998</v>
      </c>
      <c r="F74" s="23"/>
      <c r="G74" s="23">
        <f t="shared" si="47"/>
        <v>8806635.0099999998</v>
      </c>
      <c r="H74" s="23">
        <v>178814.93</v>
      </c>
      <c r="I74" s="23">
        <f>G74+H74</f>
        <v>8985449.9399999995</v>
      </c>
      <c r="J74" s="23"/>
      <c r="K74" s="23">
        <f t="shared" si="4"/>
        <v>8985449.9399999995</v>
      </c>
      <c r="L74" s="23"/>
      <c r="M74" s="23">
        <f t="shared" si="40"/>
        <v>8985449.9399999995</v>
      </c>
      <c r="N74" s="23"/>
      <c r="O74" s="23"/>
      <c r="P74" s="23">
        <f t="shared" si="20"/>
        <v>0</v>
      </c>
      <c r="Q74" s="23"/>
      <c r="R74" s="23">
        <f t="shared" si="49"/>
        <v>0</v>
      </c>
      <c r="S74" s="23"/>
      <c r="T74" s="23">
        <f t="shared" si="54"/>
        <v>0</v>
      </c>
      <c r="U74" s="23"/>
      <c r="V74" s="23"/>
      <c r="W74" s="23">
        <f t="shared" si="26"/>
        <v>0</v>
      </c>
      <c r="X74" s="23"/>
      <c r="Y74" s="23">
        <f t="shared" si="51"/>
        <v>0</v>
      </c>
      <c r="Z74" s="23"/>
      <c r="AA74" s="23">
        <f t="shared" si="52"/>
        <v>0</v>
      </c>
      <c r="AB74" s="23"/>
      <c r="AC74" s="23">
        <f t="shared" si="55"/>
        <v>0</v>
      </c>
    </row>
    <row r="75" spans="1:29" ht="25.5" customHeight="1">
      <c r="A75" s="24" t="s">
        <v>99</v>
      </c>
      <c r="B75" s="25" t="s">
        <v>100</v>
      </c>
      <c r="C75" s="23"/>
      <c r="D75" s="23">
        <v>222222.22</v>
      </c>
      <c r="E75" s="23">
        <f t="shared" si="2"/>
        <v>222222.22</v>
      </c>
      <c r="F75" s="23"/>
      <c r="G75" s="23">
        <f t="shared" si="47"/>
        <v>222222.22</v>
      </c>
      <c r="H75" s="23"/>
      <c r="I75" s="23">
        <f t="shared" si="48"/>
        <v>222222.22</v>
      </c>
      <c r="J75" s="23"/>
      <c r="K75" s="23">
        <f t="shared" si="4"/>
        <v>222222.22</v>
      </c>
      <c r="L75" s="23"/>
      <c r="M75" s="23">
        <f t="shared" si="40"/>
        <v>222222.22</v>
      </c>
      <c r="N75" s="23"/>
      <c r="O75" s="23"/>
      <c r="P75" s="23">
        <f t="shared" si="20"/>
        <v>0</v>
      </c>
      <c r="Q75" s="23"/>
      <c r="R75" s="23">
        <f t="shared" si="49"/>
        <v>0</v>
      </c>
      <c r="S75" s="23"/>
      <c r="T75" s="23">
        <f t="shared" si="54"/>
        <v>0</v>
      </c>
      <c r="U75" s="23"/>
      <c r="V75" s="23"/>
      <c r="W75" s="23">
        <f t="shared" si="26"/>
        <v>0</v>
      </c>
      <c r="X75" s="23"/>
      <c r="Y75" s="23">
        <f t="shared" si="51"/>
        <v>0</v>
      </c>
      <c r="Z75" s="23"/>
      <c r="AA75" s="23">
        <f t="shared" si="52"/>
        <v>0</v>
      </c>
      <c r="AB75" s="23"/>
      <c r="AC75" s="23">
        <f t="shared" si="55"/>
        <v>0</v>
      </c>
    </row>
    <row r="76" spans="1:29" ht="40.5" customHeight="1">
      <c r="A76" s="24" t="s">
        <v>101</v>
      </c>
      <c r="B76" s="25" t="s">
        <v>100</v>
      </c>
      <c r="C76" s="23"/>
      <c r="D76" s="23"/>
      <c r="E76" s="23">
        <f t="shared" si="2"/>
        <v>0</v>
      </c>
      <c r="F76" s="23"/>
      <c r="G76" s="23">
        <f t="shared" si="47"/>
        <v>0</v>
      </c>
      <c r="H76" s="23"/>
      <c r="I76" s="23">
        <f t="shared" si="48"/>
        <v>0</v>
      </c>
      <c r="J76" s="23"/>
      <c r="K76" s="23">
        <f t="shared" si="4"/>
        <v>0</v>
      </c>
      <c r="L76" s="23"/>
      <c r="M76" s="23">
        <f t="shared" si="40"/>
        <v>0</v>
      </c>
      <c r="N76" s="23"/>
      <c r="O76" s="23">
        <v>2540624.5</v>
      </c>
      <c r="P76" s="23">
        <f t="shared" si="20"/>
        <v>2540624.5</v>
      </c>
      <c r="Q76" s="23"/>
      <c r="R76" s="23">
        <f t="shared" si="49"/>
        <v>2540624.5</v>
      </c>
      <c r="S76" s="23"/>
      <c r="T76" s="23">
        <f t="shared" si="54"/>
        <v>2540624.5</v>
      </c>
      <c r="U76" s="23"/>
      <c r="V76" s="23">
        <v>11415200</v>
      </c>
      <c r="W76" s="23">
        <f t="shared" si="26"/>
        <v>11415200</v>
      </c>
      <c r="X76" s="23"/>
      <c r="Y76" s="23">
        <f t="shared" si="51"/>
        <v>11415200</v>
      </c>
      <c r="Z76" s="23"/>
      <c r="AA76" s="23">
        <f t="shared" si="52"/>
        <v>11415200</v>
      </c>
      <c r="AB76" s="23"/>
      <c r="AC76" s="23">
        <f t="shared" si="55"/>
        <v>11415200</v>
      </c>
    </row>
    <row r="77" spans="1:29" ht="40.5" customHeight="1">
      <c r="A77" s="24" t="s">
        <v>102</v>
      </c>
      <c r="B77" s="25" t="s">
        <v>100</v>
      </c>
      <c r="C77" s="23"/>
      <c r="D77" s="23"/>
      <c r="E77" s="23">
        <f t="shared" ref="E77" si="56">SUM(C77:D77)</f>
        <v>0</v>
      </c>
      <c r="F77" s="23"/>
      <c r="G77" s="23">
        <f t="shared" si="47"/>
        <v>0</v>
      </c>
      <c r="H77" s="23"/>
      <c r="I77" s="23">
        <f t="shared" si="48"/>
        <v>0</v>
      </c>
      <c r="J77" s="23"/>
      <c r="K77" s="23">
        <f t="shared" si="4"/>
        <v>0</v>
      </c>
      <c r="L77" s="23"/>
      <c r="M77" s="23">
        <f t="shared" si="40"/>
        <v>0</v>
      </c>
      <c r="N77" s="23"/>
      <c r="O77" s="23">
        <v>3499139.47</v>
      </c>
      <c r="P77" s="23">
        <f t="shared" si="20"/>
        <v>3499139.47</v>
      </c>
      <c r="Q77" s="23"/>
      <c r="R77" s="23">
        <f t="shared" si="49"/>
        <v>3499139.47</v>
      </c>
      <c r="S77" s="23"/>
      <c r="T77" s="23">
        <f t="shared" si="54"/>
        <v>3499139.47</v>
      </c>
      <c r="U77" s="23"/>
      <c r="V77" s="23"/>
      <c r="W77" s="23">
        <f t="shared" si="26"/>
        <v>0</v>
      </c>
      <c r="X77" s="23"/>
      <c r="Y77" s="23">
        <f t="shared" si="51"/>
        <v>0</v>
      </c>
      <c r="Z77" s="23"/>
      <c r="AA77" s="23">
        <f t="shared" si="52"/>
        <v>0</v>
      </c>
      <c r="AB77" s="23"/>
      <c r="AC77" s="23">
        <f t="shared" si="55"/>
        <v>0</v>
      </c>
    </row>
    <row r="78" spans="1:29" ht="40.5" customHeight="1">
      <c r="A78" s="24" t="s">
        <v>103</v>
      </c>
      <c r="B78" s="23" t="s">
        <v>104</v>
      </c>
      <c r="C78" s="23">
        <v>6932622.4900000002</v>
      </c>
      <c r="D78" s="23"/>
      <c r="E78" s="23">
        <f t="shared" si="2"/>
        <v>6932622.4900000002</v>
      </c>
      <c r="F78" s="23"/>
      <c r="G78" s="23">
        <f t="shared" si="47"/>
        <v>6932622.4900000002</v>
      </c>
      <c r="H78" s="23"/>
      <c r="I78" s="23">
        <f t="shared" si="48"/>
        <v>6932622.4900000002</v>
      </c>
      <c r="J78" s="23"/>
      <c r="K78" s="23">
        <f t="shared" si="4"/>
        <v>6932622.4900000002</v>
      </c>
      <c r="L78" s="23"/>
      <c r="M78" s="23">
        <f t="shared" si="40"/>
        <v>6932622.4900000002</v>
      </c>
      <c r="N78" s="23">
        <v>7003943.7300000004</v>
      </c>
      <c r="O78" s="23"/>
      <c r="P78" s="23">
        <f t="shared" si="20"/>
        <v>7003943.7300000004</v>
      </c>
      <c r="Q78" s="23"/>
      <c r="R78" s="23">
        <f t="shared" si="49"/>
        <v>7003943.7300000004</v>
      </c>
      <c r="S78" s="23"/>
      <c r="T78" s="23">
        <f t="shared" si="54"/>
        <v>7003943.7300000004</v>
      </c>
      <c r="U78" s="23">
        <v>7302292.5199999996</v>
      </c>
      <c r="V78" s="23"/>
      <c r="W78" s="23">
        <f t="shared" si="26"/>
        <v>7302292.5199999996</v>
      </c>
      <c r="X78" s="23"/>
      <c r="Y78" s="23">
        <f t="shared" si="51"/>
        <v>7302292.5199999996</v>
      </c>
      <c r="Z78" s="23"/>
      <c r="AA78" s="23">
        <f t="shared" si="52"/>
        <v>7302292.5199999996</v>
      </c>
      <c r="AB78" s="23"/>
      <c r="AC78" s="23">
        <f t="shared" si="55"/>
        <v>7302292.5199999996</v>
      </c>
    </row>
    <row r="79" spans="1:29" ht="29.25" customHeight="1">
      <c r="A79" s="24" t="s">
        <v>105</v>
      </c>
      <c r="B79" s="23" t="s">
        <v>106</v>
      </c>
      <c r="C79" s="23"/>
      <c r="D79" s="23">
        <v>19834808.890000001</v>
      </c>
      <c r="E79" s="23">
        <f t="shared" si="2"/>
        <v>19834808.890000001</v>
      </c>
      <c r="F79" s="23"/>
      <c r="G79" s="23">
        <f t="shared" si="47"/>
        <v>19834808.890000001</v>
      </c>
      <c r="H79" s="23"/>
      <c r="I79" s="23">
        <f t="shared" si="48"/>
        <v>19834808.890000001</v>
      </c>
      <c r="J79" s="23"/>
      <c r="K79" s="23">
        <f t="shared" si="4"/>
        <v>19834808.890000001</v>
      </c>
      <c r="L79" s="23"/>
      <c r="M79" s="23">
        <f t="shared" si="40"/>
        <v>19834808.890000001</v>
      </c>
      <c r="N79" s="23"/>
      <c r="O79" s="23"/>
      <c r="P79" s="23">
        <f t="shared" si="20"/>
        <v>0</v>
      </c>
      <c r="Q79" s="23"/>
      <c r="R79" s="23">
        <f t="shared" si="49"/>
        <v>0</v>
      </c>
      <c r="S79" s="23"/>
      <c r="T79" s="23">
        <f t="shared" si="54"/>
        <v>0</v>
      </c>
      <c r="U79" s="23"/>
      <c r="V79" s="23"/>
      <c r="W79" s="23">
        <f t="shared" si="26"/>
        <v>0</v>
      </c>
      <c r="X79" s="23"/>
      <c r="Y79" s="23">
        <f t="shared" si="51"/>
        <v>0</v>
      </c>
      <c r="Z79" s="23"/>
      <c r="AA79" s="23">
        <f t="shared" si="52"/>
        <v>0</v>
      </c>
      <c r="AB79" s="23"/>
      <c r="AC79" s="23">
        <f t="shared" si="55"/>
        <v>0</v>
      </c>
    </row>
    <row r="80" spans="1:29" ht="29.25" customHeight="1">
      <c r="A80" s="24" t="s">
        <v>107</v>
      </c>
      <c r="B80" s="23" t="s">
        <v>106</v>
      </c>
      <c r="C80" s="23"/>
      <c r="D80" s="23">
        <v>650300</v>
      </c>
      <c r="E80" s="23">
        <f t="shared" si="2"/>
        <v>650300</v>
      </c>
      <c r="F80" s="23"/>
      <c r="G80" s="23">
        <f t="shared" si="47"/>
        <v>650300</v>
      </c>
      <c r="H80" s="23"/>
      <c r="I80" s="23">
        <f t="shared" si="48"/>
        <v>650300</v>
      </c>
      <c r="J80" s="23"/>
      <c r="K80" s="23">
        <f t="shared" si="4"/>
        <v>650300</v>
      </c>
      <c r="L80" s="23"/>
      <c r="M80" s="23">
        <f t="shared" si="40"/>
        <v>650300</v>
      </c>
      <c r="N80" s="23"/>
      <c r="O80" s="23"/>
      <c r="P80" s="23">
        <f t="shared" si="20"/>
        <v>0</v>
      </c>
      <c r="Q80" s="23"/>
      <c r="R80" s="23">
        <f t="shared" si="49"/>
        <v>0</v>
      </c>
      <c r="S80" s="23"/>
      <c r="T80" s="23">
        <f t="shared" si="54"/>
        <v>0</v>
      </c>
      <c r="U80" s="23"/>
      <c r="V80" s="23"/>
      <c r="W80" s="23">
        <f t="shared" si="26"/>
        <v>0</v>
      </c>
      <c r="X80" s="23"/>
      <c r="Y80" s="23">
        <f t="shared" si="51"/>
        <v>0</v>
      </c>
      <c r="Z80" s="23"/>
      <c r="AA80" s="23">
        <f t="shared" si="52"/>
        <v>0</v>
      </c>
      <c r="AB80" s="23"/>
      <c r="AC80" s="23">
        <f t="shared" si="55"/>
        <v>0</v>
      </c>
    </row>
    <row r="81" spans="1:29" ht="29.25" customHeight="1">
      <c r="A81" s="24" t="s">
        <v>108</v>
      </c>
      <c r="B81" s="23" t="s">
        <v>106</v>
      </c>
      <c r="C81" s="23"/>
      <c r="D81" s="23">
        <v>1140266.05</v>
      </c>
      <c r="E81" s="23">
        <f t="shared" si="2"/>
        <v>1140266.05</v>
      </c>
      <c r="F81" s="23"/>
      <c r="G81" s="23">
        <f t="shared" si="47"/>
        <v>1140266.05</v>
      </c>
      <c r="H81" s="23"/>
      <c r="I81" s="23">
        <f t="shared" si="48"/>
        <v>1140266.05</v>
      </c>
      <c r="J81" s="23"/>
      <c r="K81" s="23">
        <f t="shared" si="4"/>
        <v>1140266.05</v>
      </c>
      <c r="L81" s="23"/>
      <c r="M81" s="23">
        <f t="shared" si="40"/>
        <v>1140266.05</v>
      </c>
      <c r="N81" s="23"/>
      <c r="O81" s="23">
        <v>826973.96</v>
      </c>
      <c r="P81" s="23">
        <f t="shared" si="20"/>
        <v>826973.96</v>
      </c>
      <c r="Q81" s="23"/>
      <c r="R81" s="23">
        <f t="shared" si="49"/>
        <v>826973.96</v>
      </c>
      <c r="S81" s="23"/>
      <c r="T81" s="23">
        <f t="shared" si="54"/>
        <v>826973.96</v>
      </c>
      <c r="U81" s="23"/>
      <c r="V81" s="23">
        <v>3730212.26</v>
      </c>
      <c r="W81" s="23">
        <f t="shared" si="26"/>
        <v>3730212.26</v>
      </c>
      <c r="X81" s="23"/>
      <c r="Y81" s="23">
        <f t="shared" si="51"/>
        <v>3730212.26</v>
      </c>
      <c r="Z81" s="23"/>
      <c r="AA81" s="23">
        <f t="shared" si="52"/>
        <v>3730212.26</v>
      </c>
      <c r="AB81" s="23"/>
      <c r="AC81" s="23">
        <f t="shared" si="55"/>
        <v>3730212.26</v>
      </c>
    </row>
    <row r="82" spans="1:29" ht="29.25" customHeight="1">
      <c r="A82" s="24" t="s">
        <v>109</v>
      </c>
      <c r="B82" s="23" t="s">
        <v>106</v>
      </c>
      <c r="C82" s="23"/>
      <c r="D82" s="23">
        <v>3685977.6</v>
      </c>
      <c r="E82" s="23">
        <f t="shared" si="2"/>
        <v>3685977.6</v>
      </c>
      <c r="F82" s="23"/>
      <c r="G82" s="23">
        <f t="shared" si="47"/>
        <v>3685977.6</v>
      </c>
      <c r="H82" s="23"/>
      <c r="I82" s="23">
        <f t="shared" si="48"/>
        <v>3685977.6</v>
      </c>
      <c r="J82" s="23"/>
      <c r="K82" s="23">
        <f t="shared" si="4"/>
        <v>3685977.6</v>
      </c>
      <c r="L82" s="23"/>
      <c r="M82" s="23">
        <f t="shared" si="40"/>
        <v>3685977.6</v>
      </c>
      <c r="N82" s="23"/>
      <c r="O82" s="23"/>
      <c r="P82" s="23">
        <f t="shared" si="20"/>
        <v>0</v>
      </c>
      <c r="Q82" s="23"/>
      <c r="R82" s="23">
        <f t="shared" si="49"/>
        <v>0</v>
      </c>
      <c r="S82" s="23"/>
      <c r="T82" s="23">
        <f t="shared" si="54"/>
        <v>0</v>
      </c>
      <c r="U82" s="23"/>
      <c r="V82" s="23"/>
      <c r="W82" s="23">
        <f t="shared" si="26"/>
        <v>0</v>
      </c>
      <c r="X82" s="23"/>
      <c r="Y82" s="23">
        <f t="shared" si="51"/>
        <v>0</v>
      </c>
      <c r="Z82" s="23"/>
      <c r="AA82" s="23">
        <f t="shared" si="52"/>
        <v>0</v>
      </c>
      <c r="AB82" s="23"/>
      <c r="AC82" s="23">
        <f t="shared" si="55"/>
        <v>0</v>
      </c>
    </row>
    <row r="83" spans="1:29" ht="29.25" customHeight="1">
      <c r="A83" s="24" t="s">
        <v>110</v>
      </c>
      <c r="B83" s="23" t="s">
        <v>106</v>
      </c>
      <c r="C83" s="23"/>
      <c r="D83" s="23">
        <v>285121249.99000001</v>
      </c>
      <c r="E83" s="23">
        <f t="shared" ref="E83" si="57">SUM(C83:D83)</f>
        <v>285121249.99000001</v>
      </c>
      <c r="F83" s="23"/>
      <c r="G83" s="23">
        <f t="shared" si="47"/>
        <v>285121249.99000001</v>
      </c>
      <c r="H83" s="23"/>
      <c r="I83" s="23">
        <f t="shared" si="48"/>
        <v>285121249.99000001</v>
      </c>
      <c r="J83" s="23"/>
      <c r="K83" s="23">
        <f t="shared" si="4"/>
        <v>285121249.99000001</v>
      </c>
      <c r="L83" s="23"/>
      <c r="M83" s="23">
        <f t="shared" si="40"/>
        <v>285121249.99000001</v>
      </c>
      <c r="N83" s="23"/>
      <c r="O83" s="23">
        <v>285121670</v>
      </c>
      <c r="P83" s="23">
        <f t="shared" ref="P83" si="58">SUM(N83:O83)</f>
        <v>285121670</v>
      </c>
      <c r="Q83" s="23"/>
      <c r="R83" s="23">
        <f t="shared" si="49"/>
        <v>285121670</v>
      </c>
      <c r="S83" s="23"/>
      <c r="T83" s="23">
        <f t="shared" si="54"/>
        <v>285121670</v>
      </c>
      <c r="U83" s="23"/>
      <c r="V83" s="23"/>
      <c r="W83" s="23">
        <f t="shared" ref="W83" si="59">SUM(U83:V83)</f>
        <v>0</v>
      </c>
      <c r="X83" s="23"/>
      <c r="Y83" s="23">
        <f t="shared" si="51"/>
        <v>0</v>
      </c>
      <c r="Z83" s="23"/>
      <c r="AA83" s="23">
        <f t="shared" si="52"/>
        <v>0</v>
      </c>
      <c r="AB83" s="23"/>
      <c r="AC83" s="23">
        <f t="shared" si="55"/>
        <v>0</v>
      </c>
    </row>
    <row r="84" spans="1:29" ht="63.75" customHeight="1">
      <c r="A84" s="37" t="s">
        <v>111</v>
      </c>
      <c r="B84" s="29" t="s">
        <v>112</v>
      </c>
      <c r="C84" s="23"/>
      <c r="D84" s="23"/>
      <c r="E84" s="23"/>
      <c r="F84" s="23"/>
      <c r="G84" s="23"/>
      <c r="H84" s="23"/>
      <c r="I84" s="23"/>
      <c r="J84" s="23"/>
      <c r="K84" s="23">
        <f t="shared" si="4"/>
        <v>0</v>
      </c>
      <c r="L84" s="23"/>
      <c r="M84" s="23">
        <f t="shared" si="40"/>
        <v>0</v>
      </c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>
        <v>222222222.22</v>
      </c>
      <c r="Y84" s="23">
        <f>X84</f>
        <v>222222222.22</v>
      </c>
      <c r="Z84" s="23"/>
      <c r="AA84" s="23">
        <f>Y84</f>
        <v>222222222.22</v>
      </c>
      <c r="AB84" s="23"/>
      <c r="AC84" s="23">
        <f>AA84</f>
        <v>222222222.22</v>
      </c>
    </row>
    <row r="85" spans="1:29" ht="45" customHeight="1">
      <c r="A85" s="24" t="s">
        <v>113</v>
      </c>
      <c r="B85" s="25" t="s">
        <v>114</v>
      </c>
      <c r="C85" s="23">
        <v>534400</v>
      </c>
      <c r="D85" s="23"/>
      <c r="E85" s="23">
        <f t="shared" si="2"/>
        <v>534400</v>
      </c>
      <c r="F85" s="23"/>
      <c r="G85" s="23">
        <f t="shared" si="47"/>
        <v>534400</v>
      </c>
      <c r="H85" s="23"/>
      <c r="I85" s="23">
        <f t="shared" ref="I85:I92" si="60">G85</f>
        <v>534400</v>
      </c>
      <c r="J85" s="23"/>
      <c r="K85" s="23">
        <f t="shared" si="4"/>
        <v>534400</v>
      </c>
      <c r="L85" s="23"/>
      <c r="M85" s="23">
        <f t="shared" si="40"/>
        <v>534400</v>
      </c>
      <c r="N85" s="23">
        <v>0</v>
      </c>
      <c r="O85" s="23"/>
      <c r="P85" s="23">
        <f t="shared" si="20"/>
        <v>0</v>
      </c>
      <c r="Q85" s="23"/>
      <c r="R85" s="23">
        <f t="shared" ref="R85:R92" si="61">SUM(P85:Q85)</f>
        <v>0</v>
      </c>
      <c r="S85" s="23"/>
      <c r="T85" s="23">
        <f t="shared" ref="T85:T92" si="62">SUM(R85:S85)</f>
        <v>0</v>
      </c>
      <c r="U85" s="23">
        <v>0</v>
      </c>
      <c r="V85" s="23"/>
      <c r="W85" s="23">
        <f t="shared" si="26"/>
        <v>0</v>
      </c>
      <c r="X85" s="23"/>
      <c r="Y85" s="23">
        <f t="shared" ref="Y85:Y92" si="63">SUM(W85:X85)</f>
        <v>0</v>
      </c>
      <c r="Z85" s="23"/>
      <c r="AA85" s="23">
        <f t="shared" ref="AA85:AA92" si="64">SUM(Y85:Z85)</f>
        <v>0</v>
      </c>
      <c r="AB85" s="23"/>
      <c r="AC85" s="23">
        <f t="shared" ref="AC85:AC92" si="65">SUM(AA85:AB85)</f>
        <v>0</v>
      </c>
    </row>
    <row r="86" spans="1:29" ht="63" customHeight="1">
      <c r="A86" s="24" t="s">
        <v>115</v>
      </c>
      <c r="B86" s="25" t="s">
        <v>114</v>
      </c>
      <c r="C86" s="23">
        <v>208700</v>
      </c>
      <c r="D86" s="23"/>
      <c r="E86" s="23">
        <f t="shared" si="2"/>
        <v>208700</v>
      </c>
      <c r="F86" s="23"/>
      <c r="G86" s="23">
        <f t="shared" si="47"/>
        <v>208700</v>
      </c>
      <c r="H86" s="23"/>
      <c r="I86" s="23">
        <f t="shared" si="60"/>
        <v>208700</v>
      </c>
      <c r="J86" s="23"/>
      <c r="K86" s="23">
        <f t="shared" si="4"/>
        <v>208700</v>
      </c>
      <c r="L86" s="23"/>
      <c r="M86" s="23">
        <f t="shared" si="40"/>
        <v>208700</v>
      </c>
      <c r="N86" s="23">
        <v>241200</v>
      </c>
      <c r="O86" s="23"/>
      <c r="P86" s="23">
        <f t="shared" si="20"/>
        <v>241200</v>
      </c>
      <c r="Q86" s="23"/>
      <c r="R86" s="23">
        <f t="shared" si="61"/>
        <v>241200</v>
      </c>
      <c r="S86" s="23"/>
      <c r="T86" s="23">
        <f t="shared" si="62"/>
        <v>241200</v>
      </c>
      <c r="U86" s="23">
        <v>250900</v>
      </c>
      <c r="V86" s="23"/>
      <c r="W86" s="23">
        <f t="shared" si="26"/>
        <v>250900</v>
      </c>
      <c r="X86" s="23"/>
      <c r="Y86" s="23">
        <f t="shared" si="63"/>
        <v>250900</v>
      </c>
      <c r="Z86" s="23"/>
      <c r="AA86" s="23">
        <f t="shared" si="64"/>
        <v>250900</v>
      </c>
      <c r="AB86" s="23"/>
      <c r="AC86" s="23">
        <f t="shared" si="65"/>
        <v>250900</v>
      </c>
    </row>
    <row r="87" spans="1:29" ht="38.25" customHeight="1">
      <c r="A87" s="24" t="s">
        <v>116</v>
      </c>
      <c r="B87" s="25" t="s">
        <v>114</v>
      </c>
      <c r="C87" s="23">
        <v>188300</v>
      </c>
      <c r="D87" s="23"/>
      <c r="E87" s="23">
        <f t="shared" si="2"/>
        <v>188300</v>
      </c>
      <c r="F87" s="23"/>
      <c r="G87" s="23">
        <f t="shared" si="47"/>
        <v>188300</v>
      </c>
      <c r="H87" s="23"/>
      <c r="I87" s="23">
        <f t="shared" si="60"/>
        <v>188300</v>
      </c>
      <c r="J87" s="23"/>
      <c r="K87" s="23">
        <f t="shared" si="4"/>
        <v>188300</v>
      </c>
      <c r="L87" s="23"/>
      <c r="M87" s="23">
        <f t="shared" si="40"/>
        <v>188300</v>
      </c>
      <c r="N87" s="23">
        <v>190700</v>
      </c>
      <c r="O87" s="23"/>
      <c r="P87" s="23">
        <f t="shared" si="20"/>
        <v>190700</v>
      </c>
      <c r="Q87" s="23"/>
      <c r="R87" s="23">
        <f t="shared" si="61"/>
        <v>190700</v>
      </c>
      <c r="S87" s="23"/>
      <c r="T87" s="23">
        <f t="shared" si="62"/>
        <v>190700</v>
      </c>
      <c r="U87" s="23">
        <v>190300</v>
      </c>
      <c r="V87" s="23"/>
      <c r="W87" s="23">
        <f t="shared" si="26"/>
        <v>190300</v>
      </c>
      <c r="X87" s="23"/>
      <c r="Y87" s="23">
        <f t="shared" si="63"/>
        <v>190300</v>
      </c>
      <c r="Z87" s="23"/>
      <c r="AA87" s="23">
        <f t="shared" si="64"/>
        <v>190300</v>
      </c>
      <c r="AB87" s="23"/>
      <c r="AC87" s="23">
        <f t="shared" si="65"/>
        <v>190300</v>
      </c>
    </row>
    <row r="88" spans="1:29" ht="42.75" customHeight="1">
      <c r="A88" s="24" t="s">
        <v>117</v>
      </c>
      <c r="B88" s="25" t="s">
        <v>114</v>
      </c>
      <c r="C88" s="23">
        <v>1361500</v>
      </c>
      <c r="D88" s="23"/>
      <c r="E88" s="23">
        <f t="shared" si="2"/>
        <v>1361500</v>
      </c>
      <c r="F88" s="23"/>
      <c r="G88" s="23">
        <f t="shared" si="47"/>
        <v>1361500</v>
      </c>
      <c r="H88" s="23"/>
      <c r="I88" s="23">
        <f t="shared" si="60"/>
        <v>1361500</v>
      </c>
      <c r="J88" s="23"/>
      <c r="K88" s="23">
        <f t="shared" si="4"/>
        <v>1361500</v>
      </c>
      <c r="L88" s="23"/>
      <c r="M88" s="23">
        <f t="shared" si="40"/>
        <v>1361500</v>
      </c>
      <c r="N88" s="23">
        <v>11300</v>
      </c>
      <c r="O88" s="23"/>
      <c r="P88" s="23">
        <f t="shared" si="20"/>
        <v>11300</v>
      </c>
      <c r="Q88" s="23"/>
      <c r="R88" s="23">
        <f t="shared" si="61"/>
        <v>11300</v>
      </c>
      <c r="S88" s="23"/>
      <c r="T88" s="23">
        <f t="shared" si="62"/>
        <v>11300</v>
      </c>
      <c r="U88" s="23">
        <v>0</v>
      </c>
      <c r="V88" s="23"/>
      <c r="W88" s="23">
        <f t="shared" si="26"/>
        <v>0</v>
      </c>
      <c r="X88" s="23"/>
      <c r="Y88" s="23">
        <f t="shared" si="63"/>
        <v>0</v>
      </c>
      <c r="Z88" s="23"/>
      <c r="AA88" s="23">
        <f t="shared" si="64"/>
        <v>0</v>
      </c>
      <c r="AB88" s="23"/>
      <c r="AC88" s="23">
        <f t="shared" si="65"/>
        <v>0</v>
      </c>
    </row>
    <row r="89" spans="1:29" ht="78" customHeight="1">
      <c r="A89" s="24" t="s">
        <v>118</v>
      </c>
      <c r="B89" s="25" t="s">
        <v>114</v>
      </c>
      <c r="C89" s="23">
        <v>25700</v>
      </c>
      <c r="D89" s="23"/>
      <c r="E89" s="23">
        <f t="shared" si="2"/>
        <v>25700</v>
      </c>
      <c r="F89" s="23"/>
      <c r="G89" s="23">
        <f t="shared" si="47"/>
        <v>25700</v>
      </c>
      <c r="H89" s="23"/>
      <c r="I89" s="23">
        <f t="shared" si="60"/>
        <v>25700</v>
      </c>
      <c r="J89" s="23"/>
      <c r="K89" s="23">
        <f t="shared" si="4"/>
        <v>25700</v>
      </c>
      <c r="L89" s="23"/>
      <c r="M89" s="23">
        <f t="shared" si="40"/>
        <v>25700</v>
      </c>
      <c r="N89" s="23">
        <v>25800</v>
      </c>
      <c r="O89" s="23"/>
      <c r="P89" s="23">
        <f t="shared" si="20"/>
        <v>25800</v>
      </c>
      <c r="Q89" s="23"/>
      <c r="R89" s="23">
        <f t="shared" si="61"/>
        <v>25800</v>
      </c>
      <c r="S89" s="23"/>
      <c r="T89" s="23">
        <f t="shared" si="62"/>
        <v>25800</v>
      </c>
      <c r="U89" s="23">
        <v>28300</v>
      </c>
      <c r="V89" s="23"/>
      <c r="W89" s="23">
        <f t="shared" si="26"/>
        <v>28300</v>
      </c>
      <c r="X89" s="23"/>
      <c r="Y89" s="23">
        <f t="shared" si="63"/>
        <v>28300</v>
      </c>
      <c r="Z89" s="23"/>
      <c r="AA89" s="23">
        <f t="shared" si="64"/>
        <v>28300</v>
      </c>
      <c r="AB89" s="23"/>
      <c r="AC89" s="23">
        <f t="shared" si="65"/>
        <v>28300</v>
      </c>
    </row>
    <row r="90" spans="1:29" s="40" customFormat="1" ht="16.5" customHeight="1">
      <c r="A90" s="38" t="s">
        <v>119</v>
      </c>
      <c r="B90" s="39" t="s">
        <v>120</v>
      </c>
      <c r="C90" s="23">
        <v>244278900</v>
      </c>
      <c r="D90" s="23"/>
      <c r="E90" s="23">
        <f t="shared" si="2"/>
        <v>244278900</v>
      </c>
      <c r="F90" s="23"/>
      <c r="G90" s="23">
        <f t="shared" si="47"/>
        <v>244278900</v>
      </c>
      <c r="H90" s="23"/>
      <c r="I90" s="23">
        <f t="shared" si="60"/>
        <v>244278900</v>
      </c>
      <c r="J90" s="23"/>
      <c r="K90" s="23">
        <f t="shared" si="4"/>
        <v>244278900</v>
      </c>
      <c r="L90" s="23"/>
      <c r="M90" s="23">
        <f t="shared" si="40"/>
        <v>244278900</v>
      </c>
      <c r="N90" s="23">
        <v>342700699</v>
      </c>
      <c r="O90" s="23"/>
      <c r="P90" s="23">
        <f t="shared" si="20"/>
        <v>342700699</v>
      </c>
      <c r="Q90" s="23"/>
      <c r="R90" s="23">
        <f t="shared" si="61"/>
        <v>342700699</v>
      </c>
      <c r="S90" s="23"/>
      <c r="T90" s="23">
        <f t="shared" si="62"/>
        <v>342700699</v>
      </c>
      <c r="U90" s="23">
        <v>395235179</v>
      </c>
      <c r="V90" s="23"/>
      <c r="W90" s="23">
        <f t="shared" si="26"/>
        <v>395235179</v>
      </c>
      <c r="X90" s="23"/>
      <c r="Y90" s="23">
        <f t="shared" si="63"/>
        <v>395235179</v>
      </c>
      <c r="Z90" s="23"/>
      <c r="AA90" s="23">
        <f t="shared" si="64"/>
        <v>395235179</v>
      </c>
      <c r="AB90" s="23"/>
      <c r="AC90" s="23">
        <f t="shared" si="65"/>
        <v>395235179</v>
      </c>
    </row>
    <row r="91" spans="1:29" s="40" customFormat="1" ht="28.15" customHeight="1">
      <c r="A91" s="38" t="s">
        <v>121</v>
      </c>
      <c r="B91" s="39" t="s">
        <v>120</v>
      </c>
      <c r="C91" s="23"/>
      <c r="D91" s="23">
        <v>2119194.7200000002</v>
      </c>
      <c r="E91" s="23">
        <f t="shared" si="2"/>
        <v>2119194.7200000002</v>
      </c>
      <c r="F91" s="23"/>
      <c r="G91" s="23">
        <f t="shared" si="47"/>
        <v>2119194.7200000002</v>
      </c>
      <c r="H91" s="23"/>
      <c r="I91" s="23">
        <f t="shared" si="60"/>
        <v>2119194.7200000002</v>
      </c>
      <c r="J91" s="23"/>
      <c r="K91" s="23">
        <f t="shared" si="4"/>
        <v>2119194.7200000002</v>
      </c>
      <c r="L91" s="23"/>
      <c r="M91" s="23">
        <f t="shared" si="40"/>
        <v>2119194.7200000002</v>
      </c>
      <c r="N91" s="23"/>
      <c r="O91" s="23">
        <v>2164224.0499999998</v>
      </c>
      <c r="P91" s="23">
        <f t="shared" si="20"/>
        <v>2164224.0499999998</v>
      </c>
      <c r="Q91" s="23"/>
      <c r="R91" s="23">
        <f t="shared" si="61"/>
        <v>2164224.0499999998</v>
      </c>
      <c r="S91" s="23"/>
      <c r="T91" s="23">
        <f t="shared" si="62"/>
        <v>2164224.0499999998</v>
      </c>
      <c r="U91" s="23"/>
      <c r="V91" s="23">
        <v>1873931.44</v>
      </c>
      <c r="W91" s="23">
        <f t="shared" si="26"/>
        <v>1873931.44</v>
      </c>
      <c r="X91" s="23"/>
      <c r="Y91" s="23">
        <f t="shared" si="63"/>
        <v>1873931.44</v>
      </c>
      <c r="Z91" s="23"/>
      <c r="AA91" s="23">
        <f t="shared" si="64"/>
        <v>1873931.44</v>
      </c>
      <c r="AB91" s="23"/>
      <c r="AC91" s="23">
        <f t="shared" si="65"/>
        <v>1873931.44</v>
      </c>
    </row>
    <row r="92" spans="1:29" s="40" customFormat="1" ht="28.15" customHeight="1">
      <c r="A92" s="41" t="s">
        <v>122</v>
      </c>
      <c r="B92" s="39" t="s">
        <v>120</v>
      </c>
      <c r="C92" s="23"/>
      <c r="D92" s="23">
        <v>46372.5</v>
      </c>
      <c r="E92" s="23">
        <f t="shared" si="2"/>
        <v>46372.5</v>
      </c>
      <c r="F92" s="23"/>
      <c r="G92" s="23">
        <f t="shared" si="47"/>
        <v>46372.5</v>
      </c>
      <c r="H92" s="23"/>
      <c r="I92" s="23">
        <f t="shared" si="60"/>
        <v>46372.5</v>
      </c>
      <c r="J92" s="23"/>
      <c r="K92" s="23">
        <f t="shared" si="4"/>
        <v>46372.5</v>
      </c>
      <c r="L92" s="23"/>
      <c r="M92" s="23">
        <f t="shared" si="40"/>
        <v>46372.5</v>
      </c>
      <c r="N92" s="23"/>
      <c r="O92" s="23"/>
      <c r="P92" s="23">
        <f t="shared" si="20"/>
        <v>0</v>
      </c>
      <c r="Q92" s="23"/>
      <c r="R92" s="23">
        <f t="shared" si="61"/>
        <v>0</v>
      </c>
      <c r="S92" s="23"/>
      <c r="T92" s="23">
        <f t="shared" si="62"/>
        <v>0</v>
      </c>
      <c r="U92" s="23"/>
      <c r="V92" s="23"/>
      <c r="W92" s="23">
        <f t="shared" si="26"/>
        <v>0</v>
      </c>
      <c r="X92" s="23"/>
      <c r="Y92" s="23">
        <f t="shared" si="63"/>
        <v>0</v>
      </c>
      <c r="Z92" s="23"/>
      <c r="AA92" s="23">
        <f t="shared" si="64"/>
        <v>0</v>
      </c>
      <c r="AB92" s="23"/>
      <c r="AC92" s="23">
        <f t="shared" si="65"/>
        <v>0</v>
      </c>
    </row>
    <row r="93" spans="1:29" s="40" customFormat="1" ht="42.6" customHeight="1">
      <c r="A93" s="38" t="s">
        <v>123</v>
      </c>
      <c r="B93" s="39" t="s">
        <v>120</v>
      </c>
      <c r="C93" s="23"/>
      <c r="D93" s="23"/>
      <c r="E93" s="23"/>
      <c r="F93" s="23">
        <v>350000</v>
      </c>
      <c r="G93" s="23">
        <f>E93+F93</f>
        <v>350000</v>
      </c>
      <c r="H93" s="23"/>
      <c r="I93" s="23">
        <f>G93+H93</f>
        <v>350000</v>
      </c>
      <c r="J93" s="23"/>
      <c r="K93" s="23">
        <f t="shared" si="4"/>
        <v>350000</v>
      </c>
      <c r="L93" s="23"/>
      <c r="M93" s="23">
        <f t="shared" si="40"/>
        <v>350000</v>
      </c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</row>
    <row r="94" spans="1:29" s="40" customFormat="1" ht="27" customHeight="1">
      <c r="A94" s="38" t="s">
        <v>124</v>
      </c>
      <c r="B94" s="39" t="s">
        <v>120</v>
      </c>
      <c r="C94" s="23"/>
      <c r="D94" s="23"/>
      <c r="E94" s="23"/>
      <c r="F94" s="23">
        <v>3714220.8</v>
      </c>
      <c r="G94" s="23">
        <f t="shared" ref="G94:G106" si="66">E94+F94</f>
        <v>3714220.8</v>
      </c>
      <c r="H94" s="23"/>
      <c r="I94" s="23">
        <f t="shared" ref="I94:I106" si="67">G94+H94</f>
        <v>3714220.8</v>
      </c>
      <c r="J94" s="23"/>
      <c r="K94" s="23">
        <f t="shared" si="4"/>
        <v>3714220.8</v>
      </c>
      <c r="L94" s="23"/>
      <c r="M94" s="23">
        <f t="shared" si="40"/>
        <v>3714220.8</v>
      </c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</row>
    <row r="95" spans="1:29" s="40" customFormat="1" ht="29.45" customHeight="1">
      <c r="A95" s="38" t="s">
        <v>125</v>
      </c>
      <c r="B95" s="39" t="s">
        <v>120</v>
      </c>
      <c r="C95" s="23"/>
      <c r="D95" s="23"/>
      <c r="E95" s="23"/>
      <c r="F95" s="23">
        <v>2714600</v>
      </c>
      <c r="G95" s="23">
        <f t="shared" si="66"/>
        <v>2714600</v>
      </c>
      <c r="H95" s="23"/>
      <c r="I95" s="23">
        <f t="shared" si="67"/>
        <v>2714600</v>
      </c>
      <c r="J95" s="23"/>
      <c r="K95" s="23">
        <f t="shared" si="4"/>
        <v>2714600</v>
      </c>
      <c r="L95" s="23"/>
      <c r="M95" s="23">
        <f t="shared" si="40"/>
        <v>2714600</v>
      </c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</row>
    <row r="96" spans="1:29" s="40" customFormat="1" ht="49.5" customHeight="1">
      <c r="A96" s="42" t="s">
        <v>126</v>
      </c>
      <c r="B96" s="39" t="s">
        <v>120</v>
      </c>
      <c r="C96" s="23"/>
      <c r="D96" s="23"/>
      <c r="E96" s="23"/>
      <c r="F96" s="23">
        <v>1737171.13</v>
      </c>
      <c r="G96" s="23">
        <f t="shared" si="66"/>
        <v>1737171.13</v>
      </c>
      <c r="H96" s="23"/>
      <c r="I96" s="23">
        <f t="shared" si="67"/>
        <v>1737171.13</v>
      </c>
      <c r="J96" s="23"/>
      <c r="K96" s="23">
        <f t="shared" si="4"/>
        <v>1737171.13</v>
      </c>
      <c r="L96" s="23"/>
      <c r="M96" s="23">
        <f t="shared" si="40"/>
        <v>1737171.13</v>
      </c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</row>
    <row r="97" spans="1:29" s="40" customFormat="1" ht="54" customHeight="1">
      <c r="A97" s="42" t="s">
        <v>127</v>
      </c>
      <c r="B97" s="39" t="s">
        <v>120</v>
      </c>
      <c r="C97" s="23"/>
      <c r="D97" s="23"/>
      <c r="E97" s="23"/>
      <c r="F97" s="23">
        <v>575046</v>
      </c>
      <c r="G97" s="23">
        <f t="shared" si="66"/>
        <v>575046</v>
      </c>
      <c r="H97" s="23"/>
      <c r="I97" s="23">
        <f t="shared" si="67"/>
        <v>575046</v>
      </c>
      <c r="J97" s="23"/>
      <c r="K97" s="23">
        <f t="shared" si="4"/>
        <v>575046</v>
      </c>
      <c r="L97" s="23"/>
      <c r="M97" s="23">
        <f t="shared" si="40"/>
        <v>575046</v>
      </c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</row>
    <row r="98" spans="1:29" s="40" customFormat="1" ht="54" customHeight="1">
      <c r="A98" s="42" t="s">
        <v>128</v>
      </c>
      <c r="B98" s="39" t="s">
        <v>120</v>
      </c>
      <c r="C98" s="23"/>
      <c r="D98" s="23"/>
      <c r="E98" s="23"/>
      <c r="F98" s="23">
        <v>835634.86</v>
      </c>
      <c r="G98" s="23">
        <f t="shared" si="66"/>
        <v>835634.86</v>
      </c>
      <c r="H98" s="23"/>
      <c r="I98" s="23">
        <f t="shared" si="67"/>
        <v>835634.86</v>
      </c>
      <c r="J98" s="23"/>
      <c r="K98" s="23">
        <f t="shared" ref="K98:K159" si="68">I98+J98</f>
        <v>835634.86</v>
      </c>
      <c r="L98" s="23"/>
      <c r="M98" s="23">
        <f t="shared" si="40"/>
        <v>835634.86</v>
      </c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</row>
    <row r="99" spans="1:29" s="40" customFormat="1" ht="54" customHeight="1">
      <c r="A99" s="42" t="s">
        <v>129</v>
      </c>
      <c r="B99" s="39" t="s">
        <v>120</v>
      </c>
      <c r="C99" s="23"/>
      <c r="D99" s="23"/>
      <c r="E99" s="23"/>
      <c r="F99" s="23">
        <v>1880864</v>
      </c>
      <c r="G99" s="23">
        <f t="shared" si="66"/>
        <v>1880864</v>
      </c>
      <c r="H99" s="23"/>
      <c r="I99" s="23">
        <f t="shared" si="67"/>
        <v>1880864</v>
      </c>
      <c r="J99" s="23"/>
      <c r="K99" s="23">
        <f t="shared" si="68"/>
        <v>1880864</v>
      </c>
      <c r="L99" s="23"/>
      <c r="M99" s="23">
        <f t="shared" si="40"/>
        <v>1880864</v>
      </c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</row>
    <row r="100" spans="1:29" s="40" customFormat="1" ht="58.15" customHeight="1">
      <c r="A100" s="42" t="s">
        <v>130</v>
      </c>
      <c r="B100" s="39" t="s">
        <v>120</v>
      </c>
      <c r="C100" s="23"/>
      <c r="D100" s="23"/>
      <c r="E100" s="23"/>
      <c r="F100" s="23">
        <v>2299290</v>
      </c>
      <c r="G100" s="23">
        <f t="shared" si="66"/>
        <v>2299290</v>
      </c>
      <c r="H100" s="23"/>
      <c r="I100" s="23">
        <f t="shared" si="67"/>
        <v>2299290</v>
      </c>
      <c r="J100" s="23"/>
      <c r="K100" s="23">
        <f t="shared" si="68"/>
        <v>2299290</v>
      </c>
      <c r="L100" s="23"/>
      <c r="M100" s="23">
        <f t="shared" si="40"/>
        <v>2299290</v>
      </c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</row>
    <row r="101" spans="1:29" s="40" customFormat="1" ht="40.5" customHeight="1">
      <c r="A101" s="42" t="s">
        <v>131</v>
      </c>
      <c r="B101" s="39" t="s">
        <v>120</v>
      </c>
      <c r="C101" s="23"/>
      <c r="D101" s="23"/>
      <c r="E101" s="23"/>
      <c r="F101" s="23">
        <v>472500</v>
      </c>
      <c r="G101" s="23">
        <f t="shared" si="66"/>
        <v>472500</v>
      </c>
      <c r="H101" s="23"/>
      <c r="I101" s="23">
        <f t="shared" si="67"/>
        <v>472500</v>
      </c>
      <c r="J101" s="23"/>
      <c r="K101" s="23">
        <f t="shared" si="68"/>
        <v>472500</v>
      </c>
      <c r="L101" s="23"/>
      <c r="M101" s="23">
        <f t="shared" si="40"/>
        <v>472500</v>
      </c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</row>
    <row r="102" spans="1:29" s="40" customFormat="1" ht="39.75" customHeight="1">
      <c r="A102" s="42" t="s">
        <v>132</v>
      </c>
      <c r="B102" s="39" t="s">
        <v>120</v>
      </c>
      <c r="C102" s="23"/>
      <c r="D102" s="23"/>
      <c r="E102" s="23"/>
      <c r="F102" s="23">
        <v>2064100</v>
      </c>
      <c r="G102" s="23">
        <f t="shared" si="66"/>
        <v>2064100</v>
      </c>
      <c r="H102" s="23"/>
      <c r="I102" s="23">
        <f t="shared" si="67"/>
        <v>2064100</v>
      </c>
      <c r="J102" s="23"/>
      <c r="K102" s="23">
        <f t="shared" si="68"/>
        <v>2064100</v>
      </c>
      <c r="L102" s="23">
        <v>-2064100</v>
      </c>
      <c r="M102" s="23">
        <f t="shared" si="40"/>
        <v>0</v>
      </c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</row>
    <row r="103" spans="1:29" s="40" customFormat="1" ht="31.9" customHeight="1">
      <c r="A103" s="42" t="s">
        <v>133</v>
      </c>
      <c r="B103" s="39" t="s">
        <v>120</v>
      </c>
      <c r="C103" s="23"/>
      <c r="D103" s="23"/>
      <c r="E103" s="23"/>
      <c r="F103" s="23"/>
      <c r="G103" s="23">
        <f t="shared" si="66"/>
        <v>0</v>
      </c>
      <c r="H103" s="23">
        <v>1000000</v>
      </c>
      <c r="I103" s="23">
        <f t="shared" si="67"/>
        <v>1000000</v>
      </c>
      <c r="J103" s="23"/>
      <c r="K103" s="23">
        <f t="shared" si="68"/>
        <v>1000000</v>
      </c>
      <c r="L103" s="23"/>
      <c r="M103" s="23">
        <f t="shared" si="40"/>
        <v>1000000</v>
      </c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</row>
    <row r="104" spans="1:29" s="40" customFormat="1" ht="67.150000000000006" customHeight="1">
      <c r="A104" s="42" t="s">
        <v>134</v>
      </c>
      <c r="B104" s="39" t="s">
        <v>120</v>
      </c>
      <c r="C104" s="23"/>
      <c r="D104" s="23"/>
      <c r="E104" s="23"/>
      <c r="F104" s="23">
        <v>472000</v>
      </c>
      <c r="G104" s="23">
        <f t="shared" si="66"/>
        <v>472000</v>
      </c>
      <c r="H104" s="23">
        <v>601200</v>
      </c>
      <c r="I104" s="23">
        <f t="shared" si="67"/>
        <v>1073200</v>
      </c>
      <c r="J104" s="23"/>
      <c r="K104" s="23">
        <f t="shared" si="68"/>
        <v>1073200</v>
      </c>
      <c r="L104" s="23"/>
      <c r="M104" s="23">
        <f t="shared" si="40"/>
        <v>1073200</v>
      </c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</row>
    <row r="105" spans="1:29" s="40" customFormat="1" ht="57.6" customHeight="1">
      <c r="A105" s="42" t="s">
        <v>135</v>
      </c>
      <c r="B105" s="39" t="s">
        <v>120</v>
      </c>
      <c r="C105" s="23"/>
      <c r="D105" s="23"/>
      <c r="E105" s="23"/>
      <c r="F105" s="23">
        <v>5185100</v>
      </c>
      <c r="G105" s="23">
        <f t="shared" si="66"/>
        <v>5185100</v>
      </c>
      <c r="H105" s="23"/>
      <c r="I105" s="23">
        <f t="shared" si="67"/>
        <v>5185100</v>
      </c>
      <c r="J105" s="23"/>
      <c r="K105" s="23">
        <f t="shared" si="68"/>
        <v>5185100</v>
      </c>
      <c r="L105" s="23"/>
      <c r="M105" s="23">
        <f t="shared" si="40"/>
        <v>5185100</v>
      </c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</row>
    <row r="106" spans="1:29" s="40" customFormat="1" ht="34.15" customHeight="1">
      <c r="A106" s="42" t="s">
        <v>136</v>
      </c>
      <c r="B106" s="39" t="s">
        <v>120</v>
      </c>
      <c r="C106" s="23"/>
      <c r="D106" s="23"/>
      <c r="E106" s="23"/>
      <c r="F106" s="23">
        <v>200000</v>
      </c>
      <c r="G106" s="23">
        <f t="shared" si="66"/>
        <v>200000</v>
      </c>
      <c r="H106" s="23"/>
      <c r="I106" s="23">
        <f t="shared" si="67"/>
        <v>200000</v>
      </c>
      <c r="J106" s="23"/>
      <c r="K106" s="23">
        <f t="shared" si="68"/>
        <v>200000</v>
      </c>
      <c r="L106" s="23"/>
      <c r="M106" s="23">
        <f t="shared" si="40"/>
        <v>200000</v>
      </c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</row>
    <row r="107" spans="1:29" ht="40.5" customHeight="1">
      <c r="A107" s="38" t="s">
        <v>137</v>
      </c>
      <c r="B107" s="39" t="s">
        <v>120</v>
      </c>
      <c r="C107" s="23"/>
      <c r="D107" s="23"/>
      <c r="E107" s="23">
        <f t="shared" ref="E107" si="69">D107</f>
        <v>0</v>
      </c>
      <c r="F107" s="23">
        <v>306000</v>
      </c>
      <c r="G107" s="23">
        <f>E107+F107</f>
        <v>306000</v>
      </c>
      <c r="H107" s="23">
        <v>-306000</v>
      </c>
      <c r="I107" s="23">
        <f>G107+H107</f>
        <v>0</v>
      </c>
      <c r="J107" s="23"/>
      <c r="K107" s="23">
        <f t="shared" si="68"/>
        <v>0</v>
      </c>
      <c r="L107" s="23"/>
      <c r="M107" s="23">
        <f t="shared" si="40"/>
        <v>0</v>
      </c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</row>
    <row r="108" spans="1:29" ht="40.5" customHeight="1">
      <c r="A108" s="38" t="s">
        <v>138</v>
      </c>
      <c r="B108" s="39" t="s">
        <v>120</v>
      </c>
      <c r="C108" s="23"/>
      <c r="D108" s="23"/>
      <c r="E108" s="23">
        <f>D108</f>
        <v>0</v>
      </c>
      <c r="F108" s="23">
        <v>258354</v>
      </c>
      <c r="G108" s="23">
        <f>E108+F108</f>
        <v>258354</v>
      </c>
      <c r="H108" s="23"/>
      <c r="I108" s="23">
        <f>G108+H108</f>
        <v>258354</v>
      </c>
      <c r="J108" s="23"/>
      <c r="K108" s="23">
        <f t="shared" si="68"/>
        <v>258354</v>
      </c>
      <c r="L108" s="23"/>
      <c r="M108" s="23">
        <f t="shared" si="40"/>
        <v>258354</v>
      </c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</row>
    <row r="109" spans="1:29" s="40" customFormat="1" ht="27" customHeight="1">
      <c r="A109" s="43" t="s">
        <v>139</v>
      </c>
      <c r="B109" s="39" t="s">
        <v>120</v>
      </c>
      <c r="C109" s="23"/>
      <c r="D109" s="23"/>
      <c r="E109" s="23"/>
      <c r="F109" s="23">
        <v>434292.78</v>
      </c>
      <c r="G109" s="23">
        <f>E109+F109</f>
        <v>434292.78</v>
      </c>
      <c r="H109" s="23"/>
      <c r="I109" s="23">
        <f>G109+H109</f>
        <v>434292.78</v>
      </c>
      <c r="J109" s="23"/>
      <c r="K109" s="23">
        <f t="shared" si="68"/>
        <v>434292.78</v>
      </c>
      <c r="L109" s="23"/>
      <c r="M109" s="23">
        <f t="shared" si="40"/>
        <v>434292.78</v>
      </c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</row>
    <row r="110" spans="1:29" s="40" customFormat="1" ht="27" customHeight="1">
      <c r="A110" s="43" t="s">
        <v>140</v>
      </c>
      <c r="B110" s="39" t="s">
        <v>120</v>
      </c>
      <c r="C110" s="23"/>
      <c r="D110" s="23"/>
      <c r="E110" s="23"/>
      <c r="F110" s="23"/>
      <c r="G110" s="23"/>
      <c r="H110" s="23">
        <v>3610000</v>
      </c>
      <c r="I110" s="23">
        <f>H110</f>
        <v>3610000</v>
      </c>
      <c r="J110" s="23"/>
      <c r="K110" s="23">
        <f t="shared" si="68"/>
        <v>3610000</v>
      </c>
      <c r="L110" s="23"/>
      <c r="M110" s="23">
        <f t="shared" si="40"/>
        <v>3610000</v>
      </c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</row>
    <row r="111" spans="1:29" s="40" customFormat="1" ht="27" customHeight="1">
      <c r="A111" s="43" t="s">
        <v>141</v>
      </c>
      <c r="B111" s="39" t="s">
        <v>120</v>
      </c>
      <c r="C111" s="23"/>
      <c r="D111" s="23"/>
      <c r="E111" s="23"/>
      <c r="F111" s="23"/>
      <c r="G111" s="23"/>
      <c r="H111" s="23">
        <v>580000</v>
      </c>
      <c r="I111" s="23">
        <f>H111</f>
        <v>580000</v>
      </c>
      <c r="J111" s="23"/>
      <c r="K111" s="23">
        <f t="shared" si="68"/>
        <v>580000</v>
      </c>
      <c r="L111" s="23"/>
      <c r="M111" s="23">
        <f t="shared" si="40"/>
        <v>580000</v>
      </c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</row>
    <row r="112" spans="1:29" s="40" customFormat="1" ht="30.6" customHeight="1">
      <c r="A112" s="71" t="s">
        <v>199</v>
      </c>
      <c r="B112" s="39" t="s">
        <v>120</v>
      </c>
      <c r="C112" s="23"/>
      <c r="D112" s="23"/>
      <c r="E112" s="23"/>
      <c r="F112" s="23"/>
      <c r="G112" s="23"/>
      <c r="H112" s="23"/>
      <c r="I112" s="23"/>
      <c r="J112" s="23"/>
      <c r="K112" s="23"/>
      <c r="L112" s="23">
        <v>85179</v>
      </c>
      <c r="M112" s="23">
        <f>L112</f>
        <v>85179</v>
      </c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</row>
    <row r="113" spans="1:29" s="40" customFormat="1" ht="30.6" customHeight="1">
      <c r="A113" s="71" t="s">
        <v>200</v>
      </c>
      <c r="B113" s="39" t="s">
        <v>120</v>
      </c>
      <c r="C113" s="23"/>
      <c r="D113" s="23"/>
      <c r="E113" s="23"/>
      <c r="F113" s="23"/>
      <c r="G113" s="23"/>
      <c r="H113" s="23"/>
      <c r="I113" s="23"/>
      <c r="J113" s="23"/>
      <c r="K113" s="23"/>
      <c r="L113" s="23">
        <v>129829</v>
      </c>
      <c r="M113" s="23">
        <f t="shared" ref="M113:M114" si="70">L113</f>
        <v>129829</v>
      </c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</row>
    <row r="114" spans="1:29" s="40" customFormat="1" ht="30.6" customHeight="1">
      <c r="A114" s="71" t="s">
        <v>201</v>
      </c>
      <c r="B114" s="39" t="s">
        <v>120</v>
      </c>
      <c r="C114" s="23"/>
      <c r="D114" s="23"/>
      <c r="E114" s="23"/>
      <c r="F114" s="23"/>
      <c r="G114" s="23"/>
      <c r="H114" s="23"/>
      <c r="I114" s="23"/>
      <c r="J114" s="23"/>
      <c r="K114" s="23"/>
      <c r="L114" s="23">
        <v>157992</v>
      </c>
      <c r="M114" s="23">
        <f t="shared" si="70"/>
        <v>157992</v>
      </c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</row>
    <row r="115" spans="1:29" s="40" customFormat="1" ht="27" customHeight="1">
      <c r="A115" s="43" t="s">
        <v>142</v>
      </c>
      <c r="B115" s="39" t="s">
        <v>120</v>
      </c>
      <c r="C115" s="23"/>
      <c r="D115" s="23"/>
      <c r="E115" s="23"/>
      <c r="F115" s="23">
        <v>18270826</v>
      </c>
      <c r="G115" s="23">
        <f>E115+F115</f>
        <v>18270826</v>
      </c>
      <c r="H115" s="23"/>
      <c r="I115" s="23">
        <f>G115+H115</f>
        <v>18270826</v>
      </c>
      <c r="J115" s="23"/>
      <c r="K115" s="23">
        <f t="shared" si="68"/>
        <v>18270826</v>
      </c>
      <c r="L115" s="23"/>
      <c r="M115" s="23">
        <f t="shared" si="40"/>
        <v>18270826</v>
      </c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</row>
    <row r="116" spans="1:29" s="40" customFormat="1" ht="27" customHeight="1">
      <c r="A116" s="43" t="s">
        <v>143</v>
      </c>
      <c r="B116" s="39" t="s">
        <v>120</v>
      </c>
      <c r="C116" s="23"/>
      <c r="D116" s="23"/>
      <c r="E116" s="23"/>
      <c r="F116" s="23">
        <v>1000000</v>
      </c>
      <c r="G116" s="23">
        <f>E116+F116</f>
        <v>1000000</v>
      </c>
      <c r="H116" s="23">
        <v>2083330</v>
      </c>
      <c r="I116" s="23">
        <f>G116+H116</f>
        <v>3083330</v>
      </c>
      <c r="J116" s="23"/>
      <c r="K116" s="23">
        <f t="shared" si="68"/>
        <v>3083330</v>
      </c>
      <c r="L116" s="23"/>
      <c r="M116" s="23">
        <f t="shared" si="40"/>
        <v>3083330</v>
      </c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</row>
    <row r="117" spans="1:29" s="40" customFormat="1" ht="27" customHeight="1">
      <c r="A117" s="43" t="s">
        <v>144</v>
      </c>
      <c r="B117" s="39" t="s">
        <v>120</v>
      </c>
      <c r="C117" s="23"/>
      <c r="D117" s="23"/>
      <c r="E117" s="23"/>
      <c r="F117" s="23"/>
      <c r="G117" s="23"/>
      <c r="H117" s="23">
        <v>620000</v>
      </c>
      <c r="I117" s="23">
        <f t="shared" ref="I117:I123" si="71">H117</f>
        <v>620000</v>
      </c>
      <c r="J117" s="23"/>
      <c r="K117" s="23">
        <f t="shared" si="68"/>
        <v>620000</v>
      </c>
      <c r="L117" s="23"/>
      <c r="M117" s="23">
        <f t="shared" si="40"/>
        <v>620000</v>
      </c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</row>
    <row r="118" spans="1:29" s="40" customFormat="1" ht="27" customHeight="1">
      <c r="A118" s="43" t="s">
        <v>145</v>
      </c>
      <c r="B118" s="39" t="s">
        <v>120</v>
      </c>
      <c r="C118" s="23"/>
      <c r="D118" s="23"/>
      <c r="E118" s="23"/>
      <c r="F118" s="23"/>
      <c r="G118" s="23"/>
      <c r="H118" s="23">
        <v>2715000</v>
      </c>
      <c r="I118" s="23">
        <f t="shared" si="71"/>
        <v>2715000</v>
      </c>
      <c r="J118" s="23"/>
      <c r="K118" s="23">
        <f t="shared" si="68"/>
        <v>2715000</v>
      </c>
      <c r="L118" s="23"/>
      <c r="M118" s="23">
        <f t="shared" si="40"/>
        <v>2715000</v>
      </c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</row>
    <row r="119" spans="1:29" s="40" customFormat="1" ht="27" customHeight="1">
      <c r="A119" s="43" t="s">
        <v>146</v>
      </c>
      <c r="B119" s="39" t="s">
        <v>120</v>
      </c>
      <c r="C119" s="23"/>
      <c r="D119" s="23"/>
      <c r="E119" s="23"/>
      <c r="F119" s="23"/>
      <c r="G119" s="23"/>
      <c r="H119" s="23">
        <v>1798269.9</v>
      </c>
      <c r="I119" s="23">
        <f t="shared" si="71"/>
        <v>1798269.9</v>
      </c>
      <c r="J119" s="23"/>
      <c r="K119" s="23">
        <f t="shared" si="68"/>
        <v>1798269.9</v>
      </c>
      <c r="L119" s="23"/>
      <c r="M119" s="23">
        <f t="shared" si="40"/>
        <v>1798269.9</v>
      </c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</row>
    <row r="120" spans="1:29" s="40" customFormat="1" ht="41.45" customHeight="1">
      <c r="A120" s="43" t="s">
        <v>147</v>
      </c>
      <c r="B120" s="39" t="s">
        <v>120</v>
      </c>
      <c r="C120" s="23"/>
      <c r="D120" s="23"/>
      <c r="E120" s="23"/>
      <c r="F120" s="23"/>
      <c r="G120" s="23"/>
      <c r="H120" s="23">
        <v>138075</v>
      </c>
      <c r="I120" s="23">
        <f t="shared" si="71"/>
        <v>138075</v>
      </c>
      <c r="J120" s="23"/>
      <c r="K120" s="23">
        <f t="shared" si="68"/>
        <v>138075</v>
      </c>
      <c r="L120" s="23"/>
      <c r="M120" s="23">
        <f t="shared" si="40"/>
        <v>138075</v>
      </c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</row>
    <row r="121" spans="1:29" s="40" customFormat="1" ht="27.75" customHeight="1">
      <c r="A121" s="42" t="s">
        <v>148</v>
      </c>
      <c r="B121" s="39" t="s">
        <v>120</v>
      </c>
      <c r="C121" s="23"/>
      <c r="D121" s="23"/>
      <c r="E121" s="23"/>
      <c r="F121" s="23"/>
      <c r="G121" s="23"/>
      <c r="H121" s="23">
        <v>271012</v>
      </c>
      <c r="I121" s="23">
        <f t="shared" si="71"/>
        <v>271012</v>
      </c>
      <c r="J121" s="23"/>
      <c r="K121" s="23">
        <f t="shared" si="68"/>
        <v>271012</v>
      </c>
      <c r="L121" s="23"/>
      <c r="M121" s="23">
        <f t="shared" si="40"/>
        <v>271012</v>
      </c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</row>
    <row r="122" spans="1:29" s="40" customFormat="1" ht="27.75" customHeight="1">
      <c r="A122" s="42" t="s">
        <v>149</v>
      </c>
      <c r="B122" s="39" t="s">
        <v>120</v>
      </c>
      <c r="C122" s="23"/>
      <c r="D122" s="23"/>
      <c r="E122" s="23"/>
      <c r="F122" s="23"/>
      <c r="G122" s="23"/>
      <c r="H122" s="23">
        <v>5356572.34</v>
      </c>
      <c r="I122" s="23">
        <f t="shared" si="71"/>
        <v>5356572.34</v>
      </c>
      <c r="J122" s="23"/>
      <c r="K122" s="23">
        <f t="shared" si="68"/>
        <v>5356572.34</v>
      </c>
      <c r="L122" s="23"/>
      <c r="M122" s="23">
        <f t="shared" si="40"/>
        <v>5356572.34</v>
      </c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</row>
    <row r="123" spans="1:29" s="40" customFormat="1" ht="27.75" customHeight="1">
      <c r="A123" s="42" t="s">
        <v>150</v>
      </c>
      <c r="B123" s="39" t="s">
        <v>120</v>
      </c>
      <c r="C123" s="23"/>
      <c r="D123" s="23"/>
      <c r="E123" s="23"/>
      <c r="F123" s="23"/>
      <c r="G123" s="23"/>
      <c r="H123" s="23">
        <v>860479</v>
      </c>
      <c r="I123" s="23">
        <f t="shared" si="71"/>
        <v>860479</v>
      </c>
      <c r="J123" s="23"/>
      <c r="K123" s="23">
        <f t="shared" si="68"/>
        <v>860479</v>
      </c>
      <c r="L123" s="23"/>
      <c r="M123" s="23">
        <f t="shared" si="40"/>
        <v>860479</v>
      </c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</row>
    <row r="124" spans="1:29" s="40" customFormat="1" ht="27.75" customHeight="1">
      <c r="A124" s="72" t="s">
        <v>202</v>
      </c>
      <c r="B124" s="39" t="s">
        <v>120</v>
      </c>
      <c r="C124" s="23"/>
      <c r="D124" s="23"/>
      <c r="E124" s="23"/>
      <c r="F124" s="23"/>
      <c r="G124" s="23"/>
      <c r="H124" s="23"/>
      <c r="I124" s="23"/>
      <c r="J124" s="23"/>
      <c r="K124" s="23"/>
      <c r="L124" s="23">
        <v>205489</v>
      </c>
      <c r="M124" s="23">
        <f>L124</f>
        <v>205489</v>
      </c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</row>
    <row r="125" spans="1:29" s="40" customFormat="1" ht="27.75" customHeight="1">
      <c r="A125" s="72" t="s">
        <v>203</v>
      </c>
      <c r="B125" s="39" t="s">
        <v>120</v>
      </c>
      <c r="C125" s="23"/>
      <c r="D125" s="23"/>
      <c r="E125" s="23"/>
      <c r="F125" s="23"/>
      <c r="G125" s="23"/>
      <c r="H125" s="23"/>
      <c r="I125" s="23"/>
      <c r="J125" s="23"/>
      <c r="K125" s="23"/>
      <c r="L125" s="23">
        <v>67500</v>
      </c>
      <c r="M125" s="23">
        <f>L125</f>
        <v>67500</v>
      </c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</row>
    <row r="126" spans="1:29" ht="24" customHeight="1">
      <c r="A126" s="22" t="s">
        <v>151</v>
      </c>
      <c r="B126" s="25" t="s">
        <v>152</v>
      </c>
      <c r="C126" s="23">
        <f>SUM(C127:C141)</f>
        <v>665388400</v>
      </c>
      <c r="D126" s="23">
        <f t="shared" ref="D126:AA126" si="72">SUM(D127:D141)</f>
        <v>-119.65999999999985</v>
      </c>
      <c r="E126" s="23">
        <f t="shared" si="72"/>
        <v>665388280.34000003</v>
      </c>
      <c r="F126" s="23">
        <f t="shared" si="72"/>
        <v>18071072.18</v>
      </c>
      <c r="G126" s="23">
        <f t="shared" si="72"/>
        <v>683459352.51999998</v>
      </c>
      <c r="H126" s="23">
        <f t="shared" si="72"/>
        <v>-397700</v>
      </c>
      <c r="I126" s="23">
        <f t="shared" si="72"/>
        <v>683061652.51999998</v>
      </c>
      <c r="J126" s="23">
        <f t="shared" si="72"/>
        <v>0</v>
      </c>
      <c r="K126" s="23">
        <f t="shared" si="68"/>
        <v>683061652.51999998</v>
      </c>
      <c r="L126" s="23">
        <f>SUM(L127:L142)</f>
        <v>10474200</v>
      </c>
      <c r="M126" s="23">
        <f>SUM(M127:M142)</f>
        <v>693535852.51999998</v>
      </c>
      <c r="N126" s="23">
        <f t="shared" si="72"/>
        <v>703211000</v>
      </c>
      <c r="O126" s="23">
        <f t="shared" si="72"/>
        <v>492698.38</v>
      </c>
      <c r="P126" s="23">
        <f t="shared" si="72"/>
        <v>703703698.38</v>
      </c>
      <c r="Q126" s="23">
        <f t="shared" si="72"/>
        <v>0</v>
      </c>
      <c r="R126" s="23">
        <f t="shared" si="72"/>
        <v>703703698.38</v>
      </c>
      <c r="S126" s="23">
        <f>SUM(S127:S142)</f>
        <v>30677700</v>
      </c>
      <c r="T126" s="23">
        <f>SUM(T127:T142)</f>
        <v>734381398.38</v>
      </c>
      <c r="U126" s="23">
        <f t="shared" si="72"/>
        <v>734915400</v>
      </c>
      <c r="V126" s="23">
        <f t="shared" si="72"/>
        <v>502266.25999999995</v>
      </c>
      <c r="W126" s="23">
        <f t="shared" si="72"/>
        <v>735417666.25999999</v>
      </c>
      <c r="X126" s="23">
        <f t="shared" si="72"/>
        <v>0</v>
      </c>
      <c r="Y126" s="23">
        <f t="shared" si="72"/>
        <v>735417666.25999999</v>
      </c>
      <c r="Z126" s="23">
        <f t="shared" si="72"/>
        <v>0</v>
      </c>
      <c r="AA126" s="23">
        <f t="shared" si="72"/>
        <v>735417666.25999999</v>
      </c>
      <c r="AB126" s="23">
        <f>SUM(AB127:AB142)</f>
        <v>30544900</v>
      </c>
      <c r="AC126" s="23">
        <f>SUM(AC127:AC142)</f>
        <v>765962566.25999999</v>
      </c>
    </row>
    <row r="127" spans="1:29" ht="26.25" customHeight="1">
      <c r="A127" s="24" t="s">
        <v>153</v>
      </c>
      <c r="B127" s="25" t="s">
        <v>154</v>
      </c>
      <c r="C127" s="23">
        <v>5980600</v>
      </c>
      <c r="D127" s="23"/>
      <c r="E127" s="23">
        <f t="shared" si="2"/>
        <v>5980600</v>
      </c>
      <c r="F127" s="23"/>
      <c r="G127" s="23">
        <f t="shared" si="47"/>
        <v>5980600</v>
      </c>
      <c r="H127" s="23"/>
      <c r="I127" s="23">
        <f t="shared" ref="I127:I137" si="73">G127</f>
        <v>5980600</v>
      </c>
      <c r="J127" s="23"/>
      <c r="K127" s="23">
        <f t="shared" si="68"/>
        <v>5980600</v>
      </c>
      <c r="L127" s="23"/>
      <c r="M127" s="23">
        <f t="shared" si="40"/>
        <v>5980600</v>
      </c>
      <c r="N127" s="23">
        <v>4802400</v>
      </c>
      <c r="O127" s="23"/>
      <c r="P127" s="23">
        <f t="shared" si="20"/>
        <v>4802400</v>
      </c>
      <c r="Q127" s="23"/>
      <c r="R127" s="23">
        <f t="shared" ref="R127:R137" si="74">SUM(P127:Q127)</f>
        <v>4802400</v>
      </c>
      <c r="S127" s="23"/>
      <c r="T127" s="23">
        <f t="shared" ref="T127:T137" si="75">SUM(R127:S127)</f>
        <v>4802400</v>
      </c>
      <c r="U127" s="23">
        <v>4784500</v>
      </c>
      <c r="V127" s="23"/>
      <c r="W127" s="23">
        <f t="shared" si="26"/>
        <v>4784500</v>
      </c>
      <c r="X127" s="23"/>
      <c r="Y127" s="23">
        <f t="shared" ref="Y127:Y137" si="76">SUM(W127:X127)</f>
        <v>4784500</v>
      </c>
      <c r="Z127" s="23"/>
      <c r="AA127" s="23">
        <f t="shared" ref="AA127:AA137" si="77">SUM(Y127:Z127)</f>
        <v>4784500</v>
      </c>
      <c r="AB127" s="23"/>
      <c r="AC127" s="23">
        <f t="shared" ref="AC127:AC137" si="78">SUM(AA127:AB127)</f>
        <v>4784500</v>
      </c>
    </row>
    <row r="128" spans="1:29" ht="26.25" customHeight="1">
      <c r="A128" s="24" t="s">
        <v>155</v>
      </c>
      <c r="B128" s="25" t="s">
        <v>154</v>
      </c>
      <c r="C128" s="23">
        <v>291300</v>
      </c>
      <c r="D128" s="23"/>
      <c r="E128" s="23">
        <f t="shared" si="2"/>
        <v>291300</v>
      </c>
      <c r="F128" s="23"/>
      <c r="G128" s="23">
        <f t="shared" si="47"/>
        <v>291300</v>
      </c>
      <c r="H128" s="23"/>
      <c r="I128" s="23">
        <f t="shared" si="73"/>
        <v>291300</v>
      </c>
      <c r="J128" s="23"/>
      <c r="K128" s="23">
        <f t="shared" si="68"/>
        <v>291300</v>
      </c>
      <c r="L128" s="23"/>
      <c r="M128" s="23">
        <f t="shared" si="40"/>
        <v>291300</v>
      </c>
      <c r="N128" s="23">
        <v>299800</v>
      </c>
      <c r="O128" s="23"/>
      <c r="P128" s="23">
        <f t="shared" si="20"/>
        <v>299800</v>
      </c>
      <c r="Q128" s="23"/>
      <c r="R128" s="23">
        <f t="shared" si="74"/>
        <v>299800</v>
      </c>
      <c r="S128" s="23"/>
      <c r="T128" s="23">
        <f t="shared" si="75"/>
        <v>299800</v>
      </c>
      <c r="U128" s="23">
        <v>310400</v>
      </c>
      <c r="V128" s="23"/>
      <c r="W128" s="23">
        <f t="shared" si="26"/>
        <v>310400</v>
      </c>
      <c r="X128" s="23"/>
      <c r="Y128" s="23">
        <f t="shared" si="76"/>
        <v>310400</v>
      </c>
      <c r="Z128" s="23"/>
      <c r="AA128" s="23">
        <f t="shared" si="77"/>
        <v>310400</v>
      </c>
      <c r="AB128" s="23"/>
      <c r="AC128" s="23">
        <f t="shared" si="78"/>
        <v>310400</v>
      </c>
    </row>
    <row r="129" spans="1:29" ht="26.25" customHeight="1">
      <c r="A129" s="24" t="s">
        <v>156</v>
      </c>
      <c r="B129" s="25" t="s">
        <v>154</v>
      </c>
      <c r="C129" s="23">
        <v>5480300</v>
      </c>
      <c r="D129" s="23"/>
      <c r="E129" s="23">
        <f t="shared" si="2"/>
        <v>5480300</v>
      </c>
      <c r="F129" s="23"/>
      <c r="G129" s="23">
        <f t="shared" si="47"/>
        <v>5480300</v>
      </c>
      <c r="H129" s="23"/>
      <c r="I129" s="23">
        <f t="shared" si="73"/>
        <v>5480300</v>
      </c>
      <c r="J129" s="23"/>
      <c r="K129" s="23">
        <f t="shared" si="68"/>
        <v>5480300</v>
      </c>
      <c r="L129" s="23"/>
      <c r="M129" s="23">
        <f t="shared" si="40"/>
        <v>5480300</v>
      </c>
      <c r="N129" s="23">
        <v>5480300</v>
      </c>
      <c r="O129" s="23"/>
      <c r="P129" s="23">
        <f t="shared" si="20"/>
        <v>5480300</v>
      </c>
      <c r="Q129" s="23"/>
      <c r="R129" s="23">
        <f t="shared" si="74"/>
        <v>5480300</v>
      </c>
      <c r="S129" s="23"/>
      <c r="T129" s="23">
        <f t="shared" si="75"/>
        <v>5480300</v>
      </c>
      <c r="U129" s="23">
        <v>5480300</v>
      </c>
      <c r="V129" s="23"/>
      <c r="W129" s="23">
        <f t="shared" si="26"/>
        <v>5480300</v>
      </c>
      <c r="X129" s="23"/>
      <c r="Y129" s="23">
        <f t="shared" si="76"/>
        <v>5480300</v>
      </c>
      <c r="Z129" s="23"/>
      <c r="AA129" s="23">
        <f t="shared" si="77"/>
        <v>5480300</v>
      </c>
      <c r="AB129" s="23"/>
      <c r="AC129" s="23">
        <f t="shared" si="78"/>
        <v>5480300</v>
      </c>
    </row>
    <row r="130" spans="1:29" ht="26.25" customHeight="1">
      <c r="A130" s="24" t="s">
        <v>157</v>
      </c>
      <c r="B130" s="25" t="s">
        <v>154</v>
      </c>
      <c r="C130" s="23">
        <v>1012500</v>
      </c>
      <c r="D130" s="23"/>
      <c r="E130" s="23">
        <f t="shared" si="2"/>
        <v>1012500</v>
      </c>
      <c r="F130" s="23"/>
      <c r="G130" s="23">
        <f t="shared" si="47"/>
        <v>1012500</v>
      </c>
      <c r="H130" s="23"/>
      <c r="I130" s="23">
        <f t="shared" si="73"/>
        <v>1012500</v>
      </c>
      <c r="J130" s="23"/>
      <c r="K130" s="23">
        <f t="shared" si="68"/>
        <v>1012500</v>
      </c>
      <c r="L130" s="23"/>
      <c r="M130" s="23">
        <f t="shared" si="40"/>
        <v>1012500</v>
      </c>
      <c r="N130" s="23">
        <v>1012500</v>
      </c>
      <c r="O130" s="23"/>
      <c r="P130" s="23">
        <f t="shared" si="20"/>
        <v>1012500</v>
      </c>
      <c r="Q130" s="23"/>
      <c r="R130" s="23">
        <f t="shared" si="74"/>
        <v>1012500</v>
      </c>
      <c r="S130" s="23"/>
      <c r="T130" s="23">
        <f t="shared" si="75"/>
        <v>1012500</v>
      </c>
      <c r="U130" s="23">
        <v>1012500</v>
      </c>
      <c r="V130" s="23"/>
      <c r="W130" s="23">
        <f t="shared" si="26"/>
        <v>1012500</v>
      </c>
      <c r="X130" s="23"/>
      <c r="Y130" s="23">
        <f t="shared" si="76"/>
        <v>1012500</v>
      </c>
      <c r="Z130" s="23"/>
      <c r="AA130" s="23">
        <f t="shared" si="77"/>
        <v>1012500</v>
      </c>
      <c r="AB130" s="23"/>
      <c r="AC130" s="23">
        <f t="shared" si="78"/>
        <v>1012500</v>
      </c>
    </row>
    <row r="131" spans="1:29" ht="54.75" customHeight="1">
      <c r="A131" s="24" t="s">
        <v>158</v>
      </c>
      <c r="B131" s="25" t="s">
        <v>154</v>
      </c>
      <c r="C131" s="23">
        <v>10000</v>
      </c>
      <c r="D131" s="23"/>
      <c r="E131" s="23">
        <f t="shared" si="2"/>
        <v>10000</v>
      </c>
      <c r="F131" s="23"/>
      <c r="G131" s="23">
        <f t="shared" si="47"/>
        <v>10000</v>
      </c>
      <c r="H131" s="23"/>
      <c r="I131" s="23">
        <f t="shared" si="73"/>
        <v>10000</v>
      </c>
      <c r="J131" s="23"/>
      <c r="K131" s="23">
        <f t="shared" si="68"/>
        <v>10000</v>
      </c>
      <c r="L131" s="23"/>
      <c r="M131" s="23">
        <f t="shared" si="40"/>
        <v>10000</v>
      </c>
      <c r="N131" s="23">
        <v>10000</v>
      </c>
      <c r="O131" s="23"/>
      <c r="P131" s="23">
        <f t="shared" si="20"/>
        <v>10000</v>
      </c>
      <c r="Q131" s="23"/>
      <c r="R131" s="23">
        <f t="shared" si="74"/>
        <v>10000</v>
      </c>
      <c r="S131" s="23"/>
      <c r="T131" s="23">
        <f t="shared" si="75"/>
        <v>10000</v>
      </c>
      <c r="U131" s="23">
        <v>10000</v>
      </c>
      <c r="V131" s="23"/>
      <c r="W131" s="23">
        <f t="shared" si="26"/>
        <v>10000</v>
      </c>
      <c r="X131" s="23"/>
      <c r="Y131" s="23">
        <f t="shared" si="76"/>
        <v>10000</v>
      </c>
      <c r="Z131" s="23"/>
      <c r="AA131" s="23">
        <f t="shared" si="77"/>
        <v>10000</v>
      </c>
      <c r="AB131" s="23"/>
      <c r="AC131" s="23">
        <f t="shared" si="78"/>
        <v>10000</v>
      </c>
    </row>
    <row r="132" spans="1:29" ht="40.5" customHeight="1">
      <c r="A132" s="24" t="s">
        <v>159</v>
      </c>
      <c r="B132" s="25" t="s">
        <v>154</v>
      </c>
      <c r="C132" s="23">
        <v>25000</v>
      </c>
      <c r="D132" s="23"/>
      <c r="E132" s="23">
        <f t="shared" si="2"/>
        <v>25000</v>
      </c>
      <c r="F132" s="23"/>
      <c r="G132" s="23">
        <f t="shared" si="47"/>
        <v>25000</v>
      </c>
      <c r="H132" s="23"/>
      <c r="I132" s="23">
        <f t="shared" si="73"/>
        <v>25000</v>
      </c>
      <c r="J132" s="23"/>
      <c r="K132" s="23">
        <f t="shared" si="68"/>
        <v>25000</v>
      </c>
      <c r="L132" s="23"/>
      <c r="M132" s="23">
        <f t="shared" si="40"/>
        <v>25000</v>
      </c>
      <c r="N132" s="23">
        <v>25000</v>
      </c>
      <c r="O132" s="23"/>
      <c r="P132" s="23">
        <f t="shared" si="20"/>
        <v>25000</v>
      </c>
      <c r="Q132" s="23"/>
      <c r="R132" s="23">
        <f t="shared" si="74"/>
        <v>25000</v>
      </c>
      <c r="S132" s="23"/>
      <c r="T132" s="23">
        <f t="shared" si="75"/>
        <v>25000</v>
      </c>
      <c r="U132" s="23">
        <v>25000</v>
      </c>
      <c r="V132" s="23"/>
      <c r="W132" s="23">
        <f t="shared" si="26"/>
        <v>25000</v>
      </c>
      <c r="X132" s="23"/>
      <c r="Y132" s="23">
        <f t="shared" si="76"/>
        <v>25000</v>
      </c>
      <c r="Z132" s="23"/>
      <c r="AA132" s="23">
        <f t="shared" si="77"/>
        <v>25000</v>
      </c>
      <c r="AB132" s="23"/>
      <c r="AC132" s="23">
        <f t="shared" si="78"/>
        <v>25000</v>
      </c>
    </row>
    <row r="133" spans="1:29" ht="52.5" customHeight="1">
      <c r="A133" s="24" t="s">
        <v>160</v>
      </c>
      <c r="B133" s="25" t="s">
        <v>154</v>
      </c>
      <c r="C133" s="23">
        <v>49372000</v>
      </c>
      <c r="D133" s="23"/>
      <c r="E133" s="23">
        <f t="shared" si="2"/>
        <v>49372000</v>
      </c>
      <c r="F133" s="23"/>
      <c r="G133" s="23">
        <f t="shared" si="47"/>
        <v>49372000</v>
      </c>
      <c r="H133" s="23"/>
      <c r="I133" s="23">
        <f t="shared" si="73"/>
        <v>49372000</v>
      </c>
      <c r="J133" s="23"/>
      <c r="K133" s="23">
        <f t="shared" si="68"/>
        <v>49372000</v>
      </c>
      <c r="L133" s="23"/>
      <c r="M133" s="23">
        <f t="shared" ref="M133:M159" si="79">K133+L133</f>
        <v>49372000</v>
      </c>
      <c r="N133" s="23">
        <v>51346800</v>
      </c>
      <c r="O133" s="23"/>
      <c r="P133" s="23">
        <f t="shared" si="20"/>
        <v>51346800</v>
      </c>
      <c r="Q133" s="23"/>
      <c r="R133" s="23">
        <f t="shared" si="74"/>
        <v>51346800</v>
      </c>
      <c r="S133" s="23"/>
      <c r="T133" s="23">
        <f t="shared" si="75"/>
        <v>51346800</v>
      </c>
      <c r="U133" s="23">
        <v>53400700</v>
      </c>
      <c r="V133" s="23"/>
      <c r="W133" s="23">
        <f t="shared" si="26"/>
        <v>53400700</v>
      </c>
      <c r="X133" s="23"/>
      <c r="Y133" s="23">
        <f t="shared" si="76"/>
        <v>53400700</v>
      </c>
      <c r="Z133" s="23"/>
      <c r="AA133" s="23">
        <f t="shared" si="77"/>
        <v>53400700</v>
      </c>
      <c r="AB133" s="23"/>
      <c r="AC133" s="23">
        <f t="shared" si="78"/>
        <v>53400700</v>
      </c>
    </row>
    <row r="134" spans="1:29" ht="41.25" customHeight="1">
      <c r="A134" s="24" t="s">
        <v>161</v>
      </c>
      <c r="B134" s="25" t="s">
        <v>162</v>
      </c>
      <c r="C134" s="23">
        <v>9166200</v>
      </c>
      <c r="D134" s="23"/>
      <c r="E134" s="23">
        <f t="shared" si="2"/>
        <v>9166200</v>
      </c>
      <c r="F134" s="23"/>
      <c r="G134" s="23">
        <f t="shared" si="47"/>
        <v>9166200</v>
      </c>
      <c r="H134" s="23"/>
      <c r="I134" s="23">
        <f t="shared" si="73"/>
        <v>9166200</v>
      </c>
      <c r="J134" s="23"/>
      <c r="K134" s="23">
        <f t="shared" si="68"/>
        <v>9166200</v>
      </c>
      <c r="L134" s="23"/>
      <c r="M134" s="23">
        <f t="shared" si="79"/>
        <v>9166200</v>
      </c>
      <c r="N134" s="23">
        <v>9188400</v>
      </c>
      <c r="O134" s="23"/>
      <c r="P134" s="23">
        <f t="shared" si="20"/>
        <v>9188400</v>
      </c>
      <c r="Q134" s="23"/>
      <c r="R134" s="23">
        <f t="shared" si="74"/>
        <v>9188400</v>
      </c>
      <c r="S134" s="23"/>
      <c r="T134" s="23">
        <f t="shared" si="75"/>
        <v>9188400</v>
      </c>
      <c r="U134" s="23">
        <v>9188400</v>
      </c>
      <c r="V134" s="23"/>
      <c r="W134" s="23">
        <f t="shared" si="26"/>
        <v>9188400</v>
      </c>
      <c r="X134" s="23"/>
      <c r="Y134" s="23">
        <f t="shared" si="76"/>
        <v>9188400</v>
      </c>
      <c r="Z134" s="23"/>
      <c r="AA134" s="23">
        <f t="shared" si="77"/>
        <v>9188400</v>
      </c>
      <c r="AB134" s="23"/>
      <c r="AC134" s="23">
        <f t="shared" si="78"/>
        <v>9188400</v>
      </c>
    </row>
    <row r="135" spans="1:29" ht="63.75" customHeight="1">
      <c r="A135" s="24" t="s">
        <v>163</v>
      </c>
      <c r="B135" s="25" t="s">
        <v>164</v>
      </c>
      <c r="C135" s="23">
        <v>4377500</v>
      </c>
      <c r="D135" s="23">
        <v>-24633.45</v>
      </c>
      <c r="E135" s="23">
        <f t="shared" si="2"/>
        <v>4352866.55</v>
      </c>
      <c r="F135" s="23"/>
      <c r="G135" s="23">
        <f t="shared" si="47"/>
        <v>4352866.55</v>
      </c>
      <c r="H135" s="23"/>
      <c r="I135" s="23">
        <f t="shared" si="73"/>
        <v>4352866.55</v>
      </c>
      <c r="J135" s="23"/>
      <c r="K135" s="23">
        <f t="shared" si="68"/>
        <v>4352866.55</v>
      </c>
      <c r="L135" s="23"/>
      <c r="M135" s="23">
        <f t="shared" si="79"/>
        <v>4352866.55</v>
      </c>
      <c r="N135" s="23">
        <v>4607800</v>
      </c>
      <c r="O135" s="23">
        <v>547409.86</v>
      </c>
      <c r="P135" s="23">
        <f t="shared" si="20"/>
        <v>5155209.8600000003</v>
      </c>
      <c r="Q135" s="23"/>
      <c r="R135" s="23">
        <f t="shared" si="74"/>
        <v>5155209.8600000003</v>
      </c>
      <c r="S135" s="23"/>
      <c r="T135" s="23">
        <f t="shared" si="75"/>
        <v>5155209.8600000003</v>
      </c>
      <c r="U135" s="23">
        <v>4631400</v>
      </c>
      <c r="V135" s="23">
        <v>558032.97</v>
      </c>
      <c r="W135" s="23">
        <f t="shared" si="26"/>
        <v>5189432.97</v>
      </c>
      <c r="X135" s="23"/>
      <c r="Y135" s="23">
        <f t="shared" si="76"/>
        <v>5189432.97</v>
      </c>
      <c r="Z135" s="23"/>
      <c r="AA135" s="23">
        <f t="shared" si="77"/>
        <v>5189432.97</v>
      </c>
      <c r="AB135" s="23"/>
      <c r="AC135" s="23">
        <f t="shared" si="78"/>
        <v>5189432.97</v>
      </c>
    </row>
    <row r="136" spans="1:29" ht="26.25" customHeight="1">
      <c r="A136" s="24" t="s">
        <v>165</v>
      </c>
      <c r="B136" s="25" t="s">
        <v>166</v>
      </c>
      <c r="C136" s="23">
        <v>3023200</v>
      </c>
      <c r="D136" s="23"/>
      <c r="E136" s="23">
        <f t="shared" si="2"/>
        <v>3023200</v>
      </c>
      <c r="F136" s="23"/>
      <c r="G136" s="23">
        <f t="shared" si="47"/>
        <v>3023200</v>
      </c>
      <c r="H136" s="23"/>
      <c r="I136" s="23">
        <f t="shared" si="73"/>
        <v>3023200</v>
      </c>
      <c r="J136" s="23"/>
      <c r="K136" s="23">
        <f t="shared" si="68"/>
        <v>3023200</v>
      </c>
      <c r="L136" s="23">
        <v>204000</v>
      </c>
      <c r="M136" s="23">
        <f t="shared" si="79"/>
        <v>3227200</v>
      </c>
      <c r="N136" s="23">
        <v>3043600</v>
      </c>
      <c r="O136" s="23"/>
      <c r="P136" s="23">
        <f t="shared" si="20"/>
        <v>3043600</v>
      </c>
      <c r="Q136" s="23"/>
      <c r="R136" s="23">
        <f t="shared" si="74"/>
        <v>3043600</v>
      </c>
      <c r="S136" s="23"/>
      <c r="T136" s="23">
        <f t="shared" si="75"/>
        <v>3043600</v>
      </c>
      <c r="U136" s="23">
        <v>3122600</v>
      </c>
      <c r="V136" s="23"/>
      <c r="W136" s="23">
        <f t="shared" si="26"/>
        <v>3122600</v>
      </c>
      <c r="X136" s="23"/>
      <c r="Y136" s="23">
        <f t="shared" si="76"/>
        <v>3122600</v>
      </c>
      <c r="Z136" s="23"/>
      <c r="AA136" s="23">
        <f t="shared" si="77"/>
        <v>3122600</v>
      </c>
      <c r="AB136" s="23"/>
      <c r="AC136" s="23">
        <f t="shared" si="78"/>
        <v>3122600</v>
      </c>
    </row>
    <row r="137" spans="1:29" ht="39" customHeight="1">
      <c r="A137" s="24" t="s">
        <v>167</v>
      </c>
      <c r="B137" s="44" t="s">
        <v>168</v>
      </c>
      <c r="C137" s="23">
        <v>10400</v>
      </c>
      <c r="D137" s="23"/>
      <c r="E137" s="23">
        <f t="shared" si="2"/>
        <v>10400</v>
      </c>
      <c r="F137" s="23"/>
      <c r="G137" s="23">
        <f t="shared" si="47"/>
        <v>10400</v>
      </c>
      <c r="H137" s="23"/>
      <c r="I137" s="23">
        <f t="shared" si="73"/>
        <v>10400</v>
      </c>
      <c r="J137" s="23"/>
      <c r="K137" s="23">
        <f t="shared" si="68"/>
        <v>10400</v>
      </c>
      <c r="L137" s="23"/>
      <c r="M137" s="23">
        <f t="shared" si="79"/>
        <v>10400</v>
      </c>
      <c r="N137" s="23">
        <v>11200</v>
      </c>
      <c r="O137" s="23"/>
      <c r="P137" s="23">
        <f t="shared" si="20"/>
        <v>11200</v>
      </c>
      <c r="Q137" s="23"/>
      <c r="R137" s="23">
        <f t="shared" si="74"/>
        <v>11200</v>
      </c>
      <c r="S137" s="23"/>
      <c r="T137" s="23">
        <f t="shared" si="75"/>
        <v>11200</v>
      </c>
      <c r="U137" s="23">
        <v>116800</v>
      </c>
      <c r="V137" s="23"/>
      <c r="W137" s="23">
        <f t="shared" si="26"/>
        <v>116800</v>
      </c>
      <c r="X137" s="23"/>
      <c r="Y137" s="23">
        <f t="shared" si="76"/>
        <v>116800</v>
      </c>
      <c r="Z137" s="23"/>
      <c r="AA137" s="23">
        <f t="shared" si="77"/>
        <v>116800</v>
      </c>
      <c r="AB137" s="23"/>
      <c r="AC137" s="23">
        <f t="shared" si="78"/>
        <v>116800</v>
      </c>
    </row>
    <row r="138" spans="1:29" ht="24.75" customHeight="1">
      <c r="A138" s="24" t="s">
        <v>169</v>
      </c>
      <c r="B138" s="25" t="s">
        <v>170</v>
      </c>
      <c r="C138" s="23"/>
      <c r="D138" s="23"/>
      <c r="E138" s="23"/>
      <c r="F138" s="23">
        <v>397700</v>
      </c>
      <c r="G138" s="23">
        <f>E138+F138</f>
        <v>397700</v>
      </c>
      <c r="H138" s="23">
        <v>-397700</v>
      </c>
      <c r="I138" s="23">
        <f>G138+H138</f>
        <v>0</v>
      </c>
      <c r="J138" s="23"/>
      <c r="K138" s="23">
        <f t="shared" si="68"/>
        <v>0</v>
      </c>
      <c r="L138" s="23"/>
      <c r="M138" s="23">
        <f t="shared" si="79"/>
        <v>0</v>
      </c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</row>
    <row r="139" spans="1:29" ht="28.5" customHeight="1">
      <c r="A139" s="24" t="s">
        <v>171</v>
      </c>
      <c r="B139" s="25" t="s">
        <v>172</v>
      </c>
      <c r="C139" s="23">
        <v>4953600</v>
      </c>
      <c r="D139" s="23"/>
      <c r="E139" s="23">
        <f t="shared" si="2"/>
        <v>4953600</v>
      </c>
      <c r="F139" s="23"/>
      <c r="G139" s="23">
        <f t="shared" si="47"/>
        <v>4953600</v>
      </c>
      <c r="H139" s="23"/>
      <c r="I139" s="23">
        <f t="shared" ref="I139" si="80">G139</f>
        <v>4953600</v>
      </c>
      <c r="J139" s="23"/>
      <c r="K139" s="23">
        <f t="shared" si="68"/>
        <v>4953600</v>
      </c>
      <c r="L139" s="23"/>
      <c r="M139" s="23">
        <f t="shared" si="79"/>
        <v>4953600</v>
      </c>
      <c r="N139" s="23">
        <v>5097300</v>
      </c>
      <c r="O139" s="23"/>
      <c r="P139" s="23">
        <f t="shared" si="20"/>
        <v>5097300</v>
      </c>
      <c r="Q139" s="23"/>
      <c r="R139" s="23">
        <f t="shared" ref="R139:R141" si="81">SUM(P139:Q139)</f>
        <v>5097300</v>
      </c>
      <c r="S139" s="23"/>
      <c r="T139" s="23">
        <f t="shared" ref="T139:T141" si="82">SUM(R139:S139)</f>
        <v>5097300</v>
      </c>
      <c r="U139" s="23">
        <v>5277400</v>
      </c>
      <c r="V139" s="23"/>
      <c r="W139" s="23">
        <f t="shared" si="26"/>
        <v>5277400</v>
      </c>
      <c r="X139" s="23"/>
      <c r="Y139" s="23">
        <f t="shared" ref="Y139:Y141" si="83">SUM(W139:X139)</f>
        <v>5277400</v>
      </c>
      <c r="Z139" s="23"/>
      <c r="AA139" s="23">
        <f t="shared" ref="AA139:AA141" si="84">SUM(Y139:Z139)</f>
        <v>5277400</v>
      </c>
      <c r="AB139" s="23"/>
      <c r="AC139" s="23">
        <f t="shared" ref="AC139:AC141" si="85">SUM(AA139:AB139)</f>
        <v>5277400</v>
      </c>
    </row>
    <row r="140" spans="1:29" ht="66" customHeight="1">
      <c r="A140" s="24" t="s">
        <v>173</v>
      </c>
      <c r="B140" s="45" t="s">
        <v>174</v>
      </c>
      <c r="C140" s="23">
        <v>11180900</v>
      </c>
      <c r="D140" s="23">
        <v>24513.79</v>
      </c>
      <c r="E140" s="23">
        <f t="shared" si="2"/>
        <v>11205413.789999999</v>
      </c>
      <c r="F140" s="23">
        <v>1047672.18</v>
      </c>
      <c r="G140" s="23">
        <f>E140+F140</f>
        <v>12253085.969999999</v>
      </c>
      <c r="H140" s="23"/>
      <c r="I140" s="23">
        <f>G140+H140</f>
        <v>12253085.969999999</v>
      </c>
      <c r="J140" s="23"/>
      <c r="K140" s="23">
        <f t="shared" si="68"/>
        <v>12253085.969999999</v>
      </c>
      <c r="L140" s="23"/>
      <c r="M140" s="23">
        <f t="shared" si="79"/>
        <v>12253085.969999999</v>
      </c>
      <c r="N140" s="23">
        <v>10872600</v>
      </c>
      <c r="O140" s="23">
        <v>-54711.48</v>
      </c>
      <c r="P140" s="23">
        <f t="shared" si="20"/>
        <v>10817888.52</v>
      </c>
      <c r="Q140" s="23"/>
      <c r="R140" s="23">
        <f t="shared" si="81"/>
        <v>10817888.52</v>
      </c>
      <c r="S140" s="23"/>
      <c r="T140" s="23">
        <f t="shared" si="82"/>
        <v>10817888.52</v>
      </c>
      <c r="U140" s="23">
        <v>10872600</v>
      </c>
      <c r="V140" s="23">
        <v>-55766.71</v>
      </c>
      <c r="W140" s="23">
        <f t="shared" si="26"/>
        <v>10816833.289999999</v>
      </c>
      <c r="X140" s="23"/>
      <c r="Y140" s="23">
        <f t="shared" si="83"/>
        <v>10816833.289999999</v>
      </c>
      <c r="Z140" s="23"/>
      <c r="AA140" s="23">
        <f t="shared" si="84"/>
        <v>10816833.289999999</v>
      </c>
      <c r="AB140" s="23"/>
      <c r="AC140" s="23">
        <f t="shared" si="85"/>
        <v>10816833.289999999</v>
      </c>
    </row>
    <row r="141" spans="1:29" ht="29.25" customHeight="1">
      <c r="A141" s="24" t="s">
        <v>175</v>
      </c>
      <c r="B141" s="25" t="s">
        <v>174</v>
      </c>
      <c r="C141" s="23">
        <v>570504900</v>
      </c>
      <c r="D141" s="23"/>
      <c r="E141" s="23">
        <f t="shared" si="2"/>
        <v>570504900</v>
      </c>
      <c r="F141" s="23">
        <v>16625700</v>
      </c>
      <c r="G141" s="23">
        <f>E141+F141</f>
        <v>587130600</v>
      </c>
      <c r="H141" s="23"/>
      <c r="I141" s="23">
        <f>G141+H141</f>
        <v>587130600</v>
      </c>
      <c r="J141" s="23"/>
      <c r="K141" s="23">
        <f t="shared" si="68"/>
        <v>587130600</v>
      </c>
      <c r="L141" s="23"/>
      <c r="M141" s="23">
        <f t="shared" si="79"/>
        <v>587130600</v>
      </c>
      <c r="N141" s="23">
        <v>607413300</v>
      </c>
      <c r="O141" s="23"/>
      <c r="P141" s="23">
        <f t="shared" si="20"/>
        <v>607413300</v>
      </c>
      <c r="Q141" s="23"/>
      <c r="R141" s="23">
        <f t="shared" si="81"/>
        <v>607413300</v>
      </c>
      <c r="S141" s="23"/>
      <c r="T141" s="23">
        <f t="shared" si="82"/>
        <v>607413300</v>
      </c>
      <c r="U141" s="23">
        <v>636682800</v>
      </c>
      <c r="V141" s="23"/>
      <c r="W141" s="23">
        <f t="shared" si="26"/>
        <v>636682800</v>
      </c>
      <c r="X141" s="23"/>
      <c r="Y141" s="23">
        <f t="shared" si="83"/>
        <v>636682800</v>
      </c>
      <c r="Z141" s="23"/>
      <c r="AA141" s="23">
        <f t="shared" si="84"/>
        <v>636682800</v>
      </c>
      <c r="AB141" s="23"/>
      <c r="AC141" s="23">
        <f t="shared" si="85"/>
        <v>636682800</v>
      </c>
    </row>
    <row r="142" spans="1:29" ht="29.25" customHeight="1">
      <c r="A142" s="74" t="s">
        <v>206</v>
      </c>
      <c r="B142" s="25" t="s">
        <v>174</v>
      </c>
      <c r="C142" s="23"/>
      <c r="D142" s="23"/>
      <c r="E142" s="23"/>
      <c r="F142" s="23"/>
      <c r="G142" s="23"/>
      <c r="H142" s="23"/>
      <c r="I142" s="23"/>
      <c r="J142" s="23"/>
      <c r="K142" s="23"/>
      <c r="L142" s="23">
        <v>10270200</v>
      </c>
      <c r="M142" s="23">
        <f>L142</f>
        <v>10270200</v>
      </c>
      <c r="N142" s="23"/>
      <c r="O142" s="23"/>
      <c r="P142" s="23"/>
      <c r="Q142" s="23"/>
      <c r="R142" s="23"/>
      <c r="S142" s="23">
        <v>30677700</v>
      </c>
      <c r="T142" s="23">
        <f>S142</f>
        <v>30677700</v>
      </c>
      <c r="U142" s="23"/>
      <c r="V142" s="23"/>
      <c r="W142" s="23"/>
      <c r="X142" s="23"/>
      <c r="Y142" s="23"/>
      <c r="Z142" s="23"/>
      <c r="AA142" s="23"/>
      <c r="AB142" s="23">
        <v>30544900</v>
      </c>
      <c r="AC142" s="23">
        <f>AB142</f>
        <v>30544900</v>
      </c>
    </row>
    <row r="143" spans="1:29" ht="18.75" customHeight="1">
      <c r="A143" s="22" t="s">
        <v>176</v>
      </c>
      <c r="B143" s="25" t="s">
        <v>177</v>
      </c>
      <c r="C143" s="23">
        <f>SUM(C144:C152)</f>
        <v>189200</v>
      </c>
      <c r="D143" s="23">
        <f>SUM(D144:D152)</f>
        <v>667786</v>
      </c>
      <c r="E143" s="23">
        <f>SUM(E144:E152)</f>
        <v>856986</v>
      </c>
      <c r="F143" s="23">
        <f>SUM(F144:F152)</f>
        <v>-564354</v>
      </c>
      <c r="G143" s="23">
        <f t="shared" ref="G143" si="86">SUM(G144:G150)</f>
        <v>292632</v>
      </c>
      <c r="H143" s="23">
        <f>SUM(H144:H152)</f>
        <v>954042.77</v>
      </c>
      <c r="I143" s="23">
        <f>SUM(I144:I152)</f>
        <v>1246674.77</v>
      </c>
      <c r="J143" s="23">
        <f t="shared" ref="J143:AA143" si="87">SUM(J144:J152)</f>
        <v>7074000</v>
      </c>
      <c r="K143" s="23">
        <f t="shared" si="68"/>
        <v>8320674.7699999996</v>
      </c>
      <c r="L143" s="23">
        <f>SUM(L144:L156)</f>
        <v>4224375</v>
      </c>
      <c r="M143" s="23">
        <f>SUM(M144:M156)</f>
        <v>12545049.77</v>
      </c>
      <c r="N143" s="23">
        <f t="shared" si="87"/>
        <v>189200</v>
      </c>
      <c r="O143" s="23">
        <f t="shared" si="87"/>
        <v>0</v>
      </c>
      <c r="P143" s="23">
        <f t="shared" si="87"/>
        <v>189200</v>
      </c>
      <c r="Q143" s="23">
        <f t="shared" si="87"/>
        <v>0</v>
      </c>
      <c r="R143" s="23">
        <f t="shared" si="87"/>
        <v>189200</v>
      </c>
      <c r="S143" s="23">
        <f t="shared" ref="S143:T143" si="88">SUM(S144:S152)</f>
        <v>0</v>
      </c>
      <c r="T143" s="23">
        <f t="shared" si="88"/>
        <v>189200</v>
      </c>
      <c r="U143" s="23">
        <f t="shared" si="87"/>
        <v>189200</v>
      </c>
      <c r="V143" s="23">
        <f t="shared" si="87"/>
        <v>0</v>
      </c>
      <c r="W143" s="23">
        <f t="shared" si="87"/>
        <v>189200</v>
      </c>
      <c r="X143" s="23">
        <f t="shared" si="87"/>
        <v>0</v>
      </c>
      <c r="Y143" s="23">
        <f t="shared" si="87"/>
        <v>189200</v>
      </c>
      <c r="Z143" s="23">
        <f t="shared" si="87"/>
        <v>0</v>
      </c>
      <c r="AA143" s="23">
        <f t="shared" si="87"/>
        <v>189200</v>
      </c>
      <c r="AB143" s="23">
        <f t="shared" ref="AB143:AC143" si="89">SUM(AB144:AB152)</f>
        <v>0</v>
      </c>
      <c r="AC143" s="23">
        <f t="shared" si="89"/>
        <v>189200</v>
      </c>
    </row>
    <row r="144" spans="1:29" ht="40.5" customHeight="1">
      <c r="A144" s="24" t="s">
        <v>178</v>
      </c>
      <c r="B144" s="25" t="s">
        <v>179</v>
      </c>
      <c r="C144" s="23"/>
      <c r="D144" s="23">
        <v>68432</v>
      </c>
      <c r="E144" s="23">
        <f t="shared" ref="E144:E146" si="90">D144</f>
        <v>68432</v>
      </c>
      <c r="F144" s="23"/>
      <c r="G144" s="23">
        <f t="shared" si="47"/>
        <v>68432</v>
      </c>
      <c r="H144" s="23"/>
      <c r="I144" s="23">
        <f t="shared" ref="I144:I145" si="91">G144</f>
        <v>68432</v>
      </c>
      <c r="J144" s="23"/>
      <c r="K144" s="23">
        <f t="shared" si="68"/>
        <v>68432</v>
      </c>
      <c r="L144" s="23"/>
      <c r="M144" s="23">
        <f t="shared" si="79"/>
        <v>68432</v>
      </c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</row>
    <row r="145" spans="1:29" ht="40.5" customHeight="1">
      <c r="A145" s="24" t="s">
        <v>180</v>
      </c>
      <c r="B145" s="25" t="s">
        <v>179</v>
      </c>
      <c r="C145" s="23"/>
      <c r="D145" s="23">
        <v>35000</v>
      </c>
      <c r="E145" s="23">
        <f t="shared" si="90"/>
        <v>35000</v>
      </c>
      <c r="F145" s="23"/>
      <c r="G145" s="23">
        <f t="shared" si="47"/>
        <v>35000</v>
      </c>
      <c r="H145" s="23"/>
      <c r="I145" s="23">
        <f t="shared" si="91"/>
        <v>35000</v>
      </c>
      <c r="J145" s="23"/>
      <c r="K145" s="23">
        <f t="shared" si="68"/>
        <v>35000</v>
      </c>
      <c r="L145" s="23"/>
      <c r="M145" s="23">
        <f t="shared" si="79"/>
        <v>35000</v>
      </c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</row>
    <row r="146" spans="1:29" ht="40.5" customHeight="1">
      <c r="A146" s="46" t="s">
        <v>181</v>
      </c>
      <c r="B146" s="25" t="s">
        <v>182</v>
      </c>
      <c r="C146" s="23"/>
      <c r="D146" s="23">
        <v>306000</v>
      </c>
      <c r="E146" s="23">
        <f t="shared" si="90"/>
        <v>306000</v>
      </c>
      <c r="F146" s="23">
        <v>-306000</v>
      </c>
      <c r="G146" s="23">
        <f>E146+F146</f>
        <v>0</v>
      </c>
      <c r="H146" s="23"/>
      <c r="I146" s="23">
        <f>G146+H146</f>
        <v>0</v>
      </c>
      <c r="J146" s="23"/>
      <c r="K146" s="23">
        <f t="shared" si="68"/>
        <v>0</v>
      </c>
      <c r="L146" s="23"/>
      <c r="M146" s="23">
        <f t="shared" si="79"/>
        <v>0</v>
      </c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</row>
    <row r="147" spans="1:29" ht="40.5" customHeight="1">
      <c r="A147" s="38" t="s">
        <v>183</v>
      </c>
      <c r="B147" s="25" t="s">
        <v>182</v>
      </c>
      <c r="C147" s="23"/>
      <c r="D147" s="23">
        <v>258354</v>
      </c>
      <c r="E147" s="23">
        <f>D147</f>
        <v>258354</v>
      </c>
      <c r="F147" s="23">
        <v>-258354</v>
      </c>
      <c r="G147" s="23">
        <f>E147+F147</f>
        <v>0</v>
      </c>
      <c r="H147" s="23"/>
      <c r="I147" s="23">
        <f>G147+H147</f>
        <v>0</v>
      </c>
      <c r="J147" s="23"/>
      <c r="K147" s="23">
        <f t="shared" si="68"/>
        <v>0</v>
      </c>
      <c r="L147" s="23"/>
      <c r="M147" s="23">
        <f t="shared" si="79"/>
        <v>0</v>
      </c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</row>
    <row r="148" spans="1:29" ht="40.5" customHeight="1">
      <c r="A148" s="38" t="s">
        <v>184</v>
      </c>
      <c r="B148" s="25" t="s">
        <v>182</v>
      </c>
      <c r="C148" s="23"/>
      <c r="D148" s="23"/>
      <c r="E148" s="23"/>
      <c r="F148" s="23"/>
      <c r="G148" s="23"/>
      <c r="H148" s="23">
        <f>134042.77+100000</f>
        <v>234042.77</v>
      </c>
      <c r="I148" s="23">
        <f>G148+H148</f>
        <v>234042.77</v>
      </c>
      <c r="J148" s="23"/>
      <c r="K148" s="23">
        <f t="shared" si="68"/>
        <v>234042.77</v>
      </c>
      <c r="L148" s="23"/>
      <c r="M148" s="23">
        <f t="shared" si="79"/>
        <v>234042.77</v>
      </c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</row>
    <row r="149" spans="1:29" ht="44.25" customHeight="1">
      <c r="A149" s="24" t="s">
        <v>185</v>
      </c>
      <c r="B149" s="25" t="s">
        <v>182</v>
      </c>
      <c r="C149" s="23"/>
      <c r="D149" s="23"/>
      <c r="E149" s="23"/>
      <c r="F149" s="23"/>
      <c r="G149" s="23"/>
      <c r="H149" s="23"/>
      <c r="I149" s="23"/>
      <c r="J149" s="23">
        <v>7074000</v>
      </c>
      <c r="K149" s="23">
        <f t="shared" si="68"/>
        <v>7074000</v>
      </c>
      <c r="L149" s="23"/>
      <c r="M149" s="23">
        <f>K149</f>
        <v>7074000</v>
      </c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</row>
    <row r="150" spans="1:29" ht="64.900000000000006" customHeight="1">
      <c r="A150" s="24" t="s">
        <v>186</v>
      </c>
      <c r="B150" s="25" t="s">
        <v>182</v>
      </c>
      <c r="C150" s="23">
        <v>189200</v>
      </c>
      <c r="D150" s="23"/>
      <c r="E150" s="23">
        <f t="shared" si="2"/>
        <v>189200</v>
      </c>
      <c r="F150" s="23"/>
      <c r="G150" s="23">
        <f t="shared" si="2"/>
        <v>189200</v>
      </c>
      <c r="H150" s="23"/>
      <c r="I150" s="23">
        <f t="shared" ref="I150:I159" si="92">SUM(G150:H150)</f>
        <v>189200</v>
      </c>
      <c r="J150" s="23"/>
      <c r="K150" s="23">
        <f t="shared" si="68"/>
        <v>189200</v>
      </c>
      <c r="L150" s="23"/>
      <c r="M150" s="23">
        <f t="shared" si="79"/>
        <v>189200</v>
      </c>
      <c r="N150" s="23">
        <v>189200</v>
      </c>
      <c r="O150" s="23"/>
      <c r="P150" s="23">
        <f t="shared" si="20"/>
        <v>189200</v>
      </c>
      <c r="Q150" s="23"/>
      <c r="R150" s="23">
        <f t="shared" ref="R150:R157" si="93">SUM(P150:Q150)</f>
        <v>189200</v>
      </c>
      <c r="S150" s="23"/>
      <c r="T150" s="23">
        <f t="shared" ref="T150" si="94">SUM(R150:S150)</f>
        <v>189200</v>
      </c>
      <c r="U150" s="23">
        <v>189200</v>
      </c>
      <c r="V150" s="23"/>
      <c r="W150" s="23">
        <f t="shared" si="26"/>
        <v>189200</v>
      </c>
      <c r="X150" s="23"/>
      <c r="Y150" s="23">
        <f t="shared" ref="Y150:Y157" si="95">SUM(W150:X150)</f>
        <v>189200</v>
      </c>
      <c r="Z150" s="23"/>
      <c r="AA150" s="23">
        <f t="shared" ref="AA150:AA157" si="96">SUM(Y150:Z150)</f>
        <v>189200</v>
      </c>
      <c r="AB150" s="23"/>
      <c r="AC150" s="23">
        <f t="shared" ref="AC150" si="97">SUM(AA150:AB150)</f>
        <v>189200</v>
      </c>
    </row>
    <row r="151" spans="1:29" ht="41.25" customHeight="1">
      <c r="A151" s="24" t="s">
        <v>187</v>
      </c>
      <c r="B151" s="25" t="s">
        <v>182</v>
      </c>
      <c r="C151" s="23"/>
      <c r="D151" s="23"/>
      <c r="E151" s="23"/>
      <c r="F151" s="23"/>
      <c r="G151" s="23"/>
      <c r="H151" s="23">
        <v>720000</v>
      </c>
      <c r="I151" s="23">
        <f>H151</f>
        <v>720000</v>
      </c>
      <c r="J151" s="23"/>
      <c r="K151" s="23">
        <f t="shared" si="68"/>
        <v>720000</v>
      </c>
      <c r="L151" s="23"/>
      <c r="M151" s="23">
        <f t="shared" si="79"/>
        <v>720000</v>
      </c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</row>
    <row r="152" spans="1:29" ht="16.5" hidden="1" customHeight="1">
      <c r="A152" s="24" t="s">
        <v>188</v>
      </c>
      <c r="B152" s="25" t="s">
        <v>182</v>
      </c>
      <c r="C152" s="23"/>
      <c r="D152" s="23"/>
      <c r="E152" s="23">
        <f t="shared" si="2"/>
        <v>0</v>
      </c>
      <c r="F152" s="23"/>
      <c r="G152" s="23">
        <f t="shared" si="2"/>
        <v>0</v>
      </c>
      <c r="H152" s="23"/>
      <c r="I152" s="23">
        <f t="shared" si="92"/>
        <v>0</v>
      </c>
      <c r="J152" s="23"/>
      <c r="K152" s="23">
        <f t="shared" si="68"/>
        <v>0</v>
      </c>
      <c r="L152" s="23"/>
      <c r="M152" s="23">
        <f t="shared" si="79"/>
        <v>0</v>
      </c>
      <c r="N152" s="23"/>
      <c r="O152" s="23"/>
      <c r="P152" s="23">
        <f t="shared" si="20"/>
        <v>0</v>
      </c>
      <c r="Q152" s="23"/>
      <c r="R152" s="23">
        <f t="shared" si="93"/>
        <v>0</v>
      </c>
      <c r="S152" s="23"/>
      <c r="T152" s="23">
        <f t="shared" ref="T152" si="98">SUM(R152:S152)</f>
        <v>0</v>
      </c>
      <c r="U152" s="23"/>
      <c r="V152" s="23"/>
      <c r="W152" s="23">
        <f t="shared" si="26"/>
        <v>0</v>
      </c>
      <c r="X152" s="23"/>
      <c r="Y152" s="23">
        <f t="shared" si="95"/>
        <v>0</v>
      </c>
      <c r="Z152" s="23"/>
      <c r="AA152" s="23">
        <f t="shared" si="96"/>
        <v>0</v>
      </c>
      <c r="AB152" s="23"/>
      <c r="AC152" s="23">
        <f t="shared" ref="AC152" si="99">SUM(AA152:AB152)</f>
        <v>0</v>
      </c>
    </row>
    <row r="153" spans="1:29" ht="26.45" customHeight="1">
      <c r="A153" s="75" t="s">
        <v>207</v>
      </c>
      <c r="B153" s="25" t="s">
        <v>182</v>
      </c>
      <c r="C153" s="23"/>
      <c r="D153" s="23"/>
      <c r="E153" s="23"/>
      <c r="F153" s="23"/>
      <c r="G153" s="23"/>
      <c r="H153" s="23"/>
      <c r="I153" s="23"/>
      <c r="J153" s="23"/>
      <c r="K153" s="23"/>
      <c r="L153" s="23">
        <v>1901420</v>
      </c>
      <c r="M153" s="23">
        <f>L153</f>
        <v>1901420</v>
      </c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</row>
    <row r="154" spans="1:29" ht="26.45" customHeight="1">
      <c r="A154" s="75" t="s">
        <v>208</v>
      </c>
      <c r="B154" s="25" t="s">
        <v>182</v>
      </c>
      <c r="C154" s="23"/>
      <c r="D154" s="23"/>
      <c r="E154" s="23"/>
      <c r="F154" s="23"/>
      <c r="G154" s="23"/>
      <c r="H154" s="23"/>
      <c r="I154" s="23"/>
      <c r="J154" s="23"/>
      <c r="K154" s="23"/>
      <c r="L154" s="23">
        <v>170000</v>
      </c>
      <c r="M154" s="23">
        <f t="shared" ref="M154:M156" si="100">L154</f>
        <v>170000</v>
      </c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</row>
    <row r="155" spans="1:29" ht="26.45" customHeight="1">
      <c r="A155" s="75" t="s">
        <v>209</v>
      </c>
      <c r="B155" s="25" t="s">
        <v>182</v>
      </c>
      <c r="C155" s="23"/>
      <c r="D155" s="23"/>
      <c r="E155" s="23"/>
      <c r="F155" s="23"/>
      <c r="G155" s="23"/>
      <c r="H155" s="23"/>
      <c r="I155" s="23"/>
      <c r="J155" s="23"/>
      <c r="K155" s="23"/>
      <c r="L155" s="23">
        <v>1740000</v>
      </c>
      <c r="M155" s="23">
        <f t="shared" si="100"/>
        <v>1740000</v>
      </c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</row>
    <row r="156" spans="1:29" ht="26.45" customHeight="1">
      <c r="A156" s="75" t="s">
        <v>210</v>
      </c>
      <c r="B156" s="25" t="s">
        <v>182</v>
      </c>
      <c r="C156" s="23"/>
      <c r="D156" s="23"/>
      <c r="E156" s="23"/>
      <c r="F156" s="23"/>
      <c r="G156" s="23"/>
      <c r="H156" s="23"/>
      <c r="I156" s="23"/>
      <c r="J156" s="23"/>
      <c r="K156" s="23"/>
      <c r="L156" s="23">
        <v>412955</v>
      </c>
      <c r="M156" s="23">
        <f t="shared" si="100"/>
        <v>412955</v>
      </c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</row>
    <row r="157" spans="1:29" ht="18" customHeight="1">
      <c r="A157" s="22" t="s">
        <v>189</v>
      </c>
      <c r="B157" s="25" t="s">
        <v>190</v>
      </c>
      <c r="C157" s="23">
        <v>5531312</v>
      </c>
      <c r="D157" s="23"/>
      <c r="E157" s="23">
        <f t="shared" si="2"/>
        <v>5531312</v>
      </c>
      <c r="F157" s="23"/>
      <c r="G157" s="23">
        <f t="shared" si="2"/>
        <v>5531312</v>
      </c>
      <c r="H157" s="23"/>
      <c r="I157" s="23">
        <f t="shared" si="92"/>
        <v>5531312</v>
      </c>
      <c r="J157" s="23"/>
      <c r="K157" s="23">
        <f t="shared" si="68"/>
        <v>5531312</v>
      </c>
      <c r="L157" s="23"/>
      <c r="M157" s="23">
        <f t="shared" si="79"/>
        <v>5531312</v>
      </c>
      <c r="N157" s="23">
        <v>0</v>
      </c>
      <c r="O157" s="23"/>
      <c r="P157" s="23">
        <f t="shared" si="20"/>
        <v>0</v>
      </c>
      <c r="Q157" s="23"/>
      <c r="R157" s="23">
        <f t="shared" si="93"/>
        <v>0</v>
      </c>
      <c r="S157" s="23"/>
      <c r="T157" s="23">
        <f t="shared" ref="T157" si="101">SUM(R157:S157)</f>
        <v>0</v>
      </c>
      <c r="U157" s="23">
        <v>0</v>
      </c>
      <c r="V157" s="23"/>
      <c r="W157" s="23">
        <f t="shared" si="26"/>
        <v>0</v>
      </c>
      <c r="X157" s="23"/>
      <c r="Y157" s="23">
        <f t="shared" si="95"/>
        <v>0</v>
      </c>
      <c r="Z157" s="23"/>
      <c r="AA157" s="23">
        <f t="shared" si="96"/>
        <v>0</v>
      </c>
      <c r="AB157" s="23"/>
      <c r="AC157" s="23">
        <f t="shared" ref="AC157" si="102">SUM(AA157:AB157)</f>
        <v>0</v>
      </c>
    </row>
    <row r="158" spans="1:29" s="40" customFormat="1" ht="27" customHeight="1">
      <c r="A158" s="47" t="s">
        <v>191</v>
      </c>
      <c r="B158" s="48" t="s">
        <v>192</v>
      </c>
      <c r="C158" s="49"/>
      <c r="D158" s="49"/>
      <c r="E158" s="49"/>
      <c r="F158" s="49">
        <v>5174552.41</v>
      </c>
      <c r="G158" s="49">
        <f>F158</f>
        <v>5174552.41</v>
      </c>
      <c r="H158" s="49"/>
      <c r="I158" s="23">
        <f t="shared" si="92"/>
        <v>5174552.41</v>
      </c>
      <c r="J158" s="23"/>
      <c r="K158" s="23">
        <f t="shared" si="68"/>
        <v>5174552.41</v>
      </c>
      <c r="L158" s="23"/>
      <c r="M158" s="23">
        <f t="shared" si="79"/>
        <v>5174552.41</v>
      </c>
      <c r="N158" s="49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</row>
    <row r="159" spans="1:29" s="40" customFormat="1" ht="25.5" customHeight="1">
      <c r="A159" s="47" t="s">
        <v>193</v>
      </c>
      <c r="B159" s="48" t="s">
        <v>194</v>
      </c>
      <c r="C159" s="49"/>
      <c r="D159" s="49"/>
      <c r="E159" s="49"/>
      <c r="F159" s="49">
        <v>-616549.01</v>
      </c>
      <c r="G159" s="49">
        <f>F159</f>
        <v>-616549.01</v>
      </c>
      <c r="H159" s="49"/>
      <c r="I159" s="23">
        <f t="shared" si="92"/>
        <v>-616549.01</v>
      </c>
      <c r="J159" s="23"/>
      <c r="K159" s="23">
        <f t="shared" si="68"/>
        <v>-616549.01</v>
      </c>
      <c r="L159" s="23"/>
      <c r="M159" s="23">
        <f t="shared" si="79"/>
        <v>-616549.01</v>
      </c>
      <c r="N159" s="49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</row>
    <row r="160" spans="1:29" s="52" customFormat="1" ht="18.75" customHeight="1">
      <c r="A160" s="51" t="s">
        <v>195</v>
      </c>
      <c r="B160" s="20"/>
      <c r="C160" s="21">
        <f t="shared" ref="C160:AA160" si="103">C31+C57</f>
        <v>1241765138.49</v>
      </c>
      <c r="D160" s="21">
        <f t="shared" si="103"/>
        <v>333421814.31999999</v>
      </c>
      <c r="E160" s="21">
        <f t="shared" si="103"/>
        <v>1575186952.8099999</v>
      </c>
      <c r="F160" s="21">
        <f t="shared" si="103"/>
        <v>63834721.149999999</v>
      </c>
      <c r="G160" s="21">
        <f t="shared" si="103"/>
        <v>1640021673.96</v>
      </c>
      <c r="H160" s="21">
        <f t="shared" si="103"/>
        <v>34926579.140000001</v>
      </c>
      <c r="I160" s="21">
        <f t="shared" si="103"/>
        <v>1674948253.0999999</v>
      </c>
      <c r="J160" s="21">
        <f t="shared" si="103"/>
        <v>10174000</v>
      </c>
      <c r="K160" s="21">
        <f t="shared" si="103"/>
        <v>1685122253.0999999</v>
      </c>
      <c r="L160" s="21">
        <f t="shared" ref="L160:M160" si="104">L31+L57</f>
        <v>21553471.609999999</v>
      </c>
      <c r="M160" s="21">
        <f t="shared" si="104"/>
        <v>1706675724.7099998</v>
      </c>
      <c r="N160" s="21">
        <f t="shared" si="103"/>
        <v>1405354549.73</v>
      </c>
      <c r="O160" s="21">
        <f t="shared" si="103"/>
        <v>295895335.54000002</v>
      </c>
      <c r="P160" s="21">
        <f t="shared" si="103"/>
        <v>1701249885.27</v>
      </c>
      <c r="Q160" s="21">
        <f t="shared" si="103"/>
        <v>-70531955.180000007</v>
      </c>
      <c r="R160" s="21">
        <f t="shared" si="103"/>
        <v>1630717930.0899999</v>
      </c>
      <c r="S160" s="21">
        <f t="shared" ref="S160:T160" si="105">S31+S57</f>
        <v>30677700</v>
      </c>
      <c r="T160" s="21">
        <f t="shared" si="105"/>
        <v>1661395630.0899999</v>
      </c>
      <c r="U160" s="21">
        <f t="shared" si="103"/>
        <v>1954723442.52</v>
      </c>
      <c r="V160" s="21">
        <f t="shared" si="103"/>
        <v>17521548.330000002</v>
      </c>
      <c r="W160" s="21">
        <f t="shared" si="103"/>
        <v>1972244990.8499999</v>
      </c>
      <c r="X160" s="21">
        <f t="shared" si="103"/>
        <v>222222222.22</v>
      </c>
      <c r="Y160" s="21">
        <f t="shared" si="103"/>
        <v>2194467213.0699997</v>
      </c>
      <c r="Z160" s="21">
        <f t="shared" si="103"/>
        <v>-141299182.34999999</v>
      </c>
      <c r="AA160" s="21">
        <f t="shared" si="103"/>
        <v>2053168030.72</v>
      </c>
      <c r="AB160" s="21">
        <f t="shared" ref="AB160:AC160" si="106">AB31+AB57</f>
        <v>-56460527.820000008</v>
      </c>
      <c r="AC160" s="21">
        <f t="shared" si="106"/>
        <v>1996707502.9000001</v>
      </c>
    </row>
    <row r="162" spans="2:29">
      <c r="D162" s="53"/>
      <c r="F162" s="53"/>
      <c r="H162" s="53"/>
      <c r="K162" s="8">
        <v>1682022253.0999999</v>
      </c>
    </row>
    <row r="163" spans="2:29">
      <c r="K163" s="8">
        <f>K160-K162</f>
        <v>3100000</v>
      </c>
    </row>
    <row r="165" spans="2:29" s="56" customFormat="1" ht="12">
      <c r="B165" s="54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</row>
  </sheetData>
  <mergeCells count="22">
    <mergeCell ref="A1:AC1"/>
    <mergeCell ref="A2:AC2"/>
    <mergeCell ref="A3:AC3"/>
    <mergeCell ref="A25:AC25"/>
    <mergeCell ref="A17:AC17"/>
    <mergeCell ref="A18:AC18"/>
    <mergeCell ref="A19:AC19"/>
    <mergeCell ref="A21:AC21"/>
    <mergeCell ref="A22:AC22"/>
    <mergeCell ref="A10:AC10"/>
    <mergeCell ref="A11:AC11"/>
    <mergeCell ref="A13:AC13"/>
    <mergeCell ref="A14:AC14"/>
    <mergeCell ref="A15:AC15"/>
    <mergeCell ref="A5:AC5"/>
    <mergeCell ref="A6:AC6"/>
    <mergeCell ref="A7:AC7"/>
    <mergeCell ref="A9:AC9"/>
    <mergeCell ref="A27:A28"/>
    <mergeCell ref="B27:B28"/>
    <mergeCell ref="C27:AA27"/>
    <mergeCell ref="A23:AC23"/>
  </mergeCells>
  <pageMargins left="0.19685039370078741" right="0.19685039370078741" top="0.23622047244094491" bottom="0.19685039370078741" header="0.19685039370078741" footer="0.19685039370078741"/>
  <pageSetup paperSize="9" scale="85" firstPageNumber="44" fitToHeight="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5" sqref="B35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ПЗ сентябрь</vt:lpstr>
      <vt:lpstr>Приложение сентябрь</vt:lpstr>
      <vt:lpstr>Лист1</vt:lpstr>
      <vt:lpstr>'ПЗ сентябрь'!Заголовки_для_печати</vt:lpstr>
      <vt:lpstr>'Приложение сентябрь'!Заголовки_для_печати</vt:lpstr>
      <vt:lpstr>'ПЗ сентябрь'!Область_печати</vt:lpstr>
      <vt:lpstr>'Приложение сентябрь'!Область_печати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Zverdvd.org</dc:creator>
  <cp:lastModifiedBy>User</cp:lastModifiedBy>
  <cp:lastPrinted>2020-09-25T11:12:07Z</cp:lastPrinted>
  <dcterms:created xsi:type="dcterms:W3CDTF">2020-08-04T07:30:17Z</dcterms:created>
  <dcterms:modified xsi:type="dcterms:W3CDTF">2020-09-25T11:12:09Z</dcterms:modified>
</cp:coreProperties>
</file>