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0" windowWidth="18180" windowHeight="11700"/>
  </bookViews>
  <sheets>
    <sheet name="приложение июнь" sheetId="15" r:id="rId1"/>
  </sheets>
  <definedNames>
    <definedName name="_xlnm.Print_Titles" localSheetId="0">'приложение июнь'!$19:$21</definedName>
    <definedName name="_xlnm.Print_Area" localSheetId="0">'приложение июнь'!$A$16:$O$139</definedName>
  </definedNames>
  <calcPr calcId="145621"/>
</workbook>
</file>

<file path=xl/calcChain.xml><?xml version="1.0" encoding="utf-8"?>
<calcChain xmlns="http://schemas.openxmlformats.org/spreadsheetml/2006/main">
  <c r="H53" i="15" l="1"/>
  <c r="I110" i="15"/>
  <c r="I109" i="15"/>
  <c r="I108" i="15"/>
  <c r="G103" i="15"/>
  <c r="I103" i="15" s="1"/>
  <c r="I134" i="15"/>
  <c r="I107" i="15"/>
  <c r="U58" i="15"/>
  <c r="U57" i="15"/>
  <c r="H132" i="15"/>
  <c r="H127" i="15" s="1"/>
  <c r="H50" i="15" s="1"/>
  <c r="H49" i="15" s="1"/>
  <c r="U62" i="15"/>
  <c r="I106" i="15"/>
  <c r="I105" i="15"/>
  <c r="I104" i="15"/>
  <c r="I101" i="15"/>
  <c r="I100" i="15"/>
  <c r="U61" i="15"/>
  <c r="I61" i="15"/>
  <c r="I59" i="15"/>
  <c r="H111" i="15"/>
  <c r="H45" i="15"/>
  <c r="H42" i="15"/>
  <c r="H40" i="15"/>
  <c r="H34" i="15"/>
  <c r="H31" i="15"/>
  <c r="H27" i="15"/>
  <c r="H24" i="15"/>
  <c r="H23" i="15"/>
  <c r="Q56" i="15"/>
  <c r="S56" i="15" s="1"/>
  <c r="U56" i="15" s="1"/>
  <c r="T53" i="15"/>
  <c r="T111" i="15"/>
  <c r="U45" i="15"/>
  <c r="U42" i="15"/>
  <c r="U40" i="15"/>
  <c r="U39" i="15"/>
  <c r="U34" i="15" s="1"/>
  <c r="U31" i="15"/>
  <c r="U27" i="15"/>
  <c r="U24" i="15"/>
  <c r="L56" i="15"/>
  <c r="N56" i="15" s="1"/>
  <c r="M127" i="15"/>
  <c r="M111" i="15"/>
  <c r="M53" i="15"/>
  <c r="M51" i="15"/>
  <c r="N45" i="15"/>
  <c r="N42" i="15"/>
  <c r="N40" i="15"/>
  <c r="N39" i="15"/>
  <c r="N34" i="15" s="1"/>
  <c r="N31" i="15"/>
  <c r="N27" i="15"/>
  <c r="N24" i="15"/>
  <c r="E55" i="15"/>
  <c r="G55" i="15" s="1"/>
  <c r="I55" i="15" s="1"/>
  <c r="L55" i="15"/>
  <c r="N55" i="15" s="1"/>
  <c r="Q55" i="15"/>
  <c r="S55" i="15" s="1"/>
  <c r="U55" i="15" s="1"/>
  <c r="I132" i="15" l="1"/>
  <c r="U23" i="15"/>
  <c r="H139" i="15"/>
  <c r="N23" i="15"/>
  <c r="T50" i="15"/>
  <c r="T49" i="15" s="1"/>
  <c r="T139" i="15" s="1"/>
  <c r="M50" i="15"/>
  <c r="M49" i="15" s="1"/>
  <c r="M139" i="15" s="1"/>
  <c r="G138" i="15" l="1"/>
  <c r="I138" i="15" s="1"/>
  <c r="G137" i="15"/>
  <c r="I137" i="15" s="1"/>
  <c r="Q136" i="15"/>
  <c r="S136" i="15" s="1"/>
  <c r="U136" i="15" s="1"/>
  <c r="L136" i="15"/>
  <c r="N136" i="15" s="1"/>
  <c r="E136" i="15"/>
  <c r="G136" i="15" s="1"/>
  <c r="I136" i="15" s="1"/>
  <c r="Q135" i="15"/>
  <c r="S135" i="15" s="1"/>
  <c r="U135" i="15" s="1"/>
  <c r="L135" i="15"/>
  <c r="N135" i="15" s="1"/>
  <c r="E135" i="15"/>
  <c r="G135" i="15" s="1"/>
  <c r="I135" i="15" s="1"/>
  <c r="Q133" i="15"/>
  <c r="S133" i="15" s="1"/>
  <c r="U133" i="15" s="1"/>
  <c r="L133" i="15"/>
  <c r="E133" i="15"/>
  <c r="G133" i="15" s="1"/>
  <c r="I133" i="15" s="1"/>
  <c r="E131" i="15"/>
  <c r="G131" i="15" s="1"/>
  <c r="I131" i="15" s="1"/>
  <c r="E130" i="15"/>
  <c r="G130" i="15" s="1"/>
  <c r="I130" i="15" s="1"/>
  <c r="E129" i="15"/>
  <c r="G129" i="15" s="1"/>
  <c r="I129" i="15" s="1"/>
  <c r="E128" i="15"/>
  <c r="G128" i="15" s="1"/>
  <c r="I128" i="15" s="1"/>
  <c r="I127" i="15" s="1"/>
  <c r="O127" i="15"/>
  <c r="Q127" i="15" s="1"/>
  <c r="K127" i="15"/>
  <c r="J127" i="15"/>
  <c r="F127" i="15"/>
  <c r="D127" i="15"/>
  <c r="C127" i="15"/>
  <c r="Q126" i="15"/>
  <c r="S126" i="15" s="1"/>
  <c r="U126" i="15" s="1"/>
  <c r="L126" i="15"/>
  <c r="N126" i="15" s="1"/>
  <c r="E126" i="15"/>
  <c r="G126" i="15" s="1"/>
  <c r="I126" i="15" s="1"/>
  <c r="Q125" i="15"/>
  <c r="S125" i="15" s="1"/>
  <c r="U125" i="15" s="1"/>
  <c r="L125" i="15"/>
  <c r="N125" i="15" s="1"/>
  <c r="E125" i="15"/>
  <c r="G125" i="15" s="1"/>
  <c r="I125" i="15" s="1"/>
  <c r="Q124" i="15"/>
  <c r="S124" i="15" s="1"/>
  <c r="U124" i="15" s="1"/>
  <c r="L124" i="15"/>
  <c r="N124" i="15" s="1"/>
  <c r="E124" i="15"/>
  <c r="G124" i="15" s="1"/>
  <c r="I124" i="15" s="1"/>
  <c r="G123" i="15"/>
  <c r="I123" i="15" s="1"/>
  <c r="Q122" i="15"/>
  <c r="S122" i="15" s="1"/>
  <c r="U122" i="15" s="1"/>
  <c r="L122" i="15"/>
  <c r="N122" i="15" s="1"/>
  <c r="E122" i="15"/>
  <c r="G122" i="15" s="1"/>
  <c r="I122" i="15" s="1"/>
  <c r="Q121" i="15"/>
  <c r="S121" i="15" s="1"/>
  <c r="U121" i="15" s="1"/>
  <c r="L121" i="15"/>
  <c r="N121" i="15" s="1"/>
  <c r="E121" i="15"/>
  <c r="G121" i="15" s="1"/>
  <c r="I121" i="15" s="1"/>
  <c r="Q120" i="15"/>
  <c r="S120" i="15" s="1"/>
  <c r="U120" i="15" s="1"/>
  <c r="L120" i="15"/>
  <c r="N120" i="15" s="1"/>
  <c r="E120" i="15"/>
  <c r="G120" i="15" s="1"/>
  <c r="I120" i="15" s="1"/>
  <c r="Q119" i="15"/>
  <c r="S119" i="15" s="1"/>
  <c r="U119" i="15" s="1"/>
  <c r="L119" i="15"/>
  <c r="N119" i="15" s="1"/>
  <c r="E119" i="15"/>
  <c r="G119" i="15" s="1"/>
  <c r="I119" i="15" s="1"/>
  <c r="Q118" i="15"/>
  <c r="S118" i="15" s="1"/>
  <c r="U118" i="15" s="1"/>
  <c r="L118" i="15"/>
  <c r="N118" i="15" s="1"/>
  <c r="E118" i="15"/>
  <c r="G118" i="15" s="1"/>
  <c r="I118" i="15" s="1"/>
  <c r="Q117" i="15"/>
  <c r="S117" i="15" s="1"/>
  <c r="U117" i="15" s="1"/>
  <c r="L117" i="15"/>
  <c r="N117" i="15" s="1"/>
  <c r="E117" i="15"/>
  <c r="G117" i="15" s="1"/>
  <c r="I117" i="15" s="1"/>
  <c r="Q116" i="15"/>
  <c r="S116" i="15" s="1"/>
  <c r="U116" i="15" s="1"/>
  <c r="L116" i="15"/>
  <c r="N116" i="15" s="1"/>
  <c r="E116" i="15"/>
  <c r="G116" i="15" s="1"/>
  <c r="I116" i="15" s="1"/>
  <c r="Q115" i="15"/>
  <c r="S115" i="15" s="1"/>
  <c r="U115" i="15" s="1"/>
  <c r="L115" i="15"/>
  <c r="N115" i="15" s="1"/>
  <c r="E115" i="15"/>
  <c r="G115" i="15" s="1"/>
  <c r="I115" i="15" s="1"/>
  <c r="Q114" i="15"/>
  <c r="S114" i="15" s="1"/>
  <c r="U114" i="15" s="1"/>
  <c r="L114" i="15"/>
  <c r="N114" i="15" s="1"/>
  <c r="E114" i="15"/>
  <c r="G114" i="15" s="1"/>
  <c r="I114" i="15" s="1"/>
  <c r="Q113" i="15"/>
  <c r="S113" i="15" s="1"/>
  <c r="U113" i="15" s="1"/>
  <c r="L113" i="15"/>
  <c r="E113" i="15"/>
  <c r="G113" i="15" s="1"/>
  <c r="I113" i="15" s="1"/>
  <c r="Q112" i="15"/>
  <c r="S112" i="15" s="1"/>
  <c r="U112" i="15" s="1"/>
  <c r="L112" i="15"/>
  <c r="N112" i="15" s="1"/>
  <c r="E112" i="15"/>
  <c r="G112" i="15" s="1"/>
  <c r="I112" i="15" s="1"/>
  <c r="I111" i="15" s="1"/>
  <c r="R111" i="15"/>
  <c r="P111" i="15"/>
  <c r="O111" i="15"/>
  <c r="K111" i="15"/>
  <c r="J111" i="15"/>
  <c r="F111" i="15"/>
  <c r="D111" i="15"/>
  <c r="C111" i="15"/>
  <c r="G102" i="15"/>
  <c r="I102" i="15" s="1"/>
  <c r="G99" i="15"/>
  <c r="I99" i="15" s="1"/>
  <c r="E98" i="15"/>
  <c r="G98" i="15" s="1"/>
  <c r="I98" i="15" s="1"/>
  <c r="E97" i="15"/>
  <c r="G97" i="15" s="1"/>
  <c r="I97" i="15" s="1"/>
  <c r="G96" i="15"/>
  <c r="I96" i="15" s="1"/>
  <c r="G95" i="15"/>
  <c r="I95" i="15" s="1"/>
  <c r="G94" i="15"/>
  <c r="I94" i="15" s="1"/>
  <c r="G93" i="15"/>
  <c r="G92" i="15"/>
  <c r="I92" i="15" s="1"/>
  <c r="G91" i="15"/>
  <c r="I91" i="15" s="1"/>
  <c r="G90" i="15"/>
  <c r="I90" i="15" s="1"/>
  <c r="G89" i="15"/>
  <c r="I89" i="15" s="1"/>
  <c r="G88" i="15"/>
  <c r="I88" i="15" s="1"/>
  <c r="G87" i="15"/>
  <c r="I87" i="15" s="1"/>
  <c r="G86" i="15"/>
  <c r="I86" i="15" s="1"/>
  <c r="G85" i="15"/>
  <c r="I85" i="15" s="1"/>
  <c r="G84" i="15"/>
  <c r="I84" i="15" s="1"/>
  <c r="G83" i="15"/>
  <c r="I83" i="15" s="1"/>
  <c r="Q82" i="15"/>
  <c r="S82" i="15" s="1"/>
  <c r="U82" i="15" s="1"/>
  <c r="L82" i="15"/>
  <c r="N82" i="15" s="1"/>
  <c r="E82" i="15"/>
  <c r="G82" i="15" s="1"/>
  <c r="I82" i="15" s="1"/>
  <c r="Q81" i="15"/>
  <c r="S81" i="15" s="1"/>
  <c r="U81" i="15" s="1"/>
  <c r="L81" i="15"/>
  <c r="N81" i="15" s="1"/>
  <c r="E81" i="15"/>
  <c r="G81" i="15" s="1"/>
  <c r="I81" i="15" s="1"/>
  <c r="Q80" i="15"/>
  <c r="S80" i="15" s="1"/>
  <c r="U80" i="15" s="1"/>
  <c r="L80" i="15"/>
  <c r="N80" i="15" s="1"/>
  <c r="E80" i="15"/>
  <c r="G80" i="15" s="1"/>
  <c r="I80" i="15" s="1"/>
  <c r="Q79" i="15"/>
  <c r="S79" i="15" s="1"/>
  <c r="U79" i="15" s="1"/>
  <c r="L79" i="15"/>
  <c r="N79" i="15" s="1"/>
  <c r="E79" i="15"/>
  <c r="G79" i="15" s="1"/>
  <c r="I79" i="15" s="1"/>
  <c r="Q78" i="15"/>
  <c r="S78" i="15" s="1"/>
  <c r="U78" i="15" s="1"/>
  <c r="L78" i="15"/>
  <c r="N78" i="15" s="1"/>
  <c r="E78" i="15"/>
  <c r="G78" i="15" s="1"/>
  <c r="I78" i="15" s="1"/>
  <c r="Q77" i="15"/>
  <c r="S77" i="15" s="1"/>
  <c r="U77" i="15" s="1"/>
  <c r="L77" i="15"/>
  <c r="N77" i="15" s="1"/>
  <c r="E77" i="15"/>
  <c r="G77" i="15" s="1"/>
  <c r="I77" i="15" s="1"/>
  <c r="Q76" i="15"/>
  <c r="S76" i="15" s="1"/>
  <c r="U76" i="15" s="1"/>
  <c r="L76" i="15"/>
  <c r="N76" i="15" s="1"/>
  <c r="E76" i="15"/>
  <c r="G76" i="15" s="1"/>
  <c r="I76" i="15" s="1"/>
  <c r="Q75" i="15"/>
  <c r="S75" i="15" s="1"/>
  <c r="U75" i="15" s="1"/>
  <c r="L75" i="15"/>
  <c r="N75" i="15" s="1"/>
  <c r="E75" i="15"/>
  <c r="G75" i="15" s="1"/>
  <c r="I75" i="15" s="1"/>
  <c r="S74" i="15"/>
  <c r="U74" i="15" s="1"/>
  <c r="Q73" i="15"/>
  <c r="S73" i="15" s="1"/>
  <c r="U73" i="15" s="1"/>
  <c r="L73" i="15"/>
  <c r="N73" i="15" s="1"/>
  <c r="E73" i="15"/>
  <c r="G73" i="15" s="1"/>
  <c r="I73" i="15" s="1"/>
  <c r="Q72" i="15"/>
  <c r="S72" i="15" s="1"/>
  <c r="U72" i="15" s="1"/>
  <c r="L72" i="15"/>
  <c r="N72" i="15" s="1"/>
  <c r="E72" i="15"/>
  <c r="G72" i="15" s="1"/>
  <c r="I72" i="15" s="1"/>
  <c r="Q71" i="15"/>
  <c r="S71" i="15" s="1"/>
  <c r="U71" i="15" s="1"/>
  <c r="L71" i="15"/>
  <c r="N71" i="15" s="1"/>
  <c r="E71" i="15"/>
  <c r="G71" i="15" s="1"/>
  <c r="I71" i="15" s="1"/>
  <c r="Q70" i="15"/>
  <c r="S70" i="15" s="1"/>
  <c r="U70" i="15" s="1"/>
  <c r="L70" i="15"/>
  <c r="N70" i="15" s="1"/>
  <c r="E70" i="15"/>
  <c r="G70" i="15" s="1"/>
  <c r="I70" i="15" s="1"/>
  <c r="Q69" i="15"/>
  <c r="S69" i="15" s="1"/>
  <c r="U69" i="15" s="1"/>
  <c r="L69" i="15"/>
  <c r="N69" i="15" s="1"/>
  <c r="E69" i="15"/>
  <c r="G69" i="15" s="1"/>
  <c r="I69" i="15" s="1"/>
  <c r="Q68" i="15"/>
  <c r="S68" i="15" s="1"/>
  <c r="U68" i="15" s="1"/>
  <c r="L68" i="15"/>
  <c r="N68" i="15" s="1"/>
  <c r="E68" i="15"/>
  <c r="G68" i="15" s="1"/>
  <c r="I68" i="15" s="1"/>
  <c r="Q67" i="15"/>
  <c r="S67" i="15" s="1"/>
  <c r="U67" i="15" s="1"/>
  <c r="L67" i="15"/>
  <c r="N67" i="15" s="1"/>
  <c r="E67" i="15"/>
  <c r="G67" i="15" s="1"/>
  <c r="I67" i="15" s="1"/>
  <c r="Q66" i="15"/>
  <c r="S66" i="15" s="1"/>
  <c r="U66" i="15" s="1"/>
  <c r="L66" i="15"/>
  <c r="N66" i="15" s="1"/>
  <c r="E66" i="15"/>
  <c r="G66" i="15" s="1"/>
  <c r="I66" i="15" s="1"/>
  <c r="Q65" i="15"/>
  <c r="S65" i="15" s="1"/>
  <c r="U65" i="15" s="1"/>
  <c r="L65" i="15"/>
  <c r="N65" i="15" s="1"/>
  <c r="E65" i="15"/>
  <c r="G65" i="15" s="1"/>
  <c r="I65" i="15" s="1"/>
  <c r="Q64" i="15"/>
  <c r="S64" i="15" s="1"/>
  <c r="U64" i="15" s="1"/>
  <c r="L64" i="15"/>
  <c r="N64" i="15" s="1"/>
  <c r="E64" i="15"/>
  <c r="G64" i="15" s="1"/>
  <c r="I64" i="15" s="1"/>
  <c r="Q63" i="15"/>
  <c r="S63" i="15" s="1"/>
  <c r="U63" i="15" s="1"/>
  <c r="L63" i="15"/>
  <c r="N63" i="15" s="1"/>
  <c r="E63" i="15"/>
  <c r="G63" i="15" s="1"/>
  <c r="I63" i="15" s="1"/>
  <c r="Q60" i="15"/>
  <c r="S60" i="15" s="1"/>
  <c r="U60" i="15" s="1"/>
  <c r="L60" i="15"/>
  <c r="N60" i="15" s="1"/>
  <c r="E60" i="15"/>
  <c r="G60" i="15" s="1"/>
  <c r="I60" i="15" s="1"/>
  <c r="Q54" i="15"/>
  <c r="S54" i="15" s="1"/>
  <c r="U54" i="15" s="1"/>
  <c r="L54" i="15"/>
  <c r="N54" i="15" s="1"/>
  <c r="E54" i="15"/>
  <c r="G54" i="15" s="1"/>
  <c r="R53" i="15"/>
  <c r="R50" i="15" s="1"/>
  <c r="R49" i="15" s="1"/>
  <c r="R139" i="15" s="1"/>
  <c r="P53" i="15"/>
  <c r="O53" i="15"/>
  <c r="K53" i="15"/>
  <c r="J53" i="15"/>
  <c r="J50" i="15" s="1"/>
  <c r="J49" i="15" s="1"/>
  <c r="F53" i="15"/>
  <c r="F50" i="15" s="1"/>
  <c r="F49" i="15" s="1"/>
  <c r="D53" i="15"/>
  <c r="C53" i="15"/>
  <c r="Q52" i="15"/>
  <c r="S52" i="15" s="1"/>
  <c r="U52" i="15" s="1"/>
  <c r="L52" i="15"/>
  <c r="E52" i="15"/>
  <c r="G52" i="15" s="1"/>
  <c r="I52" i="15" s="1"/>
  <c r="O51" i="15"/>
  <c r="Q51" i="15" s="1"/>
  <c r="S51" i="15" s="1"/>
  <c r="U51" i="15" s="1"/>
  <c r="K51" i="15"/>
  <c r="J51" i="15"/>
  <c r="C51" i="15"/>
  <c r="E51" i="15" s="1"/>
  <c r="P50" i="15"/>
  <c r="P49" i="15" s="1"/>
  <c r="P139" i="15" s="1"/>
  <c r="D50" i="15"/>
  <c r="D49" i="15" s="1"/>
  <c r="E48" i="15"/>
  <c r="G48" i="15" s="1"/>
  <c r="I48" i="15" s="1"/>
  <c r="E47" i="15"/>
  <c r="G47" i="15" s="1"/>
  <c r="I47" i="15" s="1"/>
  <c r="E46" i="15"/>
  <c r="G46" i="15" s="1"/>
  <c r="I46" i="15" s="1"/>
  <c r="S45" i="15"/>
  <c r="Q45" i="15"/>
  <c r="O45" i="15"/>
  <c r="L45" i="15"/>
  <c r="J45" i="15"/>
  <c r="F45" i="15"/>
  <c r="D45" i="15"/>
  <c r="C45" i="15"/>
  <c r="E44" i="15"/>
  <c r="G44" i="15" s="1"/>
  <c r="I44" i="15" s="1"/>
  <c r="E43" i="15"/>
  <c r="G43" i="15" s="1"/>
  <c r="I43" i="15" s="1"/>
  <c r="S42" i="15"/>
  <c r="Q42" i="15"/>
  <c r="O42" i="15"/>
  <c r="L42" i="15"/>
  <c r="J42" i="15"/>
  <c r="F42" i="15"/>
  <c r="D42" i="15"/>
  <c r="C42" i="15"/>
  <c r="E41" i="15"/>
  <c r="G41" i="15" s="1"/>
  <c r="I41" i="15" s="1"/>
  <c r="S40" i="15"/>
  <c r="Q40" i="15"/>
  <c r="O40" i="15"/>
  <c r="L40" i="15"/>
  <c r="J40" i="15"/>
  <c r="F40" i="15"/>
  <c r="D40" i="15"/>
  <c r="C40" i="15"/>
  <c r="S39" i="15"/>
  <c r="S34" i="15" s="1"/>
  <c r="Q39" i="15"/>
  <c r="Q34" i="15" s="1"/>
  <c r="O39" i="15"/>
  <c r="L39" i="15"/>
  <c r="L34" i="15" s="1"/>
  <c r="J39" i="15"/>
  <c r="J34" i="15" s="1"/>
  <c r="E39" i="15"/>
  <c r="G39" i="15" s="1"/>
  <c r="I39" i="15" s="1"/>
  <c r="C39" i="15"/>
  <c r="E38" i="15"/>
  <c r="G38" i="15" s="1"/>
  <c r="I38" i="15" s="1"/>
  <c r="G37" i="15"/>
  <c r="I37" i="15" s="1"/>
  <c r="E37" i="15"/>
  <c r="C36" i="15"/>
  <c r="E36" i="15" s="1"/>
  <c r="G36" i="15" s="1"/>
  <c r="I36" i="15" s="1"/>
  <c r="E35" i="15"/>
  <c r="G35" i="15" s="1"/>
  <c r="I35" i="15" s="1"/>
  <c r="O34" i="15"/>
  <c r="F34" i="15"/>
  <c r="D34" i="15"/>
  <c r="E33" i="15"/>
  <c r="G33" i="15" s="1"/>
  <c r="I33" i="15" s="1"/>
  <c r="E32" i="15"/>
  <c r="G32" i="15" s="1"/>
  <c r="I32" i="15" s="1"/>
  <c r="S31" i="15"/>
  <c r="Q31" i="15"/>
  <c r="O31" i="15"/>
  <c r="L31" i="15"/>
  <c r="J31" i="15"/>
  <c r="F31" i="15"/>
  <c r="D31" i="15"/>
  <c r="C31" i="15"/>
  <c r="E30" i="15"/>
  <c r="G30" i="15" s="1"/>
  <c r="I30" i="15" s="1"/>
  <c r="E29" i="15"/>
  <c r="G29" i="15" s="1"/>
  <c r="I29" i="15" s="1"/>
  <c r="E28" i="15"/>
  <c r="G28" i="15" s="1"/>
  <c r="I28" i="15" s="1"/>
  <c r="S27" i="15"/>
  <c r="Q27" i="15"/>
  <c r="O27" i="15"/>
  <c r="L27" i="15"/>
  <c r="J27" i="15"/>
  <c r="F27" i="15"/>
  <c r="F23" i="15" s="1"/>
  <c r="D27" i="15"/>
  <c r="C27" i="15"/>
  <c r="E26" i="15"/>
  <c r="G26" i="15" s="1"/>
  <c r="I26" i="15" s="1"/>
  <c r="E25" i="15"/>
  <c r="G25" i="15" s="1"/>
  <c r="I25" i="15" s="1"/>
  <c r="S24" i="15"/>
  <c r="Q24" i="15"/>
  <c r="O24" i="15"/>
  <c r="L24" i="15"/>
  <c r="J24" i="15"/>
  <c r="F24" i="15"/>
  <c r="D24" i="15"/>
  <c r="C24" i="15"/>
  <c r="Q111" i="15" l="1"/>
  <c r="U111" i="15"/>
  <c r="G53" i="15"/>
  <c r="I54" i="15"/>
  <c r="I93" i="15"/>
  <c r="N53" i="15"/>
  <c r="L51" i="15"/>
  <c r="N52" i="15"/>
  <c r="N51" i="15" s="1"/>
  <c r="E24" i="15"/>
  <c r="G24" i="15" s="1"/>
  <c r="I24" i="15" s="1"/>
  <c r="E27" i="15"/>
  <c r="G27" i="15" s="1"/>
  <c r="I27" i="15" s="1"/>
  <c r="D23" i="15"/>
  <c r="D139" i="15" s="1"/>
  <c r="J23" i="15"/>
  <c r="J139" i="15" s="1"/>
  <c r="O23" i="15"/>
  <c r="S23" i="15"/>
  <c r="C50" i="15"/>
  <c r="C49" i="15" s="1"/>
  <c r="K50" i="15"/>
  <c r="K49" i="15" s="1"/>
  <c r="K139" i="15" s="1"/>
  <c r="U53" i="15"/>
  <c r="L111" i="15"/>
  <c r="N113" i="15"/>
  <c r="N111" i="15" s="1"/>
  <c r="L127" i="15"/>
  <c r="N133" i="15"/>
  <c r="N127" i="15" s="1"/>
  <c r="L23" i="15"/>
  <c r="Q23" i="15"/>
  <c r="F139" i="15"/>
  <c r="E31" i="15"/>
  <c r="G31" i="15" s="1"/>
  <c r="I31" i="15" s="1"/>
  <c r="C34" i="15"/>
  <c r="C23" i="15" s="1"/>
  <c r="E42" i="15"/>
  <c r="G42" i="15" s="1"/>
  <c r="I42" i="15" s="1"/>
  <c r="E45" i="15"/>
  <c r="G45" i="15" s="1"/>
  <c r="I45" i="15" s="1"/>
  <c r="L50" i="15"/>
  <c r="O50" i="15"/>
  <c r="O49" i="15" s="1"/>
  <c r="Q53" i="15"/>
  <c r="Q50" i="15" s="1"/>
  <c r="Q49" i="15" s="1"/>
  <c r="Q139" i="15" s="1"/>
  <c r="G127" i="15"/>
  <c r="E40" i="15"/>
  <c r="G40" i="15" s="1"/>
  <c r="I40" i="15" s="1"/>
  <c r="L53" i="15"/>
  <c r="G51" i="15"/>
  <c r="I51" i="15" s="1"/>
  <c r="S127" i="15"/>
  <c r="U127" i="15" s="1"/>
  <c r="C22" i="15"/>
  <c r="E34" i="15"/>
  <c r="G34" i="15" s="1"/>
  <c r="I34" i="15" s="1"/>
  <c r="E53" i="15"/>
  <c r="E111" i="15"/>
  <c r="E127" i="15"/>
  <c r="G111" i="15"/>
  <c r="S53" i="15"/>
  <c r="S111" i="15"/>
  <c r="C139" i="15" l="1"/>
  <c r="I53" i="15"/>
  <c r="I50" i="15" s="1"/>
  <c r="I49" i="15" s="1"/>
  <c r="O139" i="15"/>
  <c r="E23" i="15"/>
  <c r="U50" i="15"/>
  <c r="U49" i="15" s="1"/>
  <c r="U139" i="15" s="1"/>
  <c r="L49" i="15"/>
  <c r="L139" i="15" s="1"/>
  <c r="N50" i="15"/>
  <c r="N49" i="15" s="1"/>
  <c r="N139" i="15" s="1"/>
  <c r="G50" i="15"/>
  <c r="G49" i="15" s="1"/>
  <c r="S50" i="15"/>
  <c r="S49" i="15" s="1"/>
  <c r="S139" i="15" s="1"/>
  <c r="E50" i="15"/>
  <c r="E49" i="15" s="1"/>
  <c r="E139" i="15" s="1"/>
  <c r="G23" i="15" l="1"/>
  <c r="I23" i="15" s="1"/>
  <c r="I22" i="15" s="1"/>
  <c r="E22" i="15"/>
  <c r="I139" i="15" l="1"/>
  <c r="G139" i="15"/>
  <c r="G22" i="15"/>
</calcChain>
</file>

<file path=xl/sharedStrings.xml><?xml version="1.0" encoding="utf-8"?>
<sst xmlns="http://schemas.openxmlformats.org/spreadsheetml/2006/main" count="268" uniqueCount="195">
  <si>
    <t>Прогнозируемое поступление доходов бюджета МО "Устьянский муниципальный район" на 2020 год и плановый период 2021 и 2022 годов</t>
  </si>
  <si>
    <t>Наименование доходов</t>
  </si>
  <si>
    <t>Код бюджетной классификации Российской Федерации</t>
  </si>
  <si>
    <t>Сумма, рублей</t>
  </si>
  <si>
    <t>2020 год</t>
  </si>
  <si>
    <t>2021 год</t>
  </si>
  <si>
    <t>2022 год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</si>
  <si>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</si>
  <si>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</si>
  <si>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</si>
  <si>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</si>
  <si>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</si>
  <si>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</si>
  <si>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</si>
  <si>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</si>
  <si>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</si>
  <si>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</si>
  <si>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</si>
  <si>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</si>
  <si>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</si>
  <si>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</si>
  <si>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</si>
  <si>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</si>
  <si>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</si>
  <si>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</si>
  <si>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</si>
  <si>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</si>
  <si>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</si>
  <si>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</si>
  <si>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</si>
  <si>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</si>
  <si>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</si>
  <si>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</si>
  <si>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</si>
  <si>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</si>
  <si>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</si>
  <si>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</si>
  <si>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Платежи от государственных и муниципальных унитарных предприятий</t>
  </si>
  <si>
    <t>1 11 07000 05 0000120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</si>
  <si>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</si>
  <si>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</si>
  <si>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</si>
  <si>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</si>
  <si>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</si>
  <si>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</si>
  <si>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 xml:space="preserve">ДОХОДЫ ОТ ОКАЗАНИЯ ПЛАТНЫХ УСЛУГ И КОМПЕНСАЦИИ ЗАТРАТ </t>
  </si>
  <si>
    <t>1 13 00000 00 0000 000</t>
  </si>
  <si>
    <t>Доходы от оказания платных услуг (работ)</t>
  </si>
  <si>
    <t>1 13 01000 00 0000 130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</si>
  <si>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</si>
  <si>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</si>
  <si>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</si>
  <si>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</si>
  <si>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</si>
  <si>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</si>
  <si>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</si>
  <si>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</si>
  <si>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</si>
  <si>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</si>
  <si>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</si>
  <si>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</si>
  <si>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 xml:space="preserve">БЕЗВОЗМЕЗДНЫЕ ПОСТУПЛЕНИЯ ОТ ДРУГИХ БЮДЖЕТОВ БЮДЖЕТНОЙ СИСТЕМЫ РОССИЙСКОЙ ФЕДЕРАЦИИ
</t>
  </si>
  <si>
    <t>2 02 00000 00 0000 000</t>
  </si>
  <si>
    <t>Дотации бюджетам бюджетной системы Российской Федерации</t>
  </si>
  <si>
    <t>2 02 10000 00 0000 150</t>
  </si>
  <si>
    <t>Дотации бюджетам муниципальных районов на выравнивание бюджетной обеспеченности</t>
  </si>
  <si>
    <t>2 02 15001 05 0000 150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</si>
  <si>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</si>
  <si>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</si>
  <si>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</si>
  <si>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2 02 20216 05 0000 150</t>
  </si>
  <si>
    <t>Распределение субсидий бюджетам муниципальных образований Архангельской области на создание условий для обеспечения поселений и жителей городских округов услугами торговли на 2020 год и на плановый период 2021 и 2022 годов</t>
  </si>
  <si>
    <t>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2020 год</t>
  </si>
  <si>
    <t>Субсидии бюджетам муниципальных образований Архангельской области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интернате, на 2020 год и на плановый период 2021 и 2022 годов</t>
  </si>
  <si>
    <t>2 02 29999 05 0000 150</t>
  </si>
  <si>
    <t>Субсидии бюджетам муниципальных образований Архангельской области на развитие территориального общественного самоуправления в Архангельской области на 2020 год и на плановый период 2021 года</t>
  </si>
  <si>
    <t>Субсидии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типа), на 2020 год и на плановый период 2021 и 2022 годов</t>
  </si>
  <si>
    <t>Субсидии на софинансирование вопросов местного значения</t>
  </si>
  <si>
    <t xml:space="preserve">2 02 29999 05 0000 150 </t>
  </si>
  <si>
    <t>Субвенции бюджетам бюджетной системы Российской Федерации</t>
  </si>
  <si>
    <t>2 02 30000 00 0000 150</t>
  </si>
  <si>
    <t xml:space="preserve">Субвенция бюджетам муниципальных районов на осуществление государственных полномочий по расчету и предоставлению местным бюджетам поселений дотаций на выравнивание бюджетной обеспеченности поселений
</t>
  </si>
  <si>
    <t>2 02 30024 05 0000 150</t>
  </si>
  <si>
    <t>Единая субвенция бюджетам муниципальных образований Архангельской области и на 2020 год и на плановый период 2021 и 2022 годов</t>
  </si>
  <si>
    <t>Субвенции бюджетам бюджетам муниципальных образований Архангельской области на осуществление государственных полномочий в сфере охраны труда на 2020 год и на плановый период 2021 и 2022 годов</t>
  </si>
  <si>
    <t>Субвенции бюджетам муниципальных образований Архангельской области на оплату стоимости набора продуктов питания в оздоровительных лагерях с дневным пребыванием детей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</si>
  <si>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в сфере административных правонарушений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</si>
  <si>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на 2020 год и на плановый период 2021 и 2022 годов</t>
  </si>
  <si>
    <t>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2020 год и на плановый период 2021 и 2022 годов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</si>
  <si>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</si>
  <si>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просвещения Российской Федерации и Правительством Архангельской области на 2020 год и на плановый период
 2021 и 2022 годов</t>
  </si>
  <si>
    <t>2 02 35082 05 0000 150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</si>
  <si>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</si>
  <si>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</si>
  <si>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</si>
  <si>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2 02 35120 05 0000 150    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</si>
  <si>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на 2020 год и на плановый период 2021 и 2022 годов </t>
  </si>
  <si>
    <t>Субвенции бюджетам муниципальных образований Архангельской области на реализацию образовательных программ на 2020 год и на плановый период 2021 и 2022 годов</t>
  </si>
  <si>
    <t>2 02 39999 05 0000 150</t>
  </si>
  <si>
    <t>Иные межбюджетные трансферты</t>
  </si>
  <si>
    <t>2 04 00000 00 0000 000</t>
  </si>
  <si>
    <t>2 02 40014 05 0000 150</t>
  </si>
  <si>
    <t>Иные межбюджетных трансфертов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ветеранах", на 2020 год и на плановый период 2021 и 2022 годов</t>
  </si>
  <si>
    <t>2 02 49999 05 0000 150</t>
  </si>
  <si>
    <t>Прочие межбюджетные трансферты, передаваемые бюджетам муниципальных районов</t>
  </si>
  <si>
    <t>ПРОЧИЕ БЕЗВОЗМЕЗДНЫЕ ПОСТУПЛЕНИЯ</t>
  </si>
  <si>
    <t>2 07 00000 00 0000 000</t>
  </si>
  <si>
    <t xml:space="preserve">ВСЕГО ДОХОДОВ </t>
  </si>
  <si>
    <t>Субвенции бюджетам муниципальных образований Архангельской области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 работникам образовательных организаций в сельских населенных пунктах, рабочих поселках (поселках городского типа) на 2020 год и на плановый период 2021 и 2022 годов</t>
  </si>
  <si>
    <t>2 02 39998 05 0000 150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</si>
  <si>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</si>
  <si>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2 02 25555 05 0000 150</t>
  </si>
  <si>
    <t>Приложение № 4</t>
  </si>
  <si>
    <t>Изменения</t>
  </si>
  <si>
    <t>Приложение №_</t>
  </si>
  <si>
    <t xml:space="preserve">к решению сессии шестого созыва Собрания </t>
  </si>
  <si>
    <t>депутатов № 170 от 20 декабря 2019 года</t>
  </si>
  <si>
    <t>к решению сессии шестого созыва Собрания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</si>
  <si>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</si>
  <si>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(МО "Устьянский муниципальный район")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</si>
  <si>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(МО "Устьянский муниципальный район")</t>
  </si>
  <si>
    <t>2 02 20302 05 0000 150</t>
  </si>
  <si>
    <t>2 02 25097 05 0000 150</t>
  </si>
  <si>
    <t xml:space="preserve">Субсидии бюджетам МО на создание в общеобразовательных организациях,расположенных в сельской местности и малых городах,условий для занятий физической культурой и спортом </t>
  </si>
  <si>
    <t>2 02 25467 05 0000 150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</si>
  <si>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</si>
  <si>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2 02 25519 05 0000 150</t>
  </si>
  <si>
    <t>Субсидии бюджетам муниципальных районов на  государственную поддержку отрасли культуры (создание(реконструкция) и капитальный ремонт учреждений культурно-досугового типа в с/местности)</t>
  </si>
  <si>
    <t xml:space="preserve">Субсидии бюджетам муниципальных районов на  государственную поддержку отрасли культуры </t>
  </si>
  <si>
    <t>Субсидии бюджетам муниципальных районов на  государственную поддержку отрасли культуры (оснащение образ.учреждений культуры музык.инструментами и др.оборудованием для творчества)</t>
  </si>
  <si>
    <t>2 02 25576 05 0000 150</t>
  </si>
  <si>
    <t>Субсидии бюджетам муниципальных районов на  обеспечение комплексного развития сельских территорий (реконструкция здания прокуратуры  под д/библиотеку)</t>
  </si>
  <si>
    <t>Субсидии бюджетам муниципальных районов на  обеспечение комплексного развития сельских территорий (жилье на селе)</t>
  </si>
  <si>
    <t>Субсидии бюджетам муниципальных районов на  обеспечение комплексного развития сельских территорий (благоустройство территорий МО "Киземское")</t>
  </si>
  <si>
    <t>Субсидии бюджетам муниципальных районов на  обеспечение комплексного развития сельских территорий (строительство КОС)</t>
  </si>
  <si>
    <t>Субсидии бюджетам муниципальных районов на  обеспечение комплексного развития сельских территорий (кап.ремонтд/сада "Рябинушка")</t>
  </si>
  <si>
    <t>Субсидии бюджетам муниципальных районов на  реализацию мероприятий по улучшению жилищных условий граждан,проживающих на сельских территориях</t>
  </si>
  <si>
    <t>2 02 25497 05 0000 150</t>
  </si>
  <si>
    <t>Субсидии бюджету муниципального района на реализацию мероприятий по обеспечению жильем молодых семей (ФБ)</t>
  </si>
  <si>
    <t>Субсидии бюджету муниципального района на реализацию мероприятий по обеспечению жильем молодых семей (областной бюджет)</t>
  </si>
  <si>
    <t>2 02 30029 05 0000 150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</si>
  <si>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 на осуществление деятельности КРК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</si>
  <si>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на осуществление деятельности ГО и ЧС и профилактику терроризма</t>
  </si>
  <si>
    <t xml:space="preserve">   Межбюджетные трансферты,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</si>
  <si>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Средства,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</si>
  <si>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>Субсидии, передаваемые бюджетам муниципальных районов из бюджетов поселений на софинансирование мероприятий по приобретению контейнеров для накопления ТКО (от МО "Октябрьское")</t>
  </si>
  <si>
    <t xml:space="preserve">   Субсидии,  передаваемые бюджету МО на софинансирование программы "Формирование современной  городской среды" за счет средств бюджета МО "Октябрьское"</t>
  </si>
  <si>
    <t>Субсидии бюджетам муниципальных районов на софинансирование приобретения спортивного инвентаря и оборудования для муниципальных учрежедний физкультурно-спортивной направленности</t>
  </si>
  <si>
    <t>Субсидии бюджетам муниципальных районов на капитальный ремонт зданий дошкольных образовательных организаций</t>
  </si>
  <si>
    <t>Субсидии бюджетам муниципальных районов на обустройство объектов размещения твердых коммунальных отходов</t>
  </si>
  <si>
    <t>Субсидии бюджету МО на софинансирование мероприятий в сфере обращения с ТКО (создание площадок) (за счет средств МО "Октябрьское")</t>
  </si>
  <si>
    <t>Субсидия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</si>
  <si>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</t>
  </si>
  <si>
    <t>Субсидии бюджетам муниципальных районов 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создание мест (площадок) накопления (в том числе раздельного накопления) твердых коммунальных отходов (за счет остатков 2019 г.)</t>
  </si>
  <si>
    <t>Субсидии бюджетам муниципальных районовна реализацию мероприятий в сфере обращения с отходами производства и потребления, в том числе с твердыми коммунальными отходами в 2020 году Мероприятие - приобретение контейнеров (бункеров) для накопления твердых коммунальных отходов (за счет остатков 2019 г.)</t>
  </si>
  <si>
    <t xml:space="preserve">2 02 35469 05 0000 150    </t>
  </si>
  <si>
    <t>Субвенции бюджетам муниципальных районов на проведение Всероссийской переписи населения 2020 года</t>
  </si>
  <si>
    <t>Субсидии бюджетам муниципальных районов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</si>
  <si>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бюджетам муниципальных районов на обеспечение бесплатным горячим питанием обучающихся,осваивающих образовательные программы начального общего образования</t>
  </si>
  <si>
    <t>Субсидии бюджетам муниципальных районов на разработку проектно-сметной документации для строительства и реконструкции (модернизации) объектов питьевого водоснабжения</t>
  </si>
  <si>
    <t>Субсидии бюджетам муниципальных районов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 761 "О национальный стратегии действий в интересах детей на 2012-2017 годы"</t>
  </si>
  <si>
    <t>Субсидии бюджетам муниципальных районов на реализацию мероприятий по седействию трудоустройству несовершеннолетних граждан на территории АО</t>
  </si>
  <si>
    <t xml:space="preserve"> 2 02 27384 05 0000 150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</si>
  <si>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</si>
  <si>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Субсидии бюджетам муниципальных районов на повышение средней заработной платы  работников муниципальных учреждений культуры в целях реализации Указа Президента Российской Федерации от 7 мая 2012 г.№597 "О мероприятиях по реализации государственной политики"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</si>
  <si>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</si>
  <si>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2 18 60010 00 0000 150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</si>
  <si>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</si>
  <si>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2 19 60010 00 0000 150</t>
  </si>
  <si>
    <t>Субсидии бюджетам муниципальных районов на ремонт автомобильных дорог общего пользования местного значения в муниципальных районах и городских округах АО</t>
  </si>
  <si>
    <t xml:space="preserve">Субсидии бюджетам муниципальных районов на обеспечение уровня финансирования муниципальных организаций,осуществляющих  спортивную подготовку в соответствии с требованиями </t>
  </si>
  <si>
    <t>2 02 25081 05 0000 150</t>
  </si>
  <si>
    <t>Субсидии бюджетам муниципальных районов на строительство и реконструкцию (модернизацию) объектов питьевого водоснабжения (водопровод с.Шангалы)</t>
  </si>
  <si>
    <t>2 02 25 243 05 0000 150</t>
  </si>
  <si>
    <t>Субсидии бюджетам муниципальных районов на обустройство и модернизацию плоскосных спортивных сооружений</t>
  </si>
  <si>
    <t>Субсидии бюджетам муниципальных районов на оборудование  источников наружного противопожарного водоснабжения</t>
  </si>
  <si>
    <t>Субсидии бюджетам муниципальных районов на укрепление материально-технической базы муниципальных дошкольных образовательных организаций</t>
  </si>
  <si>
    <t>Субсидии на софинансирование работ по ремонту автомобильных дорог общего пользования местного значения (ул.Загородная,ул.Кашина)</t>
  </si>
  <si>
    <t>Субсидии на софинансирование работ по капитальному ремонту ул.Ленина (обустройство пешеходных переходов)</t>
  </si>
  <si>
    <t>Иные межбюджетные трансферты бюджету МО из бюджета поселения на осуществление дорожной деятельности в отношении автом.дорог местного значения в границах поселения за счет остатка акцизов 2015 г.</t>
  </si>
  <si>
    <t>Субсидии бюджетам муниципальных районов на реализацию мероприятий по модернизации муниципальных детских школ искусств по видам искусств</t>
  </si>
  <si>
    <t>2 02 25306 05 0000 150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</si>
  <si>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средств,поступивших от государственной корпорации-Фонда содействия реформированию жилищно-коммунального хозяйства 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</si>
  <si>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Российской Федерации </t>
  </si>
  <si>
    <t>Субсидии бюдетам муниципальных районов на оснащение образовательных организаций АО специальными транспортными средствами для перевозки детей</t>
  </si>
  <si>
    <t>Субсидии бюдетам муниципальных районов на укрепление материально-технической базы и развитие противопожарной инфраструктуры в муниципальных образовательных организациях (учреждениям общего образования)</t>
  </si>
  <si>
    <t>Иные межбюджетные трансферты бюджетам муниципальных образований на оказание содействия муниципальным образованиям АО в подготовке проведения общероссийского голосования по вопросу одобрения изменений в Конституцию РФ</t>
  </si>
  <si>
    <t>Субсидии бюджетам муниципальных районов на модернизацию нерегулируемых пешеходных переходов, светофорных объектов и установка светофорных объектов, пешеходных ограждений на автообильных дорогах общего пользования местного значения</t>
  </si>
  <si>
    <t>Субсидии бюджетам МО на капитальный ремонт зданий  муниципальных общеобразовательных организаций</t>
  </si>
  <si>
    <t>Субсидии бюджетам МО на  благоустройство территорий муниципальных образовательных организаций (учреждения общего образования)</t>
  </si>
  <si>
    <t xml:space="preserve">Субсидии бюджетам МО на реализацию муниципальных программ поддержки социально ориентированных некоммерческих организаций </t>
  </si>
  <si>
    <t>Приложение №3</t>
  </si>
  <si>
    <t>депутатов №237 от 26 июня 2020 года</t>
  </si>
  <si>
    <t>депутатов №203 от 24 апреля 2020 года</t>
  </si>
  <si>
    <t>депутатов №185 от 21 февраля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</si>
</sst>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76">
    <xf numFmtId="0" fontId="0" fillId="0" borderId="0" xfId="0"/>
    <xf numFmtId="4" fontId="6" fillId="2" borderId="0" xfId="0" applyNumberFormat="1" applyFont="1" applyFill="1" applyAlignment="1">
      <alignment horizontal="right" indent="1"/>
    </xf>
    <xf numFmtId="4" fontId="6" fillId="2" borderId="0" xfId="1" applyNumberFormat="1" applyFont="1" applyFill="1" applyBorder="1" applyAlignment="1">
      <alignment vertical="center"/>
    </xf>
    <xf numFmtId="4" fontId="6" fillId="2" borderId="0" xfId="1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4" fontId="6" fillId="2" borderId="2" xfId="0" applyNumberFormat="1" applyFont="1" applyFill="1" applyBorder="1" applyAlignment="1">
      <alignment horizontal="right" vertical="center" wrapText="1" indent="1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2" applyFont="1" applyFill="1"/>
    <xf numFmtId="0" fontId="4" fillId="2" borderId="0" xfId="0" applyFont="1" applyFill="1"/>
    <xf numFmtId="49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2" xfId="2" applyFont="1" applyFill="1" applyBorder="1" applyAlignment="1">
      <alignment horizontal="left" vertical="center" wrapText="1" indent="1"/>
    </xf>
    <xf numFmtId="49" fontId="6" fillId="2" borderId="2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/>
    <xf numFmtId="49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4" fontId="8" fillId="2" borderId="0" xfId="0" applyNumberFormat="1" applyFont="1" applyFill="1" applyAlignment="1">
      <alignment horizontal="right" indent="1"/>
    </xf>
    <xf numFmtId="4" fontId="6" fillId="2" borderId="2" xfId="0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left" vertical="center" wrapText="1"/>
    </xf>
    <xf numFmtId="4" fontId="5" fillId="2" borderId="0" xfId="0" applyNumberFormat="1" applyFont="1" applyFill="1" applyAlignment="1">
      <alignment horizontal="right" indent="1"/>
    </xf>
    <xf numFmtId="0" fontId="6" fillId="2" borderId="2" xfId="2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top" wrapText="1" indent="1"/>
    </xf>
    <xf numFmtId="0" fontId="6" fillId="2" borderId="2" xfId="0" applyNumberFormat="1" applyFont="1" applyFill="1" applyBorder="1" applyAlignment="1">
      <alignment horizontal="left" vertical="center" wrapText="1" indent="1"/>
    </xf>
    <xf numFmtId="0" fontId="6" fillId="2" borderId="2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center" wrapText="1"/>
    </xf>
    <xf numFmtId="4" fontId="6" fillId="2" borderId="2" xfId="2" applyNumberFormat="1" applyFont="1" applyFill="1" applyBorder="1" applyAlignment="1">
      <alignment horizontal="right" vertical="center" inden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2" applyFont="1" applyFill="1" applyBorder="1" applyAlignment="1">
      <alignment horizontal="left" vertical="top" wrapText="1"/>
    </xf>
    <xf numFmtId="49" fontId="6" fillId="2" borderId="2" xfId="2" applyNumberFormat="1" applyFont="1" applyFill="1" applyBorder="1" applyAlignment="1">
      <alignment horizontal="center" vertical="center"/>
    </xf>
    <xf numFmtId="4" fontId="6" fillId="2" borderId="2" xfId="2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6" fillId="0" borderId="2" xfId="0" applyFont="1" applyBorder="1" applyAlignment="1"/>
    <xf numFmtId="4" fontId="6" fillId="0" borderId="2" xfId="0" applyNumberFormat="1" applyFont="1" applyBorder="1" applyAlignment="1"/>
    <xf numFmtId="4" fontId="6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vertical="center"/>
    </xf>
    <xf numFmtId="4" fontId="6" fillId="2" borderId="0" xfId="1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2" borderId="3" xfId="0" applyFont="1" applyFill="1" applyBorder="1" applyAlignment="1">
      <alignment vertical="center"/>
    </xf>
    <xf numFmtId="0" fontId="0" fillId="2" borderId="0" xfId="0" applyFill="1" applyAlignment="1">
      <alignment horizontal="right"/>
    </xf>
    <xf numFmtId="0" fontId="0" fillId="2" borderId="0" xfId="0" applyFill="1" applyAlignment="1"/>
    <xf numFmtId="4" fontId="6" fillId="2" borderId="3" xfId="0" applyNumberFormat="1" applyFont="1" applyFill="1" applyBorder="1" applyAlignment="1">
      <alignment vertical="center"/>
    </xf>
    <xf numFmtId="0" fontId="0" fillId="2" borderId="0" xfId="0" applyFill="1" applyAlignment="1">
      <alignment horizontal="right"/>
    </xf>
    <xf numFmtId="0" fontId="0" fillId="0" borderId="2" xfId="0" applyBorder="1" applyAlignment="1"/>
    <xf numFmtId="0" fontId="4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0" fillId="2" borderId="0" xfId="0" applyFill="1" applyAlignment="1"/>
    <xf numFmtId="0" fontId="0" fillId="0" borderId="0" xfId="0" applyAlignment="1">
      <alignment horizontal="right" vertical="center"/>
    </xf>
  </cellXfs>
  <cellStyles count="5">
    <cellStyle name="Обычный" xfId="0" builtinId="0"/>
    <cellStyle name="Обычный 2" xfId="2"/>
    <cellStyle name="Обычный 3" xfId="3"/>
    <cellStyle name="Обычный_Приложение 5 - прогноз доходов" xfId="1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4"/>
  <sheetViews>
    <sheetView tabSelected="1" topLeftCell="A107" zoomScaleSheetLayoutView="100" workbookViewId="0">
      <selection activeCell="A86" sqref="A86"/>
    </sheetView>
  </sheetViews>
  <sheetFormatPr defaultColWidth="9.140625" defaultRowHeight="12.75" outlineLevelRow="1" x14ac:dyDescent="0.2"/>
  <cols>
    <col min="1" max="1" width="67.28515625" style="4" customWidth="1"/>
    <col min="2" max="2" width="21.28515625" style="5" customWidth="1"/>
    <col min="3" max="5" width="16.140625" style="1" hidden="1" customWidth="1"/>
    <col min="6" max="6" width="14.28515625" style="1" hidden="1" customWidth="1"/>
    <col min="7" max="7" width="17.140625" style="1" hidden="1" customWidth="1"/>
    <col min="8" max="8" width="14.85546875" style="1" hidden="1" customWidth="1"/>
    <col min="9" max="9" width="18" style="1" customWidth="1"/>
    <col min="10" max="13" width="17.140625" style="1" hidden="1" customWidth="1"/>
    <col min="14" max="14" width="17.140625" style="1" customWidth="1"/>
    <col min="15" max="15" width="17" style="1" hidden="1" customWidth="1"/>
    <col min="16" max="16" width="17.140625" style="1" hidden="1" customWidth="1"/>
    <col min="17" max="17" width="17" style="1" hidden="1" customWidth="1"/>
    <col min="18" max="18" width="17.140625" style="1" hidden="1" customWidth="1"/>
    <col min="19" max="19" width="17" style="1" hidden="1" customWidth="1"/>
    <col min="20" max="20" width="17.140625" style="1" hidden="1" customWidth="1"/>
    <col min="21" max="21" width="17" style="1" customWidth="1"/>
    <col min="22" max="16384" width="9.140625" style="4"/>
  </cols>
  <sheetData>
    <row r="1" spans="1:21" ht="12.75" customHeight="1" x14ac:dyDescent="0.2">
      <c r="A1" s="70" t="s">
        <v>191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  <c r="M1" s="74"/>
      <c r="N1" s="74"/>
      <c r="O1" s="74"/>
      <c r="P1" s="74"/>
      <c r="Q1" s="74"/>
      <c r="R1" s="71"/>
      <c r="S1" s="71"/>
      <c r="T1" s="71"/>
      <c r="U1" s="71"/>
    </row>
    <row r="2" spans="1:21" ht="12.75" customHeight="1" x14ac:dyDescent="0.2">
      <c r="A2" s="70" t="s">
        <v>115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  <c r="M2" s="74"/>
      <c r="N2" s="74"/>
      <c r="O2" s="74"/>
      <c r="P2" s="74"/>
      <c r="Q2" s="74"/>
      <c r="R2" s="71"/>
      <c r="S2" s="71"/>
      <c r="T2" s="71"/>
      <c r="U2" s="71"/>
    </row>
    <row r="3" spans="1:21" ht="12.75" customHeight="1" x14ac:dyDescent="0.2">
      <c r="A3" s="70" t="s">
        <v>192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4"/>
      <c r="M3" s="74"/>
      <c r="N3" s="74"/>
      <c r="O3" s="74"/>
      <c r="P3" s="74"/>
      <c r="Q3" s="74"/>
      <c r="R3" s="71"/>
      <c r="S3" s="71"/>
      <c r="T3" s="71"/>
      <c r="U3" s="71"/>
    </row>
    <row r="4" spans="1:21" ht="12.75" customHeight="1" x14ac:dyDescent="0.2">
      <c r="A4" s="55"/>
      <c r="B4" s="58"/>
      <c r="C4" s="58"/>
      <c r="D4" s="58"/>
      <c r="E4" s="58"/>
      <c r="F4" s="58"/>
      <c r="G4" s="58"/>
      <c r="H4" s="61"/>
      <c r="I4" s="58"/>
      <c r="J4" s="58"/>
      <c r="K4" s="58"/>
      <c r="L4" s="59"/>
      <c r="M4" s="58"/>
      <c r="N4" s="59"/>
      <c r="O4" s="59"/>
      <c r="P4" s="59"/>
      <c r="Q4" s="59"/>
      <c r="R4" s="56"/>
      <c r="S4" s="56"/>
      <c r="T4" s="59"/>
      <c r="U4" s="56"/>
    </row>
    <row r="5" spans="1:21" ht="12.75" customHeight="1" x14ac:dyDescent="0.2">
      <c r="A5" s="70" t="s">
        <v>114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4"/>
      <c r="M5" s="74"/>
      <c r="N5" s="74"/>
      <c r="O5" s="74"/>
      <c r="P5" s="74"/>
      <c r="Q5" s="74"/>
      <c r="R5" s="71"/>
      <c r="S5" s="71"/>
      <c r="T5" s="71"/>
      <c r="U5" s="71"/>
    </row>
    <row r="6" spans="1:21" ht="12.75" customHeight="1" x14ac:dyDescent="0.2">
      <c r="A6" s="70" t="s">
        <v>115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4"/>
      <c r="N6" s="74"/>
      <c r="O6" s="74"/>
      <c r="P6" s="74"/>
      <c r="Q6" s="74"/>
      <c r="R6" s="71"/>
      <c r="S6" s="71"/>
      <c r="T6" s="71"/>
      <c r="U6" s="71"/>
    </row>
    <row r="7" spans="1:21" ht="12.75" customHeight="1" x14ac:dyDescent="0.2">
      <c r="A7" s="70" t="s">
        <v>193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4"/>
      <c r="M7" s="74"/>
      <c r="N7" s="74"/>
      <c r="O7" s="74"/>
      <c r="P7" s="74"/>
      <c r="Q7" s="74"/>
      <c r="R7" s="71"/>
      <c r="S7" s="71"/>
      <c r="T7" s="71"/>
      <c r="U7" s="71"/>
    </row>
    <row r="8" spans="1:21" ht="12.75" customHeight="1" x14ac:dyDescent="0.2">
      <c r="A8" s="46"/>
      <c r="B8" s="47"/>
      <c r="C8" s="47"/>
      <c r="D8" s="47"/>
      <c r="E8" s="47"/>
      <c r="F8" s="47"/>
      <c r="G8" s="47"/>
      <c r="H8" s="61"/>
      <c r="I8" s="58"/>
      <c r="J8" s="47"/>
      <c r="K8" s="47"/>
      <c r="L8" s="48"/>
      <c r="M8" s="58"/>
      <c r="N8" s="59"/>
      <c r="O8" s="48"/>
      <c r="P8" s="48"/>
      <c r="Q8" s="48"/>
      <c r="R8" s="48"/>
      <c r="S8" s="48"/>
      <c r="T8" s="59"/>
      <c r="U8" s="59"/>
    </row>
    <row r="9" spans="1:21" ht="12.75" customHeight="1" x14ac:dyDescent="0.2">
      <c r="A9" s="70" t="s">
        <v>114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5"/>
      <c r="S9" s="75"/>
      <c r="T9" s="75"/>
      <c r="U9" s="75"/>
    </row>
    <row r="10" spans="1:21" ht="12.75" customHeight="1" x14ac:dyDescent="0.2">
      <c r="A10" s="70" t="s">
        <v>115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5"/>
      <c r="S10" s="75"/>
      <c r="T10" s="75"/>
      <c r="U10" s="75"/>
    </row>
    <row r="11" spans="1:21" ht="12.75" customHeight="1" x14ac:dyDescent="0.2">
      <c r="A11" s="70" t="s">
        <v>194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5"/>
      <c r="S11" s="75"/>
      <c r="T11" s="75"/>
      <c r="U11" s="75"/>
    </row>
    <row r="12" spans="1:21" ht="12.75" customHeight="1" x14ac:dyDescent="0.2">
      <c r="C12" s="3"/>
      <c r="L12" s="4"/>
      <c r="N12" s="4"/>
      <c r="O12" s="4"/>
      <c r="P12" s="4"/>
      <c r="Q12" s="4"/>
      <c r="R12" s="4"/>
      <c r="S12" s="4"/>
      <c r="T12" s="4"/>
      <c r="U12" s="4"/>
    </row>
    <row r="13" spans="1:21" ht="12.75" customHeight="1" x14ac:dyDescent="0.2">
      <c r="A13" s="70" t="s">
        <v>112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4"/>
      <c r="M13" s="74"/>
      <c r="N13" s="74"/>
      <c r="O13" s="74"/>
      <c r="P13" s="74"/>
      <c r="Q13" s="74"/>
      <c r="R13" s="71"/>
      <c r="S13" s="71"/>
      <c r="T13" s="71"/>
      <c r="U13" s="71"/>
    </row>
    <row r="14" spans="1:21" ht="12.75" customHeight="1" x14ac:dyDescent="0.2">
      <c r="A14" s="70" t="s">
        <v>117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4"/>
      <c r="M14" s="74"/>
      <c r="N14" s="74"/>
      <c r="O14" s="74"/>
      <c r="P14" s="74"/>
      <c r="Q14" s="74"/>
      <c r="R14" s="71"/>
      <c r="S14" s="71"/>
      <c r="T14" s="71"/>
      <c r="U14" s="71"/>
    </row>
    <row r="15" spans="1:21" ht="12.75" customHeight="1" x14ac:dyDescent="0.2">
      <c r="A15" s="70" t="s">
        <v>116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4"/>
      <c r="M15" s="74"/>
      <c r="N15" s="74"/>
      <c r="O15" s="74"/>
      <c r="P15" s="74"/>
      <c r="Q15" s="74"/>
      <c r="R15" s="71"/>
      <c r="S15" s="71"/>
      <c r="T15" s="71"/>
      <c r="U15" s="71"/>
    </row>
    <row r="16" spans="1:21" ht="12.75" customHeight="1" x14ac:dyDescent="0.2"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">
      <c r="A17" s="63" t="s">
        <v>0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45"/>
      <c r="Q17" s="45"/>
      <c r="R17" s="45"/>
      <c r="S17" s="45"/>
      <c r="T17" s="53"/>
      <c r="U17" s="53"/>
    </row>
    <row r="18" spans="1:21" ht="4.5" customHeight="1" x14ac:dyDescent="0.2"/>
    <row r="19" spans="1:21" x14ac:dyDescent="0.2">
      <c r="A19" s="64" t="s">
        <v>1</v>
      </c>
      <c r="B19" s="64" t="s">
        <v>2</v>
      </c>
      <c r="C19" s="66" t="s">
        <v>3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72"/>
      <c r="Q19" s="72"/>
      <c r="R19" s="72"/>
      <c r="S19" s="72"/>
      <c r="T19" s="68"/>
      <c r="U19" s="69"/>
    </row>
    <row r="20" spans="1:21" x14ac:dyDescent="0.2">
      <c r="A20" s="65"/>
      <c r="B20" s="65"/>
      <c r="C20" s="6" t="s">
        <v>4</v>
      </c>
      <c r="D20" s="6" t="s">
        <v>113</v>
      </c>
      <c r="E20" s="6" t="s">
        <v>4</v>
      </c>
      <c r="F20" s="6" t="s">
        <v>113</v>
      </c>
      <c r="G20" s="6" t="s">
        <v>4</v>
      </c>
      <c r="H20" s="6" t="s">
        <v>113</v>
      </c>
      <c r="I20" s="6" t="s">
        <v>4</v>
      </c>
      <c r="J20" s="6" t="s">
        <v>5</v>
      </c>
      <c r="K20" s="6" t="s">
        <v>113</v>
      </c>
      <c r="L20" s="6" t="s">
        <v>5</v>
      </c>
      <c r="M20" s="6" t="s">
        <v>113</v>
      </c>
      <c r="N20" s="6" t="s">
        <v>5</v>
      </c>
      <c r="O20" s="6" t="s">
        <v>6</v>
      </c>
      <c r="P20" s="6" t="s">
        <v>113</v>
      </c>
      <c r="Q20" s="6" t="s">
        <v>6</v>
      </c>
      <c r="R20" s="6" t="s">
        <v>113</v>
      </c>
      <c r="S20" s="6" t="s">
        <v>6</v>
      </c>
      <c r="T20" s="6" t="s">
        <v>113</v>
      </c>
      <c r="U20" s="6" t="s">
        <v>6</v>
      </c>
    </row>
    <row r="21" spans="1:21" x14ac:dyDescent="0.2">
      <c r="A21" s="7">
        <v>1</v>
      </c>
      <c r="B21" s="8">
        <v>2</v>
      </c>
      <c r="C21" s="9">
        <v>3</v>
      </c>
      <c r="D21" s="9"/>
      <c r="E21" s="9">
        <v>3</v>
      </c>
      <c r="F21" s="9"/>
      <c r="G21" s="9">
        <v>3</v>
      </c>
      <c r="H21" s="9"/>
      <c r="I21" s="9">
        <v>3</v>
      </c>
      <c r="J21" s="9">
        <v>4</v>
      </c>
      <c r="K21" s="9"/>
      <c r="L21" s="9">
        <v>4</v>
      </c>
      <c r="M21" s="9"/>
      <c r="N21" s="9">
        <v>4</v>
      </c>
      <c r="O21" s="9">
        <v>5</v>
      </c>
      <c r="P21" s="9"/>
      <c r="Q21" s="9">
        <v>5</v>
      </c>
      <c r="R21" s="9"/>
      <c r="S21" s="9">
        <v>5</v>
      </c>
      <c r="T21" s="9"/>
      <c r="U21" s="9">
        <v>5</v>
      </c>
    </row>
    <row r="22" spans="1:21" hidden="1" x14ac:dyDescent="0.2">
      <c r="A22" s="20"/>
      <c r="B22" s="21"/>
      <c r="C22" s="22">
        <f>263050904-C23</f>
        <v>0</v>
      </c>
      <c r="D22" s="22"/>
      <c r="E22" s="22">
        <f>263050904-E23</f>
        <v>0</v>
      </c>
      <c r="F22" s="22"/>
      <c r="G22" s="22">
        <f>263050904-G23</f>
        <v>0</v>
      </c>
      <c r="H22" s="22"/>
      <c r="I22" s="22">
        <f>263050904-I23</f>
        <v>0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3" spans="1:21" ht="26.25" customHeight="1" x14ac:dyDescent="0.2">
      <c r="A23" s="16" t="s">
        <v>7</v>
      </c>
      <c r="B23" s="23" t="s">
        <v>8</v>
      </c>
      <c r="C23" s="24">
        <f>C24+C26+C27+C31+C34+C40+C42+C45+C48</f>
        <v>263050904</v>
      </c>
      <c r="D23" s="24">
        <f>D24+D26+D27+D31+D34+D40+D42+D45+D48</f>
        <v>0</v>
      </c>
      <c r="E23" s="24">
        <f>SUM(C23:D23)</f>
        <v>263050904</v>
      </c>
      <c r="F23" s="24">
        <f>F24+F26+F27+F31+F34+F40+F42+F45+F48</f>
        <v>0</v>
      </c>
      <c r="G23" s="24">
        <f>SUM(E23:F23)</f>
        <v>263050904</v>
      </c>
      <c r="H23" s="24">
        <f>H24+H26+H27+H31+H34+H40+H42+H45+H48</f>
        <v>0</v>
      </c>
      <c r="I23" s="24">
        <f>SUM(G23:H23)</f>
        <v>263050904</v>
      </c>
      <c r="J23" s="24">
        <f>J24+J26+J27+J31+J34+J40+J42+J45+J48</f>
        <v>207717807</v>
      </c>
      <c r="K23" s="24"/>
      <c r="L23" s="24">
        <f>L24+L26+L27+L31+L34+L40+L42+L45+L48</f>
        <v>207717807</v>
      </c>
      <c r="M23" s="24"/>
      <c r="N23" s="24">
        <f>N24+N26+N27+N31+N34+N40+N42+N45+N48</f>
        <v>207717807</v>
      </c>
      <c r="O23" s="24">
        <f>O24+O26+O27+O31+O34+O40+O42+O45+O48</f>
        <v>205500771</v>
      </c>
      <c r="P23" s="24"/>
      <c r="Q23" s="24">
        <f>Q24+Q26+Q27+Q31+Q34+Q40+Q42+Q45+Q48</f>
        <v>205500771</v>
      </c>
      <c r="R23" s="24"/>
      <c r="S23" s="24">
        <f>S24+S26+S27+S31+S34+S40+S42+S45+S48</f>
        <v>205500771</v>
      </c>
      <c r="T23" s="24"/>
      <c r="U23" s="24">
        <f>U24+U26+U27+U31+U34+U40+U42+U45+U48</f>
        <v>205500771</v>
      </c>
    </row>
    <row r="24" spans="1:21" ht="18" customHeight="1" outlineLevel="1" x14ac:dyDescent="0.2">
      <c r="A24" s="15" t="s">
        <v>9</v>
      </c>
      <c r="B24" s="23" t="s">
        <v>10</v>
      </c>
      <c r="C24" s="14">
        <f>C25</f>
        <v>187071205</v>
      </c>
      <c r="D24" s="14">
        <f>D25</f>
        <v>0</v>
      </c>
      <c r="E24" s="14">
        <f t="shared" ref="E24:G136" si="0">SUM(C24:D24)</f>
        <v>187071205</v>
      </c>
      <c r="F24" s="14">
        <f>F25</f>
        <v>0</v>
      </c>
      <c r="G24" s="14">
        <f t="shared" si="0"/>
        <v>187071205</v>
      </c>
      <c r="H24" s="14">
        <f>H25</f>
        <v>0</v>
      </c>
      <c r="I24" s="14">
        <f t="shared" ref="I24:I48" si="1">SUM(G24:H24)</f>
        <v>187071205</v>
      </c>
      <c r="J24" s="14">
        <f>J25</f>
        <v>148547392</v>
      </c>
      <c r="K24" s="14"/>
      <c r="L24" s="14">
        <f>L25</f>
        <v>148547392</v>
      </c>
      <c r="M24" s="14"/>
      <c r="N24" s="14">
        <f>N25</f>
        <v>148547392</v>
      </c>
      <c r="O24" s="14">
        <f>O25</f>
        <v>151136251</v>
      </c>
      <c r="P24" s="14"/>
      <c r="Q24" s="14">
        <f>Q25</f>
        <v>151136251</v>
      </c>
      <c r="R24" s="14"/>
      <c r="S24" s="14">
        <f>S25</f>
        <v>151136251</v>
      </c>
      <c r="T24" s="14"/>
      <c r="U24" s="14">
        <f>U25</f>
        <v>151136251</v>
      </c>
    </row>
    <row r="25" spans="1:21" ht="15" customHeight="1" outlineLevel="1" x14ac:dyDescent="0.2">
      <c r="A25" s="17" t="s">
        <v>11</v>
      </c>
      <c r="B25" s="13" t="s">
        <v>12</v>
      </c>
      <c r="C25" s="14">
        <v>187071205</v>
      </c>
      <c r="D25" s="14"/>
      <c r="E25" s="14">
        <f t="shared" si="0"/>
        <v>187071205</v>
      </c>
      <c r="F25" s="14"/>
      <c r="G25" s="14">
        <f t="shared" si="0"/>
        <v>187071205</v>
      </c>
      <c r="H25" s="14"/>
      <c r="I25" s="14">
        <f t="shared" si="1"/>
        <v>187071205</v>
      </c>
      <c r="J25" s="14">
        <v>148547392</v>
      </c>
      <c r="K25" s="14"/>
      <c r="L25" s="14">
        <v>148547392</v>
      </c>
      <c r="M25" s="14"/>
      <c r="N25" s="14">
        <v>148547392</v>
      </c>
      <c r="O25" s="14">
        <v>151136251</v>
      </c>
      <c r="P25" s="14"/>
      <c r="Q25" s="14">
        <v>151136251</v>
      </c>
      <c r="R25" s="14"/>
      <c r="S25" s="14">
        <v>151136251</v>
      </c>
      <c r="T25" s="14"/>
      <c r="U25" s="14">
        <v>151136251</v>
      </c>
    </row>
    <row r="26" spans="1:21" ht="25.5" outlineLevel="1" x14ac:dyDescent="0.2">
      <c r="A26" s="25" t="s">
        <v>13</v>
      </c>
      <c r="B26" s="13" t="s">
        <v>14</v>
      </c>
      <c r="C26" s="14">
        <v>26808448</v>
      </c>
      <c r="D26" s="14"/>
      <c r="E26" s="14">
        <f t="shared" si="0"/>
        <v>26808448</v>
      </c>
      <c r="F26" s="14"/>
      <c r="G26" s="14">
        <f t="shared" si="0"/>
        <v>26808448</v>
      </c>
      <c r="H26" s="14"/>
      <c r="I26" s="14">
        <f t="shared" si="1"/>
        <v>26808448</v>
      </c>
      <c r="J26" s="14">
        <v>28355000</v>
      </c>
      <c r="K26" s="14"/>
      <c r="L26" s="14">
        <v>28355000</v>
      </c>
      <c r="M26" s="14"/>
      <c r="N26" s="14">
        <v>28355000</v>
      </c>
      <c r="O26" s="14">
        <v>30925000</v>
      </c>
      <c r="P26" s="14"/>
      <c r="Q26" s="14">
        <v>30925000</v>
      </c>
      <c r="R26" s="14"/>
      <c r="S26" s="14">
        <v>30925000</v>
      </c>
      <c r="T26" s="14"/>
      <c r="U26" s="14">
        <v>30925000</v>
      </c>
    </row>
    <row r="27" spans="1:21" ht="20.25" customHeight="1" outlineLevel="1" x14ac:dyDescent="0.2">
      <c r="A27" s="25" t="s">
        <v>15</v>
      </c>
      <c r="B27" s="13" t="s">
        <v>16</v>
      </c>
      <c r="C27" s="14">
        <f>SUM(C28:C30)</f>
        <v>24377936</v>
      </c>
      <c r="D27" s="14">
        <f>SUM(D28:D30)</f>
        <v>0</v>
      </c>
      <c r="E27" s="14">
        <f t="shared" si="0"/>
        <v>24377936</v>
      </c>
      <c r="F27" s="14">
        <f>SUM(F28:F30)</f>
        <v>0</v>
      </c>
      <c r="G27" s="14">
        <f t="shared" si="0"/>
        <v>24377936</v>
      </c>
      <c r="H27" s="14">
        <f>SUM(H28:H30)</f>
        <v>0</v>
      </c>
      <c r="I27" s="14">
        <f t="shared" si="1"/>
        <v>24377936</v>
      </c>
      <c r="J27" s="14">
        <f>SUM(J28:J30)</f>
        <v>5894000</v>
      </c>
      <c r="K27" s="14"/>
      <c r="L27" s="14">
        <f>SUM(L28:L30)</f>
        <v>5894000</v>
      </c>
      <c r="M27" s="14"/>
      <c r="N27" s="14">
        <f>SUM(N28:N30)</f>
        <v>5894000</v>
      </c>
      <c r="O27" s="14">
        <f>SUM(O28:O30)</f>
        <v>94000</v>
      </c>
      <c r="P27" s="14"/>
      <c r="Q27" s="14">
        <f>SUM(Q28:Q30)</f>
        <v>94000</v>
      </c>
      <c r="R27" s="14"/>
      <c r="S27" s="14">
        <f>SUM(S28:S30)</f>
        <v>94000</v>
      </c>
      <c r="T27" s="14"/>
      <c r="U27" s="14">
        <f>SUM(U28:U30)</f>
        <v>94000</v>
      </c>
    </row>
    <row r="28" spans="1:21" ht="15" customHeight="1" outlineLevel="1" x14ac:dyDescent="0.2">
      <c r="A28" s="17" t="s">
        <v>17</v>
      </c>
      <c r="B28" s="13" t="s">
        <v>18</v>
      </c>
      <c r="C28" s="14">
        <v>24251000</v>
      </c>
      <c r="D28" s="14"/>
      <c r="E28" s="14">
        <f t="shared" si="0"/>
        <v>24251000</v>
      </c>
      <c r="F28" s="14"/>
      <c r="G28" s="14">
        <f t="shared" si="0"/>
        <v>24251000</v>
      </c>
      <c r="H28" s="14"/>
      <c r="I28" s="14">
        <f t="shared" si="1"/>
        <v>24251000</v>
      </c>
      <c r="J28" s="14">
        <v>5800000</v>
      </c>
      <c r="K28" s="14"/>
      <c r="L28" s="14">
        <v>5800000</v>
      </c>
      <c r="M28" s="14"/>
      <c r="N28" s="14">
        <v>5800000</v>
      </c>
      <c r="O28" s="14">
        <v>0</v>
      </c>
      <c r="P28" s="14"/>
      <c r="Q28" s="14">
        <v>0</v>
      </c>
      <c r="R28" s="14"/>
      <c r="S28" s="14">
        <v>0</v>
      </c>
      <c r="T28" s="14"/>
      <c r="U28" s="14">
        <v>0</v>
      </c>
    </row>
    <row r="29" spans="1:21" ht="15" customHeight="1" outlineLevel="1" x14ac:dyDescent="0.2">
      <c r="A29" s="17" t="s">
        <v>19</v>
      </c>
      <c r="B29" s="13" t="s">
        <v>20</v>
      </c>
      <c r="C29" s="14">
        <v>4936</v>
      </c>
      <c r="D29" s="14"/>
      <c r="E29" s="14">
        <f t="shared" si="0"/>
        <v>4936</v>
      </c>
      <c r="F29" s="14"/>
      <c r="G29" s="14">
        <f t="shared" si="0"/>
        <v>4936</v>
      </c>
      <c r="H29" s="14"/>
      <c r="I29" s="14">
        <f t="shared" si="1"/>
        <v>4936</v>
      </c>
      <c r="J29" s="14">
        <v>5000</v>
      </c>
      <c r="K29" s="14"/>
      <c r="L29" s="14">
        <v>5000</v>
      </c>
      <c r="M29" s="14"/>
      <c r="N29" s="14">
        <v>5000</v>
      </c>
      <c r="O29" s="14">
        <v>5000</v>
      </c>
      <c r="P29" s="14"/>
      <c r="Q29" s="14">
        <v>5000</v>
      </c>
      <c r="R29" s="14"/>
      <c r="S29" s="14">
        <v>5000</v>
      </c>
      <c r="T29" s="14"/>
      <c r="U29" s="14">
        <v>5000</v>
      </c>
    </row>
    <row r="30" spans="1:21" ht="15" customHeight="1" outlineLevel="1" x14ac:dyDescent="0.2">
      <c r="A30" s="17" t="s">
        <v>21</v>
      </c>
      <c r="B30" s="13" t="s">
        <v>22</v>
      </c>
      <c r="C30" s="14">
        <v>122000</v>
      </c>
      <c r="D30" s="14"/>
      <c r="E30" s="14">
        <f t="shared" si="0"/>
        <v>122000</v>
      </c>
      <c r="F30" s="14"/>
      <c r="G30" s="14">
        <f t="shared" si="0"/>
        <v>122000</v>
      </c>
      <c r="H30" s="14"/>
      <c r="I30" s="14">
        <f t="shared" si="1"/>
        <v>122000</v>
      </c>
      <c r="J30" s="14">
        <v>89000</v>
      </c>
      <c r="K30" s="14"/>
      <c r="L30" s="14">
        <v>89000</v>
      </c>
      <c r="M30" s="14"/>
      <c r="N30" s="14">
        <v>89000</v>
      </c>
      <c r="O30" s="14">
        <v>89000</v>
      </c>
      <c r="P30" s="14"/>
      <c r="Q30" s="14">
        <v>89000</v>
      </c>
      <c r="R30" s="14"/>
      <c r="S30" s="14">
        <v>89000</v>
      </c>
      <c r="T30" s="14"/>
      <c r="U30" s="14">
        <v>89000</v>
      </c>
    </row>
    <row r="31" spans="1:21" ht="20.25" customHeight="1" outlineLevel="1" x14ac:dyDescent="0.2">
      <c r="A31" s="25" t="s">
        <v>23</v>
      </c>
      <c r="B31" s="13" t="s">
        <v>24</v>
      </c>
      <c r="C31" s="14">
        <f>SUM(C32:C33)</f>
        <v>4447815</v>
      </c>
      <c r="D31" s="14">
        <f>SUM(D32:D33)</f>
        <v>0</v>
      </c>
      <c r="E31" s="14">
        <f t="shared" si="0"/>
        <v>4447815</v>
      </c>
      <c r="F31" s="14">
        <f>SUM(F32:F33)</f>
        <v>0</v>
      </c>
      <c r="G31" s="14">
        <f t="shared" si="0"/>
        <v>4447815</v>
      </c>
      <c r="H31" s="14">
        <f>SUM(H32:H33)</f>
        <v>0</v>
      </c>
      <c r="I31" s="14">
        <f t="shared" si="1"/>
        <v>4447815</v>
      </c>
      <c r="J31" s="14">
        <f>SUM(J32:J33)</f>
        <v>4447815</v>
      </c>
      <c r="K31" s="14"/>
      <c r="L31" s="14">
        <f>SUM(L32:L33)</f>
        <v>4447815</v>
      </c>
      <c r="M31" s="14"/>
      <c r="N31" s="14">
        <f>SUM(N32:N33)</f>
        <v>4447815</v>
      </c>
      <c r="O31" s="14">
        <f>SUM(O32:O33)</f>
        <v>4447815</v>
      </c>
      <c r="P31" s="14"/>
      <c r="Q31" s="14">
        <f>SUM(Q32:Q33)</f>
        <v>4447815</v>
      </c>
      <c r="R31" s="14"/>
      <c r="S31" s="14">
        <f>SUM(S32:S33)</f>
        <v>4447815</v>
      </c>
      <c r="T31" s="14"/>
      <c r="U31" s="14">
        <f>SUM(U32:U33)</f>
        <v>4447815</v>
      </c>
    </row>
    <row r="32" spans="1:21" ht="27.75" customHeight="1" outlineLevel="1" x14ac:dyDescent="0.2">
      <c r="A32" s="17" t="s">
        <v>25</v>
      </c>
      <c r="B32" s="13" t="s">
        <v>26</v>
      </c>
      <c r="C32" s="14">
        <v>3261000</v>
      </c>
      <c r="D32" s="14"/>
      <c r="E32" s="14">
        <f t="shared" si="0"/>
        <v>3261000</v>
      </c>
      <c r="F32" s="14"/>
      <c r="G32" s="14">
        <f t="shared" si="0"/>
        <v>3261000</v>
      </c>
      <c r="H32" s="14"/>
      <c r="I32" s="14">
        <f t="shared" si="1"/>
        <v>3261000</v>
      </c>
      <c r="J32" s="14">
        <v>3261001</v>
      </c>
      <c r="K32" s="14"/>
      <c r="L32" s="14">
        <v>3261001</v>
      </c>
      <c r="M32" s="14"/>
      <c r="N32" s="14">
        <v>3261001</v>
      </c>
      <c r="O32" s="14">
        <v>3261002</v>
      </c>
      <c r="P32" s="14"/>
      <c r="Q32" s="14">
        <v>3261002</v>
      </c>
      <c r="R32" s="14"/>
      <c r="S32" s="14">
        <v>3261002</v>
      </c>
      <c r="T32" s="14"/>
      <c r="U32" s="14">
        <v>3261002</v>
      </c>
    </row>
    <row r="33" spans="1:21" ht="31.5" customHeight="1" outlineLevel="1" x14ac:dyDescent="0.2">
      <c r="A33" s="17" t="s">
        <v>27</v>
      </c>
      <c r="B33" s="13" t="s">
        <v>28</v>
      </c>
      <c r="C33" s="14">
        <v>1186815</v>
      </c>
      <c r="D33" s="14"/>
      <c r="E33" s="14">
        <f t="shared" si="0"/>
        <v>1186815</v>
      </c>
      <c r="F33" s="14"/>
      <c r="G33" s="14">
        <f t="shared" si="0"/>
        <v>1186815</v>
      </c>
      <c r="H33" s="14"/>
      <c r="I33" s="14">
        <f t="shared" si="1"/>
        <v>1186815</v>
      </c>
      <c r="J33" s="14">
        <v>1186814</v>
      </c>
      <c r="K33" s="14"/>
      <c r="L33" s="14">
        <v>1186814</v>
      </c>
      <c r="M33" s="14"/>
      <c r="N33" s="14">
        <v>1186814</v>
      </c>
      <c r="O33" s="14">
        <v>1186813</v>
      </c>
      <c r="P33" s="14"/>
      <c r="Q33" s="14">
        <v>1186813</v>
      </c>
      <c r="R33" s="14"/>
      <c r="S33" s="14">
        <v>1186813</v>
      </c>
      <c r="T33" s="14"/>
      <c r="U33" s="14">
        <v>1186813</v>
      </c>
    </row>
    <row r="34" spans="1:21" ht="25.5" outlineLevel="1" x14ac:dyDescent="0.2">
      <c r="A34" s="25" t="s">
        <v>29</v>
      </c>
      <c r="B34" s="13" t="s">
        <v>30</v>
      </c>
      <c r="C34" s="14">
        <f>SUM(C35:C39)</f>
        <v>16696000</v>
      </c>
      <c r="D34" s="14">
        <f>SUM(D35:D39)</f>
        <v>0</v>
      </c>
      <c r="E34" s="14">
        <f t="shared" si="0"/>
        <v>16696000</v>
      </c>
      <c r="F34" s="14">
        <f>SUM(F35:F39)</f>
        <v>0</v>
      </c>
      <c r="G34" s="14">
        <f t="shared" si="0"/>
        <v>16696000</v>
      </c>
      <c r="H34" s="14">
        <f>SUM(H35:H39)</f>
        <v>0</v>
      </c>
      <c r="I34" s="14">
        <f t="shared" si="1"/>
        <v>16696000</v>
      </c>
      <c r="J34" s="14">
        <f>SUM(J35:J39)</f>
        <v>17138800</v>
      </c>
      <c r="K34" s="14"/>
      <c r="L34" s="14">
        <f>SUM(L35:L39)</f>
        <v>17138800</v>
      </c>
      <c r="M34" s="14"/>
      <c r="N34" s="14">
        <f>SUM(N35:N39)</f>
        <v>17138800</v>
      </c>
      <c r="O34" s="14">
        <f>SUM(O35:O39)</f>
        <v>17138800</v>
      </c>
      <c r="P34" s="14"/>
      <c r="Q34" s="14">
        <f>SUM(Q35:Q39)</f>
        <v>17138800</v>
      </c>
      <c r="R34" s="14"/>
      <c r="S34" s="14">
        <f>SUM(S35:S39)</f>
        <v>17138800</v>
      </c>
      <c r="T34" s="14"/>
      <c r="U34" s="14">
        <f>SUM(U35:U39)</f>
        <v>17138800</v>
      </c>
    </row>
    <row r="35" spans="1:21" ht="30.75" customHeight="1" outlineLevel="1" x14ac:dyDescent="0.2">
      <c r="A35" s="17" t="s">
        <v>31</v>
      </c>
      <c r="B35" s="13" t="s">
        <v>32</v>
      </c>
      <c r="C35" s="14">
        <v>11400000</v>
      </c>
      <c r="D35" s="14"/>
      <c r="E35" s="14">
        <f t="shared" si="0"/>
        <v>11400000</v>
      </c>
      <c r="F35" s="14"/>
      <c r="G35" s="14">
        <f t="shared" si="0"/>
        <v>11400000</v>
      </c>
      <c r="H35" s="14"/>
      <c r="I35" s="14">
        <f t="shared" si="1"/>
        <v>11400000</v>
      </c>
      <c r="J35" s="14">
        <v>12000000</v>
      </c>
      <c r="K35" s="14"/>
      <c r="L35" s="14">
        <v>12000000</v>
      </c>
      <c r="M35" s="14"/>
      <c r="N35" s="14">
        <v>12000000</v>
      </c>
      <c r="O35" s="14">
        <v>12000000</v>
      </c>
      <c r="P35" s="14"/>
      <c r="Q35" s="14">
        <v>12000000</v>
      </c>
      <c r="R35" s="14"/>
      <c r="S35" s="14">
        <v>12000000</v>
      </c>
      <c r="T35" s="14"/>
      <c r="U35" s="14">
        <v>12000000</v>
      </c>
    </row>
    <row r="36" spans="1:21" ht="52.5" customHeight="1" outlineLevel="1" x14ac:dyDescent="0.2">
      <c r="A36" s="17" t="s">
        <v>33</v>
      </c>
      <c r="B36" s="13" t="s">
        <v>34</v>
      </c>
      <c r="C36" s="14">
        <f>347000</f>
        <v>347000</v>
      </c>
      <c r="D36" s="14"/>
      <c r="E36" s="14">
        <f t="shared" si="0"/>
        <v>347000</v>
      </c>
      <c r="F36" s="14"/>
      <c r="G36" s="14">
        <f t="shared" si="0"/>
        <v>347000</v>
      </c>
      <c r="H36" s="14"/>
      <c r="I36" s="14">
        <f t="shared" si="1"/>
        <v>347000</v>
      </c>
      <c r="J36" s="14">
        <v>800</v>
      </c>
      <c r="K36" s="14"/>
      <c r="L36" s="14">
        <v>800</v>
      </c>
      <c r="M36" s="14"/>
      <c r="N36" s="14">
        <v>800</v>
      </c>
      <c r="O36" s="14">
        <v>800</v>
      </c>
      <c r="P36" s="14"/>
      <c r="Q36" s="14">
        <v>800</v>
      </c>
      <c r="R36" s="14"/>
      <c r="S36" s="14">
        <v>800</v>
      </c>
      <c r="T36" s="14"/>
      <c r="U36" s="14">
        <v>800</v>
      </c>
    </row>
    <row r="37" spans="1:21" ht="27" customHeight="1" outlineLevel="1" x14ac:dyDescent="0.2">
      <c r="A37" s="17" t="s">
        <v>35</v>
      </c>
      <c r="B37" s="13" t="s">
        <v>36</v>
      </c>
      <c r="C37" s="14">
        <v>480000</v>
      </c>
      <c r="D37" s="14"/>
      <c r="E37" s="14">
        <f t="shared" si="0"/>
        <v>480000</v>
      </c>
      <c r="F37" s="14"/>
      <c r="G37" s="14">
        <f t="shared" si="0"/>
        <v>480000</v>
      </c>
      <c r="H37" s="14"/>
      <c r="I37" s="14">
        <f t="shared" si="1"/>
        <v>480000</v>
      </c>
      <c r="J37" s="14">
        <v>519000</v>
      </c>
      <c r="K37" s="14"/>
      <c r="L37" s="14">
        <v>519000</v>
      </c>
      <c r="M37" s="14"/>
      <c r="N37" s="14">
        <v>519000</v>
      </c>
      <c r="O37" s="14">
        <v>519000</v>
      </c>
      <c r="P37" s="14"/>
      <c r="Q37" s="14">
        <v>519000</v>
      </c>
      <c r="R37" s="14"/>
      <c r="S37" s="14">
        <v>519000</v>
      </c>
      <c r="T37" s="14"/>
      <c r="U37" s="14">
        <v>519000</v>
      </c>
    </row>
    <row r="38" spans="1:21" ht="18.75" customHeight="1" outlineLevel="1" x14ac:dyDescent="0.2">
      <c r="A38" s="17" t="s">
        <v>37</v>
      </c>
      <c r="B38" s="13" t="s">
        <v>38</v>
      </c>
      <c r="C38" s="14">
        <v>50000</v>
      </c>
      <c r="D38" s="14"/>
      <c r="E38" s="14">
        <f t="shared" si="0"/>
        <v>50000</v>
      </c>
      <c r="F38" s="14"/>
      <c r="G38" s="14">
        <f t="shared" si="0"/>
        <v>50000</v>
      </c>
      <c r="H38" s="14"/>
      <c r="I38" s="14">
        <f t="shared" si="1"/>
        <v>50000</v>
      </c>
      <c r="J38" s="14">
        <v>0</v>
      </c>
      <c r="K38" s="14"/>
      <c r="L38" s="14">
        <v>0</v>
      </c>
      <c r="M38" s="14"/>
      <c r="N38" s="14">
        <v>0</v>
      </c>
      <c r="O38" s="14">
        <v>0</v>
      </c>
      <c r="P38" s="14"/>
      <c r="Q38" s="14">
        <v>0</v>
      </c>
      <c r="R38" s="14"/>
      <c r="S38" s="14">
        <v>0</v>
      </c>
      <c r="T38" s="14"/>
      <c r="U38" s="14">
        <v>0</v>
      </c>
    </row>
    <row r="39" spans="1:21" ht="60.75" customHeight="1" outlineLevel="1" x14ac:dyDescent="0.2">
      <c r="A39" s="17" t="s">
        <v>39</v>
      </c>
      <c r="B39" s="13" t="s">
        <v>40</v>
      </c>
      <c r="C39" s="14">
        <f>4300000+119000</f>
        <v>4419000</v>
      </c>
      <c r="D39" s="14"/>
      <c r="E39" s="14">
        <f t="shared" si="0"/>
        <v>4419000</v>
      </c>
      <c r="F39" s="14"/>
      <c r="G39" s="14">
        <f t="shared" si="0"/>
        <v>4419000</v>
      </c>
      <c r="H39" s="14"/>
      <c r="I39" s="14">
        <f t="shared" si="1"/>
        <v>4419000</v>
      </c>
      <c r="J39" s="14">
        <f>119000+4500000</f>
        <v>4619000</v>
      </c>
      <c r="K39" s="14"/>
      <c r="L39" s="14">
        <f>119000+4500000</f>
        <v>4619000</v>
      </c>
      <c r="M39" s="14"/>
      <c r="N39" s="14">
        <f>119000+4500000</f>
        <v>4619000</v>
      </c>
      <c r="O39" s="14">
        <f>119000+4500000</f>
        <v>4619000</v>
      </c>
      <c r="P39" s="14"/>
      <c r="Q39" s="14">
        <f>119000+4500000</f>
        <v>4619000</v>
      </c>
      <c r="R39" s="14"/>
      <c r="S39" s="14">
        <f>119000+4500000</f>
        <v>4619000</v>
      </c>
      <c r="T39" s="14"/>
      <c r="U39" s="14">
        <f>119000+4500000</f>
        <v>4619000</v>
      </c>
    </row>
    <row r="40" spans="1:21" ht="20.25" customHeight="1" outlineLevel="1" x14ac:dyDescent="0.2">
      <c r="A40" s="25" t="s">
        <v>41</v>
      </c>
      <c r="B40" s="13" t="s">
        <v>42</v>
      </c>
      <c r="C40" s="14">
        <f>C41</f>
        <v>430800</v>
      </c>
      <c r="D40" s="14">
        <f>D41</f>
        <v>0</v>
      </c>
      <c r="E40" s="14">
        <f t="shared" si="0"/>
        <v>430800</v>
      </c>
      <c r="F40" s="14">
        <f>F41</f>
        <v>0</v>
      </c>
      <c r="G40" s="14">
        <f t="shared" si="0"/>
        <v>430800</v>
      </c>
      <c r="H40" s="14">
        <f>H41</f>
        <v>0</v>
      </c>
      <c r="I40" s="14">
        <f t="shared" si="1"/>
        <v>430800</v>
      </c>
      <c r="J40" s="14">
        <f>J41</f>
        <v>430800</v>
      </c>
      <c r="K40" s="14"/>
      <c r="L40" s="14">
        <f>L41</f>
        <v>430800</v>
      </c>
      <c r="M40" s="14"/>
      <c r="N40" s="14">
        <f>N41</f>
        <v>430800</v>
      </c>
      <c r="O40" s="14">
        <f>O41</f>
        <v>430800</v>
      </c>
      <c r="P40" s="14"/>
      <c r="Q40" s="14">
        <f>Q41</f>
        <v>430800</v>
      </c>
      <c r="R40" s="14"/>
      <c r="S40" s="14">
        <f>S41</f>
        <v>430800</v>
      </c>
      <c r="T40" s="14"/>
      <c r="U40" s="14">
        <f>U41</f>
        <v>430800</v>
      </c>
    </row>
    <row r="41" spans="1:21" ht="15" customHeight="1" outlineLevel="1" x14ac:dyDescent="0.2">
      <c r="A41" s="17" t="s">
        <v>43</v>
      </c>
      <c r="B41" s="13" t="s">
        <v>44</v>
      </c>
      <c r="C41" s="14">
        <v>430800</v>
      </c>
      <c r="D41" s="14"/>
      <c r="E41" s="14">
        <f t="shared" si="0"/>
        <v>430800</v>
      </c>
      <c r="F41" s="14"/>
      <c r="G41" s="14">
        <f t="shared" si="0"/>
        <v>430800</v>
      </c>
      <c r="H41" s="14"/>
      <c r="I41" s="14">
        <f t="shared" si="1"/>
        <v>430800</v>
      </c>
      <c r="J41" s="14">
        <v>430800</v>
      </c>
      <c r="K41" s="14"/>
      <c r="L41" s="14">
        <v>430800</v>
      </c>
      <c r="M41" s="14"/>
      <c r="N41" s="14">
        <v>430800</v>
      </c>
      <c r="O41" s="14">
        <v>430800</v>
      </c>
      <c r="P41" s="14"/>
      <c r="Q41" s="14">
        <v>430800</v>
      </c>
      <c r="R41" s="14"/>
      <c r="S41" s="14">
        <v>430800</v>
      </c>
      <c r="T41" s="14"/>
      <c r="U41" s="14">
        <v>430800</v>
      </c>
    </row>
    <row r="42" spans="1:21" ht="21" customHeight="1" outlineLevel="1" x14ac:dyDescent="0.2">
      <c r="A42" s="25" t="s">
        <v>45</v>
      </c>
      <c r="B42" s="13" t="s">
        <v>46</v>
      </c>
      <c r="C42" s="14">
        <f>SUM(C43:C44)</f>
        <v>273000</v>
      </c>
      <c r="D42" s="14">
        <f>SUM(D43:D44)</f>
        <v>0</v>
      </c>
      <c r="E42" s="14">
        <f t="shared" si="0"/>
        <v>273000</v>
      </c>
      <c r="F42" s="14">
        <f>SUM(F43:F44)</f>
        <v>0</v>
      </c>
      <c r="G42" s="14">
        <f t="shared" si="0"/>
        <v>273000</v>
      </c>
      <c r="H42" s="14">
        <f>SUM(H43:H44)</f>
        <v>0</v>
      </c>
      <c r="I42" s="14">
        <f t="shared" si="1"/>
        <v>273000</v>
      </c>
      <c r="J42" s="14">
        <f>SUM(J43:J44)</f>
        <v>73000</v>
      </c>
      <c r="K42" s="14"/>
      <c r="L42" s="14">
        <f>SUM(L43:L44)</f>
        <v>73000</v>
      </c>
      <c r="M42" s="14"/>
      <c r="N42" s="14">
        <f>SUM(N43:N44)</f>
        <v>73000</v>
      </c>
      <c r="O42" s="14">
        <f>SUM(O43:O44)</f>
        <v>73000</v>
      </c>
      <c r="P42" s="14"/>
      <c r="Q42" s="14">
        <f>SUM(Q43:Q44)</f>
        <v>73000</v>
      </c>
      <c r="R42" s="14"/>
      <c r="S42" s="14">
        <f>SUM(S43:S44)</f>
        <v>73000</v>
      </c>
      <c r="T42" s="14"/>
      <c r="U42" s="14">
        <f>SUM(U43:U44)</f>
        <v>73000</v>
      </c>
    </row>
    <row r="43" spans="1:21" ht="15" customHeight="1" outlineLevel="1" x14ac:dyDescent="0.2">
      <c r="A43" s="17" t="s">
        <v>47</v>
      </c>
      <c r="B43" s="13" t="s">
        <v>48</v>
      </c>
      <c r="C43" s="14">
        <v>273000</v>
      </c>
      <c r="D43" s="14"/>
      <c r="E43" s="14">
        <f t="shared" si="0"/>
        <v>273000</v>
      </c>
      <c r="F43" s="14"/>
      <c r="G43" s="14">
        <f t="shared" si="0"/>
        <v>273000</v>
      </c>
      <c r="H43" s="14"/>
      <c r="I43" s="14">
        <f t="shared" si="1"/>
        <v>273000</v>
      </c>
      <c r="J43" s="14">
        <v>73000</v>
      </c>
      <c r="K43" s="14"/>
      <c r="L43" s="14">
        <v>73000</v>
      </c>
      <c r="M43" s="14"/>
      <c r="N43" s="14">
        <v>73000</v>
      </c>
      <c r="O43" s="14">
        <v>73000</v>
      </c>
      <c r="P43" s="14"/>
      <c r="Q43" s="14">
        <v>73000</v>
      </c>
      <c r="R43" s="14"/>
      <c r="S43" s="14">
        <v>73000</v>
      </c>
      <c r="T43" s="14"/>
      <c r="U43" s="14">
        <v>73000</v>
      </c>
    </row>
    <row r="44" spans="1:21" ht="15" customHeight="1" outlineLevel="1" x14ac:dyDescent="0.2">
      <c r="A44" s="17" t="s">
        <v>49</v>
      </c>
      <c r="B44" s="13" t="s">
        <v>50</v>
      </c>
      <c r="C44" s="14">
        <v>0</v>
      </c>
      <c r="D44" s="14"/>
      <c r="E44" s="14">
        <f t="shared" si="0"/>
        <v>0</v>
      </c>
      <c r="F44" s="14"/>
      <c r="G44" s="14">
        <f t="shared" si="0"/>
        <v>0</v>
      </c>
      <c r="H44" s="14"/>
      <c r="I44" s="14">
        <f t="shared" si="1"/>
        <v>0</v>
      </c>
      <c r="J44" s="14">
        <v>0</v>
      </c>
      <c r="K44" s="14"/>
      <c r="L44" s="14">
        <v>0</v>
      </c>
      <c r="M44" s="14"/>
      <c r="N44" s="14">
        <v>0</v>
      </c>
      <c r="O44" s="14">
        <v>0</v>
      </c>
      <c r="P44" s="14"/>
      <c r="Q44" s="14">
        <v>0</v>
      </c>
      <c r="R44" s="14"/>
      <c r="S44" s="14">
        <v>0</v>
      </c>
      <c r="T44" s="14"/>
      <c r="U44" s="14">
        <v>0</v>
      </c>
    </row>
    <row r="45" spans="1:21" ht="17.25" customHeight="1" outlineLevel="1" x14ac:dyDescent="0.2">
      <c r="A45" s="25" t="s">
        <v>51</v>
      </c>
      <c r="B45" s="13" t="s">
        <v>52</v>
      </c>
      <c r="C45" s="14">
        <f>SUM(C46:C47)</f>
        <v>1691700</v>
      </c>
      <c r="D45" s="14">
        <f>SUM(D46:D47)</f>
        <v>0</v>
      </c>
      <c r="E45" s="14">
        <f t="shared" si="0"/>
        <v>1691700</v>
      </c>
      <c r="F45" s="14">
        <f>SUM(F46:F47)</f>
        <v>0</v>
      </c>
      <c r="G45" s="14">
        <f t="shared" si="0"/>
        <v>1691700</v>
      </c>
      <c r="H45" s="14">
        <f>SUM(H46:H47)</f>
        <v>0</v>
      </c>
      <c r="I45" s="14">
        <f t="shared" si="1"/>
        <v>1691700</v>
      </c>
      <c r="J45" s="14">
        <f t="shared" ref="J45:O45" si="2">SUM(J46:J47)</f>
        <v>1577000</v>
      </c>
      <c r="K45" s="14"/>
      <c r="L45" s="14">
        <f t="shared" ref="L45:N45" si="3">SUM(L46:L47)</f>
        <v>1577000</v>
      </c>
      <c r="M45" s="14"/>
      <c r="N45" s="14">
        <f t="shared" si="3"/>
        <v>1577000</v>
      </c>
      <c r="O45" s="14">
        <f t="shared" si="2"/>
        <v>1105</v>
      </c>
      <c r="P45" s="14"/>
      <c r="Q45" s="14">
        <f t="shared" ref="Q45:S45" si="4">SUM(Q46:Q47)</f>
        <v>1105</v>
      </c>
      <c r="R45" s="14"/>
      <c r="S45" s="14">
        <f t="shared" si="4"/>
        <v>1105</v>
      </c>
      <c r="T45" s="14"/>
      <c r="U45" s="14">
        <f t="shared" ref="U45" si="5">SUM(U46:U47)</f>
        <v>1105</v>
      </c>
    </row>
    <row r="46" spans="1:21" ht="52.5" customHeight="1" outlineLevel="1" x14ac:dyDescent="0.2">
      <c r="A46" s="17" t="s">
        <v>53</v>
      </c>
      <c r="B46" s="13" t="s">
        <v>54</v>
      </c>
      <c r="C46" s="14">
        <v>1619000</v>
      </c>
      <c r="D46" s="14"/>
      <c r="E46" s="14">
        <f t="shared" si="0"/>
        <v>1619000</v>
      </c>
      <c r="F46" s="14"/>
      <c r="G46" s="14">
        <f t="shared" si="0"/>
        <v>1619000</v>
      </c>
      <c r="H46" s="14"/>
      <c r="I46" s="14">
        <f t="shared" si="1"/>
        <v>1619000</v>
      </c>
      <c r="J46" s="14">
        <v>1577000</v>
      </c>
      <c r="K46" s="14"/>
      <c r="L46" s="14">
        <v>1577000</v>
      </c>
      <c r="M46" s="14"/>
      <c r="N46" s="14">
        <v>1577000</v>
      </c>
      <c r="O46" s="14">
        <v>1105</v>
      </c>
      <c r="P46" s="14"/>
      <c r="Q46" s="14">
        <v>1105</v>
      </c>
      <c r="R46" s="14"/>
      <c r="S46" s="14">
        <v>1105</v>
      </c>
      <c r="T46" s="14"/>
      <c r="U46" s="14">
        <v>1105</v>
      </c>
    </row>
    <row r="47" spans="1:21" ht="45.75" customHeight="1" outlineLevel="1" x14ac:dyDescent="0.2">
      <c r="A47" s="17" t="s">
        <v>55</v>
      </c>
      <c r="B47" s="13" t="s">
        <v>56</v>
      </c>
      <c r="C47" s="14">
        <v>72700</v>
      </c>
      <c r="D47" s="14"/>
      <c r="E47" s="14">
        <f t="shared" si="0"/>
        <v>72700</v>
      </c>
      <c r="F47" s="14"/>
      <c r="G47" s="14">
        <f t="shared" si="0"/>
        <v>72700</v>
      </c>
      <c r="H47" s="14"/>
      <c r="I47" s="14">
        <f t="shared" si="1"/>
        <v>72700</v>
      </c>
      <c r="J47" s="14">
        <v>0</v>
      </c>
      <c r="K47" s="14"/>
      <c r="L47" s="14">
        <v>0</v>
      </c>
      <c r="M47" s="14"/>
      <c r="N47" s="14">
        <v>0</v>
      </c>
      <c r="O47" s="14">
        <v>0</v>
      </c>
      <c r="P47" s="14"/>
      <c r="Q47" s="14">
        <v>0</v>
      </c>
      <c r="R47" s="14"/>
      <c r="S47" s="14">
        <v>0</v>
      </c>
      <c r="T47" s="14"/>
      <c r="U47" s="14">
        <v>0</v>
      </c>
    </row>
    <row r="48" spans="1:21" ht="20.25" customHeight="1" outlineLevel="1" x14ac:dyDescent="0.2">
      <c r="A48" s="17" t="s">
        <v>57</v>
      </c>
      <c r="B48" s="13" t="s">
        <v>58</v>
      </c>
      <c r="C48" s="14">
        <v>1254000</v>
      </c>
      <c r="D48" s="14"/>
      <c r="E48" s="14">
        <f t="shared" si="0"/>
        <v>1254000</v>
      </c>
      <c r="F48" s="14"/>
      <c r="G48" s="14">
        <f t="shared" si="0"/>
        <v>1254000</v>
      </c>
      <c r="H48" s="14"/>
      <c r="I48" s="14">
        <f t="shared" si="1"/>
        <v>1254000</v>
      </c>
      <c r="J48" s="14">
        <v>1254000</v>
      </c>
      <c r="K48" s="14"/>
      <c r="L48" s="14">
        <v>1254000</v>
      </c>
      <c r="M48" s="14"/>
      <c r="N48" s="14">
        <v>1254000</v>
      </c>
      <c r="O48" s="14">
        <v>1254000</v>
      </c>
      <c r="P48" s="14"/>
      <c r="Q48" s="14">
        <v>1254000</v>
      </c>
      <c r="R48" s="14"/>
      <c r="S48" s="14">
        <v>1254000</v>
      </c>
      <c r="T48" s="14"/>
      <c r="U48" s="14">
        <v>1254000</v>
      </c>
    </row>
    <row r="49" spans="1:21" s="10" customFormat="1" ht="21" customHeight="1" x14ac:dyDescent="0.2">
      <c r="A49" s="16" t="s">
        <v>59</v>
      </c>
      <c r="B49" s="23" t="s">
        <v>60</v>
      </c>
      <c r="C49" s="24">
        <f>C50+C136</f>
        <v>978714234.49000001</v>
      </c>
      <c r="D49" s="24">
        <f>D50+D136</f>
        <v>333421814.31999999</v>
      </c>
      <c r="E49" s="24">
        <f>E50+E136</f>
        <v>1312136048.8099999</v>
      </c>
      <c r="F49" s="24">
        <f>F50+F136+F137+F138</f>
        <v>63834721.149999999</v>
      </c>
      <c r="G49" s="24">
        <f>G50+G136+G137+G138</f>
        <v>1376970769.96</v>
      </c>
      <c r="H49" s="24">
        <f>H50+H136+H137+H138</f>
        <v>34926579.140000001</v>
      </c>
      <c r="I49" s="24">
        <f>I50+I136+I137+I138</f>
        <v>1411897349.0999999</v>
      </c>
      <c r="J49" s="24">
        <f t="shared" ref="J49:U49" si="6">J50+J136</f>
        <v>1197636742.73</v>
      </c>
      <c r="K49" s="24">
        <f t="shared" si="6"/>
        <v>295895335.54000002</v>
      </c>
      <c r="L49" s="24">
        <f t="shared" si="6"/>
        <v>1493532078.27</v>
      </c>
      <c r="M49" s="24">
        <f t="shared" si="6"/>
        <v>-70531955.180000007</v>
      </c>
      <c r="N49" s="24">
        <f t="shared" si="6"/>
        <v>1423000123.0899999</v>
      </c>
      <c r="O49" s="24">
        <f t="shared" si="6"/>
        <v>1749222671.52</v>
      </c>
      <c r="P49" s="24">
        <f t="shared" si="6"/>
        <v>17521548.330000002</v>
      </c>
      <c r="Q49" s="24">
        <f t="shared" si="6"/>
        <v>1766744219.8499999</v>
      </c>
      <c r="R49" s="24">
        <f t="shared" si="6"/>
        <v>222222222.22</v>
      </c>
      <c r="S49" s="24">
        <f t="shared" si="6"/>
        <v>1988966442.0699999</v>
      </c>
      <c r="T49" s="24">
        <f t="shared" si="6"/>
        <v>-141299182.34999999</v>
      </c>
      <c r="U49" s="24">
        <f t="shared" si="6"/>
        <v>1847667259.72</v>
      </c>
    </row>
    <row r="50" spans="1:21" ht="43.5" customHeight="1" x14ac:dyDescent="0.2">
      <c r="A50" s="17" t="s">
        <v>61</v>
      </c>
      <c r="B50" s="13" t="s">
        <v>62</v>
      </c>
      <c r="C50" s="14">
        <f t="shared" ref="C50:K50" si="7">C51+C53+C111+C127</f>
        <v>973182922.49000001</v>
      </c>
      <c r="D50" s="14">
        <f t="shared" si="7"/>
        <v>333421814.31999999</v>
      </c>
      <c r="E50" s="14">
        <f t="shared" si="7"/>
        <v>1306604736.8099999</v>
      </c>
      <c r="F50" s="14">
        <f t="shared" si="7"/>
        <v>59276717.75</v>
      </c>
      <c r="G50" s="14">
        <f t="shared" si="7"/>
        <v>1366881454.5599999</v>
      </c>
      <c r="H50" s="14">
        <f t="shared" si="7"/>
        <v>34926579.140000001</v>
      </c>
      <c r="I50" s="14">
        <f t="shared" si="7"/>
        <v>1401808033.6999998</v>
      </c>
      <c r="J50" s="14">
        <f t="shared" si="7"/>
        <v>1197636742.73</v>
      </c>
      <c r="K50" s="14">
        <f t="shared" si="7"/>
        <v>295895335.54000002</v>
      </c>
      <c r="L50" s="14">
        <f t="shared" ref="L50:L136" si="8">SUM(J50:K50)</f>
        <v>1493532078.27</v>
      </c>
      <c r="M50" s="14">
        <f>M51+M53+M111+M127</f>
        <v>-70531955.180000007</v>
      </c>
      <c r="N50" s="14">
        <f t="shared" ref="N50" si="9">SUM(L50:M50)</f>
        <v>1423000123.0899999</v>
      </c>
      <c r="O50" s="14">
        <f t="shared" ref="O50:U50" si="10">O51+O53+O111+O127</f>
        <v>1749222671.52</v>
      </c>
      <c r="P50" s="14">
        <f t="shared" si="10"/>
        <v>17521548.330000002</v>
      </c>
      <c r="Q50" s="14">
        <f t="shared" si="10"/>
        <v>1766744219.8499999</v>
      </c>
      <c r="R50" s="14">
        <f t="shared" si="10"/>
        <v>222222222.22</v>
      </c>
      <c r="S50" s="14">
        <f t="shared" si="10"/>
        <v>1988966442.0699999</v>
      </c>
      <c r="T50" s="14">
        <f t="shared" si="10"/>
        <v>-141299182.34999999</v>
      </c>
      <c r="U50" s="14">
        <f t="shared" si="10"/>
        <v>1847667259.72</v>
      </c>
    </row>
    <row r="51" spans="1:21" ht="18.75" customHeight="1" x14ac:dyDescent="0.2">
      <c r="A51" s="15" t="s">
        <v>63</v>
      </c>
      <c r="B51" s="13" t="s">
        <v>64</v>
      </c>
      <c r="C51" s="14">
        <f>C52</f>
        <v>48709400</v>
      </c>
      <c r="D51" s="14"/>
      <c r="E51" s="14">
        <f t="shared" si="0"/>
        <v>48709400</v>
      </c>
      <c r="F51" s="14"/>
      <c r="G51" s="14">
        <f>E51</f>
        <v>48709400</v>
      </c>
      <c r="H51" s="14"/>
      <c r="I51" s="14">
        <f>G51</f>
        <v>48709400</v>
      </c>
      <c r="J51" s="14">
        <f>J52</f>
        <v>38977200</v>
      </c>
      <c r="K51" s="14">
        <f t="shared" ref="K51:N51" si="11">K52</f>
        <v>0</v>
      </c>
      <c r="L51" s="14">
        <f t="shared" si="11"/>
        <v>38977200</v>
      </c>
      <c r="M51" s="14">
        <f t="shared" si="11"/>
        <v>0</v>
      </c>
      <c r="N51" s="14">
        <f t="shared" si="11"/>
        <v>38977200</v>
      </c>
      <c r="O51" s="14">
        <f>O52</f>
        <v>10600</v>
      </c>
      <c r="P51" s="14"/>
      <c r="Q51" s="14">
        <f t="shared" ref="Q51:Q136" si="12">SUM(O51:P51)</f>
        <v>10600</v>
      </c>
      <c r="R51" s="14"/>
      <c r="S51" s="14">
        <f t="shared" ref="S51:S52" si="13">SUM(Q51:R51)</f>
        <v>10600</v>
      </c>
      <c r="T51" s="14"/>
      <c r="U51" s="14">
        <f t="shared" ref="U51:U52" si="14">SUM(S51:T51)</f>
        <v>10600</v>
      </c>
    </row>
    <row r="52" spans="1:21" ht="33.75" customHeight="1" x14ac:dyDescent="0.2">
      <c r="A52" s="17" t="s">
        <v>65</v>
      </c>
      <c r="B52" s="13" t="s">
        <v>66</v>
      </c>
      <c r="C52" s="14">
        <v>48709400</v>
      </c>
      <c r="D52" s="14"/>
      <c r="E52" s="14">
        <f t="shared" si="0"/>
        <v>48709400</v>
      </c>
      <c r="F52" s="14"/>
      <c r="G52" s="14">
        <f t="shared" ref="G52:G54" si="15">E52</f>
        <v>48709400</v>
      </c>
      <c r="H52" s="14"/>
      <c r="I52" s="14">
        <f t="shared" ref="I52" si="16">G52</f>
        <v>48709400</v>
      </c>
      <c r="J52" s="14">
        <v>38977200</v>
      </c>
      <c r="K52" s="14"/>
      <c r="L52" s="14">
        <f t="shared" si="8"/>
        <v>38977200</v>
      </c>
      <c r="M52" s="14"/>
      <c r="N52" s="14">
        <f t="shared" ref="N52" si="17">SUM(L52:M52)</f>
        <v>38977200</v>
      </c>
      <c r="O52" s="14">
        <v>10600</v>
      </c>
      <c r="P52" s="14"/>
      <c r="Q52" s="14">
        <f t="shared" si="12"/>
        <v>10600</v>
      </c>
      <c r="R52" s="14"/>
      <c r="S52" s="14">
        <f t="shared" si="13"/>
        <v>10600</v>
      </c>
      <c r="T52" s="14"/>
      <c r="U52" s="14">
        <f t="shared" si="14"/>
        <v>10600</v>
      </c>
    </row>
    <row r="53" spans="1:21" ht="31.5" customHeight="1" x14ac:dyDescent="0.2">
      <c r="A53" s="15" t="s">
        <v>67</v>
      </c>
      <c r="B53" s="13" t="s">
        <v>68</v>
      </c>
      <c r="C53" s="14">
        <f>SUM(C54:C82)</f>
        <v>258895922.49000001</v>
      </c>
      <c r="D53" s="14">
        <f t="shared" ref="D53" si="18">SUM(D54:D82)</f>
        <v>332754147.98000002</v>
      </c>
      <c r="E53" s="14">
        <f>SUM(E54:E99)</f>
        <v>591650070.47000003</v>
      </c>
      <c r="F53" s="14">
        <f>SUM(F54:F102)</f>
        <v>41769999.57</v>
      </c>
      <c r="G53" s="14">
        <f>SUM(G54:G110)</f>
        <v>634420070.03999996</v>
      </c>
      <c r="H53" s="14">
        <f>SUM(H54:H110)</f>
        <v>34370236.369999997</v>
      </c>
      <c r="I53" s="14">
        <f>SUM(I54:I110)</f>
        <v>668790306.40999997</v>
      </c>
      <c r="J53" s="14">
        <f t="shared" ref="J53:O53" si="19">SUM(J54:J82)</f>
        <v>455259342.73000002</v>
      </c>
      <c r="K53" s="14">
        <f t="shared" si="19"/>
        <v>295402637.16000003</v>
      </c>
      <c r="L53" s="14">
        <f t="shared" si="19"/>
        <v>750661979.88999999</v>
      </c>
      <c r="M53" s="14">
        <f t="shared" si="19"/>
        <v>-70531955.180000007</v>
      </c>
      <c r="N53" s="14">
        <f t="shared" si="19"/>
        <v>680130024.71000004</v>
      </c>
      <c r="O53" s="14">
        <f t="shared" si="19"/>
        <v>1014107471.52</v>
      </c>
      <c r="P53" s="14">
        <f t="shared" ref="P53:S53" si="20">SUM(P54:P82)</f>
        <v>17019282.07</v>
      </c>
      <c r="Q53" s="14">
        <f t="shared" si="20"/>
        <v>1031126753.59</v>
      </c>
      <c r="R53" s="14">
        <f t="shared" si="20"/>
        <v>222222222.22</v>
      </c>
      <c r="S53" s="14">
        <f t="shared" si="20"/>
        <v>1253348975.8099999</v>
      </c>
      <c r="T53" s="14">
        <f t="shared" ref="T53:U53" si="21">SUM(T54:T82)</f>
        <v>-141299182.34999999</v>
      </c>
      <c r="U53" s="14">
        <f t="shared" si="21"/>
        <v>1112049793.46</v>
      </c>
    </row>
    <row r="54" spans="1:21" ht="63" customHeight="1" x14ac:dyDescent="0.2">
      <c r="A54" s="17" t="s">
        <v>69</v>
      </c>
      <c r="B54" s="13" t="s">
        <v>70</v>
      </c>
      <c r="C54" s="14">
        <v>5365800</v>
      </c>
      <c r="D54" s="14">
        <v>-50</v>
      </c>
      <c r="E54" s="14">
        <f t="shared" si="0"/>
        <v>5365750</v>
      </c>
      <c r="F54" s="14"/>
      <c r="G54" s="14">
        <f t="shared" si="15"/>
        <v>5365750</v>
      </c>
      <c r="H54" s="14"/>
      <c r="I54" s="14">
        <f t="shared" ref="I54" si="22">G54</f>
        <v>5365750</v>
      </c>
      <c r="J54" s="14">
        <v>5548000</v>
      </c>
      <c r="K54" s="14"/>
      <c r="L54" s="14">
        <f t="shared" si="8"/>
        <v>5548000</v>
      </c>
      <c r="M54" s="14"/>
      <c r="N54" s="14">
        <f t="shared" ref="N54:N56" si="23">SUM(L54:M54)</f>
        <v>5548000</v>
      </c>
      <c r="O54" s="14">
        <v>5769500</v>
      </c>
      <c r="P54" s="14"/>
      <c r="Q54" s="14">
        <f t="shared" si="12"/>
        <v>5769500</v>
      </c>
      <c r="R54" s="14"/>
      <c r="S54" s="14">
        <f t="shared" ref="S54:S56" si="24">SUM(Q54:R54)</f>
        <v>5769500</v>
      </c>
      <c r="T54" s="14"/>
      <c r="U54" s="14">
        <f t="shared" ref="U54:U56" si="25">SUM(S54:T54)</f>
        <v>5769500</v>
      </c>
    </row>
    <row r="55" spans="1:21" ht="66.599999999999994" customHeight="1" x14ac:dyDescent="0.2">
      <c r="A55" s="38" t="s">
        <v>119</v>
      </c>
      <c r="B55" s="13" t="s">
        <v>118</v>
      </c>
      <c r="C55" s="14">
        <v>0</v>
      </c>
      <c r="D55" s="14"/>
      <c r="E55" s="14">
        <f t="shared" si="0"/>
        <v>0</v>
      </c>
      <c r="F55" s="14"/>
      <c r="G55" s="14">
        <f>E55</f>
        <v>0</v>
      </c>
      <c r="H55" s="14"/>
      <c r="I55" s="14">
        <f>G55</f>
        <v>0</v>
      </c>
      <c r="J55" s="14">
        <v>97644600</v>
      </c>
      <c r="K55" s="14">
        <v>-4.33</v>
      </c>
      <c r="L55" s="14">
        <f t="shared" si="8"/>
        <v>97644595.670000002</v>
      </c>
      <c r="M55" s="14">
        <v>-69189560.670000002</v>
      </c>
      <c r="N55" s="14">
        <f t="shared" si="23"/>
        <v>28455035</v>
      </c>
      <c r="O55" s="14">
        <v>593818200</v>
      </c>
      <c r="P55" s="14">
        <v>-62.26</v>
      </c>
      <c r="Q55" s="14">
        <f t="shared" si="12"/>
        <v>593818137.74000001</v>
      </c>
      <c r="R55" s="14"/>
      <c r="S55" s="14">
        <f t="shared" si="24"/>
        <v>593818137.74000001</v>
      </c>
      <c r="T55" s="14">
        <v>-504673172.74000001</v>
      </c>
      <c r="U55" s="14">
        <f t="shared" si="25"/>
        <v>89144965</v>
      </c>
    </row>
    <row r="56" spans="1:21" ht="69.599999999999994" customHeight="1" x14ac:dyDescent="0.2">
      <c r="A56" s="38" t="s">
        <v>120</v>
      </c>
      <c r="B56" s="13" t="s">
        <v>121</v>
      </c>
      <c r="C56" s="14"/>
      <c r="D56" s="14"/>
      <c r="E56" s="14"/>
      <c r="F56" s="14"/>
      <c r="G56" s="14"/>
      <c r="H56" s="14"/>
      <c r="I56" s="14"/>
      <c r="J56" s="14">
        <v>1893100</v>
      </c>
      <c r="K56" s="14">
        <v>9.51</v>
      </c>
      <c r="L56" s="14">
        <f t="shared" si="8"/>
        <v>1893109.51</v>
      </c>
      <c r="M56" s="14">
        <v>-1342394.51</v>
      </c>
      <c r="N56" s="14">
        <f t="shared" si="23"/>
        <v>550715</v>
      </c>
      <c r="O56" s="14">
        <v>11512800</v>
      </c>
      <c r="P56" s="14">
        <v>0.63</v>
      </c>
      <c r="Q56" s="14">
        <f t="shared" si="12"/>
        <v>11512800.630000001</v>
      </c>
      <c r="R56" s="14"/>
      <c r="S56" s="14">
        <f t="shared" si="24"/>
        <v>11512800.630000001</v>
      </c>
      <c r="T56" s="14">
        <v>-9783515.6300000008</v>
      </c>
      <c r="U56" s="14">
        <f t="shared" si="25"/>
        <v>1729285</v>
      </c>
    </row>
    <row r="57" spans="1:21" ht="83.45" customHeight="1" x14ac:dyDescent="0.2">
      <c r="A57" s="36" t="s">
        <v>182</v>
      </c>
      <c r="B57" s="13" t="s">
        <v>118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32"/>
      <c r="Q57" s="14"/>
      <c r="R57" s="14"/>
      <c r="S57" s="14"/>
      <c r="T57" s="14">
        <v>361229801.24000001</v>
      </c>
      <c r="U57" s="14">
        <f>T57</f>
        <v>361229801.24000001</v>
      </c>
    </row>
    <row r="58" spans="1:21" ht="69.599999999999994" customHeight="1" x14ac:dyDescent="0.2">
      <c r="A58" s="36" t="s">
        <v>183</v>
      </c>
      <c r="B58" s="13" t="s">
        <v>121</v>
      </c>
      <c r="C58" s="62"/>
      <c r="D58" s="62"/>
      <c r="E58" s="62"/>
      <c r="F58" s="49"/>
      <c r="G58" s="49"/>
      <c r="H58" s="49"/>
      <c r="I58" s="49"/>
      <c r="J58" s="50"/>
      <c r="K58" s="50"/>
      <c r="L58" s="14"/>
      <c r="M58" s="51"/>
      <c r="N58" s="14"/>
      <c r="O58" s="51"/>
      <c r="P58" s="52"/>
      <c r="Q58" s="14"/>
      <c r="R58" s="50"/>
      <c r="S58" s="14"/>
      <c r="T58" s="51">
        <v>7003434.9199999999</v>
      </c>
      <c r="U58" s="14">
        <f>T58</f>
        <v>7003434.9199999999</v>
      </c>
    </row>
    <row r="59" spans="1:21" ht="42.6" customHeight="1" x14ac:dyDescent="0.2">
      <c r="A59" s="36" t="s">
        <v>170</v>
      </c>
      <c r="B59" s="13" t="s">
        <v>171</v>
      </c>
      <c r="C59" s="54"/>
      <c r="D59" s="54"/>
      <c r="E59" s="57"/>
      <c r="F59" s="54"/>
      <c r="G59" s="54"/>
      <c r="H59" s="60">
        <v>1465524</v>
      </c>
      <c r="I59" s="54">
        <f>H59</f>
        <v>1465524</v>
      </c>
      <c r="J59" s="54"/>
      <c r="K59" s="54"/>
      <c r="L59" s="57"/>
      <c r="M59" s="54"/>
      <c r="N59" s="57"/>
      <c r="O59" s="54"/>
      <c r="P59" s="54"/>
      <c r="Q59" s="57"/>
      <c r="R59" s="54"/>
      <c r="S59" s="57"/>
      <c r="T59" s="54"/>
      <c r="U59" s="57"/>
    </row>
    <row r="60" spans="1:21" ht="40.9" customHeight="1" x14ac:dyDescent="0.2">
      <c r="A60" s="38" t="s">
        <v>123</v>
      </c>
      <c r="B60" s="13" t="s">
        <v>122</v>
      </c>
      <c r="C60" s="14"/>
      <c r="D60" s="14">
        <v>11127171</v>
      </c>
      <c r="E60" s="14">
        <f t="shared" si="0"/>
        <v>11127171</v>
      </c>
      <c r="F60" s="14"/>
      <c r="G60" s="14">
        <f t="shared" ref="G60:G129" si="26">E60</f>
        <v>11127171</v>
      </c>
      <c r="H60" s="14"/>
      <c r="I60" s="14">
        <f t="shared" ref="I60:I73" si="27">G60</f>
        <v>11127171</v>
      </c>
      <c r="J60" s="14"/>
      <c r="K60" s="14"/>
      <c r="L60" s="14">
        <f t="shared" si="8"/>
        <v>0</v>
      </c>
      <c r="M60" s="14"/>
      <c r="N60" s="14">
        <f t="shared" ref="N60:N72" si="28">SUM(L60:M60)</f>
        <v>0</v>
      </c>
      <c r="O60" s="14"/>
      <c r="P60" s="14"/>
      <c r="Q60" s="14">
        <f t="shared" si="12"/>
        <v>0</v>
      </c>
      <c r="R60" s="14"/>
      <c r="S60" s="14">
        <f t="shared" ref="S60:S73" si="29">SUM(Q60:R60)</f>
        <v>0</v>
      </c>
      <c r="T60" s="14"/>
      <c r="U60" s="14">
        <f t="shared" ref="U60:U73" si="30">SUM(S60:T60)</f>
        <v>0</v>
      </c>
    </row>
    <row r="61" spans="1:21" ht="29.45" customHeight="1" x14ac:dyDescent="0.2">
      <c r="A61" s="36" t="s">
        <v>172</v>
      </c>
      <c r="B61" s="13" t="s">
        <v>173</v>
      </c>
      <c r="C61" s="14"/>
      <c r="D61" s="14"/>
      <c r="E61" s="14"/>
      <c r="F61" s="14"/>
      <c r="G61" s="14"/>
      <c r="H61" s="14">
        <v>13397959.199999999</v>
      </c>
      <c r="I61" s="14">
        <f>H61</f>
        <v>13397959.199999999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>
        <f t="shared" si="30"/>
        <v>0</v>
      </c>
    </row>
    <row r="62" spans="1:21" ht="29.45" customHeight="1" x14ac:dyDescent="0.2">
      <c r="A62" s="36" t="s">
        <v>180</v>
      </c>
      <c r="B62" s="13" t="s">
        <v>181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>
        <v>4924269.8600000003</v>
      </c>
      <c r="U62" s="14">
        <f t="shared" si="30"/>
        <v>4924269.8600000003</v>
      </c>
    </row>
    <row r="63" spans="1:21" ht="42" customHeight="1" x14ac:dyDescent="0.2">
      <c r="A63" s="38" t="s">
        <v>125</v>
      </c>
      <c r="B63" s="13" t="s">
        <v>124</v>
      </c>
      <c r="C63" s="14"/>
      <c r="D63" s="14"/>
      <c r="E63" s="14">
        <f t="shared" si="0"/>
        <v>0</v>
      </c>
      <c r="F63" s="14"/>
      <c r="G63" s="14">
        <f t="shared" si="26"/>
        <v>0</v>
      </c>
      <c r="H63" s="14"/>
      <c r="I63" s="14">
        <f t="shared" si="27"/>
        <v>0</v>
      </c>
      <c r="J63" s="14"/>
      <c r="K63" s="14">
        <v>1250000</v>
      </c>
      <c r="L63" s="14">
        <f t="shared" si="8"/>
        <v>1250000</v>
      </c>
      <c r="M63" s="14"/>
      <c r="N63" s="14">
        <f t="shared" si="28"/>
        <v>1250000</v>
      </c>
      <c r="O63" s="14"/>
      <c r="P63" s="14"/>
      <c r="Q63" s="14">
        <f t="shared" si="12"/>
        <v>0</v>
      </c>
      <c r="R63" s="14"/>
      <c r="S63" s="14">
        <f t="shared" si="29"/>
        <v>0</v>
      </c>
      <c r="T63" s="14"/>
      <c r="U63" s="14">
        <f t="shared" si="30"/>
        <v>0</v>
      </c>
    </row>
    <row r="64" spans="1:21" ht="29.45" customHeight="1" x14ac:dyDescent="0.2">
      <c r="A64" s="38" t="s">
        <v>138</v>
      </c>
      <c r="B64" s="13" t="s">
        <v>137</v>
      </c>
      <c r="C64" s="14"/>
      <c r="D64" s="14">
        <v>8806635.0099999998</v>
      </c>
      <c r="E64" s="14">
        <f t="shared" si="0"/>
        <v>8806635.0099999998</v>
      </c>
      <c r="F64" s="14"/>
      <c r="G64" s="14">
        <f t="shared" si="26"/>
        <v>8806635.0099999998</v>
      </c>
      <c r="H64" s="14">
        <v>178814.93</v>
      </c>
      <c r="I64" s="14">
        <f>G64+H64</f>
        <v>8985449.9399999995</v>
      </c>
      <c r="J64" s="14"/>
      <c r="K64" s="14"/>
      <c r="L64" s="14">
        <f t="shared" si="8"/>
        <v>0</v>
      </c>
      <c r="M64" s="14"/>
      <c r="N64" s="14">
        <f t="shared" si="28"/>
        <v>0</v>
      </c>
      <c r="O64" s="14"/>
      <c r="P64" s="14"/>
      <c r="Q64" s="14">
        <f t="shared" si="12"/>
        <v>0</v>
      </c>
      <c r="R64" s="14"/>
      <c r="S64" s="14">
        <f t="shared" si="29"/>
        <v>0</v>
      </c>
      <c r="T64" s="14"/>
      <c r="U64" s="14">
        <f t="shared" si="30"/>
        <v>0</v>
      </c>
    </row>
    <row r="65" spans="1:21" ht="28.15" customHeight="1" x14ac:dyDescent="0.2">
      <c r="A65" s="15" t="s">
        <v>128</v>
      </c>
      <c r="B65" s="13" t="s">
        <v>126</v>
      </c>
      <c r="C65" s="14"/>
      <c r="D65" s="14">
        <v>222222.22</v>
      </c>
      <c r="E65" s="14">
        <f t="shared" si="0"/>
        <v>222222.22</v>
      </c>
      <c r="F65" s="14"/>
      <c r="G65" s="14">
        <f t="shared" si="26"/>
        <v>222222.22</v>
      </c>
      <c r="H65" s="14"/>
      <c r="I65" s="14">
        <f t="shared" si="27"/>
        <v>222222.22</v>
      </c>
      <c r="J65" s="14"/>
      <c r="K65" s="14"/>
      <c r="L65" s="14">
        <f t="shared" si="8"/>
        <v>0</v>
      </c>
      <c r="M65" s="14"/>
      <c r="N65" s="14">
        <f t="shared" si="28"/>
        <v>0</v>
      </c>
      <c r="O65" s="14"/>
      <c r="P65" s="14"/>
      <c r="Q65" s="14">
        <f t="shared" si="12"/>
        <v>0</v>
      </c>
      <c r="R65" s="14"/>
      <c r="S65" s="14">
        <f t="shared" si="29"/>
        <v>0</v>
      </c>
      <c r="T65" s="14"/>
      <c r="U65" s="14">
        <f t="shared" si="30"/>
        <v>0</v>
      </c>
    </row>
    <row r="66" spans="1:21" ht="42" customHeight="1" x14ac:dyDescent="0.2">
      <c r="A66" s="15" t="s">
        <v>127</v>
      </c>
      <c r="B66" s="13" t="s">
        <v>126</v>
      </c>
      <c r="C66" s="14"/>
      <c r="D66" s="14"/>
      <c r="E66" s="14">
        <f t="shared" si="0"/>
        <v>0</v>
      </c>
      <c r="F66" s="14"/>
      <c r="G66" s="14">
        <f t="shared" si="26"/>
        <v>0</v>
      </c>
      <c r="H66" s="14"/>
      <c r="I66" s="14">
        <f t="shared" si="27"/>
        <v>0</v>
      </c>
      <c r="J66" s="14"/>
      <c r="K66" s="14">
        <v>2540624.5</v>
      </c>
      <c r="L66" s="14">
        <f t="shared" si="8"/>
        <v>2540624.5</v>
      </c>
      <c r="M66" s="14"/>
      <c r="N66" s="14">
        <f t="shared" si="28"/>
        <v>2540624.5</v>
      </c>
      <c r="O66" s="14"/>
      <c r="P66" s="14">
        <v>11415200</v>
      </c>
      <c r="Q66" s="14">
        <f t="shared" si="12"/>
        <v>11415200</v>
      </c>
      <c r="R66" s="14"/>
      <c r="S66" s="14">
        <f t="shared" si="29"/>
        <v>11415200</v>
      </c>
      <c r="T66" s="14"/>
      <c r="U66" s="14">
        <f t="shared" si="30"/>
        <v>11415200</v>
      </c>
    </row>
    <row r="67" spans="1:21" ht="42" customHeight="1" x14ac:dyDescent="0.2">
      <c r="A67" s="15" t="s">
        <v>129</v>
      </c>
      <c r="B67" s="13" t="s">
        <v>126</v>
      </c>
      <c r="C67" s="14"/>
      <c r="D67" s="14"/>
      <c r="E67" s="14">
        <f t="shared" ref="E67" si="31">SUM(C67:D67)</f>
        <v>0</v>
      </c>
      <c r="F67" s="14"/>
      <c r="G67" s="14">
        <f t="shared" si="26"/>
        <v>0</v>
      </c>
      <c r="H67" s="14"/>
      <c r="I67" s="14">
        <f t="shared" si="27"/>
        <v>0</v>
      </c>
      <c r="J67" s="14"/>
      <c r="K67" s="14">
        <v>3499139.47</v>
      </c>
      <c r="L67" s="14">
        <f t="shared" si="8"/>
        <v>3499139.47</v>
      </c>
      <c r="M67" s="14"/>
      <c r="N67" s="14">
        <f t="shared" si="28"/>
        <v>3499139.47</v>
      </c>
      <c r="O67" s="14"/>
      <c r="P67" s="14"/>
      <c r="Q67" s="14">
        <f t="shared" si="12"/>
        <v>0</v>
      </c>
      <c r="R67" s="14"/>
      <c r="S67" s="14">
        <f t="shared" si="29"/>
        <v>0</v>
      </c>
      <c r="T67" s="14"/>
      <c r="U67" s="14">
        <f t="shared" si="30"/>
        <v>0</v>
      </c>
    </row>
    <row r="68" spans="1:21" ht="47.25" customHeight="1" x14ac:dyDescent="0.2">
      <c r="A68" s="17" t="s">
        <v>110</v>
      </c>
      <c r="B68" s="14" t="s">
        <v>111</v>
      </c>
      <c r="C68" s="14">
        <v>6932622.4900000002</v>
      </c>
      <c r="D68" s="14"/>
      <c r="E68" s="14">
        <f t="shared" si="0"/>
        <v>6932622.4900000002</v>
      </c>
      <c r="F68" s="14"/>
      <c r="G68" s="14">
        <f t="shared" si="26"/>
        <v>6932622.4900000002</v>
      </c>
      <c r="H68" s="14"/>
      <c r="I68" s="14">
        <f t="shared" si="27"/>
        <v>6932622.4900000002</v>
      </c>
      <c r="J68" s="14">
        <v>7003943.7300000004</v>
      </c>
      <c r="K68" s="14"/>
      <c r="L68" s="14">
        <f t="shared" si="8"/>
        <v>7003943.7300000004</v>
      </c>
      <c r="M68" s="14"/>
      <c r="N68" s="14">
        <f t="shared" si="28"/>
        <v>7003943.7300000004</v>
      </c>
      <c r="O68" s="14">
        <v>7302292.5199999996</v>
      </c>
      <c r="P68" s="14"/>
      <c r="Q68" s="14">
        <f t="shared" si="12"/>
        <v>7302292.5199999996</v>
      </c>
      <c r="R68" s="14"/>
      <c r="S68" s="14">
        <f t="shared" si="29"/>
        <v>7302292.5199999996</v>
      </c>
      <c r="T68" s="14"/>
      <c r="U68" s="14">
        <f t="shared" si="30"/>
        <v>7302292.5199999996</v>
      </c>
    </row>
    <row r="69" spans="1:21" ht="31.15" customHeight="1" x14ac:dyDescent="0.2">
      <c r="A69" s="15" t="s">
        <v>135</v>
      </c>
      <c r="B69" s="14" t="s">
        <v>130</v>
      </c>
      <c r="C69" s="14"/>
      <c r="D69" s="14">
        <v>19834808.890000001</v>
      </c>
      <c r="E69" s="14">
        <f t="shared" si="0"/>
        <v>19834808.890000001</v>
      </c>
      <c r="F69" s="14"/>
      <c r="G69" s="14">
        <f t="shared" si="26"/>
        <v>19834808.890000001</v>
      </c>
      <c r="H69" s="14"/>
      <c r="I69" s="14">
        <f t="shared" si="27"/>
        <v>19834808.890000001</v>
      </c>
      <c r="J69" s="14"/>
      <c r="K69" s="14"/>
      <c r="L69" s="14">
        <f t="shared" si="8"/>
        <v>0</v>
      </c>
      <c r="M69" s="14"/>
      <c r="N69" s="14">
        <f t="shared" si="28"/>
        <v>0</v>
      </c>
      <c r="O69" s="14"/>
      <c r="P69" s="14"/>
      <c r="Q69" s="14">
        <f t="shared" si="12"/>
        <v>0</v>
      </c>
      <c r="R69" s="14"/>
      <c r="S69" s="14">
        <f t="shared" si="29"/>
        <v>0</v>
      </c>
      <c r="T69" s="14"/>
      <c r="U69" s="14">
        <f t="shared" si="30"/>
        <v>0</v>
      </c>
    </row>
    <row r="70" spans="1:21" ht="37.9" customHeight="1" x14ac:dyDescent="0.2">
      <c r="A70" s="15" t="s">
        <v>133</v>
      </c>
      <c r="B70" s="14" t="s">
        <v>130</v>
      </c>
      <c r="C70" s="14"/>
      <c r="D70" s="14">
        <v>650300</v>
      </c>
      <c r="E70" s="14">
        <f t="shared" si="0"/>
        <v>650300</v>
      </c>
      <c r="F70" s="14"/>
      <c r="G70" s="14">
        <f t="shared" si="26"/>
        <v>650300</v>
      </c>
      <c r="H70" s="14"/>
      <c r="I70" s="14">
        <f t="shared" si="27"/>
        <v>650300</v>
      </c>
      <c r="J70" s="14"/>
      <c r="K70" s="14"/>
      <c r="L70" s="14">
        <f t="shared" si="8"/>
        <v>0</v>
      </c>
      <c r="M70" s="14"/>
      <c r="N70" s="14">
        <f t="shared" si="28"/>
        <v>0</v>
      </c>
      <c r="O70" s="14"/>
      <c r="P70" s="14"/>
      <c r="Q70" s="14">
        <f t="shared" si="12"/>
        <v>0</v>
      </c>
      <c r="R70" s="14"/>
      <c r="S70" s="14">
        <f t="shared" si="29"/>
        <v>0</v>
      </c>
      <c r="T70" s="14"/>
      <c r="U70" s="14">
        <f t="shared" si="30"/>
        <v>0</v>
      </c>
    </row>
    <row r="71" spans="1:21" ht="28.15" customHeight="1" x14ac:dyDescent="0.2">
      <c r="A71" s="15" t="s">
        <v>132</v>
      </c>
      <c r="B71" s="14" t="s">
        <v>130</v>
      </c>
      <c r="C71" s="14"/>
      <c r="D71" s="14">
        <v>1140266.05</v>
      </c>
      <c r="E71" s="14">
        <f t="shared" si="0"/>
        <v>1140266.05</v>
      </c>
      <c r="F71" s="14"/>
      <c r="G71" s="14">
        <f t="shared" si="26"/>
        <v>1140266.05</v>
      </c>
      <c r="H71" s="14"/>
      <c r="I71" s="14">
        <f t="shared" si="27"/>
        <v>1140266.05</v>
      </c>
      <c r="J71" s="14"/>
      <c r="K71" s="14">
        <v>826973.96</v>
      </c>
      <c r="L71" s="14">
        <f t="shared" si="8"/>
        <v>826973.96</v>
      </c>
      <c r="M71" s="14"/>
      <c r="N71" s="14">
        <f t="shared" si="28"/>
        <v>826973.96</v>
      </c>
      <c r="O71" s="14"/>
      <c r="P71" s="14">
        <v>3730212.26</v>
      </c>
      <c r="Q71" s="14">
        <f t="shared" si="12"/>
        <v>3730212.26</v>
      </c>
      <c r="R71" s="14"/>
      <c r="S71" s="14">
        <f t="shared" si="29"/>
        <v>3730212.26</v>
      </c>
      <c r="T71" s="14"/>
      <c r="U71" s="14">
        <f t="shared" si="30"/>
        <v>3730212.26</v>
      </c>
    </row>
    <row r="72" spans="1:21" ht="48" customHeight="1" x14ac:dyDescent="0.2">
      <c r="A72" s="15" t="s">
        <v>131</v>
      </c>
      <c r="B72" s="14" t="s">
        <v>130</v>
      </c>
      <c r="C72" s="14"/>
      <c r="D72" s="14">
        <v>3685977.6</v>
      </c>
      <c r="E72" s="14">
        <f t="shared" si="0"/>
        <v>3685977.6</v>
      </c>
      <c r="F72" s="14"/>
      <c r="G72" s="14">
        <f t="shared" si="26"/>
        <v>3685977.6</v>
      </c>
      <c r="H72" s="14"/>
      <c r="I72" s="14">
        <f t="shared" si="27"/>
        <v>3685977.6</v>
      </c>
      <c r="J72" s="14"/>
      <c r="K72" s="14"/>
      <c r="L72" s="14">
        <f t="shared" si="8"/>
        <v>0</v>
      </c>
      <c r="M72" s="14"/>
      <c r="N72" s="14">
        <f t="shared" si="28"/>
        <v>0</v>
      </c>
      <c r="O72" s="14"/>
      <c r="P72" s="14"/>
      <c r="Q72" s="14">
        <f t="shared" si="12"/>
        <v>0</v>
      </c>
      <c r="R72" s="14"/>
      <c r="S72" s="14">
        <f t="shared" si="29"/>
        <v>0</v>
      </c>
      <c r="T72" s="14"/>
      <c r="U72" s="14">
        <f t="shared" si="30"/>
        <v>0</v>
      </c>
    </row>
    <row r="73" spans="1:21" ht="33.6" customHeight="1" x14ac:dyDescent="0.2">
      <c r="A73" s="15" t="s">
        <v>134</v>
      </c>
      <c r="B73" s="14" t="s">
        <v>130</v>
      </c>
      <c r="C73" s="14"/>
      <c r="D73" s="14">
        <v>285121249.99000001</v>
      </c>
      <c r="E73" s="14">
        <f t="shared" ref="E73" si="32">SUM(C73:D73)</f>
        <v>285121249.99000001</v>
      </c>
      <c r="F73" s="14"/>
      <c r="G73" s="14">
        <f t="shared" si="26"/>
        <v>285121249.99000001</v>
      </c>
      <c r="H73" s="14"/>
      <c r="I73" s="14">
        <f t="shared" si="27"/>
        <v>285121249.99000001</v>
      </c>
      <c r="J73" s="14"/>
      <c r="K73" s="14">
        <v>285121670</v>
      </c>
      <c r="L73" s="14">
        <f t="shared" ref="L73" si="33">SUM(J73:K73)</f>
        <v>285121670</v>
      </c>
      <c r="M73" s="14"/>
      <c r="N73" s="14">
        <f t="shared" ref="N73" si="34">SUM(L73:M73)</f>
        <v>285121670</v>
      </c>
      <c r="O73" s="14"/>
      <c r="P73" s="14"/>
      <c r="Q73" s="14">
        <f t="shared" ref="Q73" si="35">SUM(O73:P73)</f>
        <v>0</v>
      </c>
      <c r="R73" s="14"/>
      <c r="S73" s="14">
        <f t="shared" si="29"/>
        <v>0</v>
      </c>
      <c r="T73" s="14"/>
      <c r="U73" s="14">
        <f t="shared" si="30"/>
        <v>0</v>
      </c>
    </row>
    <row r="74" spans="1:21" ht="88.5" customHeight="1" x14ac:dyDescent="0.2">
      <c r="A74" s="37" t="s">
        <v>163</v>
      </c>
      <c r="B74" s="32" t="s">
        <v>162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>
        <v>222222222.22</v>
      </c>
      <c r="S74" s="14">
        <f>R74</f>
        <v>222222222.22</v>
      </c>
      <c r="T74" s="14"/>
      <c r="U74" s="14">
        <f>S74</f>
        <v>222222222.22</v>
      </c>
    </row>
    <row r="75" spans="1:21" ht="49.5" customHeight="1" x14ac:dyDescent="0.2">
      <c r="A75" s="17" t="s">
        <v>72</v>
      </c>
      <c r="B75" s="13" t="s">
        <v>74</v>
      </c>
      <c r="C75" s="14">
        <v>534400</v>
      </c>
      <c r="D75" s="14"/>
      <c r="E75" s="14">
        <f t="shared" si="0"/>
        <v>534400</v>
      </c>
      <c r="F75" s="14"/>
      <c r="G75" s="14">
        <f t="shared" si="26"/>
        <v>534400</v>
      </c>
      <c r="H75" s="14"/>
      <c r="I75" s="14">
        <f t="shared" ref="I75:I82" si="36">G75</f>
        <v>534400</v>
      </c>
      <c r="J75" s="14">
        <v>0</v>
      </c>
      <c r="K75" s="14"/>
      <c r="L75" s="14">
        <f t="shared" si="8"/>
        <v>0</v>
      </c>
      <c r="M75" s="14"/>
      <c r="N75" s="14">
        <f t="shared" ref="N75:N82" si="37">SUM(L75:M75)</f>
        <v>0</v>
      </c>
      <c r="O75" s="14">
        <v>0</v>
      </c>
      <c r="P75" s="14"/>
      <c r="Q75" s="14">
        <f t="shared" si="12"/>
        <v>0</v>
      </c>
      <c r="R75" s="14"/>
      <c r="S75" s="14">
        <f t="shared" ref="S75:S82" si="38">SUM(Q75:R75)</f>
        <v>0</v>
      </c>
      <c r="T75" s="14"/>
      <c r="U75" s="14">
        <f t="shared" ref="U75:U82" si="39">SUM(S75:T75)</f>
        <v>0</v>
      </c>
    </row>
    <row r="76" spans="1:21" ht="63" customHeight="1" x14ac:dyDescent="0.2">
      <c r="A76" s="17" t="s">
        <v>73</v>
      </c>
      <c r="B76" s="13" t="s">
        <v>74</v>
      </c>
      <c r="C76" s="14">
        <v>208700</v>
      </c>
      <c r="D76" s="14"/>
      <c r="E76" s="14">
        <f t="shared" si="0"/>
        <v>208700</v>
      </c>
      <c r="F76" s="14"/>
      <c r="G76" s="14">
        <f t="shared" si="26"/>
        <v>208700</v>
      </c>
      <c r="H76" s="14"/>
      <c r="I76" s="14">
        <f t="shared" si="36"/>
        <v>208700</v>
      </c>
      <c r="J76" s="14">
        <v>241200</v>
      </c>
      <c r="K76" s="14"/>
      <c r="L76" s="14">
        <f t="shared" si="8"/>
        <v>241200</v>
      </c>
      <c r="M76" s="14"/>
      <c r="N76" s="14">
        <f t="shared" si="37"/>
        <v>241200</v>
      </c>
      <c r="O76" s="14">
        <v>250900</v>
      </c>
      <c r="P76" s="14"/>
      <c r="Q76" s="14">
        <f t="shared" si="12"/>
        <v>250900</v>
      </c>
      <c r="R76" s="14"/>
      <c r="S76" s="14">
        <f t="shared" si="38"/>
        <v>250900</v>
      </c>
      <c r="T76" s="14"/>
      <c r="U76" s="14">
        <f t="shared" si="39"/>
        <v>250900</v>
      </c>
    </row>
    <row r="77" spans="1:21" ht="56.25" customHeight="1" x14ac:dyDescent="0.2">
      <c r="A77" s="17" t="s">
        <v>71</v>
      </c>
      <c r="B77" s="13" t="s">
        <v>74</v>
      </c>
      <c r="C77" s="14">
        <v>188300</v>
      </c>
      <c r="D77" s="14"/>
      <c r="E77" s="14">
        <f t="shared" si="0"/>
        <v>188300</v>
      </c>
      <c r="F77" s="14"/>
      <c r="G77" s="14">
        <f t="shared" si="26"/>
        <v>188300</v>
      </c>
      <c r="H77" s="14"/>
      <c r="I77" s="14">
        <f t="shared" si="36"/>
        <v>188300</v>
      </c>
      <c r="J77" s="14">
        <v>190700</v>
      </c>
      <c r="K77" s="14"/>
      <c r="L77" s="14">
        <f t="shared" si="8"/>
        <v>190700</v>
      </c>
      <c r="M77" s="14"/>
      <c r="N77" s="14">
        <f t="shared" si="37"/>
        <v>190700</v>
      </c>
      <c r="O77" s="14">
        <v>190300</v>
      </c>
      <c r="P77" s="14"/>
      <c r="Q77" s="14">
        <f t="shared" si="12"/>
        <v>190300</v>
      </c>
      <c r="R77" s="14"/>
      <c r="S77" s="14">
        <f t="shared" si="38"/>
        <v>190300</v>
      </c>
      <c r="T77" s="14"/>
      <c r="U77" s="14">
        <f t="shared" si="39"/>
        <v>190300</v>
      </c>
    </row>
    <row r="78" spans="1:21" ht="46.5" customHeight="1" x14ac:dyDescent="0.2">
      <c r="A78" s="17" t="s">
        <v>75</v>
      </c>
      <c r="B78" s="13" t="s">
        <v>74</v>
      </c>
      <c r="C78" s="14">
        <v>1361500</v>
      </c>
      <c r="D78" s="14"/>
      <c r="E78" s="14">
        <f t="shared" si="0"/>
        <v>1361500</v>
      </c>
      <c r="F78" s="14"/>
      <c r="G78" s="14">
        <f t="shared" si="26"/>
        <v>1361500</v>
      </c>
      <c r="H78" s="14"/>
      <c r="I78" s="14">
        <f t="shared" si="36"/>
        <v>1361500</v>
      </c>
      <c r="J78" s="14">
        <v>11300</v>
      </c>
      <c r="K78" s="14"/>
      <c r="L78" s="14">
        <f t="shared" si="8"/>
        <v>11300</v>
      </c>
      <c r="M78" s="14"/>
      <c r="N78" s="14">
        <f t="shared" si="37"/>
        <v>11300</v>
      </c>
      <c r="O78" s="14">
        <v>0</v>
      </c>
      <c r="P78" s="14"/>
      <c r="Q78" s="14">
        <f t="shared" si="12"/>
        <v>0</v>
      </c>
      <c r="R78" s="14"/>
      <c r="S78" s="14">
        <f t="shared" si="38"/>
        <v>0</v>
      </c>
      <c r="T78" s="14"/>
      <c r="U78" s="14">
        <f t="shared" si="39"/>
        <v>0</v>
      </c>
    </row>
    <row r="79" spans="1:21" ht="93.75" customHeight="1" x14ac:dyDescent="0.2">
      <c r="A79" s="17" t="s">
        <v>76</v>
      </c>
      <c r="B79" s="13" t="s">
        <v>74</v>
      </c>
      <c r="C79" s="14">
        <v>25700</v>
      </c>
      <c r="D79" s="14"/>
      <c r="E79" s="14">
        <f t="shared" si="0"/>
        <v>25700</v>
      </c>
      <c r="F79" s="14"/>
      <c r="G79" s="14">
        <f t="shared" si="26"/>
        <v>25700</v>
      </c>
      <c r="H79" s="14"/>
      <c r="I79" s="14">
        <f t="shared" si="36"/>
        <v>25700</v>
      </c>
      <c r="J79" s="14">
        <v>25800</v>
      </c>
      <c r="K79" s="14"/>
      <c r="L79" s="14">
        <f t="shared" si="8"/>
        <v>25800</v>
      </c>
      <c r="M79" s="14"/>
      <c r="N79" s="14">
        <f t="shared" si="37"/>
        <v>25800</v>
      </c>
      <c r="O79" s="14">
        <v>28300</v>
      </c>
      <c r="P79" s="14"/>
      <c r="Q79" s="14">
        <f t="shared" si="12"/>
        <v>28300</v>
      </c>
      <c r="R79" s="14"/>
      <c r="S79" s="14">
        <f t="shared" si="38"/>
        <v>28300</v>
      </c>
      <c r="T79" s="14"/>
      <c r="U79" s="14">
        <f t="shared" si="39"/>
        <v>28300</v>
      </c>
    </row>
    <row r="80" spans="1:21" s="11" customFormat="1" ht="16.5" customHeight="1" x14ac:dyDescent="0.2">
      <c r="A80" s="18" t="s">
        <v>77</v>
      </c>
      <c r="B80" s="19" t="s">
        <v>78</v>
      </c>
      <c r="C80" s="14">
        <v>244278900</v>
      </c>
      <c r="D80" s="14"/>
      <c r="E80" s="14">
        <f t="shared" si="0"/>
        <v>244278900</v>
      </c>
      <c r="F80" s="14"/>
      <c r="G80" s="14">
        <f t="shared" si="26"/>
        <v>244278900</v>
      </c>
      <c r="H80" s="14"/>
      <c r="I80" s="14">
        <f t="shared" si="36"/>
        <v>244278900</v>
      </c>
      <c r="J80" s="14">
        <v>342700699</v>
      </c>
      <c r="K80" s="14"/>
      <c r="L80" s="14">
        <f t="shared" si="8"/>
        <v>342700699</v>
      </c>
      <c r="M80" s="14"/>
      <c r="N80" s="14">
        <f t="shared" si="37"/>
        <v>342700699</v>
      </c>
      <c r="O80" s="14">
        <v>395235179</v>
      </c>
      <c r="P80" s="14"/>
      <c r="Q80" s="14">
        <f t="shared" si="12"/>
        <v>395235179</v>
      </c>
      <c r="R80" s="14"/>
      <c r="S80" s="14">
        <f t="shared" si="38"/>
        <v>395235179</v>
      </c>
      <c r="T80" s="14"/>
      <c r="U80" s="14">
        <f t="shared" si="39"/>
        <v>395235179</v>
      </c>
    </row>
    <row r="81" spans="1:21" s="11" customFormat="1" ht="28.15" customHeight="1" x14ac:dyDescent="0.2">
      <c r="A81" s="18" t="s">
        <v>136</v>
      </c>
      <c r="B81" s="19" t="s">
        <v>78</v>
      </c>
      <c r="C81" s="14"/>
      <c r="D81" s="14">
        <v>2119194.7200000002</v>
      </c>
      <c r="E81" s="14">
        <f t="shared" si="0"/>
        <v>2119194.7200000002</v>
      </c>
      <c r="F81" s="14"/>
      <c r="G81" s="14">
        <f t="shared" si="26"/>
        <v>2119194.7200000002</v>
      </c>
      <c r="H81" s="14"/>
      <c r="I81" s="14">
        <f t="shared" si="36"/>
        <v>2119194.7200000002</v>
      </c>
      <c r="J81" s="14"/>
      <c r="K81" s="14">
        <v>2164224.0499999998</v>
      </c>
      <c r="L81" s="14">
        <f t="shared" si="8"/>
        <v>2164224.0499999998</v>
      </c>
      <c r="M81" s="14"/>
      <c r="N81" s="14">
        <f t="shared" si="37"/>
        <v>2164224.0499999998</v>
      </c>
      <c r="O81" s="14"/>
      <c r="P81" s="14">
        <v>1873931.44</v>
      </c>
      <c r="Q81" s="14">
        <f t="shared" si="12"/>
        <v>1873931.44</v>
      </c>
      <c r="R81" s="14"/>
      <c r="S81" s="14">
        <f t="shared" si="38"/>
        <v>1873931.44</v>
      </c>
      <c r="T81" s="14"/>
      <c r="U81" s="14">
        <f t="shared" si="39"/>
        <v>1873931.44</v>
      </c>
    </row>
    <row r="82" spans="1:21" s="11" customFormat="1" ht="28.15" customHeight="1" x14ac:dyDescent="0.2">
      <c r="A82" s="39" t="s">
        <v>139</v>
      </c>
      <c r="B82" s="19" t="s">
        <v>78</v>
      </c>
      <c r="C82" s="14"/>
      <c r="D82" s="14">
        <v>46372.5</v>
      </c>
      <c r="E82" s="14">
        <f t="shared" si="0"/>
        <v>46372.5</v>
      </c>
      <c r="F82" s="14"/>
      <c r="G82" s="14">
        <f t="shared" si="26"/>
        <v>46372.5</v>
      </c>
      <c r="H82" s="14"/>
      <c r="I82" s="14">
        <f t="shared" si="36"/>
        <v>46372.5</v>
      </c>
      <c r="J82" s="14"/>
      <c r="K82" s="14"/>
      <c r="L82" s="14">
        <f t="shared" si="8"/>
        <v>0</v>
      </c>
      <c r="M82" s="14"/>
      <c r="N82" s="14">
        <f t="shared" si="37"/>
        <v>0</v>
      </c>
      <c r="O82" s="14"/>
      <c r="P82" s="14"/>
      <c r="Q82" s="14">
        <f t="shared" si="12"/>
        <v>0</v>
      </c>
      <c r="R82" s="14"/>
      <c r="S82" s="14">
        <f t="shared" si="38"/>
        <v>0</v>
      </c>
      <c r="T82" s="14"/>
      <c r="U82" s="14">
        <f t="shared" si="39"/>
        <v>0</v>
      </c>
    </row>
    <row r="83" spans="1:21" s="11" customFormat="1" ht="42.6" customHeight="1" x14ac:dyDescent="0.2">
      <c r="A83" s="33" t="s">
        <v>147</v>
      </c>
      <c r="B83" s="19" t="s">
        <v>78</v>
      </c>
      <c r="C83" s="14"/>
      <c r="D83" s="14"/>
      <c r="E83" s="14"/>
      <c r="F83" s="14">
        <v>350000</v>
      </c>
      <c r="G83" s="14">
        <f>E83+F83</f>
        <v>350000</v>
      </c>
      <c r="H83" s="14"/>
      <c r="I83" s="14">
        <f>G83+H83</f>
        <v>350000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</row>
    <row r="84" spans="1:21" s="11" customFormat="1" ht="36" customHeight="1" x14ac:dyDescent="0.2">
      <c r="A84" s="33" t="s">
        <v>148</v>
      </c>
      <c r="B84" s="19" t="s">
        <v>78</v>
      </c>
      <c r="C84" s="14"/>
      <c r="D84" s="14"/>
      <c r="E84" s="14"/>
      <c r="F84" s="14">
        <v>3714220.8</v>
      </c>
      <c r="G84" s="14">
        <f t="shared" ref="G84:G96" si="40">E84+F84</f>
        <v>3714220.8</v>
      </c>
      <c r="H84" s="14"/>
      <c r="I84" s="14">
        <f t="shared" ref="I84:I96" si="41">G84+H84</f>
        <v>3714220.8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</row>
    <row r="85" spans="1:21" s="11" customFormat="1" ht="29.45" customHeight="1" x14ac:dyDescent="0.2">
      <c r="A85" s="33" t="s">
        <v>149</v>
      </c>
      <c r="B85" s="19" t="s">
        <v>78</v>
      </c>
      <c r="C85" s="14"/>
      <c r="D85" s="14"/>
      <c r="E85" s="14"/>
      <c r="F85" s="14">
        <v>2714600</v>
      </c>
      <c r="G85" s="14">
        <f t="shared" si="40"/>
        <v>2714600</v>
      </c>
      <c r="H85" s="14"/>
      <c r="I85" s="14">
        <f t="shared" si="41"/>
        <v>2714600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</row>
    <row r="86" spans="1:21" s="11" customFormat="1" ht="56.45" customHeight="1" x14ac:dyDescent="0.2">
      <c r="A86" s="35" t="s">
        <v>151</v>
      </c>
      <c r="B86" s="19" t="s">
        <v>78</v>
      </c>
      <c r="C86" s="14"/>
      <c r="D86" s="14"/>
      <c r="E86" s="14"/>
      <c r="F86" s="14">
        <v>1737171.13</v>
      </c>
      <c r="G86" s="14">
        <f t="shared" si="40"/>
        <v>1737171.13</v>
      </c>
      <c r="H86" s="14"/>
      <c r="I86" s="14">
        <f t="shared" si="41"/>
        <v>1737171.13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</row>
    <row r="87" spans="1:21" s="11" customFormat="1" ht="65.25" customHeight="1" x14ac:dyDescent="0.2">
      <c r="A87" s="35" t="s">
        <v>152</v>
      </c>
      <c r="B87" s="19" t="s">
        <v>78</v>
      </c>
      <c r="C87" s="14"/>
      <c r="D87" s="14"/>
      <c r="E87" s="14"/>
      <c r="F87" s="14">
        <v>575046</v>
      </c>
      <c r="G87" s="14">
        <f t="shared" si="40"/>
        <v>575046</v>
      </c>
      <c r="H87" s="14"/>
      <c r="I87" s="14">
        <f t="shared" si="41"/>
        <v>575046</v>
      </c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</row>
    <row r="88" spans="1:21" s="11" customFormat="1" ht="68.25" customHeight="1" x14ac:dyDescent="0.2">
      <c r="A88" s="35" t="s">
        <v>153</v>
      </c>
      <c r="B88" s="19" t="s">
        <v>78</v>
      </c>
      <c r="C88" s="14"/>
      <c r="D88" s="14"/>
      <c r="E88" s="14"/>
      <c r="F88" s="14">
        <v>835634.86</v>
      </c>
      <c r="G88" s="14">
        <f t="shared" si="40"/>
        <v>835634.86</v>
      </c>
      <c r="H88" s="14"/>
      <c r="I88" s="14">
        <f t="shared" si="41"/>
        <v>835634.86</v>
      </c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</row>
    <row r="89" spans="1:21" s="11" customFormat="1" ht="54" customHeight="1" x14ac:dyDescent="0.2">
      <c r="A89" s="35" t="s">
        <v>154</v>
      </c>
      <c r="B89" s="19" t="s">
        <v>78</v>
      </c>
      <c r="C89" s="14"/>
      <c r="D89" s="14"/>
      <c r="E89" s="14"/>
      <c r="F89" s="14">
        <v>1880864</v>
      </c>
      <c r="G89" s="14">
        <f t="shared" si="40"/>
        <v>1880864</v>
      </c>
      <c r="H89" s="14"/>
      <c r="I89" s="14">
        <f t="shared" si="41"/>
        <v>1880864</v>
      </c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</row>
    <row r="90" spans="1:21" s="11" customFormat="1" ht="58.15" customHeight="1" x14ac:dyDescent="0.2">
      <c r="A90" s="35" t="s">
        <v>187</v>
      </c>
      <c r="B90" s="19" t="s">
        <v>78</v>
      </c>
      <c r="C90" s="14"/>
      <c r="D90" s="14"/>
      <c r="E90" s="14"/>
      <c r="F90" s="14">
        <v>2299290</v>
      </c>
      <c r="G90" s="14">
        <f t="shared" si="40"/>
        <v>2299290</v>
      </c>
      <c r="H90" s="14"/>
      <c r="I90" s="14">
        <f t="shared" si="41"/>
        <v>2299290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</row>
    <row r="91" spans="1:21" s="11" customFormat="1" ht="47.45" customHeight="1" x14ac:dyDescent="0.2">
      <c r="A91" s="35" t="s">
        <v>157</v>
      </c>
      <c r="B91" s="19" t="s">
        <v>78</v>
      </c>
      <c r="C91" s="14"/>
      <c r="D91" s="14"/>
      <c r="E91" s="14"/>
      <c r="F91" s="14">
        <v>472500</v>
      </c>
      <c r="G91" s="14">
        <f t="shared" si="40"/>
        <v>472500</v>
      </c>
      <c r="H91" s="14"/>
      <c r="I91" s="14">
        <f t="shared" si="41"/>
        <v>472500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</row>
    <row r="92" spans="1:21" s="11" customFormat="1" ht="47.45" customHeight="1" x14ac:dyDescent="0.2">
      <c r="A92" s="35" t="s">
        <v>158</v>
      </c>
      <c r="B92" s="19" t="s">
        <v>78</v>
      </c>
      <c r="C92" s="14"/>
      <c r="D92" s="14"/>
      <c r="E92" s="14"/>
      <c r="F92" s="14">
        <v>2064100</v>
      </c>
      <c r="G92" s="14">
        <f t="shared" si="40"/>
        <v>2064100</v>
      </c>
      <c r="H92" s="14"/>
      <c r="I92" s="14">
        <f t="shared" si="41"/>
        <v>2064100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</row>
    <row r="93" spans="1:21" s="11" customFormat="1" ht="31.9" customHeight="1" x14ac:dyDescent="0.2">
      <c r="A93" s="35" t="s">
        <v>184</v>
      </c>
      <c r="B93" s="19" t="s">
        <v>78</v>
      </c>
      <c r="C93" s="14"/>
      <c r="D93" s="14"/>
      <c r="E93" s="14"/>
      <c r="F93" s="14"/>
      <c r="G93" s="14">
        <f t="shared" si="40"/>
        <v>0</v>
      </c>
      <c r="H93" s="14">
        <v>1000000</v>
      </c>
      <c r="I93" s="14">
        <f t="shared" si="41"/>
        <v>1000000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</row>
    <row r="94" spans="1:21" s="11" customFormat="1" ht="67.150000000000006" customHeight="1" x14ac:dyDescent="0.2">
      <c r="A94" s="35" t="s">
        <v>160</v>
      </c>
      <c r="B94" s="19" t="s">
        <v>78</v>
      </c>
      <c r="C94" s="14"/>
      <c r="D94" s="14"/>
      <c r="E94" s="14"/>
      <c r="F94" s="14">
        <v>472000</v>
      </c>
      <c r="G94" s="14">
        <f t="shared" si="40"/>
        <v>472000</v>
      </c>
      <c r="H94" s="14">
        <v>601200</v>
      </c>
      <c r="I94" s="14">
        <f t="shared" si="41"/>
        <v>1073200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</row>
    <row r="95" spans="1:21" s="11" customFormat="1" ht="57.6" customHeight="1" x14ac:dyDescent="0.2">
      <c r="A95" s="35" t="s">
        <v>164</v>
      </c>
      <c r="B95" s="19" t="s">
        <v>78</v>
      </c>
      <c r="C95" s="14"/>
      <c r="D95" s="14"/>
      <c r="E95" s="14"/>
      <c r="F95" s="14">
        <v>5185100</v>
      </c>
      <c r="G95" s="14">
        <f t="shared" si="40"/>
        <v>5185100</v>
      </c>
      <c r="H95" s="14"/>
      <c r="I95" s="14">
        <f t="shared" si="41"/>
        <v>5185100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</row>
    <row r="96" spans="1:21" s="11" customFormat="1" ht="34.15" customHeight="1" x14ac:dyDescent="0.2">
      <c r="A96" s="35" t="s">
        <v>161</v>
      </c>
      <c r="B96" s="19" t="s">
        <v>78</v>
      </c>
      <c r="C96" s="14"/>
      <c r="D96" s="14"/>
      <c r="E96" s="14"/>
      <c r="F96" s="14">
        <v>200000</v>
      </c>
      <c r="G96" s="14">
        <f t="shared" si="40"/>
        <v>200000</v>
      </c>
      <c r="H96" s="14"/>
      <c r="I96" s="14">
        <f t="shared" si="41"/>
        <v>200000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</row>
    <row r="97" spans="1:21" ht="44.45" customHeight="1" x14ac:dyDescent="0.2">
      <c r="A97" s="33" t="s">
        <v>146</v>
      </c>
      <c r="B97" s="19" t="s">
        <v>78</v>
      </c>
      <c r="C97" s="14"/>
      <c r="D97" s="14"/>
      <c r="E97" s="14">
        <f t="shared" ref="E97" si="42">D97</f>
        <v>0</v>
      </c>
      <c r="F97" s="14">
        <v>306000</v>
      </c>
      <c r="G97" s="14">
        <f>E97+F97</f>
        <v>306000</v>
      </c>
      <c r="H97" s="14">
        <v>-306000</v>
      </c>
      <c r="I97" s="14">
        <f>G97+H97</f>
        <v>0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</row>
    <row r="98" spans="1:21" ht="43.15" customHeight="1" x14ac:dyDescent="0.2">
      <c r="A98" s="33" t="s">
        <v>145</v>
      </c>
      <c r="B98" s="19" t="s">
        <v>78</v>
      </c>
      <c r="C98" s="14"/>
      <c r="D98" s="14"/>
      <c r="E98" s="14">
        <f>D98</f>
        <v>0</v>
      </c>
      <c r="F98" s="14">
        <v>258354</v>
      </c>
      <c r="G98" s="14">
        <f>E98+F98</f>
        <v>258354</v>
      </c>
      <c r="H98" s="14"/>
      <c r="I98" s="14">
        <f>G98+H98</f>
        <v>258354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</row>
    <row r="99" spans="1:21" s="11" customFormat="1" ht="26.45" customHeight="1" x14ac:dyDescent="0.2">
      <c r="A99" s="41" t="s">
        <v>150</v>
      </c>
      <c r="B99" s="19" t="s">
        <v>78</v>
      </c>
      <c r="C99" s="14"/>
      <c r="D99" s="14"/>
      <c r="E99" s="14"/>
      <c r="F99" s="14">
        <v>434292.78</v>
      </c>
      <c r="G99" s="14">
        <f>E99+F99</f>
        <v>434292.78</v>
      </c>
      <c r="H99" s="14"/>
      <c r="I99" s="14">
        <f>G99+H99</f>
        <v>434292.78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</row>
    <row r="100" spans="1:21" s="11" customFormat="1" ht="30.6" customHeight="1" x14ac:dyDescent="0.2">
      <c r="A100" s="41" t="s">
        <v>177</v>
      </c>
      <c r="B100" s="19" t="s">
        <v>78</v>
      </c>
      <c r="C100" s="14"/>
      <c r="D100" s="14"/>
      <c r="E100" s="14"/>
      <c r="F100" s="14"/>
      <c r="G100" s="14"/>
      <c r="H100" s="14">
        <v>3610000</v>
      </c>
      <c r="I100" s="14">
        <f>H100</f>
        <v>3610000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</row>
    <row r="101" spans="1:21" s="11" customFormat="1" ht="30.6" customHeight="1" x14ac:dyDescent="0.2">
      <c r="A101" s="41" t="s">
        <v>178</v>
      </c>
      <c r="B101" s="19" t="s">
        <v>78</v>
      </c>
      <c r="C101" s="14"/>
      <c r="D101" s="14"/>
      <c r="E101" s="14"/>
      <c r="F101" s="14"/>
      <c r="G101" s="14"/>
      <c r="H101" s="14">
        <v>580000</v>
      </c>
      <c r="I101" s="14">
        <f>H101</f>
        <v>580000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</row>
    <row r="102" spans="1:21" s="11" customFormat="1" ht="39.6" customHeight="1" x14ac:dyDescent="0.2">
      <c r="A102" s="41" t="s">
        <v>169</v>
      </c>
      <c r="B102" s="19" t="s">
        <v>78</v>
      </c>
      <c r="C102" s="14"/>
      <c r="D102" s="14"/>
      <c r="E102" s="14"/>
      <c r="F102" s="14">
        <v>18270826</v>
      </c>
      <c r="G102" s="14">
        <f>E102+F102</f>
        <v>18270826</v>
      </c>
      <c r="H102" s="14"/>
      <c r="I102" s="14">
        <f>G102+H102</f>
        <v>18270826</v>
      </c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</row>
    <row r="103" spans="1:21" s="11" customFormat="1" ht="39.6" customHeight="1" x14ac:dyDescent="0.2">
      <c r="A103" s="41" t="s">
        <v>159</v>
      </c>
      <c r="B103" s="19" t="s">
        <v>78</v>
      </c>
      <c r="C103" s="14"/>
      <c r="D103" s="14"/>
      <c r="E103" s="14"/>
      <c r="F103" s="14">
        <v>1000000</v>
      </c>
      <c r="G103" s="14">
        <f>E103+F103</f>
        <v>1000000</v>
      </c>
      <c r="H103" s="14">
        <v>2083330</v>
      </c>
      <c r="I103" s="14">
        <f>G103+H103</f>
        <v>3083330</v>
      </c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</row>
    <row r="104" spans="1:21" s="11" customFormat="1" ht="28.9" customHeight="1" x14ac:dyDescent="0.2">
      <c r="A104" s="41" t="s">
        <v>174</v>
      </c>
      <c r="B104" s="19" t="s">
        <v>78</v>
      </c>
      <c r="C104" s="14"/>
      <c r="D104" s="14"/>
      <c r="E104" s="14"/>
      <c r="F104" s="14"/>
      <c r="G104" s="14"/>
      <c r="H104" s="14">
        <v>620000</v>
      </c>
      <c r="I104" s="14">
        <f t="shared" ref="I104:I110" si="43">H104</f>
        <v>620000</v>
      </c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</row>
    <row r="105" spans="1:21" s="11" customFormat="1" ht="28.9" customHeight="1" x14ac:dyDescent="0.2">
      <c r="A105" s="41" t="s">
        <v>175</v>
      </c>
      <c r="B105" s="19" t="s">
        <v>78</v>
      </c>
      <c r="C105" s="14"/>
      <c r="D105" s="14"/>
      <c r="E105" s="14"/>
      <c r="F105" s="14"/>
      <c r="G105" s="14"/>
      <c r="H105" s="14">
        <v>2715000</v>
      </c>
      <c r="I105" s="14">
        <f t="shared" si="43"/>
        <v>2715000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</row>
    <row r="106" spans="1:21" s="11" customFormat="1" ht="28.9" customHeight="1" x14ac:dyDescent="0.2">
      <c r="A106" s="41" t="s">
        <v>176</v>
      </c>
      <c r="B106" s="19" t="s">
        <v>78</v>
      </c>
      <c r="C106" s="14"/>
      <c r="D106" s="14"/>
      <c r="E106" s="14"/>
      <c r="F106" s="14"/>
      <c r="G106" s="14"/>
      <c r="H106" s="14">
        <v>1798269.9</v>
      </c>
      <c r="I106" s="14">
        <f t="shared" si="43"/>
        <v>1798269.9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</row>
    <row r="107" spans="1:21" s="11" customFormat="1" ht="41.45" customHeight="1" x14ac:dyDescent="0.2">
      <c r="A107" s="41" t="s">
        <v>185</v>
      </c>
      <c r="B107" s="19" t="s">
        <v>78</v>
      </c>
      <c r="C107" s="14"/>
      <c r="D107" s="14"/>
      <c r="E107" s="14"/>
      <c r="F107" s="14"/>
      <c r="G107" s="14"/>
      <c r="H107" s="14">
        <v>138075</v>
      </c>
      <c r="I107" s="14">
        <f t="shared" si="43"/>
        <v>138075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</row>
    <row r="108" spans="1:21" s="11" customFormat="1" ht="35.450000000000003" customHeight="1" x14ac:dyDescent="0.2">
      <c r="A108" s="35" t="s">
        <v>190</v>
      </c>
      <c r="B108" s="19" t="s">
        <v>78</v>
      </c>
      <c r="C108" s="14"/>
      <c r="D108" s="14"/>
      <c r="E108" s="14"/>
      <c r="F108" s="14"/>
      <c r="G108" s="14"/>
      <c r="H108" s="14">
        <v>271012</v>
      </c>
      <c r="I108" s="14">
        <f t="shared" si="43"/>
        <v>271012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</row>
    <row r="109" spans="1:21" s="11" customFormat="1" ht="28.9" customHeight="1" x14ac:dyDescent="0.2">
      <c r="A109" s="35" t="s">
        <v>188</v>
      </c>
      <c r="B109" s="19" t="s">
        <v>78</v>
      </c>
      <c r="C109" s="14"/>
      <c r="D109" s="14"/>
      <c r="E109" s="14"/>
      <c r="F109" s="14"/>
      <c r="G109" s="14"/>
      <c r="H109" s="14">
        <v>5356572.34</v>
      </c>
      <c r="I109" s="14">
        <f t="shared" si="43"/>
        <v>5356572.34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</row>
    <row r="110" spans="1:21" s="11" customFormat="1" ht="34.9" customHeight="1" x14ac:dyDescent="0.2">
      <c r="A110" s="35" t="s">
        <v>189</v>
      </c>
      <c r="B110" s="19" t="s">
        <v>78</v>
      </c>
      <c r="C110" s="14"/>
      <c r="D110" s="14"/>
      <c r="E110" s="14"/>
      <c r="F110" s="14"/>
      <c r="G110" s="14"/>
      <c r="H110" s="14">
        <v>860479</v>
      </c>
      <c r="I110" s="14">
        <f t="shared" si="43"/>
        <v>860479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</row>
    <row r="111" spans="1:21" ht="24" customHeight="1" x14ac:dyDescent="0.2">
      <c r="A111" s="15" t="s">
        <v>79</v>
      </c>
      <c r="B111" s="13" t="s">
        <v>80</v>
      </c>
      <c r="C111" s="14">
        <f>SUM(C112:C126)</f>
        <v>665388400</v>
      </c>
      <c r="D111" s="14">
        <f t="shared" ref="D111:S111" si="44">SUM(D112:D126)</f>
        <v>-119.65999999999985</v>
      </c>
      <c r="E111" s="14">
        <f t="shared" si="44"/>
        <v>665388280.34000003</v>
      </c>
      <c r="F111" s="14">
        <f t="shared" si="44"/>
        <v>18071072.18</v>
      </c>
      <c r="G111" s="14">
        <f t="shared" si="44"/>
        <v>683459352.51999998</v>
      </c>
      <c r="H111" s="14">
        <f t="shared" ref="H111:I111" si="45">SUM(H112:H126)</f>
        <v>-397700</v>
      </c>
      <c r="I111" s="14">
        <f t="shared" si="45"/>
        <v>683061652.51999998</v>
      </c>
      <c r="J111" s="14">
        <f>SUM(J112:J126)</f>
        <v>703211000</v>
      </c>
      <c r="K111" s="14">
        <f>SUM(K112:K126)</f>
        <v>492698.38</v>
      </c>
      <c r="L111" s="14">
        <f>SUM(L112:L126)</f>
        <v>703703698.38</v>
      </c>
      <c r="M111" s="14">
        <f>SUM(M112:M126)</f>
        <v>0</v>
      </c>
      <c r="N111" s="14">
        <f>SUM(N112:N126)</f>
        <v>703703698.38</v>
      </c>
      <c r="O111" s="14">
        <f t="shared" si="44"/>
        <v>734915400</v>
      </c>
      <c r="P111" s="14">
        <f t="shared" si="44"/>
        <v>502266.25999999995</v>
      </c>
      <c r="Q111" s="14">
        <f t="shared" si="44"/>
        <v>735417666.25999999</v>
      </c>
      <c r="R111" s="14">
        <f t="shared" si="44"/>
        <v>0</v>
      </c>
      <c r="S111" s="14">
        <f t="shared" si="44"/>
        <v>735417666.25999999</v>
      </c>
      <c r="T111" s="14">
        <f t="shared" ref="T111:U111" si="46">SUM(T112:T126)</f>
        <v>0</v>
      </c>
      <c r="U111" s="14">
        <f t="shared" si="46"/>
        <v>735417666.25999999</v>
      </c>
    </row>
    <row r="112" spans="1:21" ht="56.25" customHeight="1" x14ac:dyDescent="0.2">
      <c r="A112" s="17" t="s">
        <v>81</v>
      </c>
      <c r="B112" s="13" t="s">
        <v>82</v>
      </c>
      <c r="C112" s="14">
        <v>5980600</v>
      </c>
      <c r="D112" s="14"/>
      <c r="E112" s="14">
        <f t="shared" si="0"/>
        <v>5980600</v>
      </c>
      <c r="F112" s="14"/>
      <c r="G112" s="14">
        <f t="shared" si="26"/>
        <v>5980600</v>
      </c>
      <c r="H112" s="14"/>
      <c r="I112" s="14">
        <f t="shared" ref="I112:I122" si="47">G112</f>
        <v>5980600</v>
      </c>
      <c r="J112" s="14">
        <v>4802400</v>
      </c>
      <c r="K112" s="14"/>
      <c r="L112" s="14">
        <f t="shared" si="8"/>
        <v>4802400</v>
      </c>
      <c r="M112" s="14"/>
      <c r="N112" s="14">
        <f t="shared" ref="N112:N122" si="48">SUM(L112:M112)</f>
        <v>4802400</v>
      </c>
      <c r="O112" s="14">
        <v>4784500</v>
      </c>
      <c r="P112" s="14"/>
      <c r="Q112" s="14">
        <f t="shared" si="12"/>
        <v>4784500</v>
      </c>
      <c r="R112" s="14"/>
      <c r="S112" s="14">
        <f t="shared" ref="S112:S122" si="49">SUM(Q112:R112)</f>
        <v>4784500</v>
      </c>
      <c r="T112" s="14"/>
      <c r="U112" s="14">
        <f t="shared" ref="U112:U122" si="50">SUM(S112:T112)</f>
        <v>4784500</v>
      </c>
    </row>
    <row r="113" spans="1:21" ht="48" customHeight="1" x14ac:dyDescent="0.2">
      <c r="A113" s="17" t="s">
        <v>84</v>
      </c>
      <c r="B113" s="13" t="s">
        <v>82</v>
      </c>
      <c r="C113" s="14">
        <v>291300</v>
      </c>
      <c r="D113" s="14"/>
      <c r="E113" s="14">
        <f t="shared" si="0"/>
        <v>291300</v>
      </c>
      <c r="F113" s="14"/>
      <c r="G113" s="14">
        <f t="shared" si="26"/>
        <v>291300</v>
      </c>
      <c r="H113" s="14"/>
      <c r="I113" s="14">
        <f t="shared" si="47"/>
        <v>291300</v>
      </c>
      <c r="J113" s="14">
        <v>299800</v>
      </c>
      <c r="K113" s="14"/>
      <c r="L113" s="14">
        <f t="shared" si="8"/>
        <v>299800</v>
      </c>
      <c r="M113" s="14"/>
      <c r="N113" s="14">
        <f t="shared" si="48"/>
        <v>299800</v>
      </c>
      <c r="O113" s="14">
        <v>310400</v>
      </c>
      <c r="P113" s="14"/>
      <c r="Q113" s="14">
        <f t="shared" si="12"/>
        <v>310400</v>
      </c>
      <c r="R113" s="14"/>
      <c r="S113" s="14">
        <f t="shared" si="49"/>
        <v>310400</v>
      </c>
      <c r="T113" s="14"/>
      <c r="U113" s="14">
        <f t="shared" si="50"/>
        <v>310400</v>
      </c>
    </row>
    <row r="114" spans="1:21" ht="53.45" customHeight="1" x14ac:dyDescent="0.2">
      <c r="A114" s="17" t="s">
        <v>85</v>
      </c>
      <c r="B114" s="13" t="s">
        <v>82</v>
      </c>
      <c r="C114" s="14">
        <v>5480300</v>
      </c>
      <c r="D114" s="14"/>
      <c r="E114" s="14">
        <f t="shared" si="0"/>
        <v>5480300</v>
      </c>
      <c r="F114" s="14"/>
      <c r="G114" s="14">
        <f t="shared" si="26"/>
        <v>5480300</v>
      </c>
      <c r="H114" s="14"/>
      <c r="I114" s="14">
        <f t="shared" si="47"/>
        <v>5480300</v>
      </c>
      <c r="J114" s="14">
        <v>5480300</v>
      </c>
      <c r="K114" s="14"/>
      <c r="L114" s="14">
        <f t="shared" si="8"/>
        <v>5480300</v>
      </c>
      <c r="M114" s="14"/>
      <c r="N114" s="14">
        <f t="shared" si="48"/>
        <v>5480300</v>
      </c>
      <c r="O114" s="14">
        <v>5480300</v>
      </c>
      <c r="P114" s="14"/>
      <c r="Q114" s="14">
        <f t="shared" si="12"/>
        <v>5480300</v>
      </c>
      <c r="R114" s="14"/>
      <c r="S114" s="14">
        <f t="shared" si="49"/>
        <v>5480300</v>
      </c>
      <c r="T114" s="14"/>
      <c r="U114" s="14">
        <f t="shared" si="50"/>
        <v>5480300</v>
      </c>
    </row>
    <row r="115" spans="1:21" ht="48" customHeight="1" x14ac:dyDescent="0.2">
      <c r="A115" s="17" t="s">
        <v>86</v>
      </c>
      <c r="B115" s="13" t="s">
        <v>82</v>
      </c>
      <c r="C115" s="14">
        <v>1012500</v>
      </c>
      <c r="D115" s="14"/>
      <c r="E115" s="14">
        <f t="shared" si="0"/>
        <v>1012500</v>
      </c>
      <c r="F115" s="14"/>
      <c r="G115" s="14">
        <f t="shared" si="26"/>
        <v>1012500</v>
      </c>
      <c r="H115" s="14"/>
      <c r="I115" s="14">
        <f t="shared" si="47"/>
        <v>1012500</v>
      </c>
      <c r="J115" s="14">
        <v>1012500</v>
      </c>
      <c r="K115" s="14"/>
      <c r="L115" s="14">
        <f t="shared" si="8"/>
        <v>1012500</v>
      </c>
      <c r="M115" s="14"/>
      <c r="N115" s="14">
        <f t="shared" si="48"/>
        <v>1012500</v>
      </c>
      <c r="O115" s="14">
        <v>1012500</v>
      </c>
      <c r="P115" s="14"/>
      <c r="Q115" s="14">
        <f t="shared" si="12"/>
        <v>1012500</v>
      </c>
      <c r="R115" s="14"/>
      <c r="S115" s="14">
        <f t="shared" si="49"/>
        <v>1012500</v>
      </c>
      <c r="T115" s="14"/>
      <c r="U115" s="14">
        <f t="shared" si="50"/>
        <v>1012500</v>
      </c>
    </row>
    <row r="116" spans="1:21" ht="66.75" customHeight="1" x14ac:dyDescent="0.2">
      <c r="A116" s="17" t="s">
        <v>87</v>
      </c>
      <c r="B116" s="13" t="s">
        <v>82</v>
      </c>
      <c r="C116" s="14">
        <v>10000</v>
      </c>
      <c r="D116" s="14"/>
      <c r="E116" s="14">
        <f t="shared" si="0"/>
        <v>10000</v>
      </c>
      <c r="F116" s="14"/>
      <c r="G116" s="14">
        <f t="shared" si="26"/>
        <v>10000</v>
      </c>
      <c r="H116" s="14"/>
      <c r="I116" s="14">
        <f t="shared" si="47"/>
        <v>10000</v>
      </c>
      <c r="J116" s="14">
        <v>10000</v>
      </c>
      <c r="K116" s="14"/>
      <c r="L116" s="14">
        <f t="shared" si="8"/>
        <v>10000</v>
      </c>
      <c r="M116" s="14"/>
      <c r="N116" s="14">
        <f t="shared" si="48"/>
        <v>10000</v>
      </c>
      <c r="O116" s="14">
        <v>10000</v>
      </c>
      <c r="P116" s="14"/>
      <c r="Q116" s="14">
        <f t="shared" si="12"/>
        <v>10000</v>
      </c>
      <c r="R116" s="14"/>
      <c r="S116" s="14">
        <f t="shared" si="49"/>
        <v>10000</v>
      </c>
      <c r="T116" s="14"/>
      <c r="U116" s="14">
        <f t="shared" si="50"/>
        <v>10000</v>
      </c>
    </row>
    <row r="117" spans="1:21" ht="48.75" customHeight="1" x14ac:dyDescent="0.2">
      <c r="A117" s="17" t="s">
        <v>88</v>
      </c>
      <c r="B117" s="13" t="s">
        <v>82</v>
      </c>
      <c r="C117" s="14">
        <v>25000</v>
      </c>
      <c r="D117" s="14"/>
      <c r="E117" s="14">
        <f t="shared" si="0"/>
        <v>25000</v>
      </c>
      <c r="F117" s="14"/>
      <c r="G117" s="14">
        <f t="shared" si="26"/>
        <v>25000</v>
      </c>
      <c r="H117" s="14"/>
      <c r="I117" s="14">
        <f t="shared" si="47"/>
        <v>25000</v>
      </c>
      <c r="J117" s="14">
        <v>25000</v>
      </c>
      <c r="K117" s="14"/>
      <c r="L117" s="14">
        <f t="shared" si="8"/>
        <v>25000</v>
      </c>
      <c r="M117" s="14"/>
      <c r="N117" s="14">
        <f t="shared" si="48"/>
        <v>25000</v>
      </c>
      <c r="O117" s="14">
        <v>25000</v>
      </c>
      <c r="P117" s="14"/>
      <c r="Q117" s="14">
        <f t="shared" si="12"/>
        <v>25000</v>
      </c>
      <c r="R117" s="14"/>
      <c r="S117" s="14">
        <f t="shared" si="49"/>
        <v>25000</v>
      </c>
      <c r="T117" s="14"/>
      <c r="U117" s="14">
        <f t="shared" si="50"/>
        <v>25000</v>
      </c>
    </row>
    <row r="118" spans="1:21" ht="75.75" customHeight="1" x14ac:dyDescent="0.2">
      <c r="A118" s="17" t="s">
        <v>108</v>
      </c>
      <c r="B118" s="13" t="s">
        <v>82</v>
      </c>
      <c r="C118" s="14">
        <v>49372000</v>
      </c>
      <c r="D118" s="14"/>
      <c r="E118" s="14">
        <f t="shared" si="0"/>
        <v>49372000</v>
      </c>
      <c r="F118" s="14"/>
      <c r="G118" s="14">
        <f t="shared" si="26"/>
        <v>49372000</v>
      </c>
      <c r="H118" s="14"/>
      <c r="I118" s="14">
        <f t="shared" si="47"/>
        <v>49372000</v>
      </c>
      <c r="J118" s="14">
        <v>51346800</v>
      </c>
      <c r="K118" s="14"/>
      <c r="L118" s="14">
        <f t="shared" si="8"/>
        <v>51346800</v>
      </c>
      <c r="M118" s="14"/>
      <c r="N118" s="14">
        <f t="shared" si="48"/>
        <v>51346800</v>
      </c>
      <c r="O118" s="14">
        <v>53400700</v>
      </c>
      <c r="P118" s="14"/>
      <c r="Q118" s="14">
        <f t="shared" si="12"/>
        <v>53400700</v>
      </c>
      <c r="R118" s="14"/>
      <c r="S118" s="14">
        <f t="shared" si="49"/>
        <v>53400700</v>
      </c>
      <c r="T118" s="14"/>
      <c r="U118" s="14">
        <f t="shared" si="50"/>
        <v>53400700</v>
      </c>
    </row>
    <row r="119" spans="1:21" ht="59.25" customHeight="1" x14ac:dyDescent="0.2">
      <c r="A119" s="17" t="s">
        <v>89</v>
      </c>
      <c r="B119" s="13" t="s">
        <v>140</v>
      </c>
      <c r="C119" s="14">
        <v>9166200</v>
      </c>
      <c r="D119" s="14"/>
      <c r="E119" s="14">
        <f t="shared" si="0"/>
        <v>9166200</v>
      </c>
      <c r="F119" s="14"/>
      <c r="G119" s="14">
        <f t="shared" si="26"/>
        <v>9166200</v>
      </c>
      <c r="H119" s="14"/>
      <c r="I119" s="14">
        <f t="shared" si="47"/>
        <v>9166200</v>
      </c>
      <c r="J119" s="14">
        <v>9188400</v>
      </c>
      <c r="K119" s="14"/>
      <c r="L119" s="14">
        <f t="shared" si="8"/>
        <v>9188400</v>
      </c>
      <c r="M119" s="14"/>
      <c r="N119" s="14">
        <f t="shared" si="48"/>
        <v>9188400</v>
      </c>
      <c r="O119" s="14">
        <v>9188400</v>
      </c>
      <c r="P119" s="14"/>
      <c r="Q119" s="14">
        <f t="shared" si="12"/>
        <v>9188400</v>
      </c>
      <c r="R119" s="14"/>
      <c r="S119" s="14">
        <f t="shared" si="49"/>
        <v>9188400</v>
      </c>
      <c r="T119" s="14"/>
      <c r="U119" s="14">
        <f t="shared" si="50"/>
        <v>9188400</v>
      </c>
    </row>
    <row r="120" spans="1:21" ht="89.25" customHeight="1" x14ac:dyDescent="0.2">
      <c r="A120" s="17" t="s">
        <v>90</v>
      </c>
      <c r="B120" s="13" t="s">
        <v>91</v>
      </c>
      <c r="C120" s="14">
        <v>4377500</v>
      </c>
      <c r="D120" s="14">
        <v>-24633.45</v>
      </c>
      <c r="E120" s="14">
        <f t="shared" si="0"/>
        <v>4352866.55</v>
      </c>
      <c r="F120" s="14"/>
      <c r="G120" s="14">
        <f t="shared" si="26"/>
        <v>4352866.55</v>
      </c>
      <c r="H120" s="14"/>
      <c r="I120" s="14">
        <f t="shared" si="47"/>
        <v>4352866.55</v>
      </c>
      <c r="J120" s="14">
        <v>4607800</v>
      </c>
      <c r="K120" s="14">
        <v>547409.86</v>
      </c>
      <c r="L120" s="14">
        <f t="shared" si="8"/>
        <v>5155209.8600000003</v>
      </c>
      <c r="M120" s="14"/>
      <c r="N120" s="14">
        <f t="shared" si="48"/>
        <v>5155209.8600000003</v>
      </c>
      <c r="O120" s="14">
        <v>4631400</v>
      </c>
      <c r="P120" s="14">
        <v>558032.97</v>
      </c>
      <c r="Q120" s="14">
        <f t="shared" si="12"/>
        <v>5189432.97</v>
      </c>
      <c r="R120" s="14"/>
      <c r="S120" s="14">
        <f t="shared" si="49"/>
        <v>5189432.97</v>
      </c>
      <c r="T120" s="14"/>
      <c r="U120" s="14">
        <f t="shared" si="50"/>
        <v>5189432.97</v>
      </c>
    </row>
    <row r="121" spans="1:21" ht="30" customHeight="1" x14ac:dyDescent="0.2">
      <c r="A121" s="17" t="s">
        <v>92</v>
      </c>
      <c r="B121" s="13" t="s">
        <v>93</v>
      </c>
      <c r="C121" s="14">
        <v>3023200</v>
      </c>
      <c r="D121" s="14"/>
      <c r="E121" s="14">
        <f t="shared" si="0"/>
        <v>3023200</v>
      </c>
      <c r="F121" s="14"/>
      <c r="G121" s="14">
        <f t="shared" si="26"/>
        <v>3023200</v>
      </c>
      <c r="H121" s="14"/>
      <c r="I121" s="14">
        <f t="shared" si="47"/>
        <v>3023200</v>
      </c>
      <c r="J121" s="14">
        <v>3043600</v>
      </c>
      <c r="K121" s="14"/>
      <c r="L121" s="14">
        <f t="shared" si="8"/>
        <v>3043600</v>
      </c>
      <c r="M121" s="14"/>
      <c r="N121" s="14">
        <f t="shared" si="48"/>
        <v>3043600</v>
      </c>
      <c r="O121" s="14">
        <v>3122600</v>
      </c>
      <c r="P121" s="14"/>
      <c r="Q121" s="14">
        <f t="shared" si="12"/>
        <v>3122600</v>
      </c>
      <c r="R121" s="14"/>
      <c r="S121" s="14">
        <f t="shared" si="49"/>
        <v>3122600</v>
      </c>
      <c r="T121" s="14"/>
      <c r="U121" s="14">
        <f t="shared" si="50"/>
        <v>3122600</v>
      </c>
    </row>
    <row r="122" spans="1:21" ht="44.25" customHeight="1" x14ac:dyDescent="0.2">
      <c r="A122" s="17" t="s">
        <v>94</v>
      </c>
      <c r="B122" s="26" t="s">
        <v>95</v>
      </c>
      <c r="C122" s="14">
        <v>10400</v>
      </c>
      <c r="D122" s="14"/>
      <c r="E122" s="14">
        <f t="shared" si="0"/>
        <v>10400</v>
      </c>
      <c r="F122" s="14"/>
      <c r="G122" s="14">
        <f t="shared" si="26"/>
        <v>10400</v>
      </c>
      <c r="H122" s="14"/>
      <c r="I122" s="14">
        <f t="shared" si="47"/>
        <v>10400</v>
      </c>
      <c r="J122" s="14">
        <v>11200</v>
      </c>
      <c r="K122" s="14"/>
      <c r="L122" s="14">
        <f t="shared" si="8"/>
        <v>11200</v>
      </c>
      <c r="M122" s="14"/>
      <c r="N122" s="14">
        <f t="shared" si="48"/>
        <v>11200</v>
      </c>
      <c r="O122" s="14">
        <v>116800</v>
      </c>
      <c r="P122" s="14"/>
      <c r="Q122" s="14">
        <f t="shared" si="12"/>
        <v>116800</v>
      </c>
      <c r="R122" s="14"/>
      <c r="S122" s="14">
        <f t="shared" si="49"/>
        <v>116800</v>
      </c>
      <c r="T122" s="14"/>
      <c r="U122" s="14">
        <f t="shared" si="50"/>
        <v>116800</v>
      </c>
    </row>
    <row r="123" spans="1:21" ht="34.9" customHeight="1" x14ac:dyDescent="0.2">
      <c r="A123" s="17" t="s">
        <v>156</v>
      </c>
      <c r="B123" s="13" t="s">
        <v>155</v>
      </c>
      <c r="C123" s="14"/>
      <c r="D123" s="14"/>
      <c r="E123" s="14"/>
      <c r="F123" s="14">
        <v>397700</v>
      </c>
      <c r="G123" s="14">
        <f>E123+F123</f>
        <v>397700</v>
      </c>
      <c r="H123" s="14">
        <v>-397700</v>
      </c>
      <c r="I123" s="14">
        <f>G123+H123</f>
        <v>0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</row>
    <row r="124" spans="1:21" ht="28.5" customHeight="1" x14ac:dyDescent="0.2">
      <c r="A124" s="17" t="s">
        <v>83</v>
      </c>
      <c r="B124" s="13" t="s">
        <v>109</v>
      </c>
      <c r="C124" s="14">
        <v>4953600</v>
      </c>
      <c r="D124" s="14"/>
      <c r="E124" s="14">
        <f t="shared" si="0"/>
        <v>4953600</v>
      </c>
      <c r="F124" s="14"/>
      <c r="G124" s="14">
        <f t="shared" si="26"/>
        <v>4953600</v>
      </c>
      <c r="H124" s="14"/>
      <c r="I124" s="14">
        <f t="shared" ref="I124" si="51">G124</f>
        <v>4953600</v>
      </c>
      <c r="J124" s="14">
        <v>5097300</v>
      </c>
      <c r="K124" s="14"/>
      <c r="L124" s="14">
        <f t="shared" si="8"/>
        <v>5097300</v>
      </c>
      <c r="M124" s="14"/>
      <c r="N124" s="14">
        <f t="shared" ref="N124:N126" si="52">SUM(L124:M124)</f>
        <v>5097300</v>
      </c>
      <c r="O124" s="14">
        <v>5277400</v>
      </c>
      <c r="P124" s="14"/>
      <c r="Q124" s="14">
        <f t="shared" si="12"/>
        <v>5277400</v>
      </c>
      <c r="R124" s="14"/>
      <c r="S124" s="14">
        <f t="shared" ref="S124:S127" si="53">SUM(Q124:R124)</f>
        <v>5277400</v>
      </c>
      <c r="T124" s="14"/>
      <c r="U124" s="14">
        <f t="shared" ref="U124:U127" si="54">SUM(S124:T124)</f>
        <v>5277400</v>
      </c>
    </row>
    <row r="125" spans="1:21" ht="85.9" customHeight="1" x14ac:dyDescent="0.2">
      <c r="A125" s="17" t="s">
        <v>96</v>
      </c>
      <c r="B125" s="27" t="s">
        <v>98</v>
      </c>
      <c r="C125" s="14">
        <v>11180900</v>
      </c>
      <c r="D125" s="14">
        <v>24513.79</v>
      </c>
      <c r="E125" s="14">
        <f t="shared" si="0"/>
        <v>11205413.789999999</v>
      </c>
      <c r="F125" s="14">
        <v>1047672.18</v>
      </c>
      <c r="G125" s="14">
        <f>E125+F125</f>
        <v>12253085.969999999</v>
      </c>
      <c r="H125" s="14"/>
      <c r="I125" s="14">
        <f>G125+H125</f>
        <v>12253085.969999999</v>
      </c>
      <c r="J125" s="14">
        <v>10872600</v>
      </c>
      <c r="K125" s="14">
        <v>-54711.48</v>
      </c>
      <c r="L125" s="14">
        <f t="shared" si="8"/>
        <v>10817888.52</v>
      </c>
      <c r="M125" s="14"/>
      <c r="N125" s="14">
        <f t="shared" si="52"/>
        <v>10817888.52</v>
      </c>
      <c r="O125" s="14">
        <v>10872600</v>
      </c>
      <c r="P125" s="14">
        <v>-55766.71</v>
      </c>
      <c r="Q125" s="14">
        <f t="shared" si="12"/>
        <v>10816833.289999999</v>
      </c>
      <c r="R125" s="14"/>
      <c r="S125" s="14">
        <f t="shared" si="53"/>
        <v>10816833.289999999</v>
      </c>
      <c r="T125" s="14"/>
      <c r="U125" s="14">
        <f t="shared" si="54"/>
        <v>10816833.289999999</v>
      </c>
    </row>
    <row r="126" spans="1:21" ht="42" customHeight="1" x14ac:dyDescent="0.2">
      <c r="A126" s="17" t="s">
        <v>97</v>
      </c>
      <c r="B126" s="13" t="s">
        <v>98</v>
      </c>
      <c r="C126" s="14">
        <v>570504900</v>
      </c>
      <c r="D126" s="14"/>
      <c r="E126" s="14">
        <f t="shared" si="0"/>
        <v>570504900</v>
      </c>
      <c r="F126" s="14">
        <v>16625700</v>
      </c>
      <c r="G126" s="14">
        <f>E126+F126</f>
        <v>587130600</v>
      </c>
      <c r="H126" s="14"/>
      <c r="I126" s="14">
        <f>G126+H126</f>
        <v>587130600</v>
      </c>
      <c r="J126" s="14">
        <v>607413300</v>
      </c>
      <c r="K126" s="14"/>
      <c r="L126" s="14">
        <f t="shared" si="8"/>
        <v>607413300</v>
      </c>
      <c r="M126" s="14"/>
      <c r="N126" s="14">
        <f t="shared" si="52"/>
        <v>607413300</v>
      </c>
      <c r="O126" s="14">
        <v>636682800</v>
      </c>
      <c r="P126" s="14"/>
      <c r="Q126" s="14">
        <f t="shared" si="12"/>
        <v>636682800</v>
      </c>
      <c r="R126" s="14"/>
      <c r="S126" s="14">
        <f t="shared" si="53"/>
        <v>636682800</v>
      </c>
      <c r="T126" s="14"/>
      <c r="U126" s="14">
        <f t="shared" si="54"/>
        <v>636682800</v>
      </c>
    </row>
    <row r="127" spans="1:21" ht="24" customHeight="1" x14ac:dyDescent="0.2">
      <c r="A127" s="15" t="s">
        <v>99</v>
      </c>
      <c r="B127" s="13" t="s">
        <v>100</v>
      </c>
      <c r="C127" s="14">
        <f>SUM(C128:C135)</f>
        <v>189200</v>
      </c>
      <c r="D127" s="14">
        <f>SUM(D128:D135)</f>
        <v>667786</v>
      </c>
      <c r="E127" s="14">
        <f>SUM(E128:E135)</f>
        <v>856986</v>
      </c>
      <c r="F127" s="14">
        <f>SUM(F128:F135)</f>
        <v>-564354</v>
      </c>
      <c r="G127" s="14">
        <f t="shared" ref="G127:N127" si="55">SUM(G128:G133)</f>
        <v>292632</v>
      </c>
      <c r="H127" s="14">
        <f>SUM(H128:H135)</f>
        <v>954042.77</v>
      </c>
      <c r="I127" s="14">
        <f>SUM(I128:I135)</f>
        <v>1246674.77</v>
      </c>
      <c r="J127" s="14">
        <f t="shared" si="55"/>
        <v>189200</v>
      </c>
      <c r="K127" s="14">
        <f t="shared" si="55"/>
        <v>0</v>
      </c>
      <c r="L127" s="14">
        <f t="shared" si="55"/>
        <v>189200</v>
      </c>
      <c r="M127" s="14">
        <f t="shared" si="55"/>
        <v>0</v>
      </c>
      <c r="N127" s="14">
        <f t="shared" si="55"/>
        <v>189200</v>
      </c>
      <c r="O127" s="14">
        <f>SUM(O128:O135)</f>
        <v>189200</v>
      </c>
      <c r="P127" s="14"/>
      <c r="Q127" s="14">
        <f t="shared" si="12"/>
        <v>189200</v>
      </c>
      <c r="R127" s="14"/>
      <c r="S127" s="14">
        <f t="shared" si="53"/>
        <v>189200</v>
      </c>
      <c r="T127" s="14"/>
      <c r="U127" s="14">
        <f t="shared" si="54"/>
        <v>189200</v>
      </c>
    </row>
    <row r="128" spans="1:21" ht="55.9" customHeight="1" x14ac:dyDescent="0.2">
      <c r="A128" s="17" t="s">
        <v>141</v>
      </c>
      <c r="B128" s="13" t="s">
        <v>101</v>
      </c>
      <c r="C128" s="14"/>
      <c r="D128" s="14">
        <v>68432</v>
      </c>
      <c r="E128" s="14">
        <f t="shared" ref="E128:E130" si="56">D128</f>
        <v>68432</v>
      </c>
      <c r="F128" s="14"/>
      <c r="G128" s="14">
        <f t="shared" si="26"/>
        <v>68432</v>
      </c>
      <c r="H128" s="14"/>
      <c r="I128" s="14">
        <f t="shared" ref="I128:I129" si="57">G128</f>
        <v>68432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</row>
    <row r="129" spans="1:21" ht="55.9" customHeight="1" x14ac:dyDescent="0.2">
      <c r="A129" s="17" t="s">
        <v>142</v>
      </c>
      <c r="B129" s="13" t="s">
        <v>101</v>
      </c>
      <c r="C129" s="14"/>
      <c r="D129" s="14">
        <v>35000</v>
      </c>
      <c r="E129" s="14">
        <f t="shared" si="56"/>
        <v>35000</v>
      </c>
      <c r="F129" s="14"/>
      <c r="G129" s="14">
        <f t="shared" si="26"/>
        <v>35000</v>
      </c>
      <c r="H129" s="14"/>
      <c r="I129" s="14">
        <f t="shared" si="57"/>
        <v>35000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</row>
    <row r="130" spans="1:21" ht="44.45" customHeight="1" x14ac:dyDescent="0.2">
      <c r="A130" s="33" t="s">
        <v>143</v>
      </c>
      <c r="B130" s="13" t="s">
        <v>103</v>
      </c>
      <c r="C130" s="14"/>
      <c r="D130" s="14">
        <v>306000</v>
      </c>
      <c r="E130" s="14">
        <f t="shared" si="56"/>
        <v>306000</v>
      </c>
      <c r="F130" s="14">
        <v>-306000</v>
      </c>
      <c r="G130" s="14">
        <f>E130+F130</f>
        <v>0</v>
      </c>
      <c r="H130" s="14"/>
      <c r="I130" s="14">
        <f>G130+H130</f>
        <v>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</row>
    <row r="131" spans="1:21" ht="43.15" customHeight="1" x14ac:dyDescent="0.2">
      <c r="A131" s="33" t="s">
        <v>144</v>
      </c>
      <c r="B131" s="13" t="s">
        <v>103</v>
      </c>
      <c r="C131" s="14"/>
      <c r="D131" s="14">
        <v>258354</v>
      </c>
      <c r="E131" s="14">
        <f>D131</f>
        <v>258354</v>
      </c>
      <c r="F131" s="14">
        <v>-258354</v>
      </c>
      <c r="G131" s="14">
        <f>E131+F131</f>
        <v>0</v>
      </c>
      <c r="H131" s="14"/>
      <c r="I131" s="14">
        <f>G131+H131</f>
        <v>0</v>
      </c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</row>
    <row r="132" spans="1:21" ht="48.6" customHeight="1" x14ac:dyDescent="0.2">
      <c r="A132" s="33" t="s">
        <v>179</v>
      </c>
      <c r="B132" s="13" t="s">
        <v>103</v>
      </c>
      <c r="C132" s="14"/>
      <c r="D132" s="14"/>
      <c r="E132" s="14"/>
      <c r="F132" s="14"/>
      <c r="G132" s="14"/>
      <c r="H132" s="14">
        <f>134042.77+100000</f>
        <v>234042.77</v>
      </c>
      <c r="I132" s="14">
        <f>G132+H132</f>
        <v>234042.77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</row>
    <row r="133" spans="1:21" ht="64.900000000000006" customHeight="1" x14ac:dyDescent="0.2">
      <c r="A133" s="17" t="s">
        <v>102</v>
      </c>
      <c r="B133" s="13" t="s">
        <v>103</v>
      </c>
      <c r="C133" s="14">
        <v>189200</v>
      </c>
      <c r="D133" s="14"/>
      <c r="E133" s="14">
        <f t="shared" si="0"/>
        <v>189200</v>
      </c>
      <c r="F133" s="14"/>
      <c r="G133" s="14">
        <f t="shared" si="0"/>
        <v>189200</v>
      </c>
      <c r="H133" s="14"/>
      <c r="I133" s="14">
        <f t="shared" ref="I133:I138" si="58">SUM(G133:H133)</f>
        <v>189200</v>
      </c>
      <c r="J133" s="14">
        <v>189200</v>
      </c>
      <c r="K133" s="14"/>
      <c r="L133" s="14">
        <f t="shared" si="8"/>
        <v>189200</v>
      </c>
      <c r="M133" s="14"/>
      <c r="N133" s="14">
        <f t="shared" ref="N133:N136" si="59">SUM(L133:M133)</f>
        <v>189200</v>
      </c>
      <c r="O133" s="14">
        <v>189200</v>
      </c>
      <c r="P133" s="14"/>
      <c r="Q133" s="14">
        <f t="shared" si="12"/>
        <v>189200</v>
      </c>
      <c r="R133" s="14"/>
      <c r="S133" s="14">
        <f t="shared" ref="S133:S136" si="60">SUM(Q133:R133)</f>
        <v>189200</v>
      </c>
      <c r="T133" s="14"/>
      <c r="U133" s="14">
        <f t="shared" ref="U133:U136" si="61">SUM(S133:T133)</f>
        <v>189200</v>
      </c>
    </row>
    <row r="134" spans="1:21" ht="59.25" customHeight="1" x14ac:dyDescent="0.2">
      <c r="A134" s="17" t="s">
        <v>186</v>
      </c>
      <c r="B134" s="13" t="s">
        <v>103</v>
      </c>
      <c r="C134" s="14"/>
      <c r="D134" s="14"/>
      <c r="E134" s="14"/>
      <c r="F134" s="14"/>
      <c r="G134" s="14"/>
      <c r="H134" s="14">
        <v>720000</v>
      </c>
      <c r="I134" s="14">
        <f>H134</f>
        <v>720000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</row>
    <row r="135" spans="1:21" ht="36" customHeight="1" x14ac:dyDescent="0.2">
      <c r="A135" s="17" t="s">
        <v>104</v>
      </c>
      <c r="B135" s="13" t="s">
        <v>103</v>
      </c>
      <c r="C135" s="14"/>
      <c r="D135" s="14"/>
      <c r="E135" s="14">
        <f t="shared" si="0"/>
        <v>0</v>
      </c>
      <c r="F135" s="14"/>
      <c r="G135" s="14">
        <f t="shared" si="0"/>
        <v>0</v>
      </c>
      <c r="H135" s="14"/>
      <c r="I135" s="14">
        <f t="shared" si="58"/>
        <v>0</v>
      </c>
      <c r="J135" s="14"/>
      <c r="K135" s="14"/>
      <c r="L135" s="14">
        <f t="shared" si="8"/>
        <v>0</v>
      </c>
      <c r="M135" s="14"/>
      <c r="N135" s="14">
        <f t="shared" si="59"/>
        <v>0</v>
      </c>
      <c r="O135" s="14"/>
      <c r="P135" s="14"/>
      <c r="Q135" s="14">
        <f t="shared" si="12"/>
        <v>0</v>
      </c>
      <c r="R135" s="14"/>
      <c r="S135" s="14">
        <f t="shared" si="60"/>
        <v>0</v>
      </c>
      <c r="T135" s="14"/>
      <c r="U135" s="14">
        <f t="shared" si="61"/>
        <v>0</v>
      </c>
    </row>
    <row r="136" spans="1:21" ht="30.75" customHeight="1" x14ac:dyDescent="0.2">
      <c r="A136" s="15" t="s">
        <v>105</v>
      </c>
      <c r="B136" s="13" t="s">
        <v>106</v>
      </c>
      <c r="C136" s="14">
        <v>5531312</v>
      </c>
      <c r="D136" s="14"/>
      <c r="E136" s="14">
        <f t="shared" si="0"/>
        <v>5531312</v>
      </c>
      <c r="F136" s="14"/>
      <c r="G136" s="14">
        <f t="shared" si="0"/>
        <v>5531312</v>
      </c>
      <c r="H136" s="14"/>
      <c r="I136" s="14">
        <f t="shared" si="58"/>
        <v>5531312</v>
      </c>
      <c r="J136" s="14">
        <v>0</v>
      </c>
      <c r="K136" s="14"/>
      <c r="L136" s="14">
        <f t="shared" si="8"/>
        <v>0</v>
      </c>
      <c r="M136" s="14"/>
      <c r="N136" s="14">
        <f t="shared" si="59"/>
        <v>0</v>
      </c>
      <c r="O136" s="14">
        <v>0</v>
      </c>
      <c r="P136" s="14"/>
      <c r="Q136" s="14">
        <f t="shared" si="12"/>
        <v>0</v>
      </c>
      <c r="R136" s="14"/>
      <c r="S136" s="14">
        <f t="shared" si="60"/>
        <v>0</v>
      </c>
      <c r="T136" s="14"/>
      <c r="U136" s="14">
        <f t="shared" si="61"/>
        <v>0</v>
      </c>
    </row>
    <row r="137" spans="1:21" s="11" customFormat="1" ht="54.75" customHeight="1" x14ac:dyDescent="0.2">
      <c r="A137" s="42" t="s">
        <v>165</v>
      </c>
      <c r="B137" s="43" t="s">
        <v>166</v>
      </c>
      <c r="C137" s="40"/>
      <c r="D137" s="40"/>
      <c r="E137" s="40"/>
      <c r="F137" s="40">
        <v>5174552.41</v>
      </c>
      <c r="G137" s="40">
        <f>F137</f>
        <v>5174552.41</v>
      </c>
      <c r="H137" s="40"/>
      <c r="I137" s="14">
        <f t="shared" si="58"/>
        <v>5174552.41</v>
      </c>
      <c r="J137" s="40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</row>
    <row r="138" spans="1:21" s="11" customFormat="1" ht="53.25" customHeight="1" x14ac:dyDescent="0.2">
      <c r="A138" s="42" t="s">
        <v>167</v>
      </c>
      <c r="B138" s="43" t="s">
        <v>168</v>
      </c>
      <c r="C138" s="40"/>
      <c r="D138" s="40"/>
      <c r="E138" s="40"/>
      <c r="F138" s="40">
        <v>-616549.01</v>
      </c>
      <c r="G138" s="40">
        <f>F138</f>
        <v>-616549.01</v>
      </c>
      <c r="H138" s="40"/>
      <c r="I138" s="14">
        <f t="shared" si="58"/>
        <v>-616549.01</v>
      </c>
      <c r="J138" s="40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</row>
    <row r="139" spans="1:21" s="12" customFormat="1" ht="21.75" customHeight="1" x14ac:dyDescent="0.2">
      <c r="A139" s="28" t="s">
        <v>107</v>
      </c>
      <c r="B139" s="23"/>
      <c r="C139" s="24">
        <f t="shared" ref="C139:S139" si="62">C23+C49</f>
        <v>1241765138.49</v>
      </c>
      <c r="D139" s="24">
        <f t="shared" si="62"/>
        <v>333421814.31999999</v>
      </c>
      <c r="E139" s="24">
        <f t="shared" si="62"/>
        <v>1575186952.8099999</v>
      </c>
      <c r="F139" s="24">
        <f t="shared" si="62"/>
        <v>63834721.149999999</v>
      </c>
      <c r="G139" s="24">
        <f t="shared" si="62"/>
        <v>1640021673.96</v>
      </c>
      <c r="H139" s="24">
        <f t="shared" ref="H139:I139" si="63">H23+H49</f>
        <v>34926579.140000001</v>
      </c>
      <c r="I139" s="24">
        <f t="shared" si="63"/>
        <v>1674948253.0999999</v>
      </c>
      <c r="J139" s="24">
        <f t="shared" si="62"/>
        <v>1405354549.73</v>
      </c>
      <c r="K139" s="24">
        <f t="shared" si="62"/>
        <v>295895335.54000002</v>
      </c>
      <c r="L139" s="24">
        <f t="shared" si="62"/>
        <v>1701249885.27</v>
      </c>
      <c r="M139" s="24">
        <f t="shared" ref="M139:N139" si="64">M23+M49</f>
        <v>-70531955.180000007</v>
      </c>
      <c r="N139" s="24">
        <f t="shared" si="64"/>
        <v>1630717930.0899999</v>
      </c>
      <c r="O139" s="24">
        <f t="shared" si="62"/>
        <v>1954723442.52</v>
      </c>
      <c r="P139" s="24">
        <f t="shared" si="62"/>
        <v>17521548.330000002</v>
      </c>
      <c r="Q139" s="24">
        <f t="shared" si="62"/>
        <v>1972244990.8499999</v>
      </c>
      <c r="R139" s="24">
        <f t="shared" si="62"/>
        <v>222222222.22</v>
      </c>
      <c r="S139" s="24">
        <f t="shared" si="62"/>
        <v>2194467213.0699997</v>
      </c>
      <c r="T139" s="24">
        <f t="shared" ref="T139:U139" si="65">T23+T49</f>
        <v>-141299182.34999999</v>
      </c>
      <c r="U139" s="24">
        <f t="shared" si="65"/>
        <v>2053168030.72</v>
      </c>
    </row>
    <row r="141" spans="1:21" x14ac:dyDescent="0.2">
      <c r="D141" s="34"/>
      <c r="F141" s="34"/>
      <c r="H141" s="34"/>
    </row>
    <row r="144" spans="1:21" s="29" customFormat="1" ht="12" x14ac:dyDescent="0.2">
      <c r="B144" s="30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</sheetData>
  <mergeCells count="16">
    <mergeCell ref="A1:U1"/>
    <mergeCell ref="A2:U2"/>
    <mergeCell ref="A3:U3"/>
    <mergeCell ref="A17:O17"/>
    <mergeCell ref="A19:A20"/>
    <mergeCell ref="B19:B20"/>
    <mergeCell ref="A5:U5"/>
    <mergeCell ref="A6:U6"/>
    <mergeCell ref="A7:U7"/>
    <mergeCell ref="A9:U9"/>
    <mergeCell ref="A10:U10"/>
    <mergeCell ref="A11:U11"/>
    <mergeCell ref="A13:U13"/>
    <mergeCell ref="A14:U14"/>
    <mergeCell ref="A15:U15"/>
    <mergeCell ref="C19:U19"/>
  </mergeCells>
  <pageMargins left="0.19685039370078741" right="0.19685039370078741" top="0.23622047244094491" bottom="0.19685039370078741" header="0.19685039370078741" footer="0.19685039370078741"/>
  <pageSetup paperSize="9" scale="95" firstPageNumber="44" fitToHeight="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июнь</vt:lpstr>
      <vt:lpstr>'приложение июнь'!Заголовки_для_печати</vt:lpstr>
      <vt:lpstr>'приложение июнь'!Область_печати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Bud-Tany</cp:lastModifiedBy>
  <cp:lastPrinted>2020-06-10T05:38:49Z</cp:lastPrinted>
  <dcterms:created xsi:type="dcterms:W3CDTF">2019-11-05T12:18:39Z</dcterms:created>
  <dcterms:modified xsi:type="dcterms:W3CDTF">2021-01-14T15:42:28Z</dcterms:modified>
</cp:coreProperties>
</file>