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здел подраздел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43" i="1"/>
  <c r="G134"/>
  <c r="F133"/>
  <c r="F132"/>
  <c r="F131"/>
  <c r="F130"/>
  <c r="F129"/>
  <c r="F127"/>
  <c r="H127" s="1"/>
  <c r="F126"/>
  <c r="F125"/>
  <c r="F121"/>
  <c r="F120"/>
  <c r="I119"/>
  <c r="F119"/>
  <c r="H119" s="1"/>
  <c r="F117"/>
  <c r="F116"/>
  <c r="F115" s="1"/>
  <c r="H115" s="1"/>
  <c r="F92"/>
  <c r="F83"/>
  <c r="H83" s="1"/>
  <c r="I83"/>
  <c r="F82"/>
  <c r="F81" s="1"/>
  <c r="H81" s="1"/>
  <c r="F75"/>
  <c r="H75" s="1"/>
  <c r="F74"/>
  <c r="F72"/>
  <c r="F70"/>
  <c r="F68"/>
  <c r="F67" s="1"/>
  <c r="F61"/>
  <c r="H43" s="1"/>
  <c r="F42"/>
  <c r="F41"/>
  <c r="I36"/>
  <c r="F36"/>
  <c r="H36" s="1"/>
  <c r="F35"/>
  <c r="F34"/>
  <c r="F27"/>
  <c r="F24"/>
  <c r="F22"/>
  <c r="I21"/>
  <c r="F21" l="1"/>
  <c r="J21" s="1"/>
  <c r="F134" l="1"/>
  <c r="H134" s="1"/>
  <c r="F136" l="1"/>
</calcChain>
</file>

<file path=xl/sharedStrings.xml><?xml version="1.0" encoding="utf-8"?>
<sst xmlns="http://schemas.openxmlformats.org/spreadsheetml/2006/main" count="348" uniqueCount="119">
  <si>
    <t>Приложение № 2</t>
  </si>
  <si>
    <t>к  решению сессии пятого созыва Собрания депутатов                                            №   от  26  сентября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</si>
  <si>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</si>
  <si>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</si>
  <si>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83  от 25  апреля 2014г.</t>
  </si>
  <si>
    <t>к  решению сессии пятого созыва Собрания депутатов                                            №  54 от 28  февраля 2014г.</t>
  </si>
  <si>
    <t>Приложение №6</t>
  </si>
  <si>
    <t>к решению сессии пятого созыва Собрания депутатов № 32   от 20   декабря 2013 года</t>
  </si>
  <si>
    <t>к решению сессии пятого созыва Собрания депутатов №                    от                      2014 года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</si>
  <si>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</si>
  <si>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Наименование</t>
  </si>
  <si>
    <t>Глава</t>
  </si>
  <si>
    <t>Раздел</t>
  </si>
  <si>
    <t>Подраздел</t>
  </si>
  <si>
    <t>Сумма  руб.</t>
  </si>
  <si>
    <t>Всего</t>
  </si>
  <si>
    <t>ОБЩЕГОСУДАРСТВЕННЫЕ ВОПРОСЫ</t>
  </si>
  <si>
    <t>01</t>
  </si>
  <si>
    <t>Функционирование высшего должностного лица субъекта РФ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</si>
  <si>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</si>
  <si>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</si>
  <si>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</si>
  <si>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</si>
  <si>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</si>
  <si>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Осуществление государственных полномочий в сфере охраны труда</t>
  </si>
  <si>
    <t>Выполнение функций  органами местного самоуправления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</si>
  <si>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</si>
  <si>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</si>
  <si>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</si>
  <si>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</si>
  <si>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</si>
  <si>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</si>
  <si>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 xml:space="preserve">Резервный фонд органов исполнительной власти субъектов РФ </t>
  </si>
  <si>
    <t>Прочие расходы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</si>
  <si>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</si>
  <si>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</si>
  <si>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</si>
  <si>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Органы внутренних дел</t>
  </si>
  <si>
    <t>Целевые программы МО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</si>
  <si>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</si>
  <si>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Выполнение функций органами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</si>
  <si>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</si>
  <si>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</si>
  <si>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</si>
  <si>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</si>
  <si>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</si>
  <si>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Топливно-энергетический комплекс</t>
  </si>
  <si>
    <t>Межбюджетные трансферты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</si>
  <si>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</si>
  <si>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Приобретение передвижных резервных источников снабжения электрической энергией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</si>
  <si>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</si>
  <si>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 за счет средств местного бюджета</t>
  </si>
  <si>
    <t>Региональные целевые программы</t>
  </si>
  <si>
    <t>05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</si>
  <si>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</si>
  <si>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</si>
  <si>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Сельское хозяйство и рыболовство</t>
  </si>
  <si>
    <t>Субсидии юридическим лицам</t>
  </si>
  <si>
    <t>Транспорт</t>
  </si>
  <si>
    <t>08</t>
  </si>
  <si>
    <t>Субсидии на проведение отдельных мероприятий по другим видам транспорта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</si>
  <si>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</si>
  <si>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</si>
  <si>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Иные межбюджетные трансферты</t>
  </si>
  <si>
    <t>Другие вопросы в области национальной экономики</t>
  </si>
  <si>
    <t>12</t>
  </si>
  <si>
    <t>Малое предпринимательство</t>
  </si>
  <si>
    <t>Субсидии на государственную поддержку малого предпринимательства, включая крестьянские (фермерские) хозяйства</t>
  </si>
  <si>
    <t>Создание условий для обеспечения поселений услугами торговли</t>
  </si>
  <si>
    <t>Бюджетные инвестиции за счет средств местного бюджета</t>
  </si>
  <si>
    <t>ЖИЛИЩНО-КОММУНАЛЬНОЙ ХОЗЯЙСТВО</t>
  </si>
  <si>
    <t>Жилищное хозяйство</t>
  </si>
  <si>
    <t>Коммунальное хозяйство</t>
  </si>
  <si>
    <t xml:space="preserve">Содержание и ремонт автомобильных дорог находящихся в муниципальной собственности </t>
  </si>
  <si>
    <t>Фонд софинансирования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</si>
  <si>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</si>
  <si>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</si>
  <si>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</si>
  <si>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</si>
  <si>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</si>
  <si>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</si>
  <si>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Резервные фонды местных администраций</t>
  </si>
  <si>
    <t>Выполнение функций бюджетными учреждениями</t>
  </si>
  <si>
    <t>Общее образование</t>
  </si>
  <si>
    <t>Учебные заведения и курсы по переподготовке кадров</t>
  </si>
  <si>
    <t>Переподготовка и повышение квалификации кадров</t>
  </si>
  <si>
    <t>Субсидии бюджетным учреждениям на возмещение нормативных затрат, связанных с оказанием ими муниципальных услуг</t>
  </si>
  <si>
    <t>Субсидии бюджетным учреждениям на иные цели</t>
  </si>
  <si>
    <t>Молодежная политика и оздоровление детей</t>
  </si>
  <si>
    <t>Другие вопросы в области образования</t>
  </si>
  <si>
    <t>ДЦП МО "Устьянский муниципальный район" "Энергосбережение и повышение энергетической эффективности на 2010-2020 годы"</t>
  </si>
  <si>
    <t>"МДЦП "Создание безопастной инфраструктуры образовательных учреждений МО ""Устьянский муниципальный район" на 2012-2016 год"</t>
  </si>
  <si>
    <t>подпрограмма "Ремонт образовательных учреждений"</t>
  </si>
  <si>
    <t>подпрограмма "Устройство ограждений и теневых навесов в образовательных учреждениях"</t>
  </si>
  <si>
    <t>ЗДРАВООХРАНЕНИЕ</t>
  </si>
  <si>
    <t>Другие вопросы в области здравоохранения</t>
  </si>
  <si>
    <t>Долгосрочная целевая  программа Архангельской области " Доступная среда на 2011-2015 годы"</t>
  </si>
  <si>
    <t>Целевые программы муниципальных образований</t>
  </si>
  <si>
    <t>Долгосрочная целевая  программа МО "Устьянский муниципальный район" " Доступная среда на 2011-2015 годы"</t>
  </si>
  <si>
    <t xml:space="preserve">КУЛЬТУРА И КИНЕМАТОГРАФИЯ 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</si>
  <si>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</si>
  <si>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</si>
  <si>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</si>
  <si>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</si>
  <si>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</si>
  <si>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</si>
  <si>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Федеральная целевая программа "Жилище"  на 2002 - 2010 годы</t>
  </si>
  <si>
    <t>Подпрограмма "Обеспечение жильем молодых семей"</t>
  </si>
  <si>
    <t>Социальные выплаты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</si>
  <si>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</si>
  <si>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</si>
  <si>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</si>
  <si>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</si>
  <si>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</si>
  <si>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</si>
  <si>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</si>
  <si>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</si>
  <si>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</si>
  <si>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</t>
  </si>
</sst>
</file>

<file path=xl/styles.xml><?xml version="1.0" encoding="utf-8"?>
<styleSheet xmlns="http://schemas.openxmlformats.org/spreadsheetml/2006/main">
  <numFmts count="1">
    <numFmt numFmtId="164" formatCode="#,##0_р_."/>
  </numFmts>
  <fonts count="1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3"/>
      <name val="Arial Cyr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4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0" fontId="8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" fontId="0" fillId="0" borderId="4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" fontId="0" fillId="0" borderId="0" xfId="0" applyNumberFormat="1" applyFill="1"/>
    <xf numFmtId="49" fontId="6" fillId="0" borderId="4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/>
    </xf>
    <xf numFmtId="16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/>
    <xf numFmtId="4" fontId="5" fillId="0" borderId="4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/>
    </xf>
    <xf numFmtId="4" fontId="2" fillId="0" borderId="0" xfId="1" applyNumberFormat="1" applyProtection="1">
      <protection hidden="1"/>
    </xf>
    <xf numFmtId="4" fontId="3" fillId="0" borderId="0" xfId="1" applyNumberFormat="1" applyFont="1" applyFill="1" applyAlignment="1" applyProtection="1">
      <alignment horizontal="center" vertical="center"/>
      <protection hidden="1"/>
    </xf>
    <xf numFmtId="4" fontId="5" fillId="0" borderId="0" xfId="0" applyNumberFormat="1" applyFont="1" applyFill="1" applyBorder="1"/>
  </cellXfs>
  <cellStyles count="4">
    <cellStyle name="Обычный" xfId="0" builtinId="0"/>
    <cellStyle name="Обычный 2" xfId="2"/>
    <cellStyle name="Обычный 3" xfId="3"/>
    <cellStyle name="Обычный_tmp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/>
      <sheetData sheetId="1"/>
      <sheetData sheetId="2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/>
      <sheetData sheetId="4">
        <row r="12">
          <cell r="G12">
            <v>23548045</v>
          </cell>
        </row>
        <row r="36">
          <cell r="G36">
            <v>22000</v>
          </cell>
        </row>
        <row r="52">
          <cell r="G52">
            <v>39422062</v>
          </cell>
        </row>
        <row r="88">
          <cell r="G88">
            <v>5307596</v>
          </cell>
        </row>
        <row r="145">
          <cell r="G145">
            <v>3298920</v>
          </cell>
        </row>
        <row r="270">
          <cell r="G270">
            <v>7910000</v>
          </cell>
        </row>
        <row r="321">
          <cell r="G321">
            <v>29547</v>
          </cell>
        </row>
        <row r="329">
          <cell r="G329">
            <v>13496100</v>
          </cell>
        </row>
        <row r="337">
          <cell r="G337">
            <v>1012500</v>
          </cell>
        </row>
        <row r="343">
          <cell r="G343">
            <v>8090204</v>
          </cell>
        </row>
        <row r="376">
          <cell r="G376">
            <v>1532900</v>
          </cell>
        </row>
        <row r="394">
          <cell r="G394">
            <v>5772463</v>
          </cell>
        </row>
        <row r="454">
          <cell r="G454">
            <v>50513</v>
          </cell>
        </row>
        <row r="466">
          <cell r="G466">
            <v>6638400</v>
          </cell>
        </row>
        <row r="476">
          <cell r="G476">
            <v>1000000</v>
          </cell>
        </row>
        <row r="485">
          <cell r="G485">
            <v>7695005</v>
          </cell>
        </row>
        <row r="494">
          <cell r="G494">
            <v>43993553</v>
          </cell>
        </row>
        <row r="503">
          <cell r="G503">
            <v>1430777</v>
          </cell>
        </row>
        <row r="510">
          <cell r="G510">
            <v>23675074</v>
          </cell>
        </row>
        <row r="628">
          <cell r="G628">
            <v>30000</v>
          </cell>
        </row>
        <row r="645">
          <cell r="G645">
            <v>50000</v>
          </cell>
        </row>
        <row r="673">
          <cell r="G673">
            <v>1510337</v>
          </cell>
        </row>
        <row r="736">
          <cell r="G736">
            <v>20000</v>
          </cell>
        </row>
        <row r="752">
          <cell r="G752">
            <v>1367136</v>
          </cell>
        </row>
        <row r="758">
          <cell r="G758">
            <v>520911</v>
          </cell>
        </row>
        <row r="790">
          <cell r="G790">
            <v>180000</v>
          </cell>
        </row>
        <row r="796">
          <cell r="G796">
            <v>136900</v>
          </cell>
        </row>
        <row r="842">
          <cell r="G842">
            <v>1123214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37"/>
  <sheetViews>
    <sheetView tabSelected="1" topLeftCell="A18" workbookViewId="0">
      <selection activeCell="K24" sqref="K24"/>
    </sheetView>
  </sheetViews>
  <sheetFormatPr defaultRowHeight="12.75"/>
  <cols>
    <col min="1" max="1" width="1.85546875" style="6" customWidth="1"/>
    <col min="2" max="2" width="49" style="6" customWidth="1"/>
    <col min="3" max="3" width="6.85546875" style="7" hidden="1" customWidth="1"/>
    <col min="4" max="4" width="4.5703125" style="7" customWidth="1"/>
    <col min="5" max="5" width="4.7109375" style="7" customWidth="1"/>
    <col min="6" max="6" width="21" style="8" customWidth="1"/>
    <col min="7" max="7" width="15.7109375" style="9" hidden="1" customWidth="1"/>
    <col min="8" max="8" width="18.7109375" style="6" hidden="1" customWidth="1"/>
    <col min="9" max="9" width="17" style="6" hidden="1" customWidth="1"/>
    <col min="10" max="10" width="15.7109375" style="6" hidden="1" customWidth="1"/>
    <col min="11" max="11" width="24.85546875" style="9" customWidth="1"/>
    <col min="12" max="16384" width="9.140625" style="6"/>
  </cols>
  <sheetData>
    <row r="1" spans="2:20" s="2" customFormat="1" ht="18" hidden="1" customHeight="1">
      <c r="B1" s="1"/>
      <c r="C1" s="1"/>
      <c r="D1" s="75" t="s">
        <v>0</v>
      </c>
      <c r="E1" s="75"/>
      <c r="F1" s="75"/>
      <c r="G1" s="75"/>
      <c r="K1" s="54"/>
    </row>
    <row r="2" spans="2:20" s="2" customFormat="1" ht="41.25" hidden="1" customHeight="1">
      <c r="B2" s="1"/>
      <c r="C2" s="1"/>
      <c r="D2" s="75" t="s">
        <v>1</v>
      </c>
      <c r="E2" s="75"/>
      <c r="F2" s="75"/>
      <c r="G2" s="75"/>
      <c r="K2" s="54"/>
    </row>
    <row r="3" spans="2:20" s="2" customFormat="1" ht="18" hidden="1" customHeight="1">
      <c r="B3" s="1"/>
      <c r="C3" s="1"/>
      <c r="D3" s="75" t="s">
        <v>0</v>
      </c>
      <c r="E3" s="75"/>
      <c r="F3" s="75"/>
      <c r="G3" s="75"/>
      <c r="K3" s="54"/>
    </row>
    <row r="4" spans="2:20" s="2" customFormat="1" ht="41.25" hidden="1" customHeight="1">
      <c r="B4" s="1"/>
      <c r="C4" s="1"/>
      <c r="D4" s="75" t="s">
        <v>2</v>
      </c>
      <c r="E4" s="75"/>
      <c r="F4" s="75"/>
      <c r="G4" s="75"/>
      <c r="K4" s="54"/>
    </row>
    <row r="5" spans="2:20" s="2" customFormat="1" ht="18" hidden="1" customHeight="1">
      <c r="B5" s="1"/>
      <c r="C5" s="1"/>
      <c r="D5" s="75" t="s">
        <v>0</v>
      </c>
      <c r="E5" s="75"/>
      <c r="F5" s="75"/>
      <c r="G5" s="75"/>
      <c r="I5" s="3"/>
      <c r="J5" s="3">
        <v>2</v>
      </c>
      <c r="K5" s="79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41.25" hidden="1" customHeight="1">
      <c r="B6" s="1"/>
      <c r="C6" s="1"/>
      <c r="D6" s="75" t="s">
        <v>3</v>
      </c>
      <c r="E6" s="75"/>
      <c r="F6" s="75"/>
      <c r="G6" s="75"/>
      <c r="I6" s="4"/>
      <c r="J6" s="4"/>
      <c r="K6" s="80"/>
      <c r="L6" s="4"/>
      <c r="M6" s="4"/>
      <c r="N6" s="4"/>
      <c r="O6" s="4"/>
      <c r="P6" s="4"/>
      <c r="Q6" s="4"/>
      <c r="R6" s="5"/>
      <c r="S6" s="5"/>
      <c r="T6" s="5"/>
    </row>
    <row r="7" spans="2:20" s="2" customFormat="1" ht="12.75" hidden="1" customHeight="1">
      <c r="B7" s="1"/>
      <c r="C7" s="1"/>
      <c r="D7" s="75" t="s">
        <v>0</v>
      </c>
      <c r="E7" s="75"/>
      <c r="F7" s="75"/>
      <c r="G7" s="75"/>
      <c r="K7" s="54"/>
    </row>
    <row r="8" spans="2:20" s="2" customFormat="1" ht="41.25" hidden="1" customHeight="1">
      <c r="B8" s="1"/>
      <c r="C8" s="1"/>
      <c r="D8" s="75" t="s">
        <v>4</v>
      </c>
      <c r="E8" s="75"/>
      <c r="F8" s="75"/>
      <c r="G8" s="75"/>
      <c r="K8" s="54"/>
    </row>
    <row r="9" spans="2:20" ht="1.5" hidden="1" customHeight="1"/>
    <row r="10" spans="2:20" s="2" customFormat="1" ht="12.75" hidden="1" customHeight="1">
      <c r="B10" s="1"/>
      <c r="C10" s="1"/>
      <c r="D10" s="75" t="s">
        <v>0</v>
      </c>
      <c r="E10" s="75"/>
      <c r="F10" s="75"/>
      <c r="G10" s="75"/>
      <c r="K10" s="54"/>
    </row>
    <row r="11" spans="2:20" s="2" customFormat="1" ht="41.25" hidden="1" customHeight="1">
      <c r="B11" s="1"/>
      <c r="C11" s="1"/>
      <c r="D11" s="75" t="s">
        <v>5</v>
      </c>
      <c r="E11" s="75"/>
      <c r="F11" s="75"/>
      <c r="G11" s="75"/>
      <c r="K11" s="54"/>
    </row>
    <row r="12" spans="2:20" hidden="1">
      <c r="D12" s="76" t="s">
        <v>6</v>
      </c>
      <c r="E12" s="77"/>
      <c r="F12" s="77"/>
    </row>
    <row r="13" spans="2:20" s="2" customFormat="1" ht="42.75" hidden="1" customHeight="1">
      <c r="C13" s="1"/>
      <c r="D13" s="76" t="s">
        <v>7</v>
      </c>
      <c r="E13" s="78"/>
      <c r="F13" s="78"/>
      <c r="K13" s="54"/>
    </row>
    <row r="14" spans="2:20" s="2" customFormat="1" ht="24.75" customHeight="1">
      <c r="B14" s="10"/>
      <c r="C14" s="11"/>
      <c r="D14" s="65" t="s">
        <v>6</v>
      </c>
      <c r="E14" s="66"/>
      <c r="F14" s="66"/>
      <c r="K14" s="54"/>
    </row>
    <row r="15" spans="2:20" s="2" customFormat="1" ht="54.75" customHeight="1">
      <c r="C15" s="1"/>
      <c r="D15" s="67" t="s">
        <v>8</v>
      </c>
      <c r="E15" s="68"/>
      <c r="F15" s="68"/>
      <c r="G15" s="68"/>
      <c r="H15" s="68"/>
      <c r="K15" s="54"/>
    </row>
    <row r="16" spans="2:20" s="14" customFormat="1" ht="76.5" customHeight="1">
      <c r="B16" s="69" t="s">
        <v>9</v>
      </c>
      <c r="C16" s="70"/>
      <c r="D16" s="70"/>
      <c r="E16" s="70"/>
      <c r="F16" s="71"/>
      <c r="G16" s="12"/>
      <c r="H16" s="13"/>
      <c r="I16" s="13"/>
      <c r="J16" s="13"/>
      <c r="K16" s="81"/>
    </row>
    <row r="17" spans="2:11" s="16" customFormat="1" ht="23.25" customHeight="1">
      <c r="B17" s="72" t="s">
        <v>10</v>
      </c>
      <c r="C17" s="73" t="s">
        <v>11</v>
      </c>
      <c r="D17" s="73" t="s">
        <v>12</v>
      </c>
      <c r="E17" s="73" t="s">
        <v>13</v>
      </c>
      <c r="F17" s="15" t="s">
        <v>14</v>
      </c>
      <c r="K17" s="19"/>
    </row>
    <row r="18" spans="2:11" s="16" customFormat="1" ht="69.75" customHeight="1">
      <c r="B18" s="72"/>
      <c r="C18" s="74"/>
      <c r="D18" s="74"/>
      <c r="E18" s="74"/>
      <c r="F18" s="15" t="s">
        <v>15</v>
      </c>
      <c r="K18" s="19"/>
    </row>
    <row r="19" spans="2:11" s="16" customFormat="1">
      <c r="B19" s="17">
        <v>1</v>
      </c>
      <c r="C19" s="17">
        <v>2</v>
      </c>
      <c r="D19" s="17">
        <v>2</v>
      </c>
      <c r="E19" s="17">
        <v>3</v>
      </c>
      <c r="F19" s="18">
        <v>7</v>
      </c>
      <c r="G19" s="8"/>
      <c r="H19" s="8"/>
      <c r="J19" s="19"/>
      <c r="K19" s="19"/>
    </row>
    <row r="20" spans="2:11" ht="15.75" customHeight="1">
      <c r="B20" s="20"/>
      <c r="C20" s="20"/>
      <c r="D20" s="20"/>
      <c r="E20" s="20"/>
      <c r="F20" s="20"/>
      <c r="G20" s="21"/>
      <c r="H20" s="22"/>
    </row>
    <row r="21" spans="2:11" s="16" customFormat="1">
      <c r="B21" s="23" t="s">
        <v>16</v>
      </c>
      <c r="C21" s="24">
        <v>793</v>
      </c>
      <c r="D21" s="25" t="s">
        <v>17</v>
      </c>
      <c r="E21" s="25"/>
      <c r="F21" s="26">
        <f>F22+F23+F24+F27+F28+F29</f>
        <v>53125556</v>
      </c>
      <c r="G21" s="19">
        <v>47799449</v>
      </c>
      <c r="I21" s="19">
        <f>[1]Лист2!G816+[1]Лист2!G502+[1]Лист2!G336+[1]Лист2!G143</f>
        <v>55565656</v>
      </c>
      <c r="J21" s="19">
        <f>I21-F21</f>
        <v>2440100</v>
      </c>
      <c r="K21" s="19"/>
    </row>
    <row r="22" spans="2:11" s="16" customFormat="1" ht="25.5">
      <c r="B22" s="27" t="s">
        <v>18</v>
      </c>
      <c r="C22" s="28">
        <v>793</v>
      </c>
      <c r="D22" s="29" t="s">
        <v>17</v>
      </c>
      <c r="E22" s="29" t="s">
        <v>19</v>
      </c>
      <c r="F22" s="30">
        <f>[1]Лист1!G503</f>
        <v>1430777</v>
      </c>
      <c r="G22" s="19"/>
      <c r="K22" s="19"/>
    </row>
    <row r="23" spans="2:11" s="16" customFormat="1" ht="51">
      <c r="B23" s="31" t="s">
        <v>20</v>
      </c>
      <c r="C23" s="28">
        <v>794</v>
      </c>
      <c r="D23" s="32" t="s">
        <v>17</v>
      </c>
      <c r="E23" s="32" t="s">
        <v>21</v>
      </c>
      <c r="F23" s="30">
        <v>2187346</v>
      </c>
      <c r="G23" s="19"/>
      <c r="K23" s="19"/>
    </row>
    <row r="24" spans="2:11" s="16" customFormat="1" ht="51">
      <c r="B24" s="27" t="s">
        <v>22</v>
      </c>
      <c r="C24" s="28">
        <v>793</v>
      </c>
      <c r="D24" s="29" t="s">
        <v>17</v>
      </c>
      <c r="E24" s="29" t="s">
        <v>23</v>
      </c>
      <c r="F24" s="30">
        <f>[1]Лист1!G145+[1]Лист1!G337+[1]Лист1!G510</f>
        <v>27986494</v>
      </c>
      <c r="G24" s="19"/>
      <c r="K24" s="19"/>
    </row>
    <row r="25" spans="2:11" s="16" customFormat="1" ht="25.5" hidden="1">
      <c r="B25" s="27" t="s">
        <v>24</v>
      </c>
      <c r="C25" s="28">
        <v>793</v>
      </c>
      <c r="D25" s="29" t="s">
        <v>17</v>
      </c>
      <c r="E25" s="29" t="s">
        <v>23</v>
      </c>
      <c r="F25" s="30"/>
      <c r="G25" s="19"/>
      <c r="K25" s="19"/>
    </row>
    <row r="26" spans="2:11" s="16" customFormat="1" ht="25.5" hidden="1">
      <c r="B26" s="31" t="s">
        <v>25</v>
      </c>
      <c r="C26" s="28">
        <v>793</v>
      </c>
      <c r="D26" s="29" t="s">
        <v>17</v>
      </c>
      <c r="E26" s="29" t="s">
        <v>23</v>
      </c>
      <c r="F26" s="33"/>
      <c r="G26" s="19"/>
      <c r="K26" s="19"/>
    </row>
    <row r="27" spans="2:11" s="16" customFormat="1" ht="38.25">
      <c r="B27" s="27" t="s">
        <v>26</v>
      </c>
      <c r="C27" s="24">
        <v>792</v>
      </c>
      <c r="D27" s="29" t="s">
        <v>17</v>
      </c>
      <c r="E27" s="29" t="s">
        <v>27</v>
      </c>
      <c r="F27" s="33">
        <f>[1]Лист1!G842+[1]Лист1!G343</f>
        <v>9213418</v>
      </c>
      <c r="G27" s="19"/>
      <c r="K27" s="19"/>
    </row>
    <row r="28" spans="2:11" s="16" customFormat="1">
      <c r="B28" s="31" t="s">
        <v>28</v>
      </c>
      <c r="C28" s="28">
        <v>793</v>
      </c>
      <c r="D28" s="32" t="s">
        <v>17</v>
      </c>
      <c r="E28" s="32" t="s">
        <v>29</v>
      </c>
      <c r="F28" s="30">
        <v>810000</v>
      </c>
      <c r="G28" s="19"/>
      <c r="K28" s="19"/>
    </row>
    <row r="29" spans="2:11" s="16" customFormat="1">
      <c r="B29" s="34" t="s">
        <v>30</v>
      </c>
      <c r="C29" s="28">
        <v>793</v>
      </c>
      <c r="D29" s="29" t="s">
        <v>17</v>
      </c>
      <c r="E29" s="29" t="s">
        <v>31</v>
      </c>
      <c r="F29" s="30">
        <v>11497521</v>
      </c>
      <c r="G29" s="19"/>
      <c r="I29" s="19"/>
      <c r="K29" s="19"/>
    </row>
    <row r="30" spans="2:11" s="16" customFormat="1" ht="11.25" hidden="1" customHeight="1">
      <c r="B30" s="34" t="s">
        <v>28</v>
      </c>
      <c r="C30" s="24">
        <v>792</v>
      </c>
      <c r="D30" s="29" t="s">
        <v>17</v>
      </c>
      <c r="E30" s="29" t="s">
        <v>31</v>
      </c>
      <c r="F30" s="30"/>
      <c r="G30" s="35"/>
      <c r="K30" s="19"/>
    </row>
    <row r="31" spans="2:11" s="16" customFormat="1" ht="11.25" hidden="1" customHeight="1">
      <c r="B31" s="34" t="s">
        <v>32</v>
      </c>
      <c r="C31" s="24">
        <v>792</v>
      </c>
      <c r="D31" s="29" t="s">
        <v>17</v>
      </c>
      <c r="E31" s="29" t="s">
        <v>31</v>
      </c>
      <c r="F31" s="30"/>
      <c r="G31" s="35"/>
      <c r="K31" s="19"/>
    </row>
    <row r="32" spans="2:11" s="16" customFormat="1" ht="11.25" hidden="1" customHeight="1">
      <c r="B32" s="34" t="s">
        <v>32</v>
      </c>
      <c r="C32" s="24">
        <v>792</v>
      </c>
      <c r="D32" s="29" t="s">
        <v>17</v>
      </c>
      <c r="E32" s="29" t="s">
        <v>31</v>
      </c>
      <c r="F32" s="30"/>
      <c r="G32" s="35"/>
      <c r="K32" s="19"/>
    </row>
    <row r="33" spans="2:11" s="16" customFormat="1" ht="11.25" hidden="1" customHeight="1">
      <c r="B33" s="34" t="s">
        <v>33</v>
      </c>
      <c r="C33" s="24">
        <v>792</v>
      </c>
      <c r="D33" s="29" t="s">
        <v>17</v>
      </c>
      <c r="E33" s="29" t="s">
        <v>31</v>
      </c>
      <c r="F33" s="30"/>
      <c r="G33" s="35"/>
      <c r="K33" s="19"/>
    </row>
    <row r="34" spans="2:11" s="16" customFormat="1">
      <c r="B34" s="36" t="s">
        <v>34</v>
      </c>
      <c r="C34" s="24">
        <v>792</v>
      </c>
      <c r="D34" s="37" t="s">
        <v>19</v>
      </c>
      <c r="E34" s="37"/>
      <c r="F34" s="38">
        <f>F35</f>
        <v>1532900</v>
      </c>
      <c r="G34" s="19">
        <v>1404300</v>
      </c>
      <c r="I34" s="19"/>
      <c r="K34" s="19"/>
    </row>
    <row r="35" spans="2:11" s="16" customFormat="1">
      <c r="B35" s="34" t="s">
        <v>35</v>
      </c>
      <c r="C35" s="24">
        <v>792</v>
      </c>
      <c r="D35" s="29" t="s">
        <v>19</v>
      </c>
      <c r="E35" s="29" t="s">
        <v>21</v>
      </c>
      <c r="F35" s="33">
        <f>[1]Лист1!G376</f>
        <v>1532900</v>
      </c>
      <c r="G35" s="19"/>
      <c r="K35" s="19"/>
    </row>
    <row r="36" spans="2:11" s="16" customFormat="1" ht="25.5">
      <c r="B36" s="39" t="s">
        <v>36</v>
      </c>
      <c r="C36" s="40">
        <v>793</v>
      </c>
      <c r="D36" s="25" t="s">
        <v>21</v>
      </c>
      <c r="E36" s="25"/>
      <c r="F36" s="26">
        <f>F41+F42</f>
        <v>80000</v>
      </c>
      <c r="G36" s="19">
        <v>120000</v>
      </c>
      <c r="H36" s="19">
        <f>F36-G36</f>
        <v>-40000</v>
      </c>
      <c r="I36" s="19">
        <f>[1]Лист2!G627</f>
        <v>80000</v>
      </c>
      <c r="K36" s="19"/>
    </row>
    <row r="37" spans="2:11" s="16" customFormat="1" hidden="1">
      <c r="B37" s="31" t="s">
        <v>37</v>
      </c>
      <c r="C37" s="24">
        <v>793</v>
      </c>
      <c r="D37" s="32" t="s">
        <v>21</v>
      </c>
      <c r="E37" s="32" t="s">
        <v>19</v>
      </c>
      <c r="F37" s="33"/>
      <c r="G37" s="19"/>
      <c r="K37" s="19"/>
    </row>
    <row r="38" spans="2:11" s="16" customFormat="1" hidden="1">
      <c r="B38" s="41" t="s">
        <v>38</v>
      </c>
      <c r="C38" s="24">
        <v>793</v>
      </c>
      <c r="D38" s="32" t="s">
        <v>21</v>
      </c>
      <c r="E38" s="32" t="s">
        <v>19</v>
      </c>
      <c r="F38" s="33"/>
      <c r="G38" s="19"/>
      <c r="K38" s="19"/>
    </row>
    <row r="39" spans="2:11" s="16" customFormat="1" ht="63" hidden="1" customHeight="1">
      <c r="B39" s="31" t="s">
        <v>39</v>
      </c>
      <c r="C39" s="24">
        <v>793</v>
      </c>
      <c r="D39" s="32" t="s">
        <v>21</v>
      </c>
      <c r="E39" s="32" t="s">
        <v>19</v>
      </c>
      <c r="F39" s="33"/>
      <c r="G39" s="19"/>
      <c r="K39" s="19"/>
    </row>
    <row r="40" spans="2:11" s="16" customFormat="1" ht="25.5" hidden="1">
      <c r="B40" s="41" t="s">
        <v>40</v>
      </c>
      <c r="C40" s="24">
        <v>793</v>
      </c>
      <c r="D40" s="32" t="s">
        <v>21</v>
      </c>
      <c r="E40" s="32" t="s">
        <v>19</v>
      </c>
      <c r="F40" s="33"/>
      <c r="G40" s="19"/>
      <c r="K40" s="19"/>
    </row>
    <row r="41" spans="2:11" s="16" customFormat="1" ht="38.25">
      <c r="B41" s="41" t="s">
        <v>41</v>
      </c>
      <c r="C41" s="24">
        <v>793</v>
      </c>
      <c r="D41" s="32" t="s">
        <v>21</v>
      </c>
      <c r="E41" s="32" t="s">
        <v>42</v>
      </c>
      <c r="F41" s="30">
        <f>[1]Лист1!G628</f>
        <v>30000</v>
      </c>
      <c r="G41" s="19"/>
      <c r="K41" s="19"/>
    </row>
    <row r="42" spans="2:11" s="16" customFormat="1" ht="25.5">
      <c r="B42" s="42" t="s">
        <v>43</v>
      </c>
      <c r="C42" s="24"/>
      <c r="D42" s="43" t="s">
        <v>21</v>
      </c>
      <c r="E42" s="43" t="s">
        <v>44</v>
      </c>
      <c r="F42" s="30">
        <f>[1]Лист1!G645</f>
        <v>50000</v>
      </c>
      <c r="G42" s="19"/>
      <c r="K42" s="19"/>
    </row>
    <row r="43" spans="2:11" s="16" customFormat="1">
      <c r="B43" s="39" t="s">
        <v>45</v>
      </c>
      <c r="C43" s="40">
        <v>793</v>
      </c>
      <c r="D43" s="25" t="s">
        <v>23</v>
      </c>
      <c r="E43" s="25"/>
      <c r="F43" s="26">
        <f>F51+F61+F66+F57+F55+F60</f>
        <v>8289800</v>
      </c>
      <c r="G43" s="19">
        <v>1500000</v>
      </c>
      <c r="H43" s="19">
        <f>F43-G43</f>
        <v>6789800</v>
      </c>
      <c r="I43" s="19"/>
      <c r="K43" s="19"/>
    </row>
    <row r="44" spans="2:11" s="16" customFormat="1" hidden="1">
      <c r="B44" s="27" t="s">
        <v>46</v>
      </c>
      <c r="C44" s="28">
        <v>793</v>
      </c>
      <c r="D44" s="32" t="s">
        <v>23</v>
      </c>
      <c r="E44" s="32" t="s">
        <v>19</v>
      </c>
      <c r="F44" s="30"/>
      <c r="G44" s="19"/>
      <c r="K44" s="19"/>
    </row>
    <row r="45" spans="2:11" s="16" customFormat="1" hidden="1">
      <c r="B45" s="31" t="s">
        <v>47</v>
      </c>
      <c r="C45" s="28">
        <v>793</v>
      </c>
      <c r="D45" s="32" t="s">
        <v>23</v>
      </c>
      <c r="E45" s="32" t="s">
        <v>19</v>
      </c>
      <c r="F45" s="30"/>
      <c r="G45" s="19"/>
      <c r="K45" s="19"/>
    </row>
    <row r="46" spans="2:11" s="16" customFormat="1" ht="51" hidden="1">
      <c r="B46" s="44" t="s">
        <v>48</v>
      </c>
      <c r="C46" s="28">
        <v>793</v>
      </c>
      <c r="D46" s="32" t="s">
        <v>23</v>
      </c>
      <c r="E46" s="32" t="s">
        <v>19</v>
      </c>
      <c r="F46" s="30"/>
      <c r="G46" s="19"/>
      <c r="K46" s="19"/>
    </row>
    <row r="47" spans="2:11" s="16" customFormat="1" ht="25.5" hidden="1">
      <c r="B47" s="27" t="s">
        <v>49</v>
      </c>
      <c r="C47" s="28">
        <v>793</v>
      </c>
      <c r="D47" s="32" t="s">
        <v>23</v>
      </c>
      <c r="E47" s="32" t="s">
        <v>19</v>
      </c>
      <c r="F47" s="30"/>
      <c r="G47" s="19"/>
      <c r="K47" s="19"/>
    </row>
    <row r="48" spans="2:11" s="16" customFormat="1" ht="25.5" hidden="1">
      <c r="B48" s="27" t="s">
        <v>50</v>
      </c>
      <c r="C48" s="28">
        <v>793</v>
      </c>
      <c r="D48" s="32" t="s">
        <v>23</v>
      </c>
      <c r="E48" s="32" t="s">
        <v>19</v>
      </c>
      <c r="F48" s="33"/>
      <c r="G48" s="19"/>
      <c r="K48" s="19"/>
    </row>
    <row r="49" spans="2:11" s="16" customFormat="1" ht="39.75" hidden="1" customHeight="1">
      <c r="B49" s="27" t="s">
        <v>51</v>
      </c>
      <c r="C49" s="28">
        <v>793</v>
      </c>
      <c r="D49" s="32" t="s">
        <v>23</v>
      </c>
      <c r="E49" s="32" t="s">
        <v>19</v>
      </c>
      <c r="F49" s="33"/>
      <c r="G49" s="35"/>
      <c r="K49" s="19"/>
    </row>
    <row r="50" spans="2:11" s="16" customFormat="1" ht="25.5" hidden="1">
      <c r="B50" s="34" t="s">
        <v>40</v>
      </c>
      <c r="C50" s="28">
        <v>793</v>
      </c>
      <c r="D50" s="32" t="s">
        <v>23</v>
      </c>
      <c r="E50" s="32" t="s">
        <v>19</v>
      </c>
      <c r="F50" s="33"/>
      <c r="G50" s="35"/>
      <c r="K50" s="19"/>
    </row>
    <row r="51" spans="2:11" s="16" customFormat="1" hidden="1">
      <c r="B51" s="27" t="s">
        <v>46</v>
      </c>
      <c r="C51" s="28">
        <v>793</v>
      </c>
      <c r="D51" s="29" t="s">
        <v>23</v>
      </c>
      <c r="E51" s="29" t="s">
        <v>19</v>
      </c>
      <c r="F51" s="30"/>
      <c r="G51" s="19"/>
      <c r="K51" s="19"/>
    </row>
    <row r="52" spans="2:11" s="16" customFormat="1" hidden="1">
      <c r="B52" s="44" t="s">
        <v>52</v>
      </c>
      <c r="C52" s="28">
        <v>793</v>
      </c>
      <c r="D52" s="32" t="s">
        <v>23</v>
      </c>
      <c r="E52" s="32" t="s">
        <v>53</v>
      </c>
      <c r="F52" s="30"/>
      <c r="G52" s="19"/>
      <c r="K52" s="19"/>
    </row>
    <row r="53" spans="2:11" s="16" customFormat="1" ht="38.25" hidden="1">
      <c r="B53" s="27" t="s">
        <v>54</v>
      </c>
      <c r="C53" s="28">
        <v>793</v>
      </c>
      <c r="D53" s="32" t="s">
        <v>23</v>
      </c>
      <c r="E53" s="32" t="s">
        <v>53</v>
      </c>
      <c r="F53" s="30"/>
      <c r="G53" s="19"/>
      <c r="K53" s="19"/>
    </row>
    <row r="54" spans="2:11" s="16" customFormat="1" ht="102" hidden="1">
      <c r="B54" s="27" t="s">
        <v>55</v>
      </c>
      <c r="C54" s="28">
        <v>793</v>
      </c>
      <c r="D54" s="32" t="s">
        <v>23</v>
      </c>
      <c r="E54" s="32" t="s">
        <v>53</v>
      </c>
      <c r="F54" s="30"/>
      <c r="G54" s="19"/>
      <c r="K54" s="19"/>
    </row>
    <row r="55" spans="2:11" s="16" customFormat="1" hidden="1">
      <c r="B55" s="42" t="s">
        <v>56</v>
      </c>
      <c r="C55" s="28"/>
      <c r="D55" s="43" t="s">
        <v>23</v>
      </c>
      <c r="E55" s="43" t="s">
        <v>53</v>
      </c>
      <c r="F55" s="30"/>
      <c r="G55" s="19"/>
      <c r="K55" s="19"/>
    </row>
    <row r="56" spans="2:11" s="16" customFormat="1" hidden="1">
      <c r="B56" s="27" t="s">
        <v>57</v>
      </c>
      <c r="C56" s="28">
        <v>793</v>
      </c>
      <c r="D56" s="32" t="s">
        <v>23</v>
      </c>
      <c r="E56" s="32" t="s">
        <v>53</v>
      </c>
      <c r="F56" s="30"/>
      <c r="G56" s="19"/>
      <c r="K56" s="19"/>
    </row>
    <row r="57" spans="2:11" s="16" customFormat="1" hidden="1">
      <c r="B57" s="27" t="s">
        <v>58</v>
      </c>
      <c r="C57" s="28">
        <v>793</v>
      </c>
      <c r="D57" s="32" t="s">
        <v>23</v>
      </c>
      <c r="E57" s="32" t="s">
        <v>59</v>
      </c>
      <c r="F57" s="33"/>
      <c r="G57" s="19"/>
      <c r="K57" s="19"/>
    </row>
    <row r="58" spans="2:11" s="16" customFormat="1" ht="25.5" hidden="1">
      <c r="B58" s="27" t="s">
        <v>60</v>
      </c>
      <c r="C58" s="28">
        <v>793</v>
      </c>
      <c r="D58" s="32" t="s">
        <v>23</v>
      </c>
      <c r="E58" s="32" t="s">
        <v>59</v>
      </c>
      <c r="F58" s="33"/>
      <c r="G58" s="19"/>
      <c r="K58" s="19"/>
    </row>
    <row r="59" spans="2:11" s="16" customFormat="1" hidden="1">
      <c r="B59" s="27" t="s">
        <v>33</v>
      </c>
      <c r="C59" s="28">
        <v>793</v>
      </c>
      <c r="D59" s="32" t="s">
        <v>23</v>
      </c>
      <c r="E59" s="32" t="s">
        <v>59</v>
      </c>
      <c r="F59" s="33"/>
      <c r="G59" s="19"/>
      <c r="K59" s="19"/>
    </row>
    <row r="60" spans="2:11" s="16" customFormat="1">
      <c r="B60" s="27" t="s">
        <v>58</v>
      </c>
      <c r="C60" s="28"/>
      <c r="D60" s="43" t="s">
        <v>23</v>
      </c>
      <c r="E60" s="43" t="s">
        <v>59</v>
      </c>
      <c r="F60" s="33">
        <v>500000</v>
      </c>
      <c r="G60" s="19"/>
      <c r="K60" s="19"/>
    </row>
    <row r="61" spans="2:11" s="16" customFormat="1">
      <c r="B61" s="45" t="s">
        <v>61</v>
      </c>
      <c r="C61" s="24">
        <v>792</v>
      </c>
      <c r="D61" s="32" t="s">
        <v>23</v>
      </c>
      <c r="E61" s="32" t="s">
        <v>42</v>
      </c>
      <c r="F61" s="33">
        <f>[1]Лист1!G673+[1]Лист1!G394</f>
        <v>7282800</v>
      </c>
      <c r="G61" s="19"/>
      <c r="K61" s="19"/>
    </row>
    <row r="62" spans="2:11" s="16" customFormat="1" hidden="1">
      <c r="B62" s="44" t="s">
        <v>61</v>
      </c>
      <c r="C62" s="28">
        <v>793</v>
      </c>
      <c r="D62" s="29" t="s">
        <v>23</v>
      </c>
      <c r="E62" s="29" t="s">
        <v>42</v>
      </c>
      <c r="F62" s="33"/>
      <c r="G62" s="35"/>
      <c r="K62" s="19"/>
    </row>
    <row r="63" spans="2:11" s="16" customFormat="1" ht="63.75" hidden="1">
      <c r="B63" s="44" t="s">
        <v>62</v>
      </c>
      <c r="C63" s="28">
        <v>793</v>
      </c>
      <c r="D63" s="29" t="s">
        <v>23</v>
      </c>
      <c r="E63" s="29" t="s">
        <v>42</v>
      </c>
      <c r="F63" s="33"/>
      <c r="G63" s="35"/>
      <c r="K63" s="19"/>
    </row>
    <row r="64" spans="2:11" s="16" customFormat="1" hidden="1">
      <c r="B64" s="44" t="s">
        <v>63</v>
      </c>
      <c r="C64" s="24">
        <v>792</v>
      </c>
      <c r="D64" s="29" t="s">
        <v>23</v>
      </c>
      <c r="E64" s="29" t="s">
        <v>42</v>
      </c>
      <c r="F64" s="33"/>
      <c r="G64" s="35"/>
      <c r="K64" s="19"/>
    </row>
    <row r="65" spans="2:11" s="16" customFormat="1" ht="25.5" hidden="1">
      <c r="B65" s="31" t="s">
        <v>25</v>
      </c>
      <c r="C65" s="28">
        <v>793</v>
      </c>
      <c r="D65" s="29" t="s">
        <v>23</v>
      </c>
      <c r="E65" s="29" t="s">
        <v>42</v>
      </c>
      <c r="F65" s="33"/>
      <c r="G65" s="35"/>
      <c r="K65" s="19"/>
    </row>
    <row r="66" spans="2:11" s="16" customFormat="1">
      <c r="B66" s="31" t="s">
        <v>64</v>
      </c>
      <c r="C66" s="28">
        <v>793</v>
      </c>
      <c r="D66" s="32" t="s">
        <v>23</v>
      </c>
      <c r="E66" s="32" t="s">
        <v>65</v>
      </c>
      <c r="F66" s="30">
        <v>507000</v>
      </c>
      <c r="G66" s="19"/>
      <c r="K66" s="19"/>
    </row>
    <row r="67" spans="2:11" s="16" customFormat="1" hidden="1">
      <c r="B67" s="44" t="s">
        <v>66</v>
      </c>
      <c r="C67" s="28">
        <v>793</v>
      </c>
      <c r="D67" s="32" t="s">
        <v>23</v>
      </c>
      <c r="E67" s="32" t="s">
        <v>65</v>
      </c>
      <c r="F67" s="30">
        <f>F68</f>
        <v>0</v>
      </c>
      <c r="G67" s="19"/>
      <c r="K67" s="19"/>
    </row>
    <row r="68" spans="2:11" s="16" customFormat="1" ht="51" hidden="1" customHeight="1">
      <c r="B68" s="44" t="s">
        <v>67</v>
      </c>
      <c r="C68" s="28">
        <v>793</v>
      </c>
      <c r="D68" s="29" t="s">
        <v>23</v>
      </c>
      <c r="E68" s="29" t="s">
        <v>65</v>
      </c>
      <c r="F68" s="30">
        <f>F69</f>
        <v>0</v>
      </c>
      <c r="G68" s="19"/>
      <c r="K68" s="19"/>
    </row>
    <row r="69" spans="2:11" s="16" customFormat="1" hidden="1">
      <c r="B69" s="27" t="s">
        <v>57</v>
      </c>
      <c r="C69" s="28">
        <v>793</v>
      </c>
      <c r="D69" s="29" t="s">
        <v>23</v>
      </c>
      <c r="E69" s="29" t="s">
        <v>65</v>
      </c>
      <c r="F69" s="33"/>
      <c r="G69" s="19"/>
      <c r="K69" s="19"/>
    </row>
    <row r="70" spans="2:11" s="16" customFormat="1" hidden="1">
      <c r="B70" s="27"/>
      <c r="C70" s="28">
        <v>793</v>
      </c>
      <c r="D70" s="29" t="s">
        <v>23</v>
      </c>
      <c r="E70" s="29" t="s">
        <v>65</v>
      </c>
      <c r="F70" s="33">
        <f>F71</f>
        <v>0</v>
      </c>
      <c r="G70" s="19"/>
      <c r="K70" s="19"/>
    </row>
    <row r="71" spans="2:11" s="16" customFormat="1" ht="25.5" hidden="1">
      <c r="B71" s="34" t="s">
        <v>40</v>
      </c>
      <c r="C71" s="28">
        <v>793</v>
      </c>
      <c r="D71" s="29" t="s">
        <v>23</v>
      </c>
      <c r="E71" s="29" t="s">
        <v>65</v>
      </c>
      <c r="F71" s="33"/>
      <c r="G71" s="19"/>
      <c r="K71" s="19"/>
    </row>
    <row r="72" spans="2:11" s="16" customFormat="1" ht="25.5" hidden="1">
      <c r="B72" s="44" t="s">
        <v>68</v>
      </c>
      <c r="C72" s="24">
        <v>793</v>
      </c>
      <c r="D72" s="29" t="s">
        <v>23</v>
      </c>
      <c r="E72" s="29" t="s">
        <v>65</v>
      </c>
      <c r="F72" s="46">
        <f>F73</f>
        <v>0</v>
      </c>
      <c r="G72" s="35"/>
      <c r="K72" s="19"/>
    </row>
    <row r="73" spans="2:11" s="16" customFormat="1" hidden="1">
      <c r="B73" s="27" t="s">
        <v>57</v>
      </c>
      <c r="C73" s="24">
        <v>793</v>
      </c>
      <c r="D73" s="29" t="s">
        <v>23</v>
      </c>
      <c r="E73" s="29" t="s">
        <v>65</v>
      </c>
      <c r="F73" s="46"/>
      <c r="G73" s="35"/>
      <c r="K73" s="19"/>
    </row>
    <row r="74" spans="2:11" s="16" customFormat="1" ht="25.5" hidden="1">
      <c r="B74" s="44" t="s">
        <v>69</v>
      </c>
      <c r="C74" s="28">
        <v>793</v>
      </c>
      <c r="D74" s="29" t="s">
        <v>23</v>
      </c>
      <c r="E74" s="29" t="s">
        <v>65</v>
      </c>
      <c r="F74" s="33" t="e">
        <f>[1]с!#REF!</f>
        <v>#REF!</v>
      </c>
      <c r="G74" s="19"/>
      <c r="K74" s="19"/>
    </row>
    <row r="75" spans="2:11" s="16" customFormat="1">
      <c r="B75" s="47" t="s">
        <v>70</v>
      </c>
      <c r="C75" s="24">
        <v>792</v>
      </c>
      <c r="D75" s="25" t="s">
        <v>53</v>
      </c>
      <c r="E75" s="25"/>
      <c r="F75" s="26">
        <f>F77+F76+F80</f>
        <v>100000</v>
      </c>
      <c r="G75" s="19">
        <v>120000</v>
      </c>
      <c r="H75" s="19">
        <f>F75-G75</f>
        <v>-20000</v>
      </c>
      <c r="I75" s="19"/>
      <c r="K75" s="19"/>
    </row>
    <row r="76" spans="2:11" s="53" customFormat="1" hidden="1">
      <c r="B76" s="48" t="s">
        <v>71</v>
      </c>
      <c r="C76" s="49"/>
      <c r="D76" s="50" t="s">
        <v>53</v>
      </c>
      <c r="E76" s="50" t="s">
        <v>17</v>
      </c>
      <c r="F76" s="51"/>
      <c r="G76" s="52"/>
      <c r="H76" s="52"/>
      <c r="I76" s="52"/>
      <c r="K76" s="52"/>
    </row>
    <row r="77" spans="2:11" s="2" customFormat="1" ht="13.5" customHeight="1">
      <c r="B77" s="44" t="s">
        <v>72</v>
      </c>
      <c r="C77" s="24"/>
      <c r="D77" s="29" t="s">
        <v>53</v>
      </c>
      <c r="E77" s="29" t="s">
        <v>19</v>
      </c>
      <c r="F77" s="33">
        <v>100000</v>
      </c>
      <c r="I77" s="54"/>
      <c r="K77" s="54"/>
    </row>
    <row r="78" spans="2:11" s="16" customFormat="1" ht="25.5" hidden="1">
      <c r="B78" s="44" t="s">
        <v>73</v>
      </c>
      <c r="C78" s="24">
        <v>792</v>
      </c>
      <c r="D78" s="29" t="s">
        <v>53</v>
      </c>
      <c r="E78" s="29" t="s">
        <v>21</v>
      </c>
      <c r="F78" s="33"/>
      <c r="G78" s="19"/>
      <c r="K78" s="19"/>
    </row>
    <row r="79" spans="2:11" s="16" customFormat="1" hidden="1">
      <c r="B79" s="44" t="s">
        <v>74</v>
      </c>
      <c r="C79" s="24">
        <v>792</v>
      </c>
      <c r="D79" s="29" t="s">
        <v>53</v>
      </c>
      <c r="E79" s="29" t="s">
        <v>21</v>
      </c>
      <c r="F79" s="33"/>
      <c r="G79" s="19"/>
      <c r="K79" s="19"/>
    </row>
    <row r="80" spans="2:11" s="16" customFormat="1" hidden="1">
      <c r="B80" s="44" t="s">
        <v>75</v>
      </c>
      <c r="C80" s="24"/>
      <c r="D80" s="29" t="s">
        <v>53</v>
      </c>
      <c r="E80" s="29" t="s">
        <v>21</v>
      </c>
      <c r="F80" s="33"/>
      <c r="G80" s="19"/>
      <c r="K80" s="19"/>
    </row>
    <row r="81" spans="2:11" s="16" customFormat="1">
      <c r="B81" s="47" t="s">
        <v>76</v>
      </c>
      <c r="C81" s="24">
        <v>792</v>
      </c>
      <c r="D81" s="25" t="s">
        <v>27</v>
      </c>
      <c r="E81" s="25"/>
      <c r="F81" s="26">
        <f>F82</f>
        <v>20000</v>
      </c>
      <c r="G81" s="19">
        <v>120000</v>
      </c>
      <c r="H81" s="19">
        <f>F81-G81</f>
        <v>-100000</v>
      </c>
      <c r="I81" s="19"/>
      <c r="K81" s="19"/>
    </row>
    <row r="82" spans="2:11" s="16" customFormat="1" ht="14.25" customHeight="1">
      <c r="B82" s="42" t="s">
        <v>77</v>
      </c>
      <c r="C82" s="24"/>
      <c r="D82" s="29" t="s">
        <v>27</v>
      </c>
      <c r="E82" s="29" t="s">
        <v>53</v>
      </c>
      <c r="F82" s="33">
        <f>[1]Лист1!G736</f>
        <v>20000</v>
      </c>
      <c r="G82" s="19"/>
      <c r="K82" s="19"/>
    </row>
    <row r="83" spans="2:11" s="16" customFormat="1">
      <c r="B83" s="39" t="s">
        <v>78</v>
      </c>
      <c r="C83" s="40">
        <v>774</v>
      </c>
      <c r="D83" s="25" t="s">
        <v>79</v>
      </c>
      <c r="E83" s="25"/>
      <c r="F83" s="26">
        <f>F84+F87+F92+F94</f>
        <v>603928579</v>
      </c>
      <c r="G83" s="19">
        <v>443480332</v>
      </c>
      <c r="H83" s="19">
        <f>F83-G83</f>
        <v>160448247</v>
      </c>
      <c r="I83" s="19">
        <f>[1]Лист2!G11+[1]Лист2!G192</f>
        <v>601878579</v>
      </c>
      <c r="J83" s="19"/>
      <c r="K83" s="19"/>
    </row>
    <row r="84" spans="2:11" s="16" customFormat="1">
      <c r="B84" s="27" t="s">
        <v>80</v>
      </c>
      <c r="C84" s="28">
        <v>774</v>
      </c>
      <c r="D84" s="29" t="s">
        <v>79</v>
      </c>
      <c r="E84" s="29" t="s">
        <v>17</v>
      </c>
      <c r="F84" s="30">
        <v>182870045</v>
      </c>
      <c r="G84" s="19"/>
      <c r="I84" s="19"/>
      <c r="J84" s="19"/>
      <c r="K84" s="19"/>
    </row>
    <row r="85" spans="2:11" s="16" customFormat="1" hidden="1">
      <c r="B85" s="27" t="s">
        <v>81</v>
      </c>
      <c r="C85" s="28">
        <v>774</v>
      </c>
      <c r="D85" s="29" t="s">
        <v>79</v>
      </c>
      <c r="E85" s="29" t="s">
        <v>17</v>
      </c>
      <c r="F85" s="33"/>
      <c r="G85" s="19"/>
      <c r="K85" s="19"/>
    </row>
    <row r="86" spans="2:11" s="16" customFormat="1" hidden="1">
      <c r="B86" s="27" t="s">
        <v>82</v>
      </c>
      <c r="C86" s="28">
        <v>774</v>
      </c>
      <c r="D86" s="29" t="s">
        <v>79</v>
      </c>
      <c r="E86" s="29" t="s">
        <v>17</v>
      </c>
      <c r="F86" s="33"/>
      <c r="G86" s="19"/>
      <c r="K86" s="19"/>
    </row>
    <row r="87" spans="2:11" s="16" customFormat="1">
      <c r="B87" s="44" t="s">
        <v>83</v>
      </c>
      <c r="C87" s="28">
        <v>774</v>
      </c>
      <c r="D87" s="29" t="s">
        <v>79</v>
      </c>
      <c r="E87" s="29" t="s">
        <v>19</v>
      </c>
      <c r="F87" s="30">
        <v>403708069</v>
      </c>
      <c r="G87" s="19"/>
      <c r="H87" s="19"/>
      <c r="K87" s="19"/>
    </row>
    <row r="88" spans="2:11" s="16" customFormat="1" ht="25.5" hidden="1">
      <c r="B88" s="27" t="s">
        <v>84</v>
      </c>
      <c r="C88" s="28">
        <v>774</v>
      </c>
      <c r="D88" s="29" t="s">
        <v>79</v>
      </c>
      <c r="E88" s="29" t="s">
        <v>53</v>
      </c>
      <c r="F88" s="33"/>
      <c r="G88" s="19"/>
      <c r="K88" s="19"/>
    </row>
    <row r="89" spans="2:11" s="16" customFormat="1" hidden="1">
      <c r="B89" s="27" t="s">
        <v>85</v>
      </c>
      <c r="C89" s="28">
        <v>774</v>
      </c>
      <c r="D89" s="29" t="s">
        <v>79</v>
      </c>
      <c r="E89" s="29" t="s">
        <v>53</v>
      </c>
      <c r="F89" s="33"/>
      <c r="G89" s="19"/>
      <c r="K89" s="19"/>
    </row>
    <row r="90" spans="2:11" s="16" customFormat="1" ht="38.25" hidden="1">
      <c r="B90" s="27" t="s">
        <v>86</v>
      </c>
      <c r="C90" s="28">
        <v>774</v>
      </c>
      <c r="D90" s="29" t="s">
        <v>79</v>
      </c>
      <c r="E90" s="29" t="s">
        <v>53</v>
      </c>
      <c r="F90" s="33"/>
      <c r="G90" s="19"/>
      <c r="K90" s="19"/>
    </row>
    <row r="91" spans="2:11" s="16" customFormat="1" ht="20.25" hidden="1" customHeight="1">
      <c r="B91" s="27" t="s">
        <v>87</v>
      </c>
      <c r="C91" s="28">
        <v>774</v>
      </c>
      <c r="D91" s="29" t="s">
        <v>79</v>
      </c>
      <c r="E91" s="29" t="s">
        <v>53</v>
      </c>
      <c r="F91" s="33"/>
      <c r="G91" s="35"/>
      <c r="K91" s="19"/>
    </row>
    <row r="92" spans="2:11" s="16" customFormat="1">
      <c r="B92" s="27" t="s">
        <v>88</v>
      </c>
      <c r="C92" s="28">
        <v>774</v>
      </c>
      <c r="D92" s="29" t="s">
        <v>79</v>
      </c>
      <c r="E92" s="29" t="s">
        <v>79</v>
      </c>
      <c r="F92" s="30">
        <f>[1]Лист1!G36+[1]Лист1!G270</f>
        <v>7932000</v>
      </c>
      <c r="G92" s="19"/>
      <c r="K92" s="19"/>
    </row>
    <row r="93" spans="2:11" s="16" customFormat="1" ht="25.5" hidden="1">
      <c r="B93" s="44" t="s">
        <v>40</v>
      </c>
      <c r="C93" s="28"/>
      <c r="D93" s="29" t="s">
        <v>79</v>
      </c>
      <c r="E93" s="29" t="s">
        <v>79</v>
      </c>
      <c r="F93" s="33"/>
      <c r="G93" s="19"/>
      <c r="K93" s="19"/>
    </row>
    <row r="94" spans="2:11" s="16" customFormat="1">
      <c r="B94" s="27" t="s">
        <v>89</v>
      </c>
      <c r="C94" s="28">
        <v>774</v>
      </c>
      <c r="D94" s="29" t="s">
        <v>79</v>
      </c>
      <c r="E94" s="29" t="s">
        <v>42</v>
      </c>
      <c r="F94" s="30">
        <v>9418465</v>
      </c>
      <c r="G94" s="19"/>
      <c r="K94" s="19"/>
    </row>
    <row r="95" spans="2:11" s="16" customFormat="1" ht="11.25" hidden="1" customHeight="1">
      <c r="B95" s="34" t="s">
        <v>28</v>
      </c>
      <c r="C95" s="28">
        <v>774</v>
      </c>
      <c r="D95" s="29" t="s">
        <v>79</v>
      </c>
      <c r="E95" s="29" t="s">
        <v>42</v>
      </c>
      <c r="F95" s="30"/>
      <c r="G95" s="35"/>
      <c r="K95" s="19"/>
    </row>
    <row r="96" spans="2:11" s="16" customFormat="1" ht="11.25" hidden="1" customHeight="1">
      <c r="B96" s="34" t="s">
        <v>32</v>
      </c>
      <c r="C96" s="28">
        <v>774</v>
      </c>
      <c r="D96" s="29" t="s">
        <v>79</v>
      </c>
      <c r="E96" s="29" t="s">
        <v>42</v>
      </c>
      <c r="F96" s="30"/>
      <c r="G96" s="35"/>
      <c r="K96" s="19"/>
    </row>
    <row r="97" spans="2:11" s="16" customFormat="1" ht="11.25" hidden="1" customHeight="1">
      <c r="B97" s="34" t="s">
        <v>32</v>
      </c>
      <c r="C97" s="28">
        <v>774</v>
      </c>
      <c r="D97" s="29" t="s">
        <v>79</v>
      </c>
      <c r="E97" s="29" t="s">
        <v>42</v>
      </c>
      <c r="F97" s="30"/>
      <c r="G97" s="35"/>
      <c r="K97" s="19"/>
    </row>
    <row r="98" spans="2:11" s="16" customFormat="1" ht="17.25" hidden="1" customHeight="1">
      <c r="B98" s="27" t="s">
        <v>87</v>
      </c>
      <c r="C98" s="28">
        <v>774</v>
      </c>
      <c r="D98" s="29" t="s">
        <v>79</v>
      </c>
      <c r="E98" s="29" t="s">
        <v>42</v>
      </c>
      <c r="F98" s="30"/>
      <c r="G98" s="35"/>
      <c r="K98" s="19"/>
    </row>
    <row r="99" spans="2:11" s="16" customFormat="1" ht="49.5" hidden="1" customHeight="1">
      <c r="B99" s="27" t="s">
        <v>90</v>
      </c>
      <c r="C99" s="28">
        <v>793</v>
      </c>
      <c r="D99" s="29" t="s">
        <v>79</v>
      </c>
      <c r="E99" s="29" t="s">
        <v>42</v>
      </c>
      <c r="F99" s="33"/>
      <c r="G99" s="19"/>
      <c r="K99" s="19"/>
    </row>
    <row r="100" spans="2:11" s="16" customFormat="1" ht="25.5" hidden="1">
      <c r="B100" s="44" t="s">
        <v>40</v>
      </c>
      <c r="C100" s="28">
        <v>793</v>
      </c>
      <c r="D100" s="29" t="s">
        <v>79</v>
      </c>
      <c r="E100" s="29" t="s">
        <v>42</v>
      </c>
      <c r="F100" s="33"/>
      <c r="G100" s="19"/>
      <c r="K100" s="19"/>
    </row>
    <row r="101" spans="2:11" s="16" customFormat="1" ht="41.25" hidden="1" customHeight="1">
      <c r="B101" s="27" t="s">
        <v>91</v>
      </c>
      <c r="C101" s="28">
        <v>774</v>
      </c>
      <c r="D101" s="29" t="s">
        <v>79</v>
      </c>
      <c r="E101" s="29" t="s">
        <v>42</v>
      </c>
      <c r="F101" s="33"/>
      <c r="G101" s="35"/>
      <c r="K101" s="19"/>
    </row>
    <row r="102" spans="2:11" s="16" customFormat="1" ht="21.75" hidden="1" customHeight="1">
      <c r="B102" s="27" t="s">
        <v>92</v>
      </c>
      <c r="C102" s="28">
        <v>774</v>
      </c>
      <c r="D102" s="29" t="s">
        <v>79</v>
      </c>
      <c r="E102" s="29" t="s">
        <v>42</v>
      </c>
      <c r="F102" s="33"/>
      <c r="G102" s="35"/>
      <c r="K102" s="19"/>
    </row>
    <row r="103" spans="2:11" s="16" customFormat="1" hidden="1">
      <c r="B103" s="27" t="s">
        <v>87</v>
      </c>
      <c r="C103" s="28">
        <v>774</v>
      </c>
      <c r="D103" s="29" t="s">
        <v>79</v>
      </c>
      <c r="E103" s="29" t="s">
        <v>42</v>
      </c>
      <c r="F103" s="33"/>
      <c r="G103" s="35"/>
      <c r="K103" s="19"/>
    </row>
    <row r="104" spans="2:11" s="16" customFormat="1" ht="36" hidden="1" customHeight="1">
      <c r="B104" s="27" t="s">
        <v>93</v>
      </c>
      <c r="C104" s="28">
        <v>774</v>
      </c>
      <c r="D104" s="29" t="s">
        <v>79</v>
      </c>
      <c r="E104" s="29" t="s">
        <v>42</v>
      </c>
      <c r="F104" s="33"/>
      <c r="G104" s="35"/>
      <c r="K104" s="19"/>
    </row>
    <row r="105" spans="2:11" s="16" customFormat="1" hidden="1">
      <c r="B105" s="39" t="s">
        <v>94</v>
      </c>
      <c r="C105" s="28">
        <v>774</v>
      </c>
      <c r="D105" s="29" t="s">
        <v>79</v>
      </c>
      <c r="E105" s="29" t="s">
        <v>42</v>
      </c>
      <c r="F105" s="26"/>
      <c r="G105" s="35"/>
      <c r="K105" s="19"/>
    </row>
    <row r="106" spans="2:11" s="16" customFormat="1" hidden="1">
      <c r="B106" s="31" t="s">
        <v>95</v>
      </c>
      <c r="C106" s="28">
        <v>774</v>
      </c>
      <c r="D106" s="29" t="s">
        <v>79</v>
      </c>
      <c r="E106" s="29" t="s">
        <v>42</v>
      </c>
      <c r="F106" s="33"/>
      <c r="G106" s="35"/>
      <c r="K106" s="19"/>
    </row>
    <row r="107" spans="2:11" s="16" customFormat="1" hidden="1">
      <c r="B107" s="44" t="s">
        <v>52</v>
      </c>
      <c r="C107" s="28">
        <v>774</v>
      </c>
      <c r="D107" s="29" t="s">
        <v>79</v>
      </c>
      <c r="E107" s="29" t="s">
        <v>42</v>
      </c>
      <c r="F107" s="33"/>
      <c r="G107" s="35"/>
      <c r="K107" s="19"/>
    </row>
    <row r="108" spans="2:11" s="16" customFormat="1" ht="25.5" hidden="1">
      <c r="B108" s="27" t="s">
        <v>96</v>
      </c>
      <c r="C108" s="28">
        <v>774</v>
      </c>
      <c r="D108" s="29" t="s">
        <v>79</v>
      </c>
      <c r="E108" s="29" t="s">
        <v>42</v>
      </c>
      <c r="F108" s="33"/>
      <c r="G108" s="35"/>
      <c r="K108" s="19"/>
    </row>
    <row r="109" spans="2:11" s="16" customFormat="1" hidden="1">
      <c r="B109" s="27" t="s">
        <v>82</v>
      </c>
      <c r="C109" s="28">
        <v>774</v>
      </c>
      <c r="D109" s="29" t="s">
        <v>79</v>
      </c>
      <c r="E109" s="29" t="s">
        <v>42</v>
      </c>
      <c r="F109" s="33"/>
      <c r="G109" s="35"/>
      <c r="K109" s="19"/>
    </row>
    <row r="110" spans="2:11" s="16" customFormat="1" hidden="1">
      <c r="B110" s="55" t="s">
        <v>97</v>
      </c>
      <c r="C110" s="28">
        <v>774</v>
      </c>
      <c r="D110" s="29" t="s">
        <v>79</v>
      </c>
      <c r="E110" s="29" t="s">
        <v>42</v>
      </c>
      <c r="F110" s="56"/>
      <c r="G110" s="35"/>
      <c r="K110" s="19"/>
    </row>
    <row r="111" spans="2:11" s="16" customFormat="1" ht="38.25" hidden="1">
      <c r="B111" s="27" t="s">
        <v>98</v>
      </c>
      <c r="C111" s="28">
        <v>774</v>
      </c>
      <c r="D111" s="29" t="s">
        <v>79</v>
      </c>
      <c r="E111" s="29" t="s">
        <v>42</v>
      </c>
      <c r="F111" s="56"/>
      <c r="G111" s="35"/>
      <c r="K111" s="19"/>
    </row>
    <row r="112" spans="2:11" s="16" customFormat="1" hidden="1">
      <c r="B112" s="27" t="s">
        <v>82</v>
      </c>
      <c r="C112" s="28">
        <v>774</v>
      </c>
      <c r="D112" s="29" t="s">
        <v>79</v>
      </c>
      <c r="E112" s="29" t="s">
        <v>42</v>
      </c>
      <c r="F112" s="56"/>
      <c r="G112" s="35"/>
      <c r="K112" s="19"/>
    </row>
    <row r="113" spans="2:11" s="16" customFormat="1" hidden="1">
      <c r="B113" s="27" t="s">
        <v>87</v>
      </c>
      <c r="C113" s="28">
        <v>774</v>
      </c>
      <c r="D113" s="29" t="s">
        <v>79</v>
      </c>
      <c r="E113" s="29" t="s">
        <v>42</v>
      </c>
      <c r="F113" s="33"/>
      <c r="G113" s="35"/>
      <c r="K113" s="19"/>
    </row>
    <row r="114" spans="2:11" s="16" customFormat="1" hidden="1">
      <c r="B114" s="27" t="s">
        <v>87</v>
      </c>
      <c r="C114" s="28">
        <v>774</v>
      </c>
      <c r="D114" s="29" t="s">
        <v>79</v>
      </c>
      <c r="E114" s="29" t="s">
        <v>42</v>
      </c>
      <c r="F114" s="33"/>
      <c r="G114" s="35"/>
      <c r="K114" s="19"/>
    </row>
    <row r="115" spans="2:11" s="16" customFormat="1">
      <c r="B115" s="39" t="s">
        <v>99</v>
      </c>
      <c r="C115" s="28">
        <v>757</v>
      </c>
      <c r="D115" s="25" t="s">
        <v>59</v>
      </c>
      <c r="E115" s="25"/>
      <c r="F115" s="26">
        <f>F116+F117</f>
        <v>44729658</v>
      </c>
      <c r="G115" s="19">
        <v>23037541</v>
      </c>
      <c r="H115" s="19">
        <f>F115-G115</f>
        <v>21692117</v>
      </c>
      <c r="I115" s="19"/>
      <c r="K115" s="19"/>
    </row>
    <row r="116" spans="2:11" s="16" customFormat="1">
      <c r="B116" s="27" t="s">
        <v>100</v>
      </c>
      <c r="C116" s="28">
        <v>757</v>
      </c>
      <c r="D116" s="29" t="s">
        <v>59</v>
      </c>
      <c r="E116" s="29" t="s">
        <v>17</v>
      </c>
      <c r="F116" s="33">
        <f>[1]Лист1!G52</f>
        <v>39422062</v>
      </c>
      <c r="G116" s="19"/>
      <c r="K116" s="19"/>
    </row>
    <row r="117" spans="2:11" s="16" customFormat="1">
      <c r="B117" s="44" t="s">
        <v>101</v>
      </c>
      <c r="C117" s="28">
        <v>757</v>
      </c>
      <c r="D117" s="29" t="s">
        <v>59</v>
      </c>
      <c r="E117" s="29" t="s">
        <v>23</v>
      </c>
      <c r="F117" s="33">
        <f>[1]Лист1!G88</f>
        <v>5307596</v>
      </c>
      <c r="G117" s="19"/>
      <c r="K117" s="19"/>
    </row>
    <row r="118" spans="2:11" s="16" customFormat="1" hidden="1">
      <c r="B118" s="27" t="s">
        <v>87</v>
      </c>
      <c r="C118" s="28"/>
      <c r="D118" s="43" t="s">
        <v>42</v>
      </c>
      <c r="E118" s="43" t="s">
        <v>42</v>
      </c>
      <c r="F118" s="33"/>
      <c r="G118" s="19"/>
      <c r="K118" s="19"/>
    </row>
    <row r="119" spans="2:11" s="16" customFormat="1">
      <c r="B119" s="39" t="s">
        <v>102</v>
      </c>
      <c r="C119" s="28">
        <v>757</v>
      </c>
      <c r="D119" s="25" t="s">
        <v>103</v>
      </c>
      <c r="E119" s="25"/>
      <c r="F119" s="26">
        <f>F120+F121+F125+F126</f>
        <v>22419507</v>
      </c>
      <c r="G119" s="19">
        <v>16951588</v>
      </c>
      <c r="H119" s="19">
        <f>F119-G119</f>
        <v>5467919</v>
      </c>
      <c r="I119" s="19">
        <f>[1]Лист2!G320+[1]Лист2!G453+[1]Лист2!G751</f>
        <v>22419507</v>
      </c>
      <c r="K119" s="19"/>
    </row>
    <row r="120" spans="2:11" s="16" customFormat="1" ht="12" customHeight="1">
      <c r="B120" s="27" t="s">
        <v>104</v>
      </c>
      <c r="C120" s="28">
        <v>774</v>
      </c>
      <c r="D120" s="29" t="s">
        <v>103</v>
      </c>
      <c r="E120" s="29" t="s">
        <v>17</v>
      </c>
      <c r="F120" s="33">
        <f>[1]Лист1!G321+[1]Лист1!G454+[1]Лист1!G752</f>
        <v>1447196</v>
      </c>
      <c r="G120" s="19"/>
      <c r="I120" s="19"/>
      <c r="K120" s="19"/>
    </row>
    <row r="121" spans="2:11" s="16" customFormat="1">
      <c r="B121" s="27" t="s">
        <v>105</v>
      </c>
      <c r="C121" s="28">
        <v>757</v>
      </c>
      <c r="D121" s="29" t="s">
        <v>103</v>
      </c>
      <c r="E121" s="29" t="s">
        <v>21</v>
      </c>
      <c r="F121" s="33">
        <f>[1]Лист1!G758</f>
        <v>520911</v>
      </c>
      <c r="G121" s="19"/>
      <c r="K121" s="19"/>
    </row>
    <row r="122" spans="2:11" s="16" customFormat="1" ht="25.5" hidden="1">
      <c r="B122" s="27" t="s">
        <v>106</v>
      </c>
      <c r="C122" s="28">
        <v>757</v>
      </c>
      <c r="D122" s="29" t="s">
        <v>103</v>
      </c>
      <c r="E122" s="29" t="s">
        <v>21</v>
      </c>
      <c r="F122" s="33"/>
      <c r="G122" s="19"/>
      <c r="K122" s="19"/>
    </row>
    <row r="123" spans="2:11" s="16" customFormat="1" ht="25.5" hidden="1">
      <c r="B123" s="27" t="s">
        <v>107</v>
      </c>
      <c r="C123" s="28">
        <v>757</v>
      </c>
      <c r="D123" s="29" t="s">
        <v>103</v>
      </c>
      <c r="E123" s="29" t="s">
        <v>21</v>
      </c>
      <c r="F123" s="33"/>
      <c r="G123" s="19"/>
      <c r="K123" s="19"/>
    </row>
    <row r="124" spans="2:11" s="16" customFormat="1" hidden="1">
      <c r="B124" s="27" t="s">
        <v>108</v>
      </c>
      <c r="C124" s="28">
        <v>757</v>
      </c>
      <c r="D124" s="29" t="s">
        <v>103</v>
      </c>
      <c r="E124" s="29" t="s">
        <v>21</v>
      </c>
      <c r="F124" s="33"/>
      <c r="G124" s="19"/>
      <c r="K124" s="19"/>
    </row>
    <row r="125" spans="2:11" s="16" customFormat="1">
      <c r="B125" s="44" t="s">
        <v>109</v>
      </c>
      <c r="C125" s="28">
        <v>774</v>
      </c>
      <c r="D125" s="29" t="s">
        <v>103</v>
      </c>
      <c r="E125" s="29" t="s">
        <v>23</v>
      </c>
      <c r="F125" s="46">
        <f>[1]Лист1!G329+[1]Лист1!G466+[1]Лист1!G790</f>
        <v>20314500</v>
      </c>
      <c r="G125" s="19"/>
      <c r="K125" s="19"/>
    </row>
    <row r="126" spans="2:11" s="16" customFormat="1">
      <c r="B126" s="57" t="s">
        <v>110</v>
      </c>
      <c r="C126" s="28">
        <v>793</v>
      </c>
      <c r="D126" s="29" t="s">
        <v>103</v>
      </c>
      <c r="E126" s="29" t="s">
        <v>27</v>
      </c>
      <c r="F126" s="33">
        <f>[1]Лист1!G796</f>
        <v>136900</v>
      </c>
      <c r="G126" s="19"/>
      <c r="K126" s="19"/>
    </row>
    <row r="127" spans="2:11" s="16" customFormat="1">
      <c r="B127" s="39" t="s">
        <v>111</v>
      </c>
      <c r="C127" s="40">
        <v>757</v>
      </c>
      <c r="D127" s="25" t="s">
        <v>29</v>
      </c>
      <c r="E127" s="25"/>
      <c r="F127" s="26">
        <f>F128</f>
        <v>5550000</v>
      </c>
      <c r="G127" s="19">
        <v>1276883</v>
      </c>
      <c r="H127" s="19">
        <f>F127-G127</f>
        <v>4273117</v>
      </c>
      <c r="K127" s="19"/>
    </row>
    <row r="128" spans="2:11" s="16" customFormat="1">
      <c r="B128" s="31" t="s">
        <v>112</v>
      </c>
      <c r="C128" s="28">
        <v>757</v>
      </c>
      <c r="D128" s="29" t="s">
        <v>29</v>
      </c>
      <c r="E128" s="29" t="s">
        <v>19</v>
      </c>
      <c r="F128" s="33">
        <v>5550000</v>
      </c>
      <c r="G128" s="19"/>
      <c r="K128" s="19"/>
    </row>
    <row r="129" spans="2:11" s="16" customFormat="1" ht="25.5">
      <c r="B129" s="47" t="s">
        <v>113</v>
      </c>
      <c r="C129" s="24">
        <v>792</v>
      </c>
      <c r="D129" s="25" t="s">
        <v>31</v>
      </c>
      <c r="E129" s="25"/>
      <c r="F129" s="26">
        <f>F130</f>
        <v>1000000</v>
      </c>
      <c r="G129" s="19">
        <v>505000</v>
      </c>
      <c r="K129" s="19"/>
    </row>
    <row r="130" spans="2:11" s="16" customFormat="1" ht="25.5">
      <c r="B130" s="44" t="s">
        <v>114</v>
      </c>
      <c r="C130" s="24">
        <v>792</v>
      </c>
      <c r="D130" s="29" t="s">
        <v>31</v>
      </c>
      <c r="E130" s="29" t="s">
        <v>17</v>
      </c>
      <c r="F130" s="33">
        <f>[1]Лист1!G476</f>
        <v>1000000</v>
      </c>
      <c r="G130" s="19"/>
      <c r="K130" s="19"/>
    </row>
    <row r="131" spans="2:11" s="16" customFormat="1" ht="51">
      <c r="B131" s="47" t="s">
        <v>115</v>
      </c>
      <c r="C131" s="24">
        <v>792</v>
      </c>
      <c r="D131" s="25" t="s">
        <v>44</v>
      </c>
      <c r="E131" s="25"/>
      <c r="F131" s="26">
        <f>F132+F133</f>
        <v>51688558</v>
      </c>
      <c r="G131" s="19">
        <v>38634990</v>
      </c>
      <c r="K131" s="19"/>
    </row>
    <row r="132" spans="2:11" s="16" customFormat="1" ht="38.25">
      <c r="B132" s="44" t="s">
        <v>116</v>
      </c>
      <c r="C132" s="24">
        <v>792</v>
      </c>
      <c r="D132" s="29" t="s">
        <v>44</v>
      </c>
      <c r="E132" s="29" t="s">
        <v>17</v>
      </c>
      <c r="F132" s="33">
        <f>[1]Лист1!G485</f>
        <v>7695005</v>
      </c>
      <c r="G132" s="19"/>
      <c r="H132" s="19"/>
      <c r="K132" s="19"/>
    </row>
    <row r="133" spans="2:11" s="16" customFormat="1" ht="22.5" customHeight="1">
      <c r="B133" s="44" t="s">
        <v>117</v>
      </c>
      <c r="C133" s="24">
        <v>792</v>
      </c>
      <c r="D133" s="29" t="s">
        <v>44</v>
      </c>
      <c r="E133" s="29" t="s">
        <v>21</v>
      </c>
      <c r="F133" s="33">
        <f>[1]Лист1!G494</f>
        <v>43993553</v>
      </c>
      <c r="G133" s="19"/>
      <c r="H133" s="19"/>
      <c r="K133" s="19"/>
    </row>
    <row r="134" spans="2:11" s="61" customFormat="1">
      <c r="B134" s="58" t="s">
        <v>118</v>
      </c>
      <c r="C134" s="58"/>
      <c r="D134" s="58"/>
      <c r="E134" s="58"/>
      <c r="F134" s="59">
        <f>F21+F34+F36+F43+F75+F83+F115+F119+F127+F129+F131+F81</f>
        <v>792464558</v>
      </c>
      <c r="G134" s="59" t="e">
        <f>G21+G34+G36+G43+G75+#REF!+G83+G115+G119+G127+G129+G131+#REF!</f>
        <v>#REF!</v>
      </c>
      <c r="H134" s="60" t="e">
        <f>F134-G134</f>
        <v>#REF!</v>
      </c>
      <c r="K134" s="60"/>
    </row>
    <row r="135" spans="2:11" hidden="1">
      <c r="B135" s="62"/>
      <c r="C135" s="63"/>
      <c r="D135" s="64"/>
      <c r="E135" s="64"/>
      <c r="F135" s="8">
        <v>836405189.45000005</v>
      </c>
    </row>
    <row r="136" spans="2:11" ht="13.5" hidden="1" customHeight="1">
      <c r="B136" s="62"/>
      <c r="C136" s="63"/>
      <c r="D136" s="64"/>
      <c r="E136" s="64"/>
      <c r="F136" s="8">
        <f>F134-F135</f>
        <v>-43940631.450000048</v>
      </c>
    </row>
    <row r="137" spans="2:11" ht="15" customHeight="1">
      <c r="B137" s="62"/>
      <c r="C137" s="63"/>
      <c r="D137" s="64"/>
      <c r="E137" s="64"/>
    </row>
  </sheetData>
  <mergeCells count="19">
    <mergeCell ref="D13:F13"/>
    <mergeCell ref="D1:G1"/>
    <mergeCell ref="D2:G2"/>
    <mergeCell ref="D3:G3"/>
    <mergeCell ref="D4:G4"/>
    <mergeCell ref="D5:G5"/>
    <mergeCell ref="D6:G6"/>
    <mergeCell ref="D7:G7"/>
    <mergeCell ref="D8:G8"/>
    <mergeCell ref="D10:G10"/>
    <mergeCell ref="D11:G11"/>
    <mergeCell ref="D12:F12"/>
    <mergeCell ref="D14:F14"/>
    <mergeCell ref="D15:H15"/>
    <mergeCell ref="B16:F16"/>
    <mergeCell ref="B17:B18"/>
    <mergeCell ref="C17:C18"/>
    <mergeCell ref="D17:D18"/>
    <mergeCell ref="E17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подраздел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2014-11-17T05:43:03Z</cp:lastPrinted>
  <dcterms:created xsi:type="dcterms:W3CDTF">2014-11-17T05:42:58Z</dcterms:created>
  <dcterms:modified xsi:type="dcterms:W3CDTF">2014-12-17T08:04:18Z</dcterms:modified>
</cp:coreProperties>
</file>