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раздел подраздел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133" i="1"/>
  <c r="F132"/>
  <c r="F131"/>
  <c r="F130"/>
  <c r="F129"/>
  <c r="F128"/>
  <c r="F127"/>
  <c r="H126"/>
  <c r="F126"/>
  <c r="F125"/>
  <c r="F124"/>
  <c r="F120"/>
  <c r="F119"/>
  <c r="I118"/>
  <c r="F118"/>
  <c r="H118" s="1"/>
  <c r="F116"/>
  <c r="F115"/>
  <c r="F114"/>
  <c r="H114" s="1"/>
  <c r="F93"/>
  <c r="F91"/>
  <c r="F86"/>
  <c r="F83"/>
  <c r="F82" s="1"/>
  <c r="H82" s="1"/>
  <c r="I82"/>
  <c r="F81"/>
  <c r="F80"/>
  <c r="H80" s="1"/>
  <c r="F74"/>
  <c r="H74" s="1"/>
  <c r="F73"/>
  <c r="F71"/>
  <c r="F69"/>
  <c r="F67"/>
  <c r="F66" s="1"/>
  <c r="F65"/>
  <c r="F43" s="1"/>
  <c r="H43" s="1"/>
  <c r="F60"/>
  <c r="F42"/>
  <c r="F41"/>
  <c r="I36"/>
  <c r="F36"/>
  <c r="H36" s="1"/>
  <c r="F35"/>
  <c r="F34"/>
  <c r="F29"/>
  <c r="F28"/>
  <c r="F27"/>
  <c r="F24"/>
  <c r="F23"/>
  <c r="F22"/>
  <c r="F21" s="1"/>
  <c r="I21"/>
  <c r="J21" s="1"/>
  <c r="F133" l="1"/>
  <c r="H133" l="1"/>
  <c r="F135"/>
</calcChain>
</file>

<file path=xl/sharedStrings.xml><?xml version="1.0" encoding="utf-8"?>
<sst xmlns="http://schemas.openxmlformats.org/spreadsheetml/2006/main" count="345" uniqueCount="119">
  <si>
    <t>Приложение № 2</t>
  </si>
  <si>
    <t>к  решению сессии пятого созыва Собрания депутатов                                            №   от  26  сентября 2014г.</t>
  </si>
  <si>
    <t>к  решению сессии пятого созыва Собрания депутатов                                            № 124   от 27   июня 2014г.</t>
  </si>
  <si>
    <t>к  решению сессии пятого созыва Собрания депутатов                                            № 95  от 23 мая 2014г.</t>
  </si>
  <si>
    <t>к  решению сессии пятого созыва Собрания депутатов                                            № 83  от 25  апреля 2014г.</t>
  </si>
  <si>
    <t>к  решению сессии пятого созыва Собрания депутатов                                            №  54 от 28  февраля 2014г.</t>
  </si>
  <si>
    <t>Приложение №6</t>
  </si>
  <si>
    <t>к решению сессии пятого созыва Собрания депутатов № 32   от 20   декабря 2013 года</t>
  </si>
  <si>
    <t>к решению сессии пятого созыва Собрания депутатов №                    от                      2014 года</t>
  </si>
  <si>
    <t>Распределение расходов бюджета МО "Устьянский муниципальный район" на 2015 год по разделам  подразделам, классификации расходов бюджетов Российской Федерации</t>
  </si>
  <si>
    <t>Наименование</t>
  </si>
  <si>
    <t>Глава</t>
  </si>
  <si>
    <t>Раздел</t>
  </si>
  <si>
    <t>Подраздел</t>
  </si>
  <si>
    <t>Сумма  руб.</t>
  </si>
  <si>
    <t>Всего</t>
  </si>
  <si>
    <t>ОБЩЕГОСУДАРСТВЕННЫЕ ВОПРОСЫ</t>
  </si>
  <si>
    <t>01</t>
  </si>
  <si>
    <t>Функционирование высшего должностного лица субъекта РФ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</si>
  <si>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</si>
  <si>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</si>
  <si>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</si>
  <si>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</si>
  <si>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</si>
  <si>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Осуществление государственных полномочий в сфере охраны труда</t>
  </si>
  <si>
    <t>Выполнение функций  органами местного самоуправления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</si>
  <si>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</si>
  <si>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</si>
  <si>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</si>
  <si>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</si>
  <si>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</si>
  <si>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</si>
  <si>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 xml:space="preserve">Резервный фонд органов исполнительной власти субъектов РФ </t>
  </si>
  <si>
    <t>Прочие расходы</t>
  </si>
  <si>
    <t>НАЦИОНАЛЬНАЯ ОБОРОНА</t>
  </si>
  <si>
    <t xml:space="preserve">Мобилизационная и вневойсковая подготовка </t>
  </si>
  <si>
    <t>НАЦИОНАЛЬНАЯ БЕЗОПАСНОСТЬ И ПРАВООХРАНИТЕЛЬНАЯ ДЕЯТЕЛЬНОСТЬ</t>
  </si>
  <si>
    <t>Органы внутренних дел</t>
  </si>
  <si>
    <t>Целевые программы МО</t>
  </si>
  <si>
    <t>ДЦП МО "Устьянский муниципальный район" "Профилактика преступлений, терроризма, экстремизма и иных правонарушений в МО "Устьянский муниципальный район"</t>
  </si>
  <si>
    <t>Выполнение функций органами местного самоуправления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</si>
  <si>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</si>
  <si>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</si>
  <si>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</si>
  <si>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</si>
  <si>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</si>
  <si>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Топливно-энергетический комплекс</t>
  </si>
  <si>
    <t>Межбюджетные трансферты</t>
  </si>
  <si>
    <t>Иные субсидии местн. бюджетам для софинансирования расходных обязательств по исп. полномочий органов МС по вопросам местного значения</t>
  </si>
  <si>
    <t>Приобретение передвижных резервных источников снабжения электрической энергией</t>
  </si>
  <si>
    <t>Бюджетные инвестиции за счет средств областного бюджета</t>
  </si>
  <si>
    <t>Приобретение передвижных резервных источников снабжения электрической энергией за счет средств местного бюджета</t>
  </si>
  <si>
    <t>Региональные целевые программы</t>
  </si>
  <si>
    <t>05</t>
  </si>
  <si>
    <t>Долгосрочная целевая программа  Архангельской области "Развитие агропромышленного комплекса Архангельской области на 2009-2011 годы"</t>
  </si>
  <si>
    <t xml:space="preserve">Возмещение гражданам, ведущим личное подсобное хозяйство, сельскохозяйственным потребительским кооперативам,крестьянским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потреительских кооперативах в 2005-2010годах на срок до 8 лет </t>
  </si>
  <si>
    <t>Сельское хозяйство и рыболовство</t>
  </si>
  <si>
    <t>Субсидии юридическим лицам</t>
  </si>
  <si>
    <t>Транспорт</t>
  </si>
  <si>
    <t>08</t>
  </si>
  <si>
    <t>Субсидии на проведение отдельных мероприятий по другим видам транспорта</t>
  </si>
  <si>
    <t>Дорожное хозяйство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</si>
  <si>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местного бюджета</t>
  </si>
  <si>
    <t>Иные межбюджетные трансферты</t>
  </si>
  <si>
    <t>Другие вопросы в области национальной экономики</t>
  </si>
  <si>
    <t>12</t>
  </si>
  <si>
    <t>Малое предпринимательство</t>
  </si>
  <si>
    <t>Субсидии на государственную поддержку малого предпринимательства, включая крестьянские (фермерские) хозяйства</t>
  </si>
  <si>
    <t>Создание условий для обеспечения поселений услугами торговли</t>
  </si>
  <si>
    <t>Бюджетные инвестиции за счет средств местного бюджета</t>
  </si>
  <si>
    <t>ЖИЛИЩНО-КОММУНАЛЬНОЙ ХОЗЯЙСТВО</t>
  </si>
  <si>
    <t>Жилищное хозяйство</t>
  </si>
  <si>
    <t>Коммунальное хозяйство</t>
  </si>
  <si>
    <t xml:space="preserve">Содержание и ремонт автомобильных дорог находящихся в муниципальной собственности </t>
  </si>
  <si>
    <t>Фонд софинансирования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</si>
  <si>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</si>
  <si>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</si>
  <si>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</si>
  <si>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</si>
  <si>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</si>
  <si>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</si>
  <si>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Резервные фонды местных администраций</t>
  </si>
  <si>
    <t>Выполнение функций бюджетными учреждениями</t>
  </si>
  <si>
    <t>Общее образование</t>
  </si>
  <si>
    <t>Учебные заведения и курсы по переподготовке кадров</t>
  </si>
  <si>
    <t>Переподготовка и повышение квалификации кадров</t>
  </si>
  <si>
    <t>Субсидии бюджетным учреждениям на возмещение нормативных затрат, связанных с оказанием ими муниципальных услуг</t>
  </si>
  <si>
    <t>Субсидии бюджетным учреждениям на иные цели</t>
  </si>
  <si>
    <t>Молодежная политика и оздоровление детей</t>
  </si>
  <si>
    <t>Другие вопросы в области образования</t>
  </si>
  <si>
    <t>ДЦП МО "Устьянский муниципальный район" "Энергосбережение и повышение энергетической эффективности на 2010-2020 годы"</t>
  </si>
  <si>
    <t>"МДЦП "Создание безопастной инфраструктуры образовательных учреждений МО ""Устьянский муниципальный район" на 2012-2016 год"</t>
  </si>
  <si>
    <t>подпрограмма "Ремонт образовательных учреждений"</t>
  </si>
  <si>
    <t>подпрограмма "Устройство ограждений и теневых навесов в образовательных учреждениях"</t>
  </si>
  <si>
    <t>ЗДРАВООХРАНЕНИЕ</t>
  </si>
  <si>
    <t>Другие вопросы в области здравоохранения</t>
  </si>
  <si>
    <t>Долгосрочная целевая  программа Архангельской области " Доступная среда на 2011-2015 годы"</t>
  </si>
  <si>
    <t>Целевые программы муниципальных образований</t>
  </si>
  <si>
    <t>Долгосрочная целевая  программа МО "Устьянский муниципальный район" " Доступная среда на 2011-2015 годы"</t>
  </si>
  <si>
    <t xml:space="preserve">КУЛЬТУРА И КИНЕМАТОГРАФИЯ </t>
  </si>
  <si>
    <t>Культура</t>
  </si>
  <si>
    <t>Другие вопросы в области культуры, кинематографии</t>
  </si>
  <si>
    <t>СОЦИАЛЬНАЯ ПОЛИТИКА</t>
  </si>
  <si>
    <t>10</t>
  </si>
  <si>
    <t>Пенсионное обеспечение</t>
  </si>
  <si>
    <t>Социальное обеспечение населения</t>
  </si>
  <si>
    <t>Федеральная целевая программа "Жилище"  на 2002 - 2010 годы</t>
  </si>
  <si>
    <t>Подпрограмма "Обеспечение жильем молодых семей"</t>
  </si>
  <si>
    <t>Социальные выплаты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</si>
  <si>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</si>
  <si>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</si>
  <si>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</si>
  <si>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</si>
  <si>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</si>
  <si>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</si>
  <si>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МУНИЦАПАЛЬНЫХ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</si>
  <si>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</si>
  <si>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</si>
  <si>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ВСЕГО</t>
  </si>
</sst>
</file>

<file path=xl/styles.xml><?xml version="1.0" encoding="utf-8"?>
<styleSheet xmlns="http://schemas.openxmlformats.org/spreadsheetml/2006/main">
  <numFmts count="1">
    <numFmt numFmtId="164" formatCode="#,##0_р_."/>
  </numFmts>
  <fonts count="10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3"/>
      <name val="Arial Cyr"/>
      <family val="2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/>
    <xf numFmtId="0" fontId="2" fillId="0" borderId="0" xfId="1" applyProtection="1">
      <protection hidden="1"/>
    </xf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2" fillId="0" borderId="0" xfId="1" applyNumberFormat="1" applyFont="1" applyFill="1" applyAlignment="1" applyProtection="1">
      <alignment horizontal="center" vertical="center"/>
      <protection hidden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/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4" xfId="0" applyFont="1" applyFill="1" applyBorder="1" applyAlignment="1">
      <alignment horizontal="center" vertical="center" textRotation="90" wrapText="1"/>
    </xf>
    <xf numFmtId="0" fontId="7" fillId="0" borderId="4" xfId="0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4" fontId="1" fillId="0" borderId="0" xfId="0" applyNumberFormat="1" applyFont="1" applyFill="1"/>
    <xf numFmtId="0" fontId="8" fillId="0" borderId="4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" fontId="0" fillId="0" borderId="4" xfId="0" applyNumberForma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" fontId="0" fillId="0" borderId="0" xfId="0" applyNumberFormat="1" applyFill="1"/>
    <xf numFmtId="49" fontId="6" fillId="0" borderId="4" xfId="0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/>
    </xf>
    <xf numFmtId="16" fontId="6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/>
    <xf numFmtId="4" fontId="5" fillId="0" borderId="4" xfId="0" applyNumberFormat="1" applyFont="1" applyFill="1" applyBorder="1" applyAlignment="1">
      <alignment horizontal="center"/>
    </xf>
    <xf numFmtId="4" fontId="5" fillId="0" borderId="0" xfId="0" applyNumberFormat="1" applyFont="1" applyFill="1"/>
    <xf numFmtId="0" fontId="5" fillId="0" borderId="0" xfId="0" applyFont="1" applyFill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_tmp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/>
      <sheetData sheetId="1"/>
      <sheetData sheetId="2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/>
      <sheetData sheetId="4">
        <row r="12">
          <cell r="G12">
            <v>23548045</v>
          </cell>
        </row>
        <row r="36">
          <cell r="G36">
            <v>22000</v>
          </cell>
        </row>
        <row r="52">
          <cell r="G52">
            <v>39422062</v>
          </cell>
        </row>
        <row r="88">
          <cell r="G88">
            <v>5307596</v>
          </cell>
        </row>
        <row r="131">
          <cell r="G131">
            <v>800000</v>
          </cell>
        </row>
        <row r="145">
          <cell r="G145">
            <v>3298920</v>
          </cell>
        </row>
        <row r="158">
          <cell r="G158">
            <v>200000</v>
          </cell>
        </row>
        <row r="165">
          <cell r="G165">
            <v>300000</v>
          </cell>
        </row>
        <row r="193">
          <cell r="G193">
            <v>181870045</v>
          </cell>
        </row>
        <row r="222">
          <cell r="G222">
            <v>379160024</v>
          </cell>
        </row>
        <row r="270">
          <cell r="G270">
            <v>7910000</v>
          </cell>
        </row>
        <row r="284">
          <cell r="G284">
            <v>9368465</v>
          </cell>
        </row>
        <row r="321">
          <cell r="G321">
            <v>29547</v>
          </cell>
        </row>
        <row r="329">
          <cell r="G329">
            <v>13496100</v>
          </cell>
        </row>
        <row r="337">
          <cell r="G337">
            <v>1012500</v>
          </cell>
        </row>
        <row r="343">
          <cell r="G343">
            <v>8090204</v>
          </cell>
        </row>
        <row r="369">
          <cell r="G369">
            <v>2440100</v>
          </cell>
        </row>
        <row r="376">
          <cell r="G376">
            <v>1532900</v>
          </cell>
        </row>
        <row r="394">
          <cell r="G394">
            <v>5772463</v>
          </cell>
        </row>
        <row r="454">
          <cell r="G454">
            <v>50513</v>
          </cell>
        </row>
        <row r="466">
          <cell r="G466">
            <v>6638400</v>
          </cell>
        </row>
        <row r="476">
          <cell r="G476">
            <v>1000000</v>
          </cell>
        </row>
        <row r="485">
          <cell r="G485">
            <v>7695005</v>
          </cell>
        </row>
        <row r="494">
          <cell r="G494">
            <v>43993553</v>
          </cell>
        </row>
        <row r="503">
          <cell r="G503">
            <v>1430777</v>
          </cell>
        </row>
        <row r="510">
          <cell r="G510">
            <v>23675074</v>
          </cell>
        </row>
        <row r="563">
          <cell r="G563">
            <v>1000000</v>
          </cell>
        </row>
        <row r="569">
          <cell r="G569">
            <v>11297521</v>
          </cell>
        </row>
        <row r="628">
          <cell r="G628">
            <v>30000</v>
          </cell>
        </row>
        <row r="645">
          <cell r="G645">
            <v>50000</v>
          </cell>
        </row>
        <row r="673">
          <cell r="G673">
            <v>1510337</v>
          </cell>
        </row>
        <row r="736">
          <cell r="G736">
            <v>20000</v>
          </cell>
        </row>
        <row r="752">
          <cell r="G752">
            <v>1367136</v>
          </cell>
        </row>
        <row r="758">
          <cell r="G758">
            <v>520911</v>
          </cell>
        </row>
        <row r="790">
          <cell r="G790">
            <v>180000</v>
          </cell>
        </row>
        <row r="796">
          <cell r="G796">
            <v>136900</v>
          </cell>
        </row>
        <row r="802">
          <cell r="G802">
            <v>4500000</v>
          </cell>
        </row>
        <row r="817">
          <cell r="G817">
            <v>1997346</v>
          </cell>
        </row>
        <row r="842">
          <cell r="G842">
            <v>1123214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36"/>
  <sheetViews>
    <sheetView tabSelected="1" topLeftCell="A14" workbookViewId="0">
      <selection activeCell="D15" sqref="D15:H15"/>
    </sheetView>
  </sheetViews>
  <sheetFormatPr defaultRowHeight="12.75"/>
  <cols>
    <col min="1" max="1" width="1.85546875" style="7" customWidth="1"/>
    <col min="2" max="2" width="49" style="7" customWidth="1"/>
    <col min="3" max="3" width="6.85546875" style="8" hidden="1" customWidth="1"/>
    <col min="4" max="4" width="4.5703125" style="8" customWidth="1"/>
    <col min="5" max="5" width="4.7109375" style="8" customWidth="1"/>
    <col min="6" max="6" width="21" style="9" customWidth="1"/>
    <col min="7" max="7" width="15.7109375" style="10" hidden="1" customWidth="1"/>
    <col min="8" max="8" width="18.7109375" style="7" hidden="1" customWidth="1"/>
    <col min="9" max="9" width="17" style="7" hidden="1" customWidth="1"/>
    <col min="10" max="10" width="15.7109375" style="7" hidden="1" customWidth="1"/>
    <col min="11" max="16384" width="9.140625" style="7"/>
  </cols>
  <sheetData>
    <row r="1" spans="2:20" s="3" customFormat="1" ht="18" hidden="1" customHeight="1">
      <c r="B1" s="1"/>
      <c r="C1" s="1"/>
      <c r="D1" s="2" t="s">
        <v>0</v>
      </c>
      <c r="E1" s="2"/>
      <c r="F1" s="2"/>
      <c r="G1" s="2"/>
    </row>
    <row r="2" spans="2:20" s="3" customFormat="1" ht="41.25" hidden="1" customHeight="1">
      <c r="B2" s="1"/>
      <c r="C2" s="1"/>
      <c r="D2" s="2" t="s">
        <v>1</v>
      </c>
      <c r="E2" s="2"/>
      <c r="F2" s="2"/>
      <c r="G2" s="2"/>
    </row>
    <row r="3" spans="2:20" s="3" customFormat="1" ht="18" hidden="1" customHeight="1">
      <c r="B3" s="1"/>
      <c r="C3" s="1"/>
      <c r="D3" s="2" t="s">
        <v>0</v>
      </c>
      <c r="E3" s="2"/>
      <c r="F3" s="2"/>
      <c r="G3" s="2"/>
    </row>
    <row r="4" spans="2:20" s="3" customFormat="1" ht="41.25" hidden="1" customHeight="1">
      <c r="B4" s="1"/>
      <c r="C4" s="1"/>
      <c r="D4" s="2" t="s">
        <v>2</v>
      </c>
      <c r="E4" s="2"/>
      <c r="F4" s="2"/>
      <c r="G4" s="2"/>
    </row>
    <row r="5" spans="2:20" s="3" customFormat="1" ht="18" hidden="1" customHeight="1">
      <c r="B5" s="1"/>
      <c r="C5" s="1"/>
      <c r="D5" s="2" t="s">
        <v>0</v>
      </c>
      <c r="E5" s="2"/>
      <c r="F5" s="2"/>
      <c r="G5" s="2"/>
      <c r="I5" s="4"/>
      <c r="J5" s="4">
        <v>2</v>
      </c>
      <c r="K5" s="4"/>
      <c r="L5" s="4"/>
      <c r="M5" s="4"/>
      <c r="N5" s="4"/>
      <c r="O5" s="4"/>
      <c r="P5" s="4"/>
      <c r="Q5" s="4"/>
      <c r="R5" s="4"/>
      <c r="S5" s="4"/>
      <c r="T5" s="4"/>
    </row>
    <row r="6" spans="2:20" s="3" customFormat="1" ht="41.25" hidden="1" customHeight="1">
      <c r="B6" s="1"/>
      <c r="C6" s="1"/>
      <c r="D6" s="2" t="s">
        <v>3</v>
      </c>
      <c r="E6" s="2"/>
      <c r="F6" s="2"/>
      <c r="G6" s="2"/>
      <c r="I6" s="5"/>
      <c r="J6" s="5"/>
      <c r="K6" s="5"/>
      <c r="L6" s="5"/>
      <c r="M6" s="5"/>
      <c r="N6" s="5"/>
      <c r="O6" s="5"/>
      <c r="P6" s="5"/>
      <c r="Q6" s="5"/>
      <c r="R6" s="6"/>
      <c r="S6" s="6"/>
      <c r="T6" s="6"/>
    </row>
    <row r="7" spans="2:20" s="3" customFormat="1" ht="12.75" hidden="1" customHeight="1">
      <c r="B7" s="1"/>
      <c r="C7" s="1"/>
      <c r="D7" s="2" t="s">
        <v>0</v>
      </c>
      <c r="E7" s="2"/>
      <c r="F7" s="2"/>
      <c r="G7" s="2"/>
    </row>
    <row r="8" spans="2:20" s="3" customFormat="1" ht="41.25" hidden="1" customHeight="1">
      <c r="B8" s="1"/>
      <c r="C8" s="1"/>
      <c r="D8" s="2" t="s">
        <v>4</v>
      </c>
      <c r="E8" s="2"/>
      <c r="F8" s="2"/>
      <c r="G8" s="2"/>
    </row>
    <row r="9" spans="2:20" ht="1.5" hidden="1" customHeight="1"/>
    <row r="10" spans="2:20" s="3" customFormat="1" ht="12.75" hidden="1" customHeight="1">
      <c r="B10" s="1"/>
      <c r="C10" s="1"/>
      <c r="D10" s="2" t="s">
        <v>0</v>
      </c>
      <c r="E10" s="2"/>
      <c r="F10" s="2"/>
      <c r="G10" s="2"/>
    </row>
    <row r="11" spans="2:20" s="3" customFormat="1" ht="41.25" hidden="1" customHeight="1">
      <c r="B11" s="1"/>
      <c r="C11" s="1"/>
      <c r="D11" s="2" t="s">
        <v>5</v>
      </c>
      <c r="E11" s="2"/>
      <c r="F11" s="2"/>
      <c r="G11" s="2"/>
    </row>
    <row r="12" spans="2:20" hidden="1">
      <c r="D12" s="11" t="s">
        <v>6</v>
      </c>
      <c r="E12" s="12"/>
      <c r="F12" s="12"/>
    </row>
    <row r="13" spans="2:20" s="3" customFormat="1" ht="42.75" hidden="1" customHeight="1">
      <c r="C13" s="1"/>
      <c r="D13" s="11" t="s">
        <v>7</v>
      </c>
      <c r="E13" s="13"/>
      <c r="F13" s="13"/>
    </row>
    <row r="14" spans="2:20" s="3" customFormat="1" ht="24.75" customHeight="1">
      <c r="B14" s="14"/>
      <c r="C14" s="15"/>
      <c r="D14" s="16" t="s">
        <v>6</v>
      </c>
      <c r="E14" s="17"/>
      <c r="F14" s="17"/>
    </row>
    <row r="15" spans="2:20" s="3" customFormat="1" ht="54.75" customHeight="1">
      <c r="C15" s="1"/>
      <c r="D15" s="18" t="s">
        <v>8</v>
      </c>
      <c r="E15" s="19"/>
      <c r="F15" s="19"/>
      <c r="G15" s="19"/>
      <c r="H15" s="19"/>
    </row>
    <row r="16" spans="2:20" s="25" customFormat="1" ht="76.5" customHeight="1">
      <c r="B16" s="20" t="s">
        <v>9</v>
      </c>
      <c r="C16" s="21"/>
      <c r="D16" s="21"/>
      <c r="E16" s="21"/>
      <c r="F16" s="22"/>
      <c r="G16" s="23"/>
      <c r="H16" s="24"/>
      <c r="I16" s="24"/>
      <c r="J16" s="24"/>
    </row>
    <row r="17" spans="2:11" s="29" customFormat="1" ht="23.25" customHeight="1">
      <c r="B17" s="26" t="s">
        <v>10</v>
      </c>
      <c r="C17" s="27" t="s">
        <v>11</v>
      </c>
      <c r="D17" s="27" t="s">
        <v>12</v>
      </c>
      <c r="E17" s="27" t="s">
        <v>13</v>
      </c>
      <c r="F17" s="28" t="s">
        <v>14</v>
      </c>
    </row>
    <row r="18" spans="2:11" s="29" customFormat="1" ht="69.75" customHeight="1">
      <c r="B18" s="26"/>
      <c r="C18" s="30"/>
      <c r="D18" s="30"/>
      <c r="E18" s="30"/>
      <c r="F18" s="28" t="s">
        <v>15</v>
      </c>
    </row>
    <row r="19" spans="2:11" s="29" customFormat="1">
      <c r="B19" s="31">
        <v>1</v>
      </c>
      <c r="C19" s="31">
        <v>2</v>
      </c>
      <c r="D19" s="31">
        <v>2</v>
      </c>
      <c r="E19" s="31">
        <v>3</v>
      </c>
      <c r="F19" s="32">
        <v>7</v>
      </c>
      <c r="G19" s="9"/>
      <c r="H19" s="9"/>
      <c r="J19" s="33"/>
      <c r="K19" s="33"/>
    </row>
    <row r="20" spans="2:11" ht="15.75" customHeight="1">
      <c r="B20" s="34"/>
      <c r="C20" s="34"/>
      <c r="D20" s="34"/>
      <c r="E20" s="34"/>
      <c r="F20" s="34"/>
      <c r="G20" s="35"/>
      <c r="H20" s="36"/>
    </row>
    <row r="21" spans="2:11" s="29" customFormat="1">
      <c r="B21" s="37" t="s">
        <v>16</v>
      </c>
      <c r="C21" s="38">
        <v>793</v>
      </c>
      <c r="D21" s="39" t="s">
        <v>17</v>
      </c>
      <c r="E21" s="39"/>
      <c r="F21" s="40">
        <f>F22+F23+F24+F27+F28+F29</f>
        <v>55565656</v>
      </c>
      <c r="G21" s="33">
        <v>47799449</v>
      </c>
      <c r="I21" s="33">
        <f>[1]Лист2!G816+[1]Лист2!G502+[1]Лист2!G336+[1]Лист2!G143</f>
        <v>55565656</v>
      </c>
      <c r="J21" s="33">
        <f>I21-F21</f>
        <v>0</v>
      </c>
    </row>
    <row r="22" spans="2:11" s="29" customFormat="1" ht="25.5">
      <c r="B22" s="41" t="s">
        <v>18</v>
      </c>
      <c r="C22" s="42">
        <v>793</v>
      </c>
      <c r="D22" s="43" t="s">
        <v>17</v>
      </c>
      <c r="E22" s="43" t="s">
        <v>19</v>
      </c>
      <c r="F22" s="44">
        <f>[1]Лист1!G503</f>
        <v>1430777</v>
      </c>
      <c r="G22" s="33"/>
    </row>
    <row r="23" spans="2:11" s="29" customFormat="1" ht="51">
      <c r="B23" s="45" t="s">
        <v>20</v>
      </c>
      <c r="C23" s="42">
        <v>794</v>
      </c>
      <c r="D23" s="46" t="s">
        <v>17</v>
      </c>
      <c r="E23" s="46" t="s">
        <v>21</v>
      </c>
      <c r="F23" s="44">
        <f>[1]Лист1!G817</f>
        <v>1997346</v>
      </c>
      <c r="G23" s="33"/>
    </row>
    <row r="24" spans="2:11" s="29" customFormat="1" ht="51">
      <c r="B24" s="41" t="s">
        <v>22</v>
      </c>
      <c r="C24" s="42">
        <v>793</v>
      </c>
      <c r="D24" s="43" t="s">
        <v>17</v>
      </c>
      <c r="E24" s="43" t="s">
        <v>23</v>
      </c>
      <c r="F24" s="44">
        <f>[1]Лист1!G145+[1]Лист1!G337+[1]Лист1!G510</f>
        <v>27986494</v>
      </c>
      <c r="G24" s="33"/>
    </row>
    <row r="25" spans="2:11" s="29" customFormat="1" ht="25.5" hidden="1">
      <c r="B25" s="41" t="s">
        <v>24</v>
      </c>
      <c r="C25" s="42">
        <v>793</v>
      </c>
      <c r="D25" s="43" t="s">
        <v>17</v>
      </c>
      <c r="E25" s="43" t="s">
        <v>23</v>
      </c>
      <c r="F25" s="44"/>
      <c r="G25" s="33"/>
    </row>
    <row r="26" spans="2:11" s="29" customFormat="1" ht="25.5" hidden="1">
      <c r="B26" s="45" t="s">
        <v>25</v>
      </c>
      <c r="C26" s="42">
        <v>793</v>
      </c>
      <c r="D26" s="43" t="s">
        <v>17</v>
      </c>
      <c r="E26" s="43" t="s">
        <v>23</v>
      </c>
      <c r="F26" s="47"/>
      <c r="G26" s="33"/>
    </row>
    <row r="27" spans="2:11" s="29" customFormat="1" ht="38.25">
      <c r="B27" s="41" t="s">
        <v>26</v>
      </c>
      <c r="C27" s="38">
        <v>792</v>
      </c>
      <c r="D27" s="43" t="s">
        <v>17</v>
      </c>
      <c r="E27" s="43" t="s">
        <v>27</v>
      </c>
      <c r="F27" s="47">
        <f>[1]Лист1!G842+[1]Лист1!G343</f>
        <v>9213418</v>
      </c>
      <c r="G27" s="33"/>
    </row>
    <row r="28" spans="2:11" s="29" customFormat="1">
      <c r="B28" s="45" t="s">
        <v>28</v>
      </c>
      <c r="C28" s="42">
        <v>793</v>
      </c>
      <c r="D28" s="46" t="s">
        <v>17</v>
      </c>
      <c r="E28" s="46" t="s">
        <v>29</v>
      </c>
      <c r="F28" s="44">
        <f>[1]Лист1!G563</f>
        <v>1000000</v>
      </c>
      <c r="G28" s="33"/>
    </row>
    <row r="29" spans="2:11" s="29" customFormat="1">
      <c r="B29" s="48" t="s">
        <v>30</v>
      </c>
      <c r="C29" s="42">
        <v>793</v>
      </c>
      <c r="D29" s="43" t="s">
        <v>17</v>
      </c>
      <c r="E29" s="43" t="s">
        <v>31</v>
      </c>
      <c r="F29" s="44">
        <f>[1]Лист1!G158+[1]Лист1!G369+[1]Лист1!G569</f>
        <v>13937621</v>
      </c>
      <c r="G29" s="33"/>
      <c r="I29" s="33"/>
    </row>
    <row r="30" spans="2:11" s="29" customFormat="1" ht="11.25" hidden="1" customHeight="1">
      <c r="B30" s="48" t="s">
        <v>28</v>
      </c>
      <c r="C30" s="38">
        <v>792</v>
      </c>
      <c r="D30" s="43" t="s">
        <v>17</v>
      </c>
      <c r="E30" s="43" t="s">
        <v>31</v>
      </c>
      <c r="F30" s="44"/>
      <c r="G30" s="49"/>
    </row>
    <row r="31" spans="2:11" s="29" customFormat="1" ht="11.25" hidden="1" customHeight="1">
      <c r="B31" s="48" t="s">
        <v>32</v>
      </c>
      <c r="C31" s="38">
        <v>792</v>
      </c>
      <c r="D31" s="43" t="s">
        <v>17</v>
      </c>
      <c r="E31" s="43" t="s">
        <v>31</v>
      </c>
      <c r="F31" s="44"/>
      <c r="G31" s="49"/>
    </row>
    <row r="32" spans="2:11" s="29" customFormat="1" ht="11.25" hidden="1" customHeight="1">
      <c r="B32" s="48" t="s">
        <v>32</v>
      </c>
      <c r="C32" s="38">
        <v>792</v>
      </c>
      <c r="D32" s="43" t="s">
        <v>17</v>
      </c>
      <c r="E32" s="43" t="s">
        <v>31</v>
      </c>
      <c r="F32" s="44"/>
      <c r="G32" s="49"/>
    </row>
    <row r="33" spans="2:9" s="29" customFormat="1" ht="11.25" hidden="1" customHeight="1">
      <c r="B33" s="48" t="s">
        <v>33</v>
      </c>
      <c r="C33" s="38">
        <v>792</v>
      </c>
      <c r="D33" s="43" t="s">
        <v>17</v>
      </c>
      <c r="E33" s="43" t="s">
        <v>31</v>
      </c>
      <c r="F33" s="44"/>
      <c r="G33" s="49"/>
    </row>
    <row r="34" spans="2:9" s="29" customFormat="1">
      <c r="B34" s="50" t="s">
        <v>34</v>
      </c>
      <c r="C34" s="38">
        <v>792</v>
      </c>
      <c r="D34" s="51" t="s">
        <v>19</v>
      </c>
      <c r="E34" s="51"/>
      <c r="F34" s="52">
        <f>F35</f>
        <v>1532900</v>
      </c>
      <c r="G34" s="33">
        <v>1404300</v>
      </c>
      <c r="I34" s="33"/>
    </row>
    <row r="35" spans="2:9" s="29" customFormat="1">
      <c r="B35" s="48" t="s">
        <v>35</v>
      </c>
      <c r="C35" s="38">
        <v>792</v>
      </c>
      <c r="D35" s="43" t="s">
        <v>19</v>
      </c>
      <c r="E35" s="43" t="s">
        <v>21</v>
      </c>
      <c r="F35" s="47">
        <f>[1]Лист1!G376</f>
        <v>1532900</v>
      </c>
      <c r="G35" s="33"/>
    </row>
    <row r="36" spans="2:9" s="29" customFormat="1" ht="25.5">
      <c r="B36" s="53" t="s">
        <v>36</v>
      </c>
      <c r="C36" s="54">
        <v>793</v>
      </c>
      <c r="D36" s="39" t="s">
        <v>21</v>
      </c>
      <c r="E36" s="39"/>
      <c r="F36" s="40">
        <f>F41+F42</f>
        <v>80000</v>
      </c>
      <c r="G36" s="33">
        <v>120000</v>
      </c>
      <c r="H36" s="33">
        <f>F36-G36</f>
        <v>-40000</v>
      </c>
      <c r="I36" s="33">
        <f>[1]Лист2!G627</f>
        <v>80000</v>
      </c>
    </row>
    <row r="37" spans="2:9" s="29" customFormat="1" hidden="1">
      <c r="B37" s="45" t="s">
        <v>37</v>
      </c>
      <c r="C37" s="38">
        <v>793</v>
      </c>
      <c r="D37" s="46" t="s">
        <v>21</v>
      </c>
      <c r="E37" s="46" t="s">
        <v>19</v>
      </c>
      <c r="F37" s="47"/>
      <c r="G37" s="33"/>
    </row>
    <row r="38" spans="2:9" s="29" customFormat="1" hidden="1">
      <c r="B38" s="55" t="s">
        <v>38</v>
      </c>
      <c r="C38" s="38">
        <v>793</v>
      </c>
      <c r="D38" s="46" t="s">
        <v>21</v>
      </c>
      <c r="E38" s="46" t="s">
        <v>19</v>
      </c>
      <c r="F38" s="47"/>
      <c r="G38" s="33"/>
    </row>
    <row r="39" spans="2:9" s="29" customFormat="1" ht="63" hidden="1" customHeight="1">
      <c r="B39" s="45" t="s">
        <v>39</v>
      </c>
      <c r="C39" s="38">
        <v>793</v>
      </c>
      <c r="D39" s="46" t="s">
        <v>21</v>
      </c>
      <c r="E39" s="46" t="s">
        <v>19</v>
      </c>
      <c r="F39" s="47"/>
      <c r="G39" s="33"/>
    </row>
    <row r="40" spans="2:9" s="29" customFormat="1" ht="25.5" hidden="1">
      <c r="B40" s="55" t="s">
        <v>40</v>
      </c>
      <c r="C40" s="38">
        <v>793</v>
      </c>
      <c r="D40" s="46" t="s">
        <v>21</v>
      </c>
      <c r="E40" s="46" t="s">
        <v>19</v>
      </c>
      <c r="F40" s="47"/>
      <c r="G40" s="33"/>
    </row>
    <row r="41" spans="2:9" s="29" customFormat="1" ht="38.25">
      <c r="B41" s="55" t="s">
        <v>41</v>
      </c>
      <c r="C41" s="38">
        <v>793</v>
      </c>
      <c r="D41" s="46" t="s">
        <v>21</v>
      </c>
      <c r="E41" s="46" t="s">
        <v>42</v>
      </c>
      <c r="F41" s="44">
        <f>[1]Лист1!G628</f>
        <v>30000</v>
      </c>
      <c r="G41" s="33"/>
    </row>
    <row r="42" spans="2:9" s="29" customFormat="1" ht="25.5">
      <c r="B42" s="56" t="s">
        <v>43</v>
      </c>
      <c r="C42" s="38"/>
      <c r="D42" s="57" t="s">
        <v>21</v>
      </c>
      <c r="E42" s="57" t="s">
        <v>44</v>
      </c>
      <c r="F42" s="44">
        <f>[1]Лист1!G645</f>
        <v>50000</v>
      </c>
      <c r="G42" s="33"/>
    </row>
    <row r="43" spans="2:9" s="29" customFormat="1">
      <c r="B43" s="53" t="s">
        <v>45</v>
      </c>
      <c r="C43" s="54">
        <v>793</v>
      </c>
      <c r="D43" s="39" t="s">
        <v>23</v>
      </c>
      <c r="E43" s="39"/>
      <c r="F43" s="40">
        <f>F51+F60+F65+F57+F55</f>
        <v>7582800</v>
      </c>
      <c r="G43" s="33">
        <v>1500000</v>
      </c>
      <c r="H43" s="33">
        <f>F43-G43</f>
        <v>6082800</v>
      </c>
      <c r="I43" s="33"/>
    </row>
    <row r="44" spans="2:9" s="29" customFormat="1" hidden="1">
      <c r="B44" s="41" t="s">
        <v>46</v>
      </c>
      <c r="C44" s="42">
        <v>793</v>
      </c>
      <c r="D44" s="46" t="s">
        <v>23</v>
      </c>
      <c r="E44" s="46" t="s">
        <v>19</v>
      </c>
      <c r="F44" s="44"/>
      <c r="G44" s="33"/>
    </row>
    <row r="45" spans="2:9" s="29" customFormat="1" hidden="1">
      <c r="B45" s="45" t="s">
        <v>47</v>
      </c>
      <c r="C45" s="42">
        <v>793</v>
      </c>
      <c r="D45" s="46" t="s">
        <v>23</v>
      </c>
      <c r="E45" s="46" t="s">
        <v>19</v>
      </c>
      <c r="F45" s="44"/>
      <c r="G45" s="33"/>
    </row>
    <row r="46" spans="2:9" s="29" customFormat="1" ht="51" hidden="1">
      <c r="B46" s="58" t="s">
        <v>48</v>
      </c>
      <c r="C46" s="42">
        <v>793</v>
      </c>
      <c r="D46" s="46" t="s">
        <v>23</v>
      </c>
      <c r="E46" s="46" t="s">
        <v>19</v>
      </c>
      <c r="F46" s="44"/>
      <c r="G46" s="33"/>
    </row>
    <row r="47" spans="2:9" s="29" customFormat="1" ht="25.5" hidden="1">
      <c r="B47" s="41" t="s">
        <v>49</v>
      </c>
      <c r="C47" s="42">
        <v>793</v>
      </c>
      <c r="D47" s="46" t="s">
        <v>23</v>
      </c>
      <c r="E47" s="46" t="s">
        <v>19</v>
      </c>
      <c r="F47" s="44"/>
      <c r="G47" s="33"/>
    </row>
    <row r="48" spans="2:9" s="29" customFormat="1" ht="25.5" hidden="1">
      <c r="B48" s="41" t="s">
        <v>50</v>
      </c>
      <c r="C48" s="42">
        <v>793</v>
      </c>
      <c r="D48" s="46" t="s">
        <v>23</v>
      </c>
      <c r="E48" s="46" t="s">
        <v>19</v>
      </c>
      <c r="F48" s="47"/>
      <c r="G48" s="33"/>
    </row>
    <row r="49" spans="2:7" s="29" customFormat="1" ht="39.75" hidden="1" customHeight="1">
      <c r="B49" s="41" t="s">
        <v>51</v>
      </c>
      <c r="C49" s="42">
        <v>793</v>
      </c>
      <c r="D49" s="46" t="s">
        <v>23</v>
      </c>
      <c r="E49" s="46" t="s">
        <v>19</v>
      </c>
      <c r="F49" s="47"/>
      <c r="G49" s="49"/>
    </row>
    <row r="50" spans="2:7" s="29" customFormat="1" ht="25.5" hidden="1">
      <c r="B50" s="48" t="s">
        <v>40</v>
      </c>
      <c r="C50" s="42">
        <v>793</v>
      </c>
      <c r="D50" s="46" t="s">
        <v>23</v>
      </c>
      <c r="E50" s="46" t="s">
        <v>19</v>
      </c>
      <c r="F50" s="47"/>
      <c r="G50" s="49"/>
    </row>
    <row r="51" spans="2:7" s="29" customFormat="1" hidden="1">
      <c r="B51" s="41" t="s">
        <v>46</v>
      </c>
      <c r="C51" s="42">
        <v>793</v>
      </c>
      <c r="D51" s="43" t="s">
        <v>23</v>
      </c>
      <c r="E51" s="43" t="s">
        <v>19</v>
      </c>
      <c r="F51" s="44"/>
      <c r="G51" s="33"/>
    </row>
    <row r="52" spans="2:7" s="29" customFormat="1" hidden="1">
      <c r="B52" s="58" t="s">
        <v>52</v>
      </c>
      <c r="C52" s="42">
        <v>793</v>
      </c>
      <c r="D52" s="46" t="s">
        <v>23</v>
      </c>
      <c r="E52" s="46" t="s">
        <v>53</v>
      </c>
      <c r="F52" s="44"/>
      <c r="G52" s="33"/>
    </row>
    <row r="53" spans="2:7" s="29" customFormat="1" ht="38.25" hidden="1">
      <c r="B53" s="41" t="s">
        <v>54</v>
      </c>
      <c r="C53" s="42">
        <v>793</v>
      </c>
      <c r="D53" s="46" t="s">
        <v>23</v>
      </c>
      <c r="E53" s="46" t="s">
        <v>53</v>
      </c>
      <c r="F53" s="44"/>
      <c r="G53" s="33"/>
    </row>
    <row r="54" spans="2:7" s="29" customFormat="1" ht="102" hidden="1">
      <c r="B54" s="41" t="s">
        <v>55</v>
      </c>
      <c r="C54" s="42">
        <v>793</v>
      </c>
      <c r="D54" s="46" t="s">
        <v>23</v>
      </c>
      <c r="E54" s="46" t="s">
        <v>53</v>
      </c>
      <c r="F54" s="44"/>
      <c r="G54" s="33"/>
    </row>
    <row r="55" spans="2:7" s="29" customFormat="1" hidden="1">
      <c r="B55" s="56" t="s">
        <v>56</v>
      </c>
      <c r="C55" s="42"/>
      <c r="D55" s="57" t="s">
        <v>23</v>
      </c>
      <c r="E55" s="57" t="s">
        <v>53</v>
      </c>
      <c r="F55" s="44"/>
      <c r="G55" s="33"/>
    </row>
    <row r="56" spans="2:7" s="29" customFormat="1" hidden="1">
      <c r="B56" s="41" t="s">
        <v>57</v>
      </c>
      <c r="C56" s="42">
        <v>793</v>
      </c>
      <c r="D56" s="46" t="s">
        <v>23</v>
      </c>
      <c r="E56" s="46" t="s">
        <v>53</v>
      </c>
      <c r="F56" s="44"/>
      <c r="G56" s="33"/>
    </row>
    <row r="57" spans="2:7" s="29" customFormat="1" hidden="1">
      <c r="B57" s="41" t="s">
        <v>58</v>
      </c>
      <c r="C57" s="42">
        <v>793</v>
      </c>
      <c r="D57" s="46" t="s">
        <v>23</v>
      </c>
      <c r="E57" s="46" t="s">
        <v>59</v>
      </c>
      <c r="F57" s="47"/>
      <c r="G57" s="33"/>
    </row>
    <row r="58" spans="2:7" s="29" customFormat="1" ht="25.5" hidden="1">
      <c r="B58" s="41" t="s">
        <v>60</v>
      </c>
      <c r="C58" s="42">
        <v>793</v>
      </c>
      <c r="D58" s="46" t="s">
        <v>23</v>
      </c>
      <c r="E58" s="46" t="s">
        <v>59</v>
      </c>
      <c r="F58" s="47"/>
      <c r="G58" s="33"/>
    </row>
    <row r="59" spans="2:7" s="29" customFormat="1" hidden="1">
      <c r="B59" s="41" t="s">
        <v>33</v>
      </c>
      <c r="C59" s="42">
        <v>793</v>
      </c>
      <c r="D59" s="46" t="s">
        <v>23</v>
      </c>
      <c r="E59" s="46" t="s">
        <v>59</v>
      </c>
      <c r="F59" s="47"/>
      <c r="G59" s="33"/>
    </row>
    <row r="60" spans="2:7" s="29" customFormat="1">
      <c r="B60" s="59" t="s">
        <v>61</v>
      </c>
      <c r="C60" s="38">
        <v>792</v>
      </c>
      <c r="D60" s="46" t="s">
        <v>23</v>
      </c>
      <c r="E60" s="46" t="s">
        <v>42</v>
      </c>
      <c r="F60" s="47">
        <f>[1]Лист1!G673+[1]Лист1!G394</f>
        <v>7282800</v>
      </c>
      <c r="G60" s="33"/>
    </row>
    <row r="61" spans="2:7" s="29" customFormat="1" hidden="1">
      <c r="B61" s="58" t="s">
        <v>61</v>
      </c>
      <c r="C61" s="42">
        <v>793</v>
      </c>
      <c r="D61" s="43" t="s">
        <v>23</v>
      </c>
      <c r="E61" s="43" t="s">
        <v>42</v>
      </c>
      <c r="F61" s="47"/>
      <c r="G61" s="49"/>
    </row>
    <row r="62" spans="2:7" s="29" customFormat="1" ht="63.75" hidden="1">
      <c r="B62" s="58" t="s">
        <v>62</v>
      </c>
      <c r="C62" s="42">
        <v>793</v>
      </c>
      <c r="D62" s="43" t="s">
        <v>23</v>
      </c>
      <c r="E62" s="43" t="s">
        <v>42</v>
      </c>
      <c r="F62" s="47"/>
      <c r="G62" s="49"/>
    </row>
    <row r="63" spans="2:7" s="29" customFormat="1" hidden="1">
      <c r="B63" s="58" t="s">
        <v>63</v>
      </c>
      <c r="C63" s="38">
        <v>792</v>
      </c>
      <c r="D63" s="43" t="s">
        <v>23</v>
      </c>
      <c r="E63" s="43" t="s">
        <v>42</v>
      </c>
      <c r="F63" s="47"/>
      <c r="G63" s="49"/>
    </row>
    <row r="64" spans="2:7" s="29" customFormat="1" ht="25.5" hidden="1">
      <c r="B64" s="45" t="s">
        <v>25</v>
      </c>
      <c r="C64" s="42">
        <v>793</v>
      </c>
      <c r="D64" s="43" t="s">
        <v>23</v>
      </c>
      <c r="E64" s="43" t="s">
        <v>42</v>
      </c>
      <c r="F64" s="47"/>
      <c r="G64" s="49"/>
    </row>
    <row r="65" spans="2:9" s="29" customFormat="1">
      <c r="B65" s="45" t="s">
        <v>64</v>
      </c>
      <c r="C65" s="42">
        <v>793</v>
      </c>
      <c r="D65" s="46" t="s">
        <v>23</v>
      </c>
      <c r="E65" s="46" t="s">
        <v>65</v>
      </c>
      <c r="F65" s="44">
        <f>[1]Лист1!G165</f>
        <v>300000</v>
      </c>
      <c r="G65" s="33"/>
    </row>
    <row r="66" spans="2:9" s="29" customFormat="1" hidden="1">
      <c r="B66" s="58" t="s">
        <v>66</v>
      </c>
      <c r="C66" s="42">
        <v>793</v>
      </c>
      <c r="D66" s="46" t="s">
        <v>23</v>
      </c>
      <c r="E66" s="46" t="s">
        <v>65</v>
      </c>
      <c r="F66" s="44">
        <f>F67</f>
        <v>0</v>
      </c>
      <c r="G66" s="33"/>
    </row>
    <row r="67" spans="2:9" s="29" customFormat="1" ht="51" hidden="1" customHeight="1">
      <c r="B67" s="58" t="s">
        <v>67</v>
      </c>
      <c r="C67" s="42">
        <v>793</v>
      </c>
      <c r="D67" s="43" t="s">
        <v>23</v>
      </c>
      <c r="E67" s="43" t="s">
        <v>65</v>
      </c>
      <c r="F67" s="44">
        <f>F68</f>
        <v>0</v>
      </c>
      <c r="G67" s="33"/>
    </row>
    <row r="68" spans="2:9" s="29" customFormat="1" hidden="1">
      <c r="B68" s="41" t="s">
        <v>57</v>
      </c>
      <c r="C68" s="42">
        <v>793</v>
      </c>
      <c r="D68" s="43" t="s">
        <v>23</v>
      </c>
      <c r="E68" s="43" t="s">
        <v>65</v>
      </c>
      <c r="F68" s="47"/>
      <c r="G68" s="33"/>
    </row>
    <row r="69" spans="2:9" s="29" customFormat="1" hidden="1">
      <c r="B69" s="41"/>
      <c r="C69" s="42">
        <v>793</v>
      </c>
      <c r="D69" s="43" t="s">
        <v>23</v>
      </c>
      <c r="E69" s="43" t="s">
        <v>65</v>
      </c>
      <c r="F69" s="47">
        <f>F70</f>
        <v>0</v>
      </c>
      <c r="G69" s="33"/>
    </row>
    <row r="70" spans="2:9" s="29" customFormat="1" ht="25.5" hidden="1">
      <c r="B70" s="48" t="s">
        <v>40</v>
      </c>
      <c r="C70" s="42">
        <v>793</v>
      </c>
      <c r="D70" s="43" t="s">
        <v>23</v>
      </c>
      <c r="E70" s="43" t="s">
        <v>65</v>
      </c>
      <c r="F70" s="47"/>
      <c r="G70" s="33"/>
    </row>
    <row r="71" spans="2:9" s="29" customFormat="1" ht="25.5" hidden="1">
      <c r="B71" s="58" t="s">
        <v>68</v>
      </c>
      <c r="C71" s="38">
        <v>793</v>
      </c>
      <c r="D71" s="43" t="s">
        <v>23</v>
      </c>
      <c r="E71" s="43" t="s">
        <v>65</v>
      </c>
      <c r="F71" s="60">
        <f>F72</f>
        <v>0</v>
      </c>
      <c r="G71" s="49"/>
    </row>
    <row r="72" spans="2:9" s="29" customFormat="1" hidden="1">
      <c r="B72" s="41" t="s">
        <v>57</v>
      </c>
      <c r="C72" s="38">
        <v>793</v>
      </c>
      <c r="D72" s="43" t="s">
        <v>23</v>
      </c>
      <c r="E72" s="43" t="s">
        <v>65</v>
      </c>
      <c r="F72" s="60"/>
      <c r="G72" s="49"/>
    </row>
    <row r="73" spans="2:9" s="29" customFormat="1" ht="25.5" hidden="1">
      <c r="B73" s="58" t="s">
        <v>69</v>
      </c>
      <c r="C73" s="42">
        <v>793</v>
      </c>
      <c r="D73" s="43" t="s">
        <v>23</v>
      </c>
      <c r="E73" s="43" t="s">
        <v>65</v>
      </c>
      <c r="F73" s="47" t="e">
        <f>[1]с!#REF!</f>
        <v>#REF!</v>
      </c>
      <c r="G73" s="33"/>
    </row>
    <row r="74" spans="2:9" s="29" customFormat="1">
      <c r="B74" s="61" t="s">
        <v>70</v>
      </c>
      <c r="C74" s="38">
        <v>792</v>
      </c>
      <c r="D74" s="39" t="s">
        <v>53</v>
      </c>
      <c r="E74" s="39"/>
      <c r="F74" s="40">
        <f>F76+F75+F79</f>
        <v>100000</v>
      </c>
      <c r="G74" s="33">
        <v>120000</v>
      </c>
      <c r="H74" s="33">
        <f>F74-G74</f>
        <v>-20000</v>
      </c>
      <c r="I74" s="33"/>
    </row>
    <row r="75" spans="2:9" s="67" customFormat="1" hidden="1">
      <c r="B75" s="62" t="s">
        <v>71</v>
      </c>
      <c r="C75" s="63"/>
      <c r="D75" s="64" t="s">
        <v>53</v>
      </c>
      <c r="E75" s="64" t="s">
        <v>17</v>
      </c>
      <c r="F75" s="65"/>
      <c r="G75" s="66"/>
      <c r="H75" s="66"/>
      <c r="I75" s="66"/>
    </row>
    <row r="76" spans="2:9" s="3" customFormat="1" ht="13.5" customHeight="1">
      <c r="B76" s="58" t="s">
        <v>72</v>
      </c>
      <c r="C76" s="38"/>
      <c r="D76" s="43" t="s">
        <v>53</v>
      </c>
      <c r="E76" s="43" t="s">
        <v>19</v>
      </c>
      <c r="F76" s="47">
        <v>100000</v>
      </c>
      <c r="I76" s="68"/>
    </row>
    <row r="77" spans="2:9" s="29" customFormat="1" ht="25.5" hidden="1">
      <c r="B77" s="58" t="s">
        <v>73</v>
      </c>
      <c r="C77" s="38">
        <v>792</v>
      </c>
      <c r="D77" s="43" t="s">
        <v>53</v>
      </c>
      <c r="E77" s="43" t="s">
        <v>21</v>
      </c>
      <c r="F77" s="47"/>
      <c r="G77" s="33"/>
    </row>
    <row r="78" spans="2:9" s="29" customFormat="1" hidden="1">
      <c r="B78" s="58" t="s">
        <v>74</v>
      </c>
      <c r="C78" s="38">
        <v>792</v>
      </c>
      <c r="D78" s="43" t="s">
        <v>53</v>
      </c>
      <c r="E78" s="43" t="s">
        <v>21</v>
      </c>
      <c r="F78" s="47"/>
      <c r="G78" s="33"/>
    </row>
    <row r="79" spans="2:9" s="29" customFormat="1" hidden="1">
      <c r="B79" s="58" t="s">
        <v>75</v>
      </c>
      <c r="C79" s="38"/>
      <c r="D79" s="43" t="s">
        <v>53</v>
      </c>
      <c r="E79" s="43" t="s">
        <v>21</v>
      </c>
      <c r="F79" s="47"/>
      <c r="G79" s="33"/>
    </row>
    <row r="80" spans="2:9" s="29" customFormat="1">
      <c r="B80" s="61" t="s">
        <v>76</v>
      </c>
      <c r="C80" s="38">
        <v>792</v>
      </c>
      <c r="D80" s="39" t="s">
        <v>27</v>
      </c>
      <c r="E80" s="39"/>
      <c r="F80" s="40">
        <f>F81</f>
        <v>20000</v>
      </c>
      <c r="G80" s="33">
        <v>120000</v>
      </c>
      <c r="H80" s="33">
        <f>F80-G80</f>
        <v>-100000</v>
      </c>
      <c r="I80" s="33"/>
    </row>
    <row r="81" spans="2:10" s="29" customFormat="1" ht="14.25" customHeight="1">
      <c r="B81" s="56" t="s">
        <v>77</v>
      </c>
      <c r="C81" s="38"/>
      <c r="D81" s="43" t="s">
        <v>27</v>
      </c>
      <c r="E81" s="43" t="s">
        <v>53</v>
      </c>
      <c r="F81" s="47">
        <f>[1]Лист1!G736</f>
        <v>20000</v>
      </c>
      <c r="G81" s="33"/>
    </row>
    <row r="82" spans="2:10" s="29" customFormat="1">
      <c r="B82" s="53" t="s">
        <v>78</v>
      </c>
      <c r="C82" s="54">
        <v>774</v>
      </c>
      <c r="D82" s="39" t="s">
        <v>79</v>
      </c>
      <c r="E82" s="39"/>
      <c r="F82" s="40">
        <f>F83+F86+F91+F93</f>
        <v>601878579</v>
      </c>
      <c r="G82" s="33">
        <v>443480332</v>
      </c>
      <c r="H82" s="33">
        <f>F82-G82</f>
        <v>158398247</v>
      </c>
      <c r="I82" s="33">
        <f>[1]Лист2!G11+[1]Лист2!G192</f>
        <v>601878579</v>
      </c>
      <c r="J82" s="33"/>
    </row>
    <row r="83" spans="2:10" s="29" customFormat="1">
      <c r="B83" s="41" t="s">
        <v>80</v>
      </c>
      <c r="C83" s="42">
        <v>774</v>
      </c>
      <c r="D83" s="43" t="s">
        <v>79</v>
      </c>
      <c r="E83" s="43" t="s">
        <v>17</v>
      </c>
      <c r="F83" s="44">
        <f>[1]Лист1!G193</f>
        <v>181870045</v>
      </c>
      <c r="G83" s="33"/>
      <c r="I83" s="33"/>
      <c r="J83" s="33"/>
    </row>
    <row r="84" spans="2:10" s="29" customFormat="1" hidden="1">
      <c r="B84" s="41" t="s">
        <v>81</v>
      </c>
      <c r="C84" s="42">
        <v>774</v>
      </c>
      <c r="D84" s="43" t="s">
        <v>79</v>
      </c>
      <c r="E84" s="43" t="s">
        <v>17</v>
      </c>
      <c r="F84" s="47"/>
      <c r="G84" s="33"/>
    </row>
    <row r="85" spans="2:10" s="29" customFormat="1" hidden="1">
      <c r="B85" s="41" t="s">
        <v>82</v>
      </c>
      <c r="C85" s="42">
        <v>774</v>
      </c>
      <c r="D85" s="43" t="s">
        <v>79</v>
      </c>
      <c r="E85" s="43" t="s">
        <v>17</v>
      </c>
      <c r="F85" s="47"/>
      <c r="G85" s="33"/>
    </row>
    <row r="86" spans="2:10" s="29" customFormat="1">
      <c r="B86" s="58" t="s">
        <v>83</v>
      </c>
      <c r="C86" s="42">
        <v>774</v>
      </c>
      <c r="D86" s="43" t="s">
        <v>79</v>
      </c>
      <c r="E86" s="43" t="s">
        <v>19</v>
      </c>
      <c r="F86" s="44">
        <f>[1]Лист1!G12+[1]Лист1!G222</f>
        <v>402708069</v>
      </c>
      <c r="G86" s="33"/>
      <c r="H86" s="33"/>
    </row>
    <row r="87" spans="2:10" s="29" customFormat="1" ht="25.5" hidden="1">
      <c r="B87" s="41" t="s">
        <v>84</v>
      </c>
      <c r="C87" s="42">
        <v>774</v>
      </c>
      <c r="D87" s="43" t="s">
        <v>79</v>
      </c>
      <c r="E87" s="43" t="s">
        <v>53</v>
      </c>
      <c r="F87" s="47"/>
      <c r="G87" s="33"/>
    </row>
    <row r="88" spans="2:10" s="29" customFormat="1" hidden="1">
      <c r="B88" s="41" t="s">
        <v>85</v>
      </c>
      <c r="C88" s="42">
        <v>774</v>
      </c>
      <c r="D88" s="43" t="s">
        <v>79</v>
      </c>
      <c r="E88" s="43" t="s">
        <v>53</v>
      </c>
      <c r="F88" s="47"/>
      <c r="G88" s="33"/>
    </row>
    <row r="89" spans="2:10" s="29" customFormat="1" ht="38.25" hidden="1">
      <c r="B89" s="41" t="s">
        <v>86</v>
      </c>
      <c r="C89" s="42">
        <v>774</v>
      </c>
      <c r="D89" s="43" t="s">
        <v>79</v>
      </c>
      <c r="E89" s="43" t="s">
        <v>53</v>
      </c>
      <c r="F89" s="47"/>
      <c r="G89" s="33"/>
    </row>
    <row r="90" spans="2:10" s="29" customFormat="1" ht="20.25" hidden="1" customHeight="1">
      <c r="B90" s="41" t="s">
        <v>87</v>
      </c>
      <c r="C90" s="42">
        <v>774</v>
      </c>
      <c r="D90" s="43" t="s">
        <v>79</v>
      </c>
      <c r="E90" s="43" t="s">
        <v>53</v>
      </c>
      <c r="F90" s="47"/>
      <c r="G90" s="49"/>
    </row>
    <row r="91" spans="2:10" s="29" customFormat="1">
      <c r="B91" s="41" t="s">
        <v>88</v>
      </c>
      <c r="C91" s="42">
        <v>774</v>
      </c>
      <c r="D91" s="43" t="s">
        <v>79</v>
      </c>
      <c r="E91" s="43" t="s">
        <v>79</v>
      </c>
      <c r="F91" s="44">
        <f>[1]Лист1!G36+[1]Лист1!G270</f>
        <v>7932000</v>
      </c>
      <c r="G91" s="33"/>
    </row>
    <row r="92" spans="2:10" s="29" customFormat="1" ht="25.5" hidden="1">
      <c r="B92" s="58" t="s">
        <v>40</v>
      </c>
      <c r="C92" s="42"/>
      <c r="D92" s="43" t="s">
        <v>79</v>
      </c>
      <c r="E92" s="43" t="s">
        <v>79</v>
      </c>
      <c r="F92" s="47"/>
      <c r="G92" s="33"/>
    </row>
    <row r="93" spans="2:10" s="29" customFormat="1">
      <c r="B93" s="41" t="s">
        <v>89</v>
      </c>
      <c r="C93" s="42">
        <v>774</v>
      </c>
      <c r="D93" s="43" t="s">
        <v>79</v>
      </c>
      <c r="E93" s="43" t="s">
        <v>42</v>
      </c>
      <c r="F93" s="44">
        <f>[1]Лист1!G284</f>
        <v>9368465</v>
      </c>
      <c r="G93" s="33"/>
    </row>
    <row r="94" spans="2:10" s="29" customFormat="1" ht="11.25" hidden="1" customHeight="1">
      <c r="B94" s="48" t="s">
        <v>28</v>
      </c>
      <c r="C94" s="42">
        <v>774</v>
      </c>
      <c r="D94" s="43" t="s">
        <v>79</v>
      </c>
      <c r="E94" s="43" t="s">
        <v>42</v>
      </c>
      <c r="F94" s="44"/>
      <c r="G94" s="49"/>
    </row>
    <row r="95" spans="2:10" s="29" customFormat="1" ht="11.25" hidden="1" customHeight="1">
      <c r="B95" s="48" t="s">
        <v>32</v>
      </c>
      <c r="C95" s="42">
        <v>774</v>
      </c>
      <c r="D95" s="43" t="s">
        <v>79</v>
      </c>
      <c r="E95" s="43" t="s">
        <v>42</v>
      </c>
      <c r="F95" s="44"/>
      <c r="G95" s="49"/>
    </row>
    <row r="96" spans="2:10" s="29" customFormat="1" ht="11.25" hidden="1" customHeight="1">
      <c r="B96" s="48" t="s">
        <v>32</v>
      </c>
      <c r="C96" s="42">
        <v>774</v>
      </c>
      <c r="D96" s="43" t="s">
        <v>79</v>
      </c>
      <c r="E96" s="43" t="s">
        <v>42</v>
      </c>
      <c r="F96" s="44"/>
      <c r="G96" s="49"/>
    </row>
    <row r="97" spans="2:7" s="29" customFormat="1" ht="17.25" hidden="1" customHeight="1">
      <c r="B97" s="41" t="s">
        <v>87</v>
      </c>
      <c r="C97" s="42">
        <v>774</v>
      </c>
      <c r="D97" s="43" t="s">
        <v>79</v>
      </c>
      <c r="E97" s="43" t="s">
        <v>42</v>
      </c>
      <c r="F97" s="44"/>
      <c r="G97" s="49"/>
    </row>
    <row r="98" spans="2:7" s="29" customFormat="1" ht="49.5" hidden="1" customHeight="1">
      <c r="B98" s="41" t="s">
        <v>90</v>
      </c>
      <c r="C98" s="42">
        <v>793</v>
      </c>
      <c r="D98" s="43" t="s">
        <v>79</v>
      </c>
      <c r="E98" s="43" t="s">
        <v>42</v>
      </c>
      <c r="F98" s="47"/>
      <c r="G98" s="33"/>
    </row>
    <row r="99" spans="2:7" s="29" customFormat="1" ht="25.5" hidden="1">
      <c r="B99" s="58" t="s">
        <v>40</v>
      </c>
      <c r="C99" s="42">
        <v>793</v>
      </c>
      <c r="D99" s="43" t="s">
        <v>79</v>
      </c>
      <c r="E99" s="43" t="s">
        <v>42</v>
      </c>
      <c r="F99" s="47"/>
      <c r="G99" s="33"/>
    </row>
    <row r="100" spans="2:7" s="29" customFormat="1" ht="41.25" hidden="1" customHeight="1">
      <c r="B100" s="41" t="s">
        <v>91</v>
      </c>
      <c r="C100" s="42">
        <v>774</v>
      </c>
      <c r="D100" s="43" t="s">
        <v>79</v>
      </c>
      <c r="E100" s="43" t="s">
        <v>42</v>
      </c>
      <c r="F100" s="47"/>
      <c r="G100" s="49"/>
    </row>
    <row r="101" spans="2:7" s="29" customFormat="1" ht="21.75" hidden="1" customHeight="1">
      <c r="B101" s="41" t="s">
        <v>92</v>
      </c>
      <c r="C101" s="42">
        <v>774</v>
      </c>
      <c r="D101" s="43" t="s">
        <v>79</v>
      </c>
      <c r="E101" s="43" t="s">
        <v>42</v>
      </c>
      <c r="F101" s="47"/>
      <c r="G101" s="49"/>
    </row>
    <row r="102" spans="2:7" s="29" customFormat="1" hidden="1">
      <c r="B102" s="41" t="s">
        <v>87</v>
      </c>
      <c r="C102" s="42">
        <v>774</v>
      </c>
      <c r="D102" s="43" t="s">
        <v>79</v>
      </c>
      <c r="E102" s="43" t="s">
        <v>42</v>
      </c>
      <c r="F102" s="47"/>
      <c r="G102" s="49"/>
    </row>
    <row r="103" spans="2:7" s="29" customFormat="1" ht="36" hidden="1" customHeight="1">
      <c r="B103" s="41" t="s">
        <v>93</v>
      </c>
      <c r="C103" s="42">
        <v>774</v>
      </c>
      <c r="D103" s="43" t="s">
        <v>79</v>
      </c>
      <c r="E103" s="43" t="s">
        <v>42</v>
      </c>
      <c r="F103" s="47"/>
      <c r="G103" s="49"/>
    </row>
    <row r="104" spans="2:7" s="29" customFormat="1" hidden="1">
      <c r="B104" s="53" t="s">
        <v>94</v>
      </c>
      <c r="C104" s="42">
        <v>774</v>
      </c>
      <c r="D104" s="43" t="s">
        <v>79</v>
      </c>
      <c r="E104" s="43" t="s">
        <v>42</v>
      </c>
      <c r="F104" s="40"/>
      <c r="G104" s="49"/>
    </row>
    <row r="105" spans="2:7" s="29" customFormat="1" hidden="1">
      <c r="B105" s="45" t="s">
        <v>95</v>
      </c>
      <c r="C105" s="42">
        <v>774</v>
      </c>
      <c r="D105" s="43" t="s">
        <v>79</v>
      </c>
      <c r="E105" s="43" t="s">
        <v>42</v>
      </c>
      <c r="F105" s="47"/>
      <c r="G105" s="49"/>
    </row>
    <row r="106" spans="2:7" s="29" customFormat="1" hidden="1">
      <c r="B106" s="58" t="s">
        <v>52</v>
      </c>
      <c r="C106" s="42">
        <v>774</v>
      </c>
      <c r="D106" s="43" t="s">
        <v>79</v>
      </c>
      <c r="E106" s="43" t="s">
        <v>42</v>
      </c>
      <c r="F106" s="47"/>
      <c r="G106" s="49"/>
    </row>
    <row r="107" spans="2:7" s="29" customFormat="1" ht="25.5" hidden="1">
      <c r="B107" s="41" t="s">
        <v>96</v>
      </c>
      <c r="C107" s="42">
        <v>774</v>
      </c>
      <c r="D107" s="43" t="s">
        <v>79</v>
      </c>
      <c r="E107" s="43" t="s">
        <v>42</v>
      </c>
      <c r="F107" s="47"/>
      <c r="G107" s="49"/>
    </row>
    <row r="108" spans="2:7" s="29" customFormat="1" hidden="1">
      <c r="B108" s="41" t="s">
        <v>82</v>
      </c>
      <c r="C108" s="42">
        <v>774</v>
      </c>
      <c r="D108" s="43" t="s">
        <v>79</v>
      </c>
      <c r="E108" s="43" t="s">
        <v>42</v>
      </c>
      <c r="F108" s="47"/>
      <c r="G108" s="49"/>
    </row>
    <row r="109" spans="2:7" s="29" customFormat="1" hidden="1">
      <c r="B109" s="69" t="s">
        <v>97</v>
      </c>
      <c r="C109" s="42">
        <v>774</v>
      </c>
      <c r="D109" s="43" t="s">
        <v>79</v>
      </c>
      <c r="E109" s="43" t="s">
        <v>42</v>
      </c>
      <c r="F109" s="70"/>
      <c r="G109" s="49"/>
    </row>
    <row r="110" spans="2:7" s="29" customFormat="1" ht="38.25" hidden="1">
      <c r="B110" s="41" t="s">
        <v>98</v>
      </c>
      <c r="C110" s="42">
        <v>774</v>
      </c>
      <c r="D110" s="43" t="s">
        <v>79</v>
      </c>
      <c r="E110" s="43" t="s">
        <v>42</v>
      </c>
      <c r="F110" s="70"/>
      <c r="G110" s="49"/>
    </row>
    <row r="111" spans="2:7" s="29" customFormat="1" hidden="1">
      <c r="B111" s="41" t="s">
        <v>82</v>
      </c>
      <c r="C111" s="42">
        <v>774</v>
      </c>
      <c r="D111" s="43" t="s">
        <v>79</v>
      </c>
      <c r="E111" s="43" t="s">
        <v>42</v>
      </c>
      <c r="F111" s="70"/>
      <c r="G111" s="49"/>
    </row>
    <row r="112" spans="2:7" s="29" customFormat="1" hidden="1">
      <c r="B112" s="41" t="s">
        <v>87</v>
      </c>
      <c r="C112" s="42">
        <v>774</v>
      </c>
      <c r="D112" s="43" t="s">
        <v>79</v>
      </c>
      <c r="E112" s="43" t="s">
        <v>42</v>
      </c>
      <c r="F112" s="47"/>
      <c r="G112" s="49"/>
    </row>
    <row r="113" spans="2:9" s="29" customFormat="1" hidden="1">
      <c r="B113" s="41" t="s">
        <v>87</v>
      </c>
      <c r="C113" s="42">
        <v>774</v>
      </c>
      <c r="D113" s="43" t="s">
        <v>79</v>
      </c>
      <c r="E113" s="43" t="s">
        <v>42</v>
      </c>
      <c r="F113" s="47"/>
      <c r="G113" s="49"/>
    </row>
    <row r="114" spans="2:9" s="29" customFormat="1">
      <c r="B114" s="53" t="s">
        <v>99</v>
      </c>
      <c r="C114" s="42">
        <v>757</v>
      </c>
      <c r="D114" s="39" t="s">
        <v>59</v>
      </c>
      <c r="E114" s="39"/>
      <c r="F114" s="40">
        <f>F115+F116</f>
        <v>44729658</v>
      </c>
      <c r="G114" s="33">
        <v>23037541</v>
      </c>
      <c r="H114" s="33">
        <f>F114-G114</f>
        <v>21692117</v>
      </c>
      <c r="I114" s="33"/>
    </row>
    <row r="115" spans="2:9" s="29" customFormat="1">
      <c r="B115" s="41" t="s">
        <v>100</v>
      </c>
      <c r="C115" s="42">
        <v>757</v>
      </c>
      <c r="D115" s="43" t="s">
        <v>59</v>
      </c>
      <c r="E115" s="43" t="s">
        <v>17</v>
      </c>
      <c r="F115" s="47">
        <f>[1]Лист1!G52</f>
        <v>39422062</v>
      </c>
      <c r="G115" s="33"/>
    </row>
    <row r="116" spans="2:9" s="29" customFormat="1">
      <c r="B116" s="58" t="s">
        <v>101</v>
      </c>
      <c r="C116" s="42">
        <v>757</v>
      </c>
      <c r="D116" s="43" t="s">
        <v>59</v>
      </c>
      <c r="E116" s="43" t="s">
        <v>23</v>
      </c>
      <c r="F116" s="47">
        <f>[1]Лист1!G88</f>
        <v>5307596</v>
      </c>
      <c r="G116" s="33"/>
    </row>
    <row r="117" spans="2:9" s="29" customFormat="1" hidden="1">
      <c r="B117" s="41" t="s">
        <v>87</v>
      </c>
      <c r="C117" s="42"/>
      <c r="D117" s="57" t="s">
        <v>42</v>
      </c>
      <c r="E117" s="57" t="s">
        <v>42</v>
      </c>
      <c r="F117" s="47"/>
      <c r="G117" s="33"/>
    </row>
    <row r="118" spans="2:9" s="29" customFormat="1">
      <c r="B118" s="53" t="s">
        <v>102</v>
      </c>
      <c r="C118" s="42">
        <v>757</v>
      </c>
      <c r="D118" s="39" t="s">
        <v>103</v>
      </c>
      <c r="E118" s="39"/>
      <c r="F118" s="40">
        <f>F119+F120+F124+F125</f>
        <v>22419507</v>
      </c>
      <c r="G118" s="33">
        <v>16951588</v>
      </c>
      <c r="H118" s="33">
        <f>F118-G118</f>
        <v>5467919</v>
      </c>
      <c r="I118" s="33">
        <f>[1]Лист2!G320+[1]Лист2!G453+[1]Лист2!G751</f>
        <v>22419507</v>
      </c>
    </row>
    <row r="119" spans="2:9" s="29" customFormat="1" ht="12" customHeight="1">
      <c r="B119" s="41" t="s">
        <v>104</v>
      </c>
      <c r="C119" s="42">
        <v>774</v>
      </c>
      <c r="D119" s="43" t="s">
        <v>103</v>
      </c>
      <c r="E119" s="43" t="s">
        <v>17</v>
      </c>
      <c r="F119" s="47">
        <f>[1]Лист1!G321+[1]Лист1!G454+[1]Лист1!G752</f>
        <v>1447196</v>
      </c>
      <c r="G119" s="33"/>
      <c r="I119" s="33"/>
    </row>
    <row r="120" spans="2:9" s="29" customFormat="1">
      <c r="B120" s="41" t="s">
        <v>105</v>
      </c>
      <c r="C120" s="42">
        <v>757</v>
      </c>
      <c r="D120" s="43" t="s">
        <v>103</v>
      </c>
      <c r="E120" s="43" t="s">
        <v>21</v>
      </c>
      <c r="F120" s="47">
        <f>[1]Лист1!G758</f>
        <v>520911</v>
      </c>
      <c r="G120" s="33"/>
    </row>
    <row r="121" spans="2:9" s="29" customFormat="1" ht="25.5" hidden="1">
      <c r="B121" s="41" t="s">
        <v>106</v>
      </c>
      <c r="C121" s="42">
        <v>757</v>
      </c>
      <c r="D121" s="43" t="s">
        <v>103</v>
      </c>
      <c r="E121" s="43" t="s">
        <v>21</v>
      </c>
      <c r="F121" s="47"/>
      <c r="G121" s="33"/>
    </row>
    <row r="122" spans="2:9" s="29" customFormat="1" ht="25.5" hidden="1">
      <c r="B122" s="41" t="s">
        <v>107</v>
      </c>
      <c r="C122" s="42">
        <v>757</v>
      </c>
      <c r="D122" s="43" t="s">
        <v>103</v>
      </c>
      <c r="E122" s="43" t="s">
        <v>21</v>
      </c>
      <c r="F122" s="47"/>
      <c r="G122" s="33"/>
    </row>
    <row r="123" spans="2:9" s="29" customFormat="1" hidden="1">
      <c r="B123" s="41" t="s">
        <v>108</v>
      </c>
      <c r="C123" s="42">
        <v>757</v>
      </c>
      <c r="D123" s="43" t="s">
        <v>103</v>
      </c>
      <c r="E123" s="43" t="s">
        <v>21</v>
      </c>
      <c r="F123" s="47"/>
      <c r="G123" s="33"/>
    </row>
    <row r="124" spans="2:9" s="29" customFormat="1">
      <c r="B124" s="58" t="s">
        <v>109</v>
      </c>
      <c r="C124" s="42">
        <v>774</v>
      </c>
      <c r="D124" s="43" t="s">
        <v>103</v>
      </c>
      <c r="E124" s="43" t="s">
        <v>23</v>
      </c>
      <c r="F124" s="60">
        <f>[1]Лист1!G329+[1]Лист1!G466+[1]Лист1!G790</f>
        <v>20314500</v>
      </c>
      <c r="G124" s="33"/>
    </row>
    <row r="125" spans="2:9" s="29" customFormat="1">
      <c r="B125" s="71" t="s">
        <v>110</v>
      </c>
      <c r="C125" s="42">
        <v>793</v>
      </c>
      <c r="D125" s="43" t="s">
        <v>103</v>
      </c>
      <c r="E125" s="43" t="s">
        <v>27</v>
      </c>
      <c r="F125" s="47">
        <f>[1]Лист1!G796</f>
        <v>136900</v>
      </c>
      <c r="G125" s="33"/>
    </row>
    <row r="126" spans="2:9" s="29" customFormat="1">
      <c r="B126" s="53" t="s">
        <v>111</v>
      </c>
      <c r="C126" s="54">
        <v>757</v>
      </c>
      <c r="D126" s="39" t="s">
        <v>29</v>
      </c>
      <c r="E126" s="39"/>
      <c r="F126" s="40">
        <f>F127</f>
        <v>5300000</v>
      </c>
      <c r="G126" s="33">
        <v>1276883</v>
      </c>
      <c r="H126" s="33">
        <f>F126-G126</f>
        <v>4023117</v>
      </c>
    </row>
    <row r="127" spans="2:9" s="29" customFormat="1">
      <c r="B127" s="45" t="s">
        <v>112</v>
      </c>
      <c r="C127" s="42">
        <v>757</v>
      </c>
      <c r="D127" s="43" t="s">
        <v>29</v>
      </c>
      <c r="E127" s="43" t="s">
        <v>19</v>
      </c>
      <c r="F127" s="47">
        <f>[1]Лист1!G131++[1]Лист1!G802</f>
        <v>5300000</v>
      </c>
      <c r="G127" s="33"/>
    </row>
    <row r="128" spans="2:9" s="29" customFormat="1" ht="25.5">
      <c r="B128" s="61" t="s">
        <v>113</v>
      </c>
      <c r="C128" s="38">
        <v>792</v>
      </c>
      <c r="D128" s="39" t="s">
        <v>31</v>
      </c>
      <c r="E128" s="39"/>
      <c r="F128" s="40">
        <f>F129</f>
        <v>1000000</v>
      </c>
      <c r="G128" s="33">
        <v>505000</v>
      </c>
    </row>
    <row r="129" spans="2:8" s="29" customFormat="1" ht="25.5">
      <c r="B129" s="58" t="s">
        <v>114</v>
      </c>
      <c r="C129" s="38">
        <v>792</v>
      </c>
      <c r="D129" s="43" t="s">
        <v>31</v>
      </c>
      <c r="E129" s="43" t="s">
        <v>17</v>
      </c>
      <c r="F129" s="47">
        <f>[1]Лист1!G476</f>
        <v>1000000</v>
      </c>
      <c r="G129" s="33"/>
    </row>
    <row r="130" spans="2:8" s="29" customFormat="1" ht="51">
      <c r="B130" s="61" t="s">
        <v>115</v>
      </c>
      <c r="C130" s="38">
        <v>792</v>
      </c>
      <c r="D130" s="39" t="s">
        <v>44</v>
      </c>
      <c r="E130" s="39"/>
      <c r="F130" s="40">
        <f>F131+F132</f>
        <v>51688558</v>
      </c>
      <c r="G130" s="33">
        <v>38634990</v>
      </c>
    </row>
    <row r="131" spans="2:8" s="29" customFormat="1" ht="38.25">
      <c r="B131" s="58" t="s">
        <v>116</v>
      </c>
      <c r="C131" s="38">
        <v>792</v>
      </c>
      <c r="D131" s="43" t="s">
        <v>44</v>
      </c>
      <c r="E131" s="43" t="s">
        <v>17</v>
      </c>
      <c r="F131" s="47">
        <f>[1]Лист1!G485</f>
        <v>7695005</v>
      </c>
      <c r="G131" s="33"/>
      <c r="H131" s="33"/>
    </row>
    <row r="132" spans="2:8" s="29" customFormat="1" ht="22.5" customHeight="1">
      <c r="B132" s="58" t="s">
        <v>117</v>
      </c>
      <c r="C132" s="38">
        <v>792</v>
      </c>
      <c r="D132" s="43" t="s">
        <v>44</v>
      </c>
      <c r="E132" s="43" t="s">
        <v>21</v>
      </c>
      <c r="F132" s="47">
        <f>[1]Лист1!G494</f>
        <v>43993553</v>
      </c>
      <c r="G132" s="33"/>
      <c r="H132" s="33"/>
    </row>
    <row r="133" spans="2:8" s="75" customFormat="1">
      <c r="B133" s="72" t="s">
        <v>118</v>
      </c>
      <c r="C133" s="72"/>
      <c r="D133" s="72"/>
      <c r="E133" s="72"/>
      <c r="F133" s="73">
        <f>F21+F34+F36+F43+F74+F82+F114+F118+F126+F128+F130+F80</f>
        <v>791897658</v>
      </c>
      <c r="G133" s="73" t="e">
        <f>G21+G34+G36+G43+G74+#REF!+G82+G114+G118+G126+G128+G130+#REF!</f>
        <v>#REF!</v>
      </c>
      <c r="H133" s="74" t="e">
        <f>F133-G133</f>
        <v>#REF!</v>
      </c>
    </row>
    <row r="134" spans="2:8" hidden="1">
      <c r="B134" s="76"/>
      <c r="C134" s="77"/>
      <c r="D134" s="78"/>
      <c r="E134" s="78"/>
      <c r="F134" s="9">
        <v>836405189.45000005</v>
      </c>
    </row>
    <row r="135" spans="2:8" ht="13.5" hidden="1" customHeight="1">
      <c r="B135" s="76"/>
      <c r="C135" s="77"/>
      <c r="D135" s="78"/>
      <c r="E135" s="78"/>
      <c r="F135" s="9">
        <f>F133-F134</f>
        <v>-44507531.450000048</v>
      </c>
    </row>
    <row r="136" spans="2:8" ht="15" customHeight="1">
      <c r="B136" s="76"/>
      <c r="C136" s="77"/>
      <c r="D136" s="78"/>
      <c r="E136" s="78"/>
    </row>
  </sheetData>
  <mergeCells count="19">
    <mergeCell ref="D14:F14"/>
    <mergeCell ref="D15:H15"/>
    <mergeCell ref="B16:F16"/>
    <mergeCell ref="B17:B18"/>
    <mergeCell ref="C17:C18"/>
    <mergeCell ref="D17:D18"/>
    <mergeCell ref="E17:E18"/>
    <mergeCell ref="D7:G7"/>
    <mergeCell ref="D8:G8"/>
    <mergeCell ref="D10:G10"/>
    <mergeCell ref="D11:G11"/>
    <mergeCell ref="D12:F12"/>
    <mergeCell ref="D13:F13"/>
    <mergeCell ref="D1:G1"/>
    <mergeCell ref="D2:G2"/>
    <mergeCell ref="D3:G3"/>
    <mergeCell ref="D4:G4"/>
    <mergeCell ref="D5:G5"/>
    <mergeCell ref="D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 подраздел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2014-11-17T05:43:03Z</cp:lastPrinted>
  <dcterms:created xsi:type="dcterms:W3CDTF">2014-11-17T05:42:58Z</dcterms:created>
  <dcterms:modified xsi:type="dcterms:W3CDTF">2014-11-17T05:43:39Z</dcterms:modified>
</cp:coreProperties>
</file>