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РаспределениеДФ!$A$1:$H$22</definedName>
  </definedNames>
  <calcPr calcId="124519"/>
</workbook>
</file>

<file path=xl/calcChain.xml><?xml version="1.0" encoding="utf-8"?>
<calcChain xmlns="http://schemas.openxmlformats.org/spreadsheetml/2006/main">
  <c r="E20" i="1"/>
  <c r="E18"/>
  <c r="C20"/>
  <c r="C18"/>
  <c r="C21"/>
  <c r="B21" s="1"/>
  <c r="B20"/>
  <c r="F17"/>
  <c r="D17"/>
  <c r="H17"/>
  <c r="G17"/>
  <c r="B22"/>
  <c r="B19"/>
  <c r="E17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C17" i="1" l="1"/>
  <c r="B17" s="1"/>
  <c r="B18"/>
</calcChain>
</file>

<file path=xl/sharedStrings.xml><?xml version="1.0" encoding="utf-8"?>
<sst xmlns="http://schemas.openxmlformats.org/spreadsheetml/2006/main" count="68" uniqueCount="58">
  <si>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</si>
  <si>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</si>
  <si>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</si>
  <si>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</si>
  <si>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</si>
  <si>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</si>
  <si>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</si>
  <si>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</si>
  <si>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</si>
  <si>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</si>
  <si>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</si>
  <si>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</si>
  <si>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</si>
  <si>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</si>
  <si>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</si>
  <si>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</si>
  <si>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</si>
  <si>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</si>
  <si>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</si>
  <si>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</si>
  <si>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</si>
  <si>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</si>
  <si>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</si>
  <si>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</si>
  <si>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</si>
  <si>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</si>
  <si>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</si>
  <si>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</si>
  <si>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</si>
  <si>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</si>
  <si>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</si>
  <si>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</si>
  <si>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</si>
  <si>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</si>
  <si>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</si>
  <si>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</si>
  <si>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</si>
  <si>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Приложение №10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</si>
  <si>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</si>
  <si>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к решению сессии пятого созыва Собрания депутатов №543 от 22 декабря 2017года</t>
  </si>
  <si>
    <t>в т.ч. за счет остатков средств дорожного фонда поселений</t>
  </si>
  <si>
    <t>Приложение №6</t>
  </si>
  <si>
    <t>На 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района,включая обеспечение безопасности дорожного движения на них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</si>
  <si>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района,включая обеспечение безопасности дорожного движения на них</t>
  </si>
  <si>
    <t>в т.ч. за счет остатков на счетах на 01.01.2018года акциз 2017года</t>
  </si>
  <si>
    <t>в т.ч. за счет остатков на счетах на 01.01.2018года акциз 2017года  (резервные средства)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</si>
  <si>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</si>
  <si>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к решению сессии пятого созыва Собрания депутатов №578  от 16 февраля 2018года</t>
  </si>
  <si>
    <t>к решению сессии пятого созыва Собрания депутатов №---  от 30 марта 2018года</t>
  </si>
  <si>
    <t>в т.ч. за счет субсидий 2018г.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</si>
  <si>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2018 год</t>
  </si>
  <si>
    <t>Приложение №8</t>
  </si>
  <si>
    <t>Приложение №5</t>
  </si>
  <si>
    <t>к решению сессии пятого созыва Собрания депутатов №597  от 27 апреля 2018года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</si>
  <si>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</si>
  <si>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в том числе гашение кредиторской задолженности прошлых лет, связанной с финансовым обеспечением дорожной деятельности</t>
  </si>
  <si>
    <t>к решению сессии пятого созыва Собрания депутатов №625  от 15 июня 2018года</t>
  </si>
  <si>
    <t>к решению сессии пятого созыва Собрания депутатов № 37                                 от 23 ноября 2018года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</si>
</sst>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&quot;р.&quot;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5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1" fillId="3" borderId="0" xfId="0" applyFont="1" applyFill="1" applyBorder="1"/>
    <xf numFmtId="0" fontId="7" fillId="3" borderId="0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10" fillId="3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topLeftCell="D1" zoomScaleSheetLayoutView="100" workbookViewId="0">
      <selection activeCell="E5" sqref="E5"/>
    </sheetView>
  </sheetViews>
  <sheetFormatPr defaultRowHeight="18.75"/>
  <cols>
    <col min="1" max="1" width="16.42578125" style="7" customWidth="1"/>
    <col min="2" max="2" width="12.5703125" style="7" customWidth="1"/>
    <col min="3" max="3" width="22.28515625" style="7" customWidth="1"/>
    <col min="4" max="4" width="30.42578125" style="7" customWidth="1"/>
    <col min="5" max="5" width="26" style="7" customWidth="1"/>
    <col min="6" max="6" width="28.5703125" style="7" customWidth="1"/>
    <col min="7" max="7" width="27.140625" style="7" customWidth="1"/>
    <col min="8" max="8" width="28.7109375" style="7" customWidth="1"/>
    <col min="9" max="9" width="14.42578125" style="7" bestFit="1" customWidth="1"/>
    <col min="10" max="16384" width="9.140625" style="7"/>
  </cols>
  <sheetData>
    <row r="1" spans="1:9">
      <c r="H1" s="56" t="s">
        <v>51</v>
      </c>
      <c r="I1" s="56"/>
    </row>
    <row r="2" spans="1:9" ht="43.5" customHeight="1">
      <c r="G2" s="47" t="s">
        <v>57</v>
      </c>
      <c r="H2" s="57"/>
      <c r="I2" s="57"/>
    </row>
    <row r="3" spans="1:9">
      <c r="G3" s="49" t="s">
        <v>52</v>
      </c>
      <c r="H3" s="49"/>
    </row>
    <row r="4" spans="1:9" ht="49.5" customHeight="1">
      <c r="G4" s="47" t="s">
        <v>56</v>
      </c>
      <c r="H4" s="47"/>
    </row>
    <row r="5" spans="1:9">
      <c r="A5" s="27"/>
      <c r="B5" s="27"/>
      <c r="C5" s="27"/>
      <c r="D5" s="27"/>
      <c r="E5" s="27"/>
      <c r="G5" s="49" t="s">
        <v>51</v>
      </c>
      <c r="H5" s="49"/>
    </row>
    <row r="6" spans="1:9" ht="35.25" customHeight="1">
      <c r="A6" s="27"/>
      <c r="B6" s="27"/>
      <c r="C6" s="27"/>
      <c r="D6" s="27"/>
      <c r="E6" s="27"/>
      <c r="G6" s="47" t="s">
        <v>53</v>
      </c>
      <c r="H6" s="47"/>
    </row>
    <row r="7" spans="1:9">
      <c r="A7" s="27"/>
      <c r="B7" s="27"/>
      <c r="C7" s="27"/>
      <c r="D7" s="27"/>
      <c r="E7" s="27"/>
      <c r="G7" s="49" t="s">
        <v>41</v>
      </c>
      <c r="H7" s="49"/>
    </row>
    <row r="8" spans="1:9" ht="42" customHeight="1">
      <c r="A8" s="27"/>
      <c r="B8" s="27"/>
      <c r="C8" s="27"/>
      <c r="D8" s="27"/>
      <c r="E8" s="27"/>
      <c r="F8" s="27"/>
      <c r="G8" s="47" t="s">
        <v>48</v>
      </c>
      <c r="H8" s="47"/>
    </row>
    <row r="9" spans="1:9">
      <c r="A9" s="27"/>
      <c r="B9" s="27"/>
      <c r="C9" s="27"/>
      <c r="D9" s="42"/>
      <c r="E9" s="27"/>
      <c r="F9" s="27"/>
      <c r="G9" s="49" t="s">
        <v>41</v>
      </c>
      <c r="H9" s="49"/>
    </row>
    <row r="10" spans="1:9" ht="40.5" customHeight="1">
      <c r="A10" s="28"/>
      <c r="B10" s="28"/>
      <c r="C10" s="28"/>
      <c r="D10" s="43"/>
      <c r="E10" s="28"/>
      <c r="F10" s="27"/>
      <c r="G10" s="47" t="s">
        <v>47</v>
      </c>
      <c r="H10" s="47"/>
    </row>
    <row r="11" spans="1:9">
      <c r="A11" s="28"/>
      <c r="B11" s="28"/>
      <c r="C11" s="28"/>
      <c r="D11" s="42"/>
      <c r="E11" s="28"/>
      <c r="F11" s="27"/>
      <c r="G11" s="49" t="s">
        <v>37</v>
      </c>
      <c r="H11" s="49"/>
    </row>
    <row r="12" spans="1:9" ht="45.75" customHeight="1">
      <c r="A12" s="28"/>
      <c r="B12" s="28"/>
      <c r="C12" s="28"/>
      <c r="D12" s="43"/>
      <c r="E12" s="28"/>
      <c r="F12" s="27"/>
      <c r="G12" s="47" t="s">
        <v>39</v>
      </c>
      <c r="H12" s="47"/>
    </row>
    <row r="13" spans="1:9" ht="51.75" customHeight="1">
      <c r="A13" s="50" t="s">
        <v>50</v>
      </c>
      <c r="B13" s="50"/>
      <c r="C13" s="50"/>
      <c r="D13" s="50"/>
      <c r="E13" s="50"/>
      <c r="F13" s="50"/>
      <c r="G13" s="50"/>
      <c r="H13" s="50"/>
    </row>
    <row r="14" spans="1:9" ht="18.75" customHeight="1">
      <c r="A14" s="48" t="s">
        <v>0</v>
      </c>
      <c r="B14" s="48"/>
      <c r="C14" s="51" t="s">
        <v>1</v>
      </c>
      <c r="D14" s="52"/>
      <c r="E14" s="52"/>
      <c r="F14" s="52"/>
      <c r="G14" s="52"/>
      <c r="H14" s="52"/>
    </row>
    <row r="15" spans="1:9" ht="74.25" customHeight="1">
      <c r="A15" s="48"/>
      <c r="B15" s="48"/>
      <c r="C15" s="48" t="s">
        <v>38</v>
      </c>
      <c r="D15" s="38" t="s">
        <v>55</v>
      </c>
      <c r="E15" s="48" t="s">
        <v>2</v>
      </c>
      <c r="F15" s="40" t="s">
        <v>55</v>
      </c>
      <c r="G15" s="53" t="s">
        <v>46</v>
      </c>
      <c r="H15" s="55" t="s">
        <v>54</v>
      </c>
    </row>
    <row r="16" spans="1:9" ht="219" customHeight="1">
      <c r="A16" s="48"/>
      <c r="B16" s="48"/>
      <c r="C16" s="48"/>
      <c r="D16" s="29" t="s">
        <v>42</v>
      </c>
      <c r="E16" s="48"/>
      <c r="F16" s="41" t="s">
        <v>43</v>
      </c>
      <c r="G16" s="54"/>
      <c r="H16" s="54"/>
    </row>
    <row r="17" spans="1:8" s="8" customFormat="1" ht="34.5" customHeight="1">
      <c r="A17" s="30" t="s">
        <v>3</v>
      </c>
      <c r="B17" s="31">
        <f>C17+E17+G17+H17</f>
        <v>32026542.599999998</v>
      </c>
      <c r="C17" s="31">
        <f t="shared" ref="C17:H17" si="0">SUM(C18:C22)</f>
        <v>11451802.449999999</v>
      </c>
      <c r="D17" s="31">
        <f t="shared" si="0"/>
        <v>290993.17</v>
      </c>
      <c r="E17" s="31">
        <f t="shared" si="0"/>
        <v>17707740.149999999</v>
      </c>
      <c r="F17" s="45">
        <f>F20</f>
        <v>1076244.0900000001</v>
      </c>
      <c r="G17" s="31">
        <f t="shared" si="0"/>
        <v>2167000</v>
      </c>
      <c r="H17" s="31">
        <f t="shared" si="0"/>
        <v>700000</v>
      </c>
    </row>
    <row r="18" spans="1:8" s="8" customFormat="1" ht="36.75" customHeight="1">
      <c r="A18" s="30" t="s">
        <v>4</v>
      </c>
      <c r="B18" s="31">
        <f>SUM(C18:H18)</f>
        <v>19469667.5</v>
      </c>
      <c r="C18" s="31">
        <f>7625522-103833.44-400000</f>
        <v>7121688.5599999996</v>
      </c>
      <c r="D18" s="31"/>
      <c r="E18" s="31">
        <f>11814988+29157.5+103833.44</f>
        <v>11947978.939999999</v>
      </c>
      <c r="F18" s="45"/>
      <c r="G18" s="31">
        <v>400000</v>
      </c>
      <c r="H18" s="31"/>
    </row>
    <row r="19" spans="1:8" ht="33.75" customHeight="1">
      <c r="A19" s="30" t="s">
        <v>49</v>
      </c>
      <c r="B19" s="31">
        <f>SUM(C19:H19)</f>
        <v>1767000</v>
      </c>
      <c r="C19" s="33"/>
      <c r="D19" s="31"/>
      <c r="E19" s="33"/>
      <c r="F19" s="46"/>
      <c r="G19" s="31">
        <v>1767000</v>
      </c>
      <c r="H19" s="31"/>
    </row>
    <row r="20" spans="1:8" s="8" customFormat="1" ht="60.75" customHeight="1">
      <c r="A20" s="30" t="s">
        <v>44</v>
      </c>
      <c r="B20" s="31">
        <f>C20+E20+H20</f>
        <v>9994242.6400000006</v>
      </c>
      <c r="C20" s="34">
        <f>3028664+746381+1076251.68+459000+D20-1271175.96</f>
        <v>4330113.8899999997</v>
      </c>
      <c r="D20" s="34">
        <v>290993.17</v>
      </c>
      <c r="E20" s="33">
        <f>2048708.7+568000+F20+1271175.96</f>
        <v>4964128.75</v>
      </c>
      <c r="F20" s="45">
        <v>1076244.0900000001</v>
      </c>
      <c r="G20" s="35"/>
      <c r="H20" s="33">
        <v>700000</v>
      </c>
    </row>
    <row r="21" spans="1:8" ht="105.75">
      <c r="A21" s="30" t="s">
        <v>45</v>
      </c>
      <c r="B21" s="31">
        <f>SUM(C21:H21)</f>
        <v>2.3283064365386963E-10</v>
      </c>
      <c r="C21" s="33">
        <f>5627498.88-746381-1076251.68-459000-700000-568000-2048708.7-29157.5</f>
        <v>2.3283064365386963E-10</v>
      </c>
      <c r="D21" s="31"/>
      <c r="E21" s="32"/>
      <c r="F21" s="44"/>
      <c r="G21" s="31"/>
      <c r="H21" s="31"/>
    </row>
    <row r="22" spans="1:8" ht="75.75">
      <c r="A22" s="36" t="s">
        <v>40</v>
      </c>
      <c r="B22" s="31">
        <f>SUM(C22:H22)</f>
        <v>795632.46</v>
      </c>
      <c r="C22" s="33"/>
      <c r="D22" s="32"/>
      <c r="E22" s="33">
        <v>795632.46</v>
      </c>
      <c r="F22" s="44"/>
      <c r="G22" s="32"/>
      <c r="H22" s="32"/>
    </row>
    <row r="23" spans="1:8" ht="34.5" customHeight="1">
      <c r="A23" s="32"/>
      <c r="B23" s="32"/>
      <c r="C23" s="32"/>
      <c r="D23" s="32"/>
      <c r="E23" s="32"/>
      <c r="F23" s="39"/>
      <c r="G23" s="32"/>
      <c r="H23" s="32"/>
    </row>
    <row r="24" spans="1:8">
      <c r="A24" s="37"/>
      <c r="B24" s="37"/>
      <c r="C24" s="37"/>
      <c r="D24" s="37"/>
      <c r="E24" s="37"/>
      <c r="G24" s="37"/>
      <c r="H24" s="37"/>
    </row>
    <row r="25" spans="1:8">
      <c r="B25" s="17"/>
    </row>
    <row r="26" spans="1:8">
      <c r="B26" s="26"/>
    </row>
  </sheetData>
  <mergeCells count="19">
    <mergeCell ref="H1:I1"/>
    <mergeCell ref="G2:I2"/>
    <mergeCell ref="G3:H3"/>
    <mergeCell ref="G4:H4"/>
    <mergeCell ref="G5:H5"/>
    <mergeCell ref="G6:H6"/>
    <mergeCell ref="C15:C16"/>
    <mergeCell ref="E15:E16"/>
    <mergeCell ref="G11:H11"/>
    <mergeCell ref="G12:H12"/>
    <mergeCell ref="A13:H13"/>
    <mergeCell ref="G7:H7"/>
    <mergeCell ref="G8:H8"/>
    <mergeCell ref="G9:H9"/>
    <mergeCell ref="G10:H10"/>
    <mergeCell ref="A14:B16"/>
    <mergeCell ref="C14:H14"/>
    <mergeCell ref="G15:G16"/>
    <mergeCell ref="H15:H16"/>
  </mergeCells>
  <phoneticPr fontId="12" type="noConversion"/>
  <pageMargins left="0" right="0" top="0" bottom="0" header="0" footer="0"/>
  <pageSetup paperSize="9" scale="57" orientation="landscape" horizontalDpi="180" verticalDpi="180" r:id="rId1"/>
  <rowBreaks count="1" manualBreakCount="1">
    <brk id="2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59" t="s">
        <v>5</v>
      </c>
      <c r="C1" s="59"/>
      <c r="D1" s="59"/>
      <c r="E1" s="59"/>
      <c r="F1" s="59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60" t="s">
        <v>15</v>
      </c>
      <c r="B4" s="60"/>
      <c r="C4" s="60"/>
      <c r="D4" s="60"/>
      <c r="E4" s="60"/>
      <c r="F4" s="60"/>
    </row>
    <row r="5" spans="1:7">
      <c r="A5" s="61" t="s">
        <v>9</v>
      </c>
      <c r="B5" s="63" t="s">
        <v>10</v>
      </c>
      <c r="C5" s="63" t="s">
        <v>3</v>
      </c>
      <c r="D5" s="64" t="s">
        <v>8</v>
      </c>
      <c r="E5" s="64"/>
      <c r="F5" s="65" t="s">
        <v>11</v>
      </c>
    </row>
    <row r="6" spans="1:7" ht="98.25" customHeight="1">
      <c r="A6" s="62"/>
      <c r="B6" s="63"/>
      <c r="C6" s="63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6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58">
        <f>[1]Остатки!$E$5-C3</f>
        <v>2367058.3400000152</v>
      </c>
      <c r="E13" s="58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2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2018-11-26T09:13:51Z</dcterms:modified>
</cp:coreProperties>
</file>