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1" sheetId="2" r:id="rId1"/>
    <sheet name="Прилож2" sheetId="1" r:id="rId2"/>
    <sheet name="Прилож3" sheetId="3" r:id="rId3"/>
  </sheets>
  <externalReferences>
    <externalReference r:id="rId4"/>
  </externalReferences>
  <definedNames>
    <definedName name="_xlnm.Print_Area" localSheetId="0">Прилож1!$B$1:$J$60</definedName>
    <definedName name="_xlnm.Print_Area" localSheetId="1">Прилож2!$A$1:$O$1277</definedName>
    <definedName name="_xlnm.Print_Area" localSheetId="2">Прилож3!$A$1:$AE$1172</definedName>
  </definedNames>
  <calcPr calcId="124519"/>
</workbook>
</file>

<file path=xl/calcChain.xml><?xml version="1.0" encoding="utf-8"?>
<calcChain xmlns="http://schemas.openxmlformats.org/spreadsheetml/2006/main">
  <c r="H811" i="3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AE811"/>
  <c r="G811"/>
  <c r="AE812"/>
  <c r="O812"/>
  <c r="G812"/>
  <c r="H1189" i="1"/>
  <c r="I1189"/>
  <c r="J1189"/>
  <c r="K1189"/>
  <c r="L1189"/>
  <c r="M1189"/>
  <c r="N1189"/>
  <c r="O1189"/>
  <c r="G1189"/>
  <c r="O1190"/>
  <c r="G1190"/>
  <c r="G1211"/>
  <c r="AE691" i="3" l="1"/>
  <c r="G691"/>
  <c r="G690" s="1"/>
  <c r="O447" i="1"/>
  <c r="O446" s="1"/>
  <c r="O445" s="1"/>
  <c r="G447"/>
  <c r="G446" s="1"/>
  <c r="G445" s="1"/>
  <c r="AE1143" i="3"/>
  <c r="AE1163"/>
  <c r="AE1162"/>
  <c r="AE1161"/>
  <c r="AE1160"/>
  <c r="AE1159"/>
  <c r="AE1158"/>
  <c r="AE1157" s="1"/>
  <c r="G1143"/>
  <c r="O1163"/>
  <c r="G1163"/>
  <c r="O1162"/>
  <c r="G1162"/>
  <c r="O1161"/>
  <c r="G1161"/>
  <c r="O1160"/>
  <c r="G1160"/>
  <c r="O1159"/>
  <c r="G1159"/>
  <c r="O1158"/>
  <c r="G1158"/>
  <c r="O1157"/>
  <c r="G1157"/>
  <c r="H288" i="1"/>
  <c r="I288"/>
  <c r="J288"/>
  <c r="K288"/>
  <c r="L288"/>
  <c r="M288"/>
  <c r="N288"/>
  <c r="G303"/>
  <c r="O303" s="1"/>
  <c r="O302" s="1"/>
  <c r="G301"/>
  <c r="G299"/>
  <c r="G298" s="1"/>
  <c r="G302"/>
  <c r="O301"/>
  <c r="O300" s="1"/>
  <c r="G300"/>
  <c r="H956" i="3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AE960"/>
  <c r="AE959" s="1"/>
  <c r="AE956" s="1"/>
  <c r="G960"/>
  <c r="G958"/>
  <c r="G957" s="1"/>
  <c r="AE957"/>
  <c r="O959"/>
  <c r="G959"/>
  <c r="O957"/>
  <c r="O704" i="1"/>
  <c r="O702"/>
  <c r="G704"/>
  <c r="G702"/>
  <c r="G701"/>
  <c r="O673"/>
  <c r="G673"/>
  <c r="J683" i="3"/>
  <c r="M683"/>
  <c r="G686"/>
  <c r="G685" s="1"/>
  <c r="G684" s="1"/>
  <c r="AE686"/>
  <c r="AE685" s="1"/>
  <c r="AE684" s="1"/>
  <c r="G689"/>
  <c r="G688" s="1"/>
  <c r="AE689"/>
  <c r="AE688" s="1"/>
  <c r="AE690"/>
  <c r="G693"/>
  <c r="G692" s="1"/>
  <c r="AE693"/>
  <c r="AE692" s="1"/>
  <c r="O701" i="1" l="1"/>
  <c r="O299"/>
  <c r="O298" s="1"/>
  <c r="G956" i="3"/>
  <c r="O297" i="1"/>
  <c r="G297"/>
  <c r="AE687" i="3"/>
  <c r="AE683" s="1"/>
  <c r="G687"/>
  <c r="G683" s="1"/>
  <c r="H270" l="1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2"/>
  <c r="AE271" s="1"/>
  <c r="AE270" s="1"/>
  <c r="G272"/>
  <c r="G271" s="1"/>
  <c r="G270" s="1"/>
  <c r="O381" i="1"/>
  <c r="G381"/>
  <c r="O380"/>
  <c r="G380"/>
  <c r="AE364" i="3"/>
  <c r="G364"/>
  <c r="H69" i="1" l="1"/>
  <c r="I69"/>
  <c r="J69"/>
  <c r="K69"/>
  <c r="L69"/>
  <c r="M69"/>
  <c r="N69"/>
  <c r="O79"/>
  <c r="G79"/>
  <c r="O78"/>
  <c r="G78"/>
  <c r="AE542" i="3"/>
  <c r="AE538"/>
  <c r="AE619"/>
  <c r="AE610"/>
  <c r="AE608"/>
  <c r="AE724"/>
  <c r="AE789"/>
  <c r="H251" i="1" l="1"/>
  <c r="I251"/>
  <c r="J251"/>
  <c r="K251"/>
  <c r="L251"/>
  <c r="M251"/>
  <c r="N251"/>
  <c r="AE940" i="3"/>
  <c r="AE936"/>
  <c r="G940"/>
  <c r="G936"/>
  <c r="O461" i="1" l="1"/>
  <c r="AE306" i="3" s="1"/>
  <c r="G461" i="1"/>
  <c r="O394"/>
  <c r="AE301" i="3" s="1"/>
  <c r="G394" i="1"/>
  <c r="O347"/>
  <c r="AE291" i="3" s="1"/>
  <c r="G347" i="1"/>
  <c r="O513"/>
  <c r="AE387" i="3" s="1"/>
  <c r="O511" i="1"/>
  <c r="AE385" i="3" s="1"/>
  <c r="O507" i="1"/>
  <c r="AE381" i="3" s="1"/>
  <c r="O1216" i="1"/>
  <c r="AE828" i="3" s="1"/>
  <c r="O1213" i="1"/>
  <c r="AE825" i="3" s="1"/>
  <c r="O1211" i="1"/>
  <c r="AE821" i="3" s="1"/>
  <c r="O1193" i="1"/>
  <c r="AE815" i="3" s="1"/>
  <c r="O1167" i="1"/>
  <c r="AE810" i="3" s="1"/>
  <c r="O1165" i="1"/>
  <c r="AE808" i="3" s="1"/>
  <c r="O1161" i="1"/>
  <c r="AE804" i="3" s="1"/>
  <c r="O1065" i="1"/>
  <c r="AE987" i="3" s="1"/>
  <c r="O1063" i="1"/>
  <c r="AE985" i="3" s="1"/>
  <c r="O1047" i="1"/>
  <c r="AE978" i="3" s="1"/>
  <c r="O1043" i="1"/>
  <c r="AE976" i="3" s="1"/>
  <c r="O1039" i="1"/>
  <c r="AE972" i="3" s="1"/>
  <c r="O1035" i="1"/>
  <c r="AE968" i="3" s="1"/>
  <c r="O829" i="1"/>
  <c r="AE779" i="3" s="1"/>
  <c r="O815" i="1"/>
  <c r="AE776" i="3" s="1"/>
  <c r="O813" i="1"/>
  <c r="AE774" i="3" s="1"/>
  <c r="G789" i="1"/>
  <c r="O789"/>
  <c r="AE1006" i="3" s="1"/>
  <c r="O792" i="1"/>
  <c r="AE1009" i="3" s="1"/>
  <c r="O786" i="1"/>
  <c r="AE1004" i="3" s="1"/>
  <c r="O661" i="1"/>
  <c r="AE933" i="3" s="1"/>
  <c r="O655" i="1"/>
  <c r="AE928" i="3" s="1"/>
  <c r="O651" i="1"/>
  <c r="O650" s="1"/>
  <c r="O639"/>
  <c r="O599"/>
  <c r="O563"/>
  <c r="AE705" i="3" s="1"/>
  <c r="G563" i="1"/>
  <c r="O559"/>
  <c r="AE703" i="3" s="1"/>
  <c r="O296" i="1"/>
  <c r="AE80" i="3" s="1"/>
  <c r="O294" i="1"/>
  <c r="AE78" i="3" s="1"/>
  <c r="O292" i="1"/>
  <c r="AE74" i="3" s="1"/>
  <c r="G138" i="1"/>
  <c r="O138" s="1"/>
  <c r="AE489" i="3" s="1"/>
  <c r="G54" i="1"/>
  <c r="G154"/>
  <c r="O154" s="1"/>
  <c r="AE510" i="3" s="1"/>
  <c r="G147" i="1"/>
  <c r="O147" s="1"/>
  <c r="AE500" i="3" s="1"/>
  <c r="AE926" l="1"/>
  <c r="AE922"/>
  <c r="J9" i="2"/>
  <c r="G29" i="1"/>
  <c r="O29" s="1"/>
  <c r="AE474" i="3" s="1"/>
  <c r="AE721" l="1"/>
  <c r="H334" i="1"/>
  <c r="I334"/>
  <c r="J334"/>
  <c r="K334"/>
  <c r="L334"/>
  <c r="M334"/>
  <c r="N334"/>
  <c r="AE207" i="3"/>
  <c r="AE192"/>
  <c r="AE171"/>
  <c r="AE168"/>
  <c r="O1077" i="1"/>
  <c r="AE161" i="3" s="1"/>
  <c r="G1077" i="1"/>
  <c r="AE35" i="3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837"/>
  <c r="AE834"/>
  <c r="AE831"/>
  <c r="AE713"/>
  <c r="AE910"/>
  <c r="AE875"/>
  <c r="AE101"/>
  <c r="G101"/>
  <c r="AE98"/>
  <c r="AE629"/>
  <c r="AE144"/>
  <c r="AE152"/>
  <c r="AE698"/>
  <c r="G698"/>
  <c r="AE682"/>
  <c r="AE792"/>
  <c r="AE70"/>
  <c r="AE68"/>
  <c r="AE43"/>
  <c r="J16" i="2"/>
  <c r="AE1046" i="3"/>
  <c r="O529" i="1"/>
  <c r="G529"/>
  <c r="O503"/>
  <c r="AE318" i="3" s="1"/>
  <c r="AE367"/>
  <c r="AE377"/>
  <c r="AE329"/>
  <c r="AE1064"/>
  <c r="AE354"/>
  <c r="G354"/>
  <c r="AE351"/>
  <c r="AE325"/>
  <c r="AE91"/>
  <c r="AE86"/>
  <c r="AE83"/>
  <c r="AE22"/>
  <c r="H275" i="1"/>
  <c r="I275"/>
  <c r="J275"/>
  <c r="K275"/>
  <c r="L275"/>
  <c r="M275"/>
  <c r="N275"/>
  <c r="AE413" i="3"/>
  <c r="AE643"/>
  <c r="G413" l="1"/>
  <c r="H942" i="1"/>
  <c r="I942"/>
  <c r="J942"/>
  <c r="K942"/>
  <c r="L942"/>
  <c r="M942"/>
  <c r="N942"/>
  <c r="G98" i="3"/>
  <c r="AE717"/>
  <c r="AE716" s="1"/>
  <c r="AE715" s="1"/>
  <c r="AE275"/>
  <c r="AE456"/>
  <c r="AE455" s="1"/>
  <c r="AE454" s="1"/>
  <c r="AE867"/>
  <c r="AE1168"/>
  <c r="AE1167" s="1"/>
  <c r="AE1166" s="1"/>
  <c r="AE994"/>
  <c r="AE993" s="1"/>
  <c r="AE992" s="1"/>
  <c r="AE991" s="1"/>
  <c r="AE907"/>
  <c r="AE904"/>
  <c r="AE902" s="1"/>
  <c r="AE901" s="1"/>
  <c r="AE138"/>
  <c r="AE284"/>
  <c r="AE763"/>
  <c r="AE714" s="1"/>
  <c r="AE766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AE248"/>
  <c r="H1277" i="1"/>
  <c r="J1277"/>
  <c r="L1277"/>
  <c r="M1277"/>
  <c r="N1277"/>
  <c r="AE294" i="3"/>
  <c r="AE293" s="1"/>
  <c r="AE292" s="1"/>
  <c r="AE447"/>
  <c r="J54" i="2"/>
  <c r="J47"/>
  <c r="J22"/>
  <c r="J15"/>
  <c r="O1273" i="1"/>
  <c r="O1272" s="1"/>
  <c r="O1271" s="1"/>
  <c r="O1269"/>
  <c r="O1268" s="1"/>
  <c r="O1267" s="1"/>
  <c r="O1266" s="1"/>
  <c r="O1265" s="1"/>
  <c r="O1263"/>
  <c r="O1262"/>
  <c r="O1258"/>
  <c r="O1256"/>
  <c r="O1254"/>
  <c r="AE421" i="3" s="1"/>
  <c r="AE420" s="1"/>
  <c r="AE418" s="1"/>
  <c r="O1244" i="1"/>
  <c r="O1243" s="1"/>
  <c r="O1241"/>
  <c r="O1240" s="1"/>
  <c r="O1238"/>
  <c r="O1237" s="1"/>
  <c r="O1236" s="1"/>
  <c r="O1233"/>
  <c r="O1232"/>
  <c r="O1231" s="1"/>
  <c r="O1229"/>
  <c r="O1227"/>
  <c r="O1226" s="1"/>
  <c r="O1225" s="1"/>
  <c r="O1223"/>
  <c r="O1222" s="1"/>
  <c r="O1221" s="1"/>
  <c r="O1219"/>
  <c r="O1218"/>
  <c r="O1217" s="1"/>
  <c r="O1215"/>
  <c r="O1214" s="1"/>
  <c r="O1212"/>
  <c r="O1210"/>
  <c r="O1205"/>
  <c r="O1204" s="1"/>
  <c r="O1203" s="1"/>
  <c r="O1201"/>
  <c r="O1199"/>
  <c r="O1198"/>
  <c r="O1197" s="1"/>
  <c r="O1195"/>
  <c r="O1194" s="1"/>
  <c r="O1192"/>
  <c r="O1187"/>
  <c r="O1186" s="1"/>
  <c r="O1182"/>
  <c r="O1181" s="1"/>
  <c r="O1179"/>
  <c r="O1178" s="1"/>
  <c r="O1176"/>
  <c r="O1175" s="1"/>
  <c r="O1170"/>
  <c r="O1169"/>
  <c r="O1168" s="1"/>
  <c r="O1166"/>
  <c r="O1164"/>
  <c r="O1162"/>
  <c r="O1160"/>
  <c r="O1159" s="1"/>
  <c r="O1158" s="1"/>
  <c r="O1156"/>
  <c r="O1155" s="1"/>
  <c r="O1153"/>
  <c r="O1152" s="1"/>
  <c r="O1150"/>
  <c r="O1149" s="1"/>
  <c r="O1145"/>
  <c r="O1144" s="1"/>
  <c r="O1143" s="1"/>
  <c r="O1140"/>
  <c r="O1139" s="1"/>
  <c r="O1138" s="1"/>
  <c r="O1136"/>
  <c r="O1135" s="1"/>
  <c r="O1134"/>
  <c r="O1133" s="1"/>
  <c r="O1130"/>
  <c r="O1129" s="1"/>
  <c r="O1128" s="1"/>
  <c r="O1126"/>
  <c r="O1124"/>
  <c r="O1120"/>
  <c r="O1119" s="1"/>
  <c r="O1116"/>
  <c r="O1114"/>
  <c r="O1113" s="1"/>
  <c r="O1111"/>
  <c r="O1110" s="1"/>
  <c r="O1108"/>
  <c r="O1107" s="1"/>
  <c r="O1105"/>
  <c r="O1104" s="1"/>
  <c r="O1103" s="1"/>
  <c r="O1101"/>
  <c r="O1098"/>
  <c r="O1096"/>
  <c r="O1092"/>
  <c r="O1088"/>
  <c r="O1087" s="1"/>
  <c r="O1085"/>
  <c r="O1083"/>
  <c r="O1082" s="1"/>
  <c r="O1081" s="1"/>
  <c r="O1079"/>
  <c r="O1078" s="1"/>
  <c r="O1076"/>
  <c r="O1075" s="1"/>
  <c r="O1074" s="1"/>
  <c r="O1067"/>
  <c r="O1066" s="1"/>
  <c r="O1064"/>
  <c r="O1062"/>
  <c r="O1054"/>
  <c r="O1053" s="1"/>
  <c r="O1049"/>
  <c r="O1046"/>
  <c r="O1042"/>
  <c r="O1038"/>
  <c r="O1037" s="1"/>
  <c r="O1036" s="1"/>
  <c r="O1034"/>
  <c r="O1033" s="1"/>
  <c r="O1032" s="1"/>
  <c r="O1025"/>
  <c r="O1024" s="1"/>
  <c r="O1023" s="1"/>
  <c r="O1022" s="1"/>
  <c r="O1021" s="1"/>
  <c r="O1018"/>
  <c r="O1017" s="1"/>
  <c r="O1015"/>
  <c r="O1014" s="1"/>
  <c r="O1009"/>
  <c r="O1008"/>
  <c r="O1007" s="1"/>
  <c r="O1006" s="1"/>
  <c r="O1004"/>
  <c r="O1003"/>
  <c r="O1001"/>
  <c r="O1000"/>
  <c r="O998"/>
  <c r="O997"/>
  <c r="O996" s="1"/>
  <c r="O993"/>
  <c r="O992"/>
  <c r="O991" s="1"/>
  <c r="O989"/>
  <c r="O929" s="1"/>
  <c r="O928" s="1"/>
  <c r="O987"/>
  <c r="O986" s="1"/>
  <c r="O980"/>
  <c r="O979" s="1"/>
  <c r="O978" s="1"/>
  <c r="O976"/>
  <c r="O975"/>
  <c r="O974"/>
  <c r="O972"/>
  <c r="O971" s="1"/>
  <c r="O969"/>
  <c r="O968" s="1"/>
  <c r="O964"/>
  <c r="O963" s="1"/>
  <c r="O962" s="1"/>
  <c r="O960"/>
  <c r="O959" s="1"/>
  <c r="O957"/>
  <c r="O956" s="1"/>
  <c r="O954"/>
  <c r="O953" s="1"/>
  <c r="O951"/>
  <c r="O950" s="1"/>
  <c r="O948"/>
  <c r="O947" s="1"/>
  <c r="O945"/>
  <c r="O944" s="1"/>
  <c r="O939"/>
  <c r="O932"/>
  <c r="O931" s="1"/>
  <c r="O930"/>
  <c r="O927"/>
  <c r="O925"/>
  <c r="O924" s="1"/>
  <c r="O923" s="1"/>
  <c r="O921"/>
  <c r="O920" s="1"/>
  <c r="O919" s="1"/>
  <c r="O916"/>
  <c r="O915" s="1"/>
  <c r="O911" s="1"/>
  <c r="O910" s="1"/>
  <c r="O913"/>
  <c r="O912" s="1"/>
  <c r="O907"/>
  <c r="O906" s="1"/>
  <c r="O905" s="1"/>
  <c r="O904" s="1"/>
  <c r="O902"/>
  <c r="O899"/>
  <c r="O898" s="1"/>
  <c r="O897" s="1"/>
  <c r="O895"/>
  <c r="O894" s="1"/>
  <c r="O892"/>
  <c r="O891" s="1"/>
  <c r="O887" s="1"/>
  <c r="O889"/>
  <c r="O888" s="1"/>
  <c r="O884"/>
  <c r="O883" s="1"/>
  <c r="O881"/>
  <c r="O880" s="1"/>
  <c r="O877"/>
  <c r="O876" s="1"/>
  <c r="O875" s="1"/>
  <c r="O873"/>
  <c r="O872" s="1"/>
  <c r="O871" s="1"/>
  <c r="O869"/>
  <c r="O868"/>
  <c r="O867" s="1"/>
  <c r="O865"/>
  <c r="O864" s="1"/>
  <c r="O863" s="1"/>
  <c r="O857"/>
  <c r="O856" s="1"/>
  <c r="O854"/>
  <c r="O853" s="1"/>
  <c r="O846"/>
  <c r="O845" s="1"/>
  <c r="O844" s="1"/>
  <c r="O841"/>
  <c r="O840" s="1"/>
  <c r="O839" s="1"/>
  <c r="O836"/>
  <c r="O835" s="1"/>
  <c r="O834" s="1"/>
  <c r="O833" s="1"/>
  <c r="O831"/>
  <c r="O830" s="1"/>
  <c r="O828"/>
  <c r="O827" s="1"/>
  <c r="O825"/>
  <c r="O824" s="1"/>
  <c r="O822"/>
  <c r="O821" s="1"/>
  <c r="O818"/>
  <c r="O817" s="1"/>
  <c r="O816" s="1"/>
  <c r="O814"/>
  <c r="O812"/>
  <c r="O809"/>
  <c r="O808" s="1"/>
  <c r="O800"/>
  <c r="O799" s="1"/>
  <c r="O798" s="1"/>
  <c r="O795"/>
  <c r="O794"/>
  <c r="O793" s="1"/>
  <c r="O790"/>
  <c r="O788"/>
  <c r="O785"/>
  <c r="O782"/>
  <c r="O781" s="1"/>
  <c r="O779"/>
  <c r="O778" s="1"/>
  <c r="O775"/>
  <c r="O774" s="1"/>
  <c r="O772"/>
  <c r="O771" s="1"/>
  <c r="O768"/>
  <c r="O766"/>
  <c r="O763"/>
  <c r="O758" s="1"/>
  <c r="O761"/>
  <c r="O759"/>
  <c r="O755"/>
  <c r="O751"/>
  <c r="O750" s="1"/>
  <c r="O748"/>
  <c r="O746"/>
  <c r="O743"/>
  <c r="O740"/>
  <c r="O739" s="1"/>
  <c r="O737"/>
  <c r="O735"/>
  <c r="O732"/>
  <c r="O729"/>
  <c r="O728" s="1"/>
  <c r="O724"/>
  <c r="O723" s="1"/>
  <c r="O722" s="1"/>
  <c r="O721" s="1"/>
  <c r="O719"/>
  <c r="O718" s="1"/>
  <c r="O717" s="1"/>
  <c r="O716" s="1"/>
  <c r="O714"/>
  <c r="O713" s="1"/>
  <c r="O712" s="1"/>
  <c r="O711" s="1"/>
  <c r="J13" i="2" s="1"/>
  <c r="O709" i="1"/>
  <c r="O698"/>
  <c r="O694"/>
  <c r="O693" s="1"/>
  <c r="O690"/>
  <c r="O686"/>
  <c r="O682"/>
  <c r="O678"/>
  <c r="O677"/>
  <c r="O669"/>
  <c r="O668" s="1"/>
  <c r="O659"/>
  <c r="O657"/>
  <c r="O654"/>
  <c r="O649" s="1"/>
  <c r="O644"/>
  <c r="O643" s="1"/>
  <c r="O642"/>
  <c r="O638"/>
  <c r="O637"/>
  <c r="O636" s="1"/>
  <c r="O635" s="1"/>
  <c r="O634" s="1"/>
  <c r="O628"/>
  <c r="O627" s="1"/>
  <c r="O622"/>
  <c r="O621" s="1"/>
  <c r="O620" s="1"/>
  <c r="O618"/>
  <c r="O617" s="1"/>
  <c r="O614"/>
  <c r="O613" s="1"/>
  <c r="O605"/>
  <c r="O604" s="1"/>
  <c r="O603" s="1"/>
  <c r="O602" s="1"/>
  <c r="O601" s="1"/>
  <c r="O600" s="1"/>
  <c r="O598"/>
  <c r="O597" s="1"/>
  <c r="O596" s="1"/>
  <c r="O595" s="1"/>
  <c r="O594" s="1"/>
  <c r="O592"/>
  <c r="O591" s="1"/>
  <c r="O590" s="1"/>
  <c r="O589" s="1"/>
  <c r="O588" s="1"/>
  <c r="O586"/>
  <c r="O585" s="1"/>
  <c r="O579"/>
  <c r="O578" s="1"/>
  <c r="O576"/>
  <c r="O575" s="1"/>
  <c r="O571"/>
  <c r="O570" s="1"/>
  <c r="O566"/>
  <c r="O562"/>
  <c r="O558"/>
  <c r="O557" s="1"/>
  <c r="O556" s="1"/>
  <c r="O555" s="1"/>
  <c r="O554" s="1"/>
  <c r="O552"/>
  <c r="O551"/>
  <c r="O550" s="1"/>
  <c r="O542"/>
  <c r="O541" s="1"/>
  <c r="O540" s="1"/>
  <c r="O538"/>
  <c r="O537" s="1"/>
  <c r="O535"/>
  <c r="O534" s="1"/>
  <c r="O532"/>
  <c r="O531" s="1"/>
  <c r="O528"/>
  <c r="O527" s="1"/>
  <c r="O521"/>
  <c r="O520" s="1"/>
  <c r="O519" s="1"/>
  <c r="O517" s="1"/>
  <c r="O512"/>
  <c r="O510"/>
  <c r="O506"/>
  <c r="O505" s="1"/>
  <c r="O504" s="1"/>
  <c r="O502"/>
  <c r="O501" s="1"/>
  <c r="O500" s="1"/>
  <c r="O495"/>
  <c r="O493"/>
  <c r="O491"/>
  <c r="O488"/>
  <c r="O486"/>
  <c r="O483"/>
  <c r="O482" s="1"/>
  <c r="O477"/>
  <c r="O476"/>
  <c r="O475" s="1"/>
  <c r="O473"/>
  <c r="O472" s="1"/>
  <c r="O471" s="1"/>
  <c r="O469"/>
  <c r="O468" s="1"/>
  <c r="O466"/>
  <c r="O465" s="1"/>
  <c r="O463"/>
  <c r="O462"/>
  <c r="O460"/>
  <c r="O459" s="1"/>
  <c r="O457"/>
  <c r="O456" s="1"/>
  <c r="O454"/>
  <c r="O453" s="1"/>
  <c r="O443"/>
  <c r="O442" s="1"/>
  <c r="O441" s="1"/>
  <c r="O439"/>
  <c r="O438"/>
  <c r="O437" s="1"/>
  <c r="O435"/>
  <c r="O434" s="1"/>
  <c r="O433" s="1"/>
  <c r="O431"/>
  <c r="O430"/>
  <c r="O428"/>
  <c r="O427" s="1"/>
  <c r="O425"/>
  <c r="O424" s="1"/>
  <c r="O422"/>
  <c r="O421" s="1"/>
  <c r="O419"/>
  <c r="O418" s="1"/>
  <c r="O416"/>
  <c r="O415" s="1"/>
  <c r="O412"/>
  <c r="O411" s="1"/>
  <c r="O409"/>
  <c r="O408" s="1"/>
  <c r="O406"/>
  <c r="O405" s="1"/>
  <c r="O403"/>
  <c r="O402" s="1"/>
  <c r="O400"/>
  <c r="O399" s="1"/>
  <c r="O396"/>
  <c r="O395"/>
  <c r="O393"/>
  <c r="O392"/>
  <c r="O390"/>
  <c r="O389"/>
  <c r="O387"/>
  <c r="O386" s="1"/>
  <c r="O384"/>
  <c r="O383" s="1"/>
  <c r="O379" s="1"/>
  <c r="O375"/>
  <c r="O374" s="1"/>
  <c r="O373" s="1"/>
  <c r="O370"/>
  <c r="O369" s="1"/>
  <c r="O367"/>
  <c r="O366" s="1"/>
  <c r="O364"/>
  <c r="O363" s="1"/>
  <c r="O361"/>
  <c r="O360" s="1"/>
  <c r="O358"/>
  <c r="O357" s="1"/>
  <c r="O355"/>
  <c r="O354"/>
  <c r="O351"/>
  <c r="O350" s="1"/>
  <c r="O346"/>
  <c r="O345" s="1"/>
  <c r="O342"/>
  <c r="O341" s="1"/>
  <c r="O339"/>
  <c r="O338" s="1"/>
  <c r="O336"/>
  <c r="O335"/>
  <c r="O328"/>
  <c r="O326"/>
  <c r="O325" s="1"/>
  <c r="O323"/>
  <c r="O313"/>
  <c r="O307"/>
  <c r="O306" s="1"/>
  <c r="O305" s="1"/>
  <c r="O304" s="1"/>
  <c r="O295"/>
  <c r="O293"/>
  <c r="O291"/>
  <c r="O283"/>
  <c r="O281"/>
  <c r="O279"/>
  <c r="O272"/>
  <c r="O270"/>
  <c r="O269" s="1"/>
  <c r="O267"/>
  <c r="O266" s="1"/>
  <c r="O264"/>
  <c r="O263" s="1"/>
  <c r="O257"/>
  <c r="O255"/>
  <c r="O253"/>
  <c r="O252" s="1"/>
  <c r="O251" s="1"/>
  <c r="O249"/>
  <c r="O248" s="1"/>
  <c r="O245"/>
  <c r="O244" s="1"/>
  <c r="O239"/>
  <c r="O238" s="1"/>
  <c r="O236"/>
  <c r="O235"/>
  <c r="O234" s="1"/>
  <c r="O232"/>
  <c r="O231" s="1"/>
  <c r="O229"/>
  <c r="O228" s="1"/>
  <c r="O226"/>
  <c r="O225" s="1"/>
  <c r="O223"/>
  <c r="O222" s="1"/>
  <c r="O220"/>
  <c r="O219" s="1"/>
  <c r="O217"/>
  <c r="O216"/>
  <c r="O214"/>
  <c r="O213"/>
  <c r="O206"/>
  <c r="O205" s="1"/>
  <c r="O203"/>
  <c r="O202" s="1"/>
  <c r="O200"/>
  <c r="O198"/>
  <c r="O197"/>
  <c r="O192"/>
  <c r="O191"/>
  <c r="O190" s="1"/>
  <c r="O188"/>
  <c r="O187" s="1"/>
  <c r="O185"/>
  <c r="O183"/>
  <c r="O182"/>
  <c r="O180"/>
  <c r="O178"/>
  <c r="O176"/>
  <c r="O174"/>
  <c r="O173" s="1"/>
  <c r="O171"/>
  <c r="O170" s="1"/>
  <c r="O168"/>
  <c r="O167" s="1"/>
  <c r="O166" s="1"/>
  <c r="O164"/>
  <c r="O162"/>
  <c r="O160"/>
  <c r="O159"/>
  <c r="O157"/>
  <c r="O156"/>
  <c r="O155"/>
  <c r="O153"/>
  <c r="O152" s="1"/>
  <c r="O150"/>
  <c r="O149" s="1"/>
  <c r="O148"/>
  <c r="O146"/>
  <c r="O145" s="1"/>
  <c r="O143"/>
  <c r="O142" s="1"/>
  <c r="O141"/>
  <c r="O139"/>
  <c r="O137"/>
  <c r="O136" s="1"/>
  <c r="O134"/>
  <c r="O133"/>
  <c r="O131"/>
  <c r="O130" s="1"/>
  <c r="O125"/>
  <c r="O124"/>
  <c r="O123" s="1"/>
  <c r="O120"/>
  <c r="O117" s="1"/>
  <c r="O116" s="1"/>
  <c r="O113"/>
  <c r="O112"/>
  <c r="O111" s="1"/>
  <c r="O108"/>
  <c r="O105" s="1"/>
  <c r="O104" s="1"/>
  <c r="O99"/>
  <c r="O97"/>
  <c r="O96"/>
  <c r="O95" s="1"/>
  <c r="O93"/>
  <c r="O90"/>
  <c r="O89" s="1"/>
  <c r="O87"/>
  <c r="O85"/>
  <c r="O83"/>
  <c r="O75"/>
  <c r="O74" s="1"/>
  <c r="O72"/>
  <c r="O71" s="1"/>
  <c r="O66"/>
  <c r="O65"/>
  <c r="O64" s="1"/>
  <c r="O63" s="1"/>
  <c r="O61"/>
  <c r="O60"/>
  <c r="O58"/>
  <c r="O57"/>
  <c r="O55"/>
  <c r="O53"/>
  <c r="O52" s="1"/>
  <c r="O50"/>
  <c r="O48"/>
  <c r="O47"/>
  <c r="O45"/>
  <c r="O44" s="1"/>
  <c r="O42"/>
  <c r="O41"/>
  <c r="O39"/>
  <c r="O38"/>
  <c r="O34"/>
  <c r="O33"/>
  <c r="O31"/>
  <c r="O30"/>
  <c r="O28"/>
  <c r="O27" s="1"/>
  <c r="O25"/>
  <c r="O24" s="1"/>
  <c r="O23"/>
  <c r="O21"/>
  <c r="O20" s="1"/>
  <c r="O18"/>
  <c r="O17" s="1"/>
  <c r="O12"/>
  <c r="O11"/>
  <c r="O10" s="1"/>
  <c r="O9" s="1"/>
  <c r="O8" s="1"/>
  <c r="AE1171" i="3"/>
  <c r="AE1170" s="1"/>
  <c r="AE1169" s="1"/>
  <c r="AE1155"/>
  <c r="AE1154" s="1"/>
  <c r="AE1153" s="1"/>
  <c r="AE1151"/>
  <c r="AE1150" s="1"/>
  <c r="AE1148"/>
  <c r="AE1147" s="1"/>
  <c r="AE1146"/>
  <c r="AE1145"/>
  <c r="AE1140"/>
  <c r="AE1116" s="1"/>
  <c r="AE1115" s="1"/>
  <c r="AE1138"/>
  <c r="AE1137" s="1"/>
  <c r="AE1135"/>
  <c r="AE1134" s="1"/>
  <c r="AE1131"/>
  <c r="AE1130" s="1"/>
  <c r="AE1129" s="1"/>
  <c r="AE1127"/>
  <c r="AE1126" s="1"/>
  <c r="AE1125" s="1"/>
  <c r="AE1123"/>
  <c r="AE1122" s="1"/>
  <c r="AE1121" s="1"/>
  <c r="AE1114"/>
  <c r="AE1113" s="1"/>
  <c r="AE1112" s="1"/>
  <c r="AE1111"/>
  <c r="AE1110" s="1"/>
  <c r="AE1109" s="1"/>
  <c r="AE1107"/>
  <c r="AE1106" s="1"/>
  <c r="AE1105" s="1"/>
  <c r="AE1104" s="1"/>
  <c r="AE1103"/>
  <c r="AE1102" s="1"/>
  <c r="AE1101" s="1"/>
  <c r="AE1100"/>
  <c r="AE1099" s="1"/>
  <c r="AE1098" s="1"/>
  <c r="AE1096"/>
  <c r="AE1095" s="1"/>
  <c r="AE1093"/>
  <c r="AE1092" s="1"/>
  <c r="AE1091" s="1"/>
  <c r="AE1087"/>
  <c r="AE1086" s="1"/>
  <c r="AE1085"/>
  <c r="AE1084" s="1"/>
  <c r="AE1081"/>
  <c r="AE1080" s="1"/>
  <c r="AE1079" s="1"/>
  <c r="AE1078"/>
  <c r="AE1077" s="1"/>
  <c r="AE1076" s="1"/>
  <c r="AE1074"/>
  <c r="AE1073" s="1"/>
  <c r="AE1071"/>
  <c r="AE1070" s="1"/>
  <c r="AE1069" s="1"/>
  <c r="AE1067"/>
  <c r="AE1066" s="1"/>
  <c r="AE1065" s="1"/>
  <c r="AE1063"/>
  <c r="AE1062" s="1"/>
  <c r="AE1061"/>
  <c r="AE1060" s="1"/>
  <c r="AE1059" s="1"/>
  <c r="AE1057"/>
  <c r="AE1056" s="1"/>
  <c r="AE1054"/>
  <c r="AE1053" s="1"/>
  <c r="AE1052"/>
  <c r="AE1051" s="1"/>
  <c r="AE1050"/>
  <c r="AE1049" s="1"/>
  <c r="AE1048"/>
  <c r="AE1047" s="1"/>
  <c r="AE1045"/>
  <c r="AE1043"/>
  <c r="AE1042"/>
  <c r="AE1041" s="1"/>
  <c r="AE1040"/>
  <c r="AE1039" s="1"/>
  <c r="AE1038"/>
  <c r="AE1037" s="1"/>
  <c r="AE1033"/>
  <c r="AE1032" s="1"/>
  <c r="AE1031" s="1"/>
  <c r="AE1029"/>
  <c r="AE1028"/>
  <c r="AE1027" s="1"/>
  <c r="AE1026" s="1"/>
  <c r="AE1025" s="1"/>
  <c r="AE1024"/>
  <c r="AE1023" s="1"/>
  <c r="AE1022" s="1"/>
  <c r="AE1021"/>
  <c r="AE1020" s="1"/>
  <c r="AE1019" s="1"/>
  <c r="AE1017"/>
  <c r="AE1015"/>
  <c r="AE1014" s="1"/>
  <c r="AE1013" s="1"/>
  <c r="AE1012" s="1"/>
  <c r="AE1011" s="1"/>
  <c r="AE1007"/>
  <c r="AE1005"/>
  <c r="AE1003"/>
  <c r="AE1001"/>
  <c r="AE1000" s="1"/>
  <c r="AE999" s="1"/>
  <c r="AE998"/>
  <c r="AE997" s="1"/>
  <c r="AE996" s="1"/>
  <c r="AE990"/>
  <c r="AE989" s="1"/>
  <c r="AE988" s="1"/>
  <c r="AE986"/>
  <c r="AE984"/>
  <c r="AE981"/>
  <c r="AE979" s="1"/>
  <c r="AE977"/>
  <c r="AE975"/>
  <c r="AE971"/>
  <c r="AE970" s="1"/>
  <c r="AE969" s="1"/>
  <c r="AE967"/>
  <c r="AE966" s="1"/>
  <c r="AE965" s="1"/>
  <c r="AE955"/>
  <c r="AE954" s="1"/>
  <c r="AE953"/>
  <c r="AE952" s="1"/>
  <c r="AE950"/>
  <c r="AE949" s="1"/>
  <c r="AE948"/>
  <c r="AE947" s="1"/>
  <c r="AE945"/>
  <c r="AE944" s="1"/>
  <c r="AE943"/>
  <c r="AE942" s="1"/>
  <c r="AE939"/>
  <c r="AE935"/>
  <c r="AE932"/>
  <c r="AE931" s="1"/>
  <c r="AE930"/>
  <c r="AE929" s="1"/>
  <c r="AE927"/>
  <c r="AE925"/>
  <c r="AE921"/>
  <c r="AE920" s="1"/>
  <c r="AE919" s="1"/>
  <c r="AE915"/>
  <c r="AE914" s="1"/>
  <c r="AE913" s="1"/>
  <c r="AE912" s="1"/>
  <c r="AE909"/>
  <c r="AE908" s="1"/>
  <c r="AE906"/>
  <c r="AE905" s="1"/>
  <c r="AE903"/>
  <c r="AE899"/>
  <c r="AE898" s="1"/>
  <c r="AE887"/>
  <c r="AE883" s="1"/>
  <c r="AE885"/>
  <c r="AE884"/>
  <c r="AE879"/>
  <c r="AE878" s="1"/>
  <c r="AE877" s="1"/>
  <c r="AE874"/>
  <c r="AE873" s="1"/>
  <c r="AE866"/>
  <c r="AE865" s="1"/>
  <c r="AE863"/>
  <c r="AE862"/>
  <c r="AE861" s="1"/>
  <c r="AE859"/>
  <c r="AE858" s="1"/>
  <c r="AE857" s="1"/>
  <c r="AE855"/>
  <c r="AE854"/>
  <c r="AE849"/>
  <c r="AE848" s="1"/>
  <c r="AE847" s="1"/>
  <c r="AE840"/>
  <c r="AE839" s="1"/>
  <c r="AE838" s="1"/>
  <c r="AE836"/>
  <c r="AE835" s="1"/>
  <c r="AE833"/>
  <c r="AE832" s="1"/>
  <c r="AE830"/>
  <c r="AE829" s="1"/>
  <c r="AE827"/>
  <c r="AE826" s="1"/>
  <c r="AE824"/>
  <c r="AE820"/>
  <c r="AE818"/>
  <c r="AE817" s="1"/>
  <c r="AE816" s="1"/>
  <c r="AE814"/>
  <c r="AE809"/>
  <c r="AE807"/>
  <c r="AE805"/>
  <c r="AE803"/>
  <c r="AE801"/>
  <c r="AE800" s="1"/>
  <c r="AE799" s="1"/>
  <c r="AE798" s="1"/>
  <c r="AE797"/>
  <c r="AE796" s="1"/>
  <c r="AE795" s="1"/>
  <c r="AE794" s="1"/>
  <c r="AE791"/>
  <c r="AE790" s="1"/>
  <c r="AE788"/>
  <c r="AE787" s="1"/>
  <c r="AE784"/>
  <c r="AE783"/>
  <c r="AE782"/>
  <c r="AE781" s="1"/>
  <c r="AE780" s="1"/>
  <c r="AE778"/>
  <c r="AE777" s="1"/>
  <c r="AE775"/>
  <c r="AE773"/>
  <c r="AE770"/>
  <c r="AE769" s="1"/>
  <c r="AE765"/>
  <c r="AE764" s="1"/>
  <c r="AE762"/>
  <c r="AE761" s="1"/>
  <c r="AE759"/>
  <c r="AE758" s="1"/>
  <c r="AE757" s="1"/>
  <c r="AE755"/>
  <c r="AE754"/>
  <c r="AE753" s="1"/>
  <c r="AE751"/>
  <c r="AE750" s="1"/>
  <c r="AE749" s="1"/>
  <c r="AE744" s="1"/>
  <c r="AE747"/>
  <c r="AE746"/>
  <c r="AE737"/>
  <c r="AE736" s="1"/>
  <c r="AE734"/>
  <c r="AE733" s="1"/>
  <c r="AE732" s="1"/>
  <c r="AE730"/>
  <c r="AE729"/>
  <c r="AE728" s="1"/>
  <c r="AE725"/>
  <c r="AE723"/>
  <c r="AE722" s="1"/>
  <c r="AE720"/>
  <c r="AE719" s="1"/>
  <c r="AE712"/>
  <c r="AE711" s="1"/>
  <c r="AE710" s="1"/>
  <c r="AE709"/>
  <c r="AE708" s="1"/>
  <c r="AE704"/>
  <c r="AE702"/>
  <c r="AE697"/>
  <c r="AE696" s="1"/>
  <c r="AE695" s="1"/>
  <c r="AE694"/>
  <c r="AE681"/>
  <c r="AE680" s="1"/>
  <c r="AE676"/>
  <c r="AE675"/>
  <c r="AE674"/>
  <c r="AE673" s="1"/>
  <c r="AE671"/>
  <c r="AE669"/>
  <c r="AE668"/>
  <c r="AE667" s="1"/>
  <c r="AE664"/>
  <c r="AE661"/>
  <c r="AE657"/>
  <c r="AE656"/>
  <c r="AE655"/>
  <c r="AE650"/>
  <c r="AE649" s="1"/>
  <c r="AE646"/>
  <c r="AE645" s="1"/>
  <c r="AE644" s="1"/>
  <c r="AE642"/>
  <c r="AE641" s="1"/>
  <c r="AE640"/>
  <c r="AE639" s="1"/>
  <c r="AE638" s="1"/>
  <c r="AE637"/>
  <c r="AE636" s="1"/>
  <c r="AE635"/>
  <c r="AE634" s="1"/>
  <c r="AE633"/>
  <c r="AE632" s="1"/>
  <c r="AE628"/>
  <c r="AE627" s="1"/>
  <c r="AE626" s="1"/>
  <c r="AE625" s="1"/>
  <c r="AE624"/>
  <c r="AE623" s="1"/>
  <c r="AE622"/>
  <c r="AE621" s="1"/>
  <c r="AE620" s="1"/>
  <c r="AE618"/>
  <c r="AE617" s="1"/>
  <c r="AE616"/>
  <c r="AE615" s="1"/>
  <c r="AE614" s="1"/>
  <c r="AE612"/>
  <c r="AE611" s="1"/>
  <c r="AE609"/>
  <c r="AE607"/>
  <c r="AE605"/>
  <c r="AE603"/>
  <c r="AE602" s="1"/>
  <c r="AE601" s="1"/>
  <c r="AE600"/>
  <c r="AE599" s="1"/>
  <c r="AE598" s="1"/>
  <c r="AE595"/>
  <c r="AE593"/>
  <c r="AE591"/>
  <c r="AE590" s="1"/>
  <c r="AE589"/>
  <c r="AE588" s="1"/>
  <c r="AE587" s="1"/>
  <c r="AE585"/>
  <c r="AE584" s="1"/>
  <c r="AE583" s="1"/>
  <c r="AE582"/>
  <c r="AE581" s="1"/>
  <c r="AE580" s="1"/>
  <c r="AE579"/>
  <c r="AE578" s="1"/>
  <c r="AE577"/>
  <c r="AE576" s="1"/>
  <c r="AE574"/>
  <c r="AE573" s="1"/>
  <c r="AE571" s="1"/>
  <c r="AE570"/>
  <c r="AE569" s="1"/>
  <c r="AE567" s="1"/>
  <c r="AE565"/>
  <c r="AE564" s="1"/>
  <c r="AE563" s="1"/>
  <c r="AE562"/>
  <c r="AE561" s="1"/>
  <c r="AE560" s="1"/>
  <c r="AE557"/>
  <c r="AE555"/>
  <c r="AE554"/>
  <c r="AE553" s="1"/>
  <c r="AE551" s="1"/>
  <c r="AE550"/>
  <c r="AE549" s="1"/>
  <c r="AE547" s="1"/>
  <c r="AE546"/>
  <c r="AE545"/>
  <c r="AE541"/>
  <c r="AE537"/>
  <c r="AE534"/>
  <c r="AE533"/>
  <c r="AE532"/>
  <c r="AE531" s="1"/>
  <c r="AE530" s="1"/>
  <c r="AE528"/>
  <c r="AE527" s="1"/>
  <c r="AE526"/>
  <c r="AE525" s="1"/>
  <c r="AE524" s="1"/>
  <c r="AE523"/>
  <c r="AE522" s="1"/>
  <c r="AE521" s="1"/>
  <c r="AE520"/>
  <c r="AE519" s="1"/>
  <c r="AE517"/>
  <c r="AE516" s="1"/>
  <c r="AE514"/>
  <c r="AE513" s="1"/>
  <c r="AE512" s="1"/>
  <c r="AE509"/>
  <c r="AE507" s="1"/>
  <c r="AE506"/>
  <c r="AE505" s="1"/>
  <c r="AE499"/>
  <c r="AE498" s="1"/>
  <c r="AE497"/>
  <c r="AE496" s="1"/>
  <c r="AE495" s="1"/>
  <c r="AE494" s="1"/>
  <c r="AE493"/>
  <c r="AE492" s="1"/>
  <c r="AE488"/>
  <c r="AE485"/>
  <c r="AE484" s="1"/>
  <c r="AE483"/>
  <c r="AE481"/>
  <c r="AE480" s="1"/>
  <c r="AE479" s="1"/>
  <c r="AE477"/>
  <c r="AE476"/>
  <c r="AE475" s="1"/>
  <c r="AE473"/>
  <c r="AE472" s="1"/>
  <c r="AE471"/>
  <c r="AE470" s="1"/>
  <c r="AE469" s="1"/>
  <c r="AE468" s="1"/>
  <c r="AE467"/>
  <c r="AE466" s="1"/>
  <c r="AE465"/>
  <c r="AE464" s="1"/>
  <c r="AE462"/>
  <c r="AE461" s="1"/>
  <c r="AE460" s="1"/>
  <c r="AE458"/>
  <c r="AE457"/>
  <c r="AE453"/>
  <c r="AE452" s="1"/>
  <c r="AE451" s="1"/>
  <c r="AE449"/>
  <c r="AE448"/>
  <c r="AE446"/>
  <c r="AE445" s="1"/>
  <c r="AE444"/>
  <c r="AE443" s="1"/>
  <c r="AE442" s="1"/>
  <c r="AE441"/>
  <c r="AE440" s="1"/>
  <c r="AE439" s="1"/>
  <c r="AE438"/>
  <c r="AE437" s="1"/>
  <c r="AE436" s="1"/>
  <c r="AE434"/>
  <c r="AE433" s="1"/>
  <c r="AE431"/>
  <c r="AE430" s="1"/>
  <c r="AE428"/>
  <c r="AE427" s="1"/>
  <c r="AE425"/>
  <c r="AE424" s="1"/>
  <c r="AE422" s="1"/>
  <c r="AE417"/>
  <c r="AE416" s="1"/>
  <c r="AE412"/>
  <c r="AE411" s="1"/>
  <c r="AE409"/>
  <c r="AE408" s="1"/>
  <c r="AE407"/>
  <c r="AE406" s="1"/>
  <c r="AE405" s="1"/>
  <c r="AE402"/>
  <c r="AE401" s="1"/>
  <c r="AE399"/>
  <c r="AE398" s="1"/>
  <c r="AE397" s="1"/>
  <c r="AE396"/>
  <c r="AE395" s="1"/>
  <c r="AE394" s="1"/>
  <c r="AE393"/>
  <c r="AE392" s="1"/>
  <c r="AE391" s="1"/>
  <c r="AE390"/>
  <c r="AE389" s="1"/>
  <c r="AE388" s="1"/>
  <c r="AE386"/>
  <c r="AE384"/>
  <c r="AE380"/>
  <c r="AE376"/>
  <c r="AE375" s="1"/>
  <c r="AE374" s="1"/>
  <c r="AE373"/>
  <c r="AE372" s="1"/>
  <c r="AE371"/>
  <c r="AE370" s="1"/>
  <c r="AE368"/>
  <c r="AE366"/>
  <c r="AE363"/>
  <c r="AE361"/>
  <c r="AE360"/>
  <c r="AE359" s="1"/>
  <c r="AE357"/>
  <c r="AE356" s="1"/>
  <c r="AE355" s="1"/>
  <c r="AE353"/>
  <c r="AE352" s="1"/>
  <c r="AE350"/>
  <c r="AE349" s="1"/>
  <c r="AE347"/>
  <c r="AE346" s="1"/>
  <c r="AE345"/>
  <c r="AE344" s="1"/>
  <c r="AE343" s="1"/>
  <c r="AE341"/>
  <c r="AE340" s="1"/>
  <c r="AE339" s="1"/>
  <c r="AE338"/>
  <c r="AE337" s="1"/>
  <c r="AE336" s="1"/>
  <c r="AE334"/>
  <c r="AE333" s="1"/>
  <c r="AE332"/>
  <c r="AE331" s="1"/>
  <c r="AE330" s="1"/>
  <c r="AE328"/>
  <c r="AE327" s="1"/>
  <c r="AE324"/>
  <c r="AE323" s="1"/>
  <c r="AE322"/>
  <c r="AE321" s="1"/>
  <c r="AE320" s="1"/>
  <c r="AE317"/>
  <c r="AE316" s="1"/>
  <c r="AE314"/>
  <c r="AE312"/>
  <c r="AE311"/>
  <c r="AE310" s="1"/>
  <c r="AE309" s="1"/>
  <c r="AE305"/>
  <c r="AE304" s="1"/>
  <c r="AE300"/>
  <c r="AE299" s="1"/>
  <c r="AE298"/>
  <c r="AE297" s="1"/>
  <c r="AE296" s="1"/>
  <c r="AE290"/>
  <c r="AE289" s="1"/>
  <c r="AE286"/>
  <c r="AE285" s="1"/>
  <c r="AE283"/>
  <c r="AE282" s="1"/>
  <c r="AE280"/>
  <c r="AE279" s="1"/>
  <c r="AE278" s="1"/>
  <c r="AE274"/>
  <c r="AE273" s="1"/>
  <c r="AE267"/>
  <c r="AE266" s="1"/>
  <c r="AE265" s="1"/>
  <c r="AE264"/>
  <c r="AE263" s="1"/>
  <c r="AE262" s="1"/>
  <c r="AE261"/>
  <c r="AE260" s="1"/>
  <c r="AE259" s="1"/>
  <c r="AE258"/>
  <c r="AE257" s="1"/>
  <c r="AE256" s="1"/>
  <c r="AE255"/>
  <c r="AE254" s="1"/>
  <c r="AE253" s="1"/>
  <c r="AE247"/>
  <c r="AE246" s="1"/>
  <c r="AE245" s="1"/>
  <c r="AE244"/>
  <c r="AE243" s="1"/>
  <c r="AE242" s="1"/>
  <c r="AE241" s="1"/>
  <c r="AE240"/>
  <c r="AE239" s="1"/>
  <c r="AE238" s="1"/>
  <c r="AE237" s="1"/>
  <c r="AE236"/>
  <c r="AE235" s="1"/>
  <c r="AE234" s="1"/>
  <c r="AE231" s="1"/>
  <c r="AE229"/>
  <c r="AE228" s="1"/>
  <c r="AE227"/>
  <c r="AE226" s="1"/>
  <c r="AE223"/>
  <c r="AE222" s="1"/>
  <c r="AE221"/>
  <c r="AE220" s="1"/>
  <c r="AE217"/>
  <c r="AE216" s="1"/>
  <c r="AE214"/>
  <c r="AE213" s="1"/>
  <c r="AE210"/>
  <c r="AE209" s="1"/>
  <c r="AE208" s="1"/>
  <c r="AE206"/>
  <c r="AE205" s="1"/>
  <c r="AE203"/>
  <c r="AE202"/>
  <c r="AE201" s="1"/>
  <c r="AE200"/>
  <c r="AE199" s="1"/>
  <c r="AE196"/>
  <c r="AE195" s="1"/>
  <c r="AE191"/>
  <c r="AE190"/>
  <c r="AE189" s="1"/>
  <c r="AE187"/>
  <c r="AE184"/>
  <c r="AE183"/>
  <c r="AE181"/>
  <c r="AE180" s="1"/>
  <c r="AE179"/>
  <c r="AE178" s="1"/>
  <c r="AE172"/>
  <c r="AE170"/>
  <c r="AE169" s="1"/>
  <c r="AE167"/>
  <c r="AE166"/>
  <c r="AE165" s="1"/>
  <c r="AE162"/>
  <c r="AE160"/>
  <c r="AE155"/>
  <c r="AE154" s="1"/>
  <c r="AE153" s="1"/>
  <c r="AE151"/>
  <c r="AE150" s="1"/>
  <c r="AE147"/>
  <c r="AE146" s="1"/>
  <c r="AE145" s="1"/>
  <c r="AE143"/>
  <c r="AE142" s="1"/>
  <c r="AE140"/>
  <c r="AE139"/>
  <c r="AE137"/>
  <c r="AE136" s="1"/>
  <c r="AE135"/>
  <c r="AE134" s="1"/>
  <c r="AE133" s="1"/>
  <c r="AE129"/>
  <c r="AE128" s="1"/>
  <c r="AE127" s="1"/>
  <c r="AE125"/>
  <c r="AE124" s="1"/>
  <c r="AE123" s="1"/>
  <c r="AE121"/>
  <c r="AE119"/>
  <c r="AE118"/>
  <c r="AE117" s="1"/>
  <c r="AE116" s="1"/>
  <c r="AE115"/>
  <c r="AE114" s="1"/>
  <c r="AE113" s="1"/>
  <c r="AE112" s="1"/>
  <c r="AE111"/>
  <c r="AE110" s="1"/>
  <c r="AE109" s="1"/>
  <c r="AE108" s="1"/>
  <c r="AE107"/>
  <c r="AE106" s="1"/>
  <c r="AE105" s="1"/>
  <c r="AE104"/>
  <c r="AE103" s="1"/>
  <c r="AE102" s="1"/>
  <c r="AE100"/>
  <c r="AE99" s="1"/>
  <c r="AE97"/>
  <c r="AE96" s="1"/>
  <c r="AE93"/>
  <c r="AE92" s="1"/>
  <c r="AE90"/>
  <c r="AE88"/>
  <c r="AE87" s="1"/>
  <c r="AE85"/>
  <c r="AE82"/>
  <c r="AE81" s="1"/>
  <c r="AE79"/>
  <c r="AE77"/>
  <c r="AE73"/>
  <c r="AE69"/>
  <c r="AE67"/>
  <c r="AE65"/>
  <c r="AE64" s="1"/>
  <c r="AE63"/>
  <c r="AE62" s="1"/>
  <c r="AE61"/>
  <c r="AE60" s="1"/>
  <c r="AE58"/>
  <c r="AE57" s="1"/>
  <c r="AE56"/>
  <c r="AE55" s="1"/>
  <c r="AE53"/>
  <c r="AE52" s="1"/>
  <c r="AE51"/>
  <c r="AE50" s="1"/>
  <c r="AE49"/>
  <c r="AE48" s="1"/>
  <c r="AE46"/>
  <c r="AE45" s="1"/>
  <c r="AE44" s="1"/>
  <c r="AE42"/>
  <c r="AE40"/>
  <c r="AE37"/>
  <c r="AE34"/>
  <c r="AE33" s="1"/>
  <c r="AE31"/>
  <c r="AE30" s="1"/>
  <c r="AE29" s="1"/>
  <c r="AE28"/>
  <c r="AE27" s="1"/>
  <c r="AE26" s="1"/>
  <c r="AE25"/>
  <c r="AE24" s="1"/>
  <c r="AE23" s="1"/>
  <c r="AE21"/>
  <c r="AE20" s="1"/>
  <c r="AE19"/>
  <c r="AE18" s="1"/>
  <c r="AE17" s="1"/>
  <c r="AE16"/>
  <c r="AE15" s="1"/>
  <c r="AE14" s="1"/>
  <c r="AE13"/>
  <c r="AE12" s="1"/>
  <c r="AE11" s="1"/>
  <c r="G70"/>
  <c r="G69" s="1"/>
  <c r="G768" i="1"/>
  <c r="G68" i="3"/>
  <c r="G67" s="1"/>
  <c r="G766" i="1"/>
  <c r="G1140"/>
  <c r="G1139" s="1"/>
  <c r="G1138" s="1"/>
  <c r="H1138"/>
  <c r="G1145" i="3"/>
  <c r="G576" i="1"/>
  <c r="G575" s="1"/>
  <c r="G939" i="3"/>
  <c r="G935"/>
  <c r="G669" i="1"/>
  <c r="G668" s="1"/>
  <c r="M1031" i="3"/>
  <c r="G1033"/>
  <c r="G1032" s="1"/>
  <c r="G1031" s="1"/>
  <c r="G239" i="1"/>
  <c r="G238" s="1"/>
  <c r="G493" i="3"/>
  <c r="G492" s="1"/>
  <c r="G139" i="1"/>
  <c r="G624" i="3"/>
  <c r="G623" s="1"/>
  <c r="G55" i="1"/>
  <c r="G1009" i="3"/>
  <c r="G353"/>
  <c r="G352" s="1"/>
  <c r="G428" i="1"/>
  <c r="G427" s="1"/>
  <c r="G351" i="3"/>
  <c r="G350" s="1"/>
  <c r="G349" s="1"/>
  <c r="G425" i="1"/>
  <c r="G424" s="1"/>
  <c r="G348" i="3"/>
  <c r="G347" s="1"/>
  <c r="G346" s="1"/>
  <c r="G422" i="1"/>
  <c r="G421" s="1"/>
  <c r="O414" l="1"/>
  <c r="O706"/>
  <c r="AE963" i="3"/>
  <c r="O938" i="1"/>
  <c r="O937" s="1"/>
  <c r="O936" s="1"/>
  <c r="AE853" i="3"/>
  <c r="AE852" s="1"/>
  <c r="AE851" s="1"/>
  <c r="O70" i="1"/>
  <c r="O69" s="1"/>
  <c r="O196"/>
  <c r="O526"/>
  <c r="O525" s="1"/>
  <c r="O1041"/>
  <c r="O1040" s="1"/>
  <c r="O1095"/>
  <c r="O1094" s="1"/>
  <c r="O82"/>
  <c r="O92"/>
  <c r="O110"/>
  <c r="O103" s="1"/>
  <c r="O81" s="1"/>
  <c r="O122"/>
  <c r="O115" s="1"/>
  <c r="O102" s="1"/>
  <c r="O485"/>
  <c r="O490"/>
  <c r="J44" i="2"/>
  <c r="O685" i="1"/>
  <c r="O648" s="1"/>
  <c r="O731"/>
  <c r="O820"/>
  <c r="O985"/>
  <c r="O1061"/>
  <c r="O1209"/>
  <c r="O1208" s="1"/>
  <c r="O1207" s="1"/>
  <c r="J31" i="2" s="1"/>
  <c r="AE47" i="3"/>
  <c r="O312" i="1"/>
  <c r="O311" s="1"/>
  <c r="O310" s="1"/>
  <c r="AE515" i="3"/>
  <c r="AE518"/>
  <c r="AE924"/>
  <c r="AE544"/>
  <c r="AE54"/>
  <c r="AE941"/>
  <c r="AE951"/>
  <c r="AE66"/>
  <c r="AE89"/>
  <c r="AE186"/>
  <c r="AE194"/>
  <c r="AE219"/>
  <c r="AE218" s="1"/>
  <c r="AE225" s="1"/>
  <c r="AE224" s="1"/>
  <c r="AE897"/>
  <c r="AE896" s="1"/>
  <c r="AE946"/>
  <c r="AE1144"/>
  <c r="AE1108"/>
  <c r="AE269"/>
  <c r="AE934"/>
  <c r="O1252" i="1"/>
  <c r="O1251" s="1"/>
  <c r="O1250" s="1"/>
  <c r="O1249" s="1"/>
  <c r="O742"/>
  <c r="AE36" i="3"/>
  <c r="J33" i="2"/>
  <c r="J32" s="1"/>
  <c r="O770" i="1"/>
  <c r="O811"/>
  <c r="O278"/>
  <c r="O277" s="1"/>
  <c r="O276" s="1"/>
  <c r="O275"/>
  <c r="J49" i="2"/>
  <c r="J48" s="1"/>
  <c r="O886" i="1"/>
  <c r="AE1120" i="3"/>
  <c r="AE701"/>
  <c r="AE700" s="1"/>
  <c r="AE699" s="1"/>
  <c r="AE802"/>
  <c r="AE149"/>
  <c r="AE631"/>
  <c r="AE415"/>
  <c r="AE414" s="1"/>
  <c r="AE1010"/>
  <c r="AE504"/>
  <c r="AE503"/>
  <c r="AE177"/>
  <c r="AE176" s="1"/>
  <c r="AE379"/>
  <c r="AE378" s="1"/>
  <c r="AE1002"/>
  <c r="AE164"/>
  <c r="AE159" s="1"/>
  <c r="AE463"/>
  <c r="AE604"/>
  <c r="AE1083"/>
  <c r="AE1082" s="1"/>
  <c r="AE1072" s="1"/>
  <c r="AE59"/>
  <c r="AE32" s="1"/>
  <c r="AE211"/>
  <c r="AE487"/>
  <c r="AE559"/>
  <c r="AE613"/>
  <c r="AE1036"/>
  <c r="AE1035" s="1"/>
  <c r="AE365"/>
  <c r="AE511"/>
  <c r="AE819"/>
  <c r="AE536"/>
  <c r="AE772"/>
  <c r="AE767" s="1"/>
  <c r="AE983"/>
  <c r="AE982" s="1"/>
  <c r="AE974"/>
  <c r="AE973" s="1"/>
  <c r="G934"/>
  <c r="O1185" i="1"/>
  <c r="O1184" s="1"/>
  <c r="J30" i="2" s="1"/>
  <c r="O1031" i="1"/>
  <c r="O1030" s="1"/>
  <c r="J10" i="2" s="1"/>
  <c r="O1020" i="1"/>
  <c r="J51" i="2"/>
  <c r="J50" s="1"/>
  <c r="O784" i="1"/>
  <c r="O290"/>
  <c r="O289" s="1"/>
  <c r="O288" s="1"/>
  <c r="O37"/>
  <c r="O967"/>
  <c r="O852"/>
  <c r="O850" s="1"/>
  <c r="J25" i="2" s="1"/>
  <c r="O851" i="1"/>
  <c r="AE786" i="3"/>
  <c r="O765" i="1"/>
  <c r="O727" s="1"/>
  <c r="G765"/>
  <c r="O481"/>
  <c r="O480" s="1"/>
  <c r="O479" s="1"/>
  <c r="O398"/>
  <c r="O353"/>
  <c r="O334" s="1"/>
  <c r="O333" s="1"/>
  <c r="J35" i="2" s="1"/>
  <c r="O309" i="1"/>
  <c r="O262"/>
  <c r="O261" s="1"/>
  <c r="O260" s="1"/>
  <c r="O243"/>
  <c r="O242" s="1"/>
  <c r="J42" i="2" s="1"/>
  <c r="O943" i="1"/>
  <c r="O452"/>
  <c r="O451" s="1"/>
  <c r="O449" s="1"/>
  <c r="O983"/>
  <c r="O982" s="1"/>
  <c r="O378"/>
  <c r="O549"/>
  <c r="O548" s="1"/>
  <c r="AE358" i="3"/>
  <c r="O129" i="1"/>
  <c r="O128" s="1"/>
  <c r="J41" i="2" s="1"/>
  <c r="O626" i="1"/>
  <c r="O625"/>
  <c r="O624" s="1"/>
  <c r="J55" i="2" s="1"/>
  <c r="O16" i="1"/>
  <c r="O499"/>
  <c r="O497" s="1"/>
  <c r="J39" i="2" s="1"/>
  <c r="O569" i="1"/>
  <c r="O568" s="1"/>
  <c r="O547" s="1"/>
  <c r="O777"/>
  <c r="O807"/>
  <c r="O806" s="1"/>
  <c r="J21" i="2" s="1"/>
  <c r="O838" i="1"/>
  <c r="J23" i="2" s="1"/>
  <c r="O862" i="1"/>
  <c r="O879"/>
  <c r="O1013"/>
  <c r="O1012" s="1"/>
  <c r="O1011" s="1"/>
  <c r="O1060"/>
  <c r="O1059" s="1"/>
  <c r="O1058" s="1"/>
  <c r="O1057" s="1"/>
  <c r="J14" i="2" s="1"/>
  <c r="O1073" i="1"/>
  <c r="O1072" s="1"/>
  <c r="J26" i="2" s="1"/>
  <c r="O1132" i="1"/>
  <c r="O1118" s="1"/>
  <c r="O1148"/>
  <c r="O1147" s="1"/>
  <c r="O1071" s="1"/>
  <c r="O1174"/>
  <c r="O1173" s="1"/>
  <c r="O584"/>
  <c r="O583"/>
  <c r="O582" s="1"/>
  <c r="O612"/>
  <c r="O611"/>
  <c r="O524"/>
  <c r="O514" s="1"/>
  <c r="O918"/>
  <c r="O909" s="1"/>
  <c r="AE10" i="3"/>
  <c r="AE72"/>
  <c r="AE84"/>
  <c r="AE95"/>
  <c r="AE94" s="1"/>
  <c r="AE131"/>
  <c r="AE193"/>
  <c r="AE182"/>
  <c r="AE249"/>
  <c r="AE319"/>
  <c r="AE404"/>
  <c r="AE566"/>
  <c r="AE575"/>
  <c r="AE666"/>
  <c r="AE630" s="1"/>
  <c r="AE793"/>
  <c r="AE850"/>
  <c r="AE1055"/>
  <c r="AE1090"/>
  <c r="AE1133"/>
  <c r="AE1117" s="1"/>
  <c r="AE1068" s="1"/>
  <c r="AE276"/>
  <c r="AE277"/>
  <c r="AE995"/>
  <c r="AE678"/>
  <c r="AE1165"/>
  <c r="G66"/>
  <c r="G370" i="1"/>
  <c r="G369" s="1"/>
  <c r="G325" i="3"/>
  <c r="G358" i="1"/>
  <c r="G357" s="1"/>
  <c r="G367"/>
  <c r="G366" s="1"/>
  <c r="G329" i="3"/>
  <c r="G466" i="1"/>
  <c r="G465" s="1"/>
  <c r="G779" i="3"/>
  <c r="G778" s="1"/>
  <c r="G777" s="1"/>
  <c r="G828" i="1"/>
  <c r="G827" s="1"/>
  <c r="G100" i="3"/>
  <c r="G99" s="1"/>
  <c r="G948" i="1"/>
  <c r="G947" s="1"/>
  <c r="G97" i="3"/>
  <c r="G96" s="1"/>
  <c r="G945" i="1"/>
  <c r="G944" s="1"/>
  <c r="G40" i="3"/>
  <c r="G37"/>
  <c r="G43"/>
  <c r="G42" s="1"/>
  <c r="G735" i="1"/>
  <c r="G732"/>
  <c r="G35" i="3"/>
  <c r="G34" s="1"/>
  <c r="G33" s="1"/>
  <c r="G729" i="1"/>
  <c r="G728" s="1"/>
  <c r="O581" l="1"/>
  <c r="J19" i="2"/>
  <c r="J18" s="1"/>
  <c r="O942" i="1"/>
  <c r="J45" i="2" s="1"/>
  <c r="J36"/>
  <c r="O377" i="1"/>
  <c r="J27" i="2"/>
  <c r="AE426" i="3"/>
  <c r="AE268"/>
  <c r="AE964"/>
  <c r="AE586"/>
  <c r="AE158"/>
  <c r="J20" i="2"/>
  <c r="O68" i="1"/>
  <c r="O77"/>
  <c r="O287"/>
  <c r="O330" s="1"/>
  <c r="O726"/>
  <c r="J17" i="2" s="1"/>
  <c r="J40"/>
  <c r="J38"/>
  <c r="O1172" i="1"/>
  <c r="J29" i="2"/>
  <c r="J28" s="1"/>
  <c r="O1029" i="1"/>
  <c r="O1069" s="1"/>
  <c r="O647"/>
  <c r="O641" s="1"/>
  <c r="J11" i="2" s="1"/>
  <c r="AE962" i="3"/>
  <c r="AE961" s="1"/>
  <c r="O15" i="1"/>
  <c r="J37" i="2" s="1"/>
  <c r="J24"/>
  <c r="O127" i="1"/>
  <c r="O805"/>
  <c r="O935"/>
  <c r="J46" i="2"/>
  <c r="J43" s="1"/>
  <c r="O1274" i="1"/>
  <c r="O610"/>
  <c r="J53" i="2" s="1"/>
  <c r="J52" s="1"/>
  <c r="O607" i="1"/>
  <c r="O631" s="1"/>
  <c r="O14"/>
  <c r="O859"/>
  <c r="O849" s="1"/>
  <c r="O332"/>
  <c r="O545" s="1"/>
  <c r="AE157" i="3"/>
  <c r="AE156" s="1"/>
  <c r="AE148" s="1"/>
  <c r="AE71"/>
  <c r="G737" i="1"/>
  <c r="G731" s="1"/>
  <c r="G36" i="3"/>
  <c r="O633" i="1" l="1"/>
  <c r="AE923" i="3"/>
  <c r="AE917" s="1"/>
  <c r="AE916" s="1"/>
  <c r="J34" i="2"/>
  <c r="J8"/>
  <c r="O285" i="1"/>
  <c r="O1027"/>
  <c r="O1275" s="1"/>
  <c r="AE8" i="3"/>
  <c r="G849"/>
  <c r="G848" s="1"/>
  <c r="G847" s="1"/>
  <c r="G921" i="1"/>
  <c r="G920" s="1"/>
  <c r="G919" s="1"/>
  <c r="G800"/>
  <c r="G799" s="1"/>
  <c r="G798" s="1"/>
  <c r="G258" i="3"/>
  <c r="G255"/>
  <c r="G257"/>
  <c r="G256" s="1"/>
  <c r="G254"/>
  <c r="G253" s="1"/>
  <c r="G1153" i="1"/>
  <c r="G1152" s="1"/>
  <c r="G1150"/>
  <c r="G1149" s="1"/>
  <c r="G1148" s="1"/>
  <c r="G421" i="3"/>
  <c r="G425"/>
  <c r="G424" s="1"/>
  <c r="G422" s="1"/>
  <c r="G420"/>
  <c r="G418" s="1"/>
  <c r="G1258" i="1"/>
  <c r="G1256" s="1"/>
  <c r="G1254"/>
  <c r="G1252" s="1"/>
  <c r="J56" i="2" l="1"/>
  <c r="J58" s="1"/>
  <c r="AE1172" i="3"/>
  <c r="K1277" i="1"/>
  <c r="AE1177" i="3"/>
  <c r="G1251" i="1"/>
  <c r="G591" i="3"/>
  <c r="G248"/>
  <c r="G247" s="1"/>
  <c r="G246" s="1"/>
  <c r="G245" s="1"/>
  <c r="G669"/>
  <c r="G22"/>
  <c r="G21" s="1"/>
  <c r="G20" s="1"/>
  <c r="G153" i="1"/>
  <c r="G152" s="1"/>
  <c r="G28"/>
  <c r="G27" s="1"/>
  <c r="G619" i="3"/>
  <c r="G618" s="1"/>
  <c r="G617" s="1"/>
  <c r="G291"/>
  <c r="G381"/>
  <c r="G380" s="1"/>
  <c r="G703"/>
  <c r="G702" s="1"/>
  <c r="G244"/>
  <c r="G243" s="1"/>
  <c r="G242" s="1"/>
  <c r="G241" s="1"/>
  <c r="G166"/>
  <c r="G165" s="1"/>
  <c r="G1111" i="1"/>
  <c r="G1110" s="1"/>
  <c r="G192" i="3"/>
  <c r="G191" s="1"/>
  <c r="G190"/>
  <c r="G189" s="1"/>
  <c r="G187"/>
  <c r="G217"/>
  <c r="G216" s="1"/>
  <c r="G214"/>
  <c r="G221"/>
  <c r="G220" s="1"/>
  <c r="G223"/>
  <c r="G222" s="1"/>
  <c r="G1108" i="1"/>
  <c r="G1107" s="1"/>
  <c r="G210" i="3"/>
  <c r="G209" s="1"/>
  <c r="G208" s="1"/>
  <c r="G184"/>
  <c r="G183" s="1"/>
  <c r="G1096" i="1"/>
  <c r="G1098"/>
  <c r="G1116"/>
  <c r="G1114"/>
  <c r="G1105"/>
  <c r="G1104" s="1"/>
  <c r="G1103" s="1"/>
  <c r="G171" i="3"/>
  <c r="G170" s="1"/>
  <c r="G169" s="1"/>
  <c r="G104"/>
  <c r="G103" s="1"/>
  <c r="G102" s="1"/>
  <c r="G118"/>
  <c r="G117" s="1"/>
  <c r="G116" s="1"/>
  <c r="G107"/>
  <c r="G106" s="1"/>
  <c r="G105" s="1"/>
  <c r="G161"/>
  <c r="G160" s="1"/>
  <c r="G865" i="1"/>
  <c r="G864" s="1"/>
  <c r="G863" s="1"/>
  <c r="G869"/>
  <c r="G868" s="1"/>
  <c r="G867" s="1"/>
  <c r="G873"/>
  <c r="G872" s="1"/>
  <c r="G871" s="1"/>
  <c r="G881"/>
  <c r="G880" s="1"/>
  <c r="G884"/>
  <c r="G883" s="1"/>
  <c r="G877"/>
  <c r="G876" s="1"/>
  <c r="G875" s="1"/>
  <c r="G902"/>
  <c r="G932"/>
  <c r="G931" s="1"/>
  <c r="G922" i="3"/>
  <c r="G921" s="1"/>
  <c r="G920" s="1"/>
  <c r="G919" s="1"/>
  <c r="G926"/>
  <c r="G925" s="1"/>
  <c r="G928"/>
  <c r="G927" s="1"/>
  <c r="G933"/>
  <c r="G932"/>
  <c r="G930"/>
  <c r="G929" s="1"/>
  <c r="G943"/>
  <c r="G942" s="1"/>
  <c r="G945"/>
  <c r="G944" s="1"/>
  <c r="G948"/>
  <c r="G947" s="1"/>
  <c r="G950"/>
  <c r="G949" s="1"/>
  <c r="G953"/>
  <c r="G952" s="1"/>
  <c r="G955"/>
  <c r="G954" s="1"/>
  <c r="G963"/>
  <c r="G962" s="1"/>
  <c r="G961" s="1"/>
  <c r="G968"/>
  <c r="G967" s="1"/>
  <c r="G966" s="1"/>
  <c r="G965" s="1"/>
  <c r="G972"/>
  <c r="G971" s="1"/>
  <c r="G970" s="1"/>
  <c r="G969" s="1"/>
  <c r="G976"/>
  <c r="G975" s="1"/>
  <c r="G978"/>
  <c r="G977" s="1"/>
  <c r="G981"/>
  <c r="G979" s="1"/>
  <c r="G985"/>
  <c r="G984" s="1"/>
  <c r="G987"/>
  <c r="G986" s="1"/>
  <c r="G990"/>
  <c r="G989" s="1"/>
  <c r="G988" s="1"/>
  <c r="G994"/>
  <c r="G993" s="1"/>
  <c r="G992" s="1"/>
  <c r="G991" s="1"/>
  <c r="G1004"/>
  <c r="G1003" s="1"/>
  <c r="G1006"/>
  <c r="G1005" s="1"/>
  <c r="G998"/>
  <c r="G997" s="1"/>
  <c r="G996" s="1"/>
  <c r="G1001"/>
  <c r="G1000" s="1"/>
  <c r="G999" s="1"/>
  <c r="G1007"/>
  <c r="G1046"/>
  <c r="G1045" s="1"/>
  <c r="G1050"/>
  <c r="G1049" s="1"/>
  <c r="G1052"/>
  <c r="G1051" s="1"/>
  <c r="G1054"/>
  <c r="G1053" s="1"/>
  <c r="G1048"/>
  <c r="G1047" s="1"/>
  <c r="G1064"/>
  <c r="G1063" s="1"/>
  <c r="G1062" s="1"/>
  <c r="G66" i="1"/>
  <c r="G1067" i="3" s="1"/>
  <c r="G1066" s="1"/>
  <c r="G1065" s="1"/>
  <c r="G1061"/>
  <c r="G1060" s="1"/>
  <c r="G1059" s="1"/>
  <c r="G1057"/>
  <c r="G1056" s="1"/>
  <c r="G1071"/>
  <c r="G1070" s="1"/>
  <c r="G1069" s="1"/>
  <c r="G1123"/>
  <c r="G1122" s="1"/>
  <c r="G1121" s="1"/>
  <c r="G1127"/>
  <c r="G1126" s="1"/>
  <c r="G1125" s="1"/>
  <c r="G1131"/>
  <c r="G1130" s="1"/>
  <c r="G1129" s="1"/>
  <c r="G1135"/>
  <c r="G1134" s="1"/>
  <c r="G1138"/>
  <c r="G1137" s="1"/>
  <c r="G1146"/>
  <c r="G1171"/>
  <c r="G1170" s="1"/>
  <c r="G1169" s="1"/>
  <c r="G1155"/>
  <c r="G1154" s="1"/>
  <c r="G1153" s="1"/>
  <c r="G1151"/>
  <c r="G1150" s="1"/>
  <c r="G1168"/>
  <c r="G1165" s="1"/>
  <c r="G1024"/>
  <c r="G1023" s="1"/>
  <c r="G1022" s="1"/>
  <c r="G1015"/>
  <c r="G1014" s="1"/>
  <c r="G1017"/>
  <c r="G124" i="1"/>
  <c r="G1021" i="3" s="1"/>
  <c r="G1020" s="1"/>
  <c r="G1019" s="1"/>
  <c r="G1029"/>
  <c r="G1028"/>
  <c r="G1027" s="1"/>
  <c r="G1026" s="1"/>
  <c r="G1025" s="1"/>
  <c r="G168"/>
  <c r="G167" s="1"/>
  <c r="G162"/>
  <c r="G172"/>
  <c r="G179"/>
  <c r="G178" s="1"/>
  <c r="G181"/>
  <c r="G180" s="1"/>
  <c r="G240"/>
  <c r="G239" s="1"/>
  <c r="G238" s="1"/>
  <c r="G237" s="1"/>
  <c r="G236"/>
  <c r="G235" s="1"/>
  <c r="G234" s="1"/>
  <c r="G231" s="1"/>
  <c r="G196"/>
  <c r="G195" s="1"/>
  <c r="G200"/>
  <c r="G199" s="1"/>
  <c r="G203"/>
  <c r="G202" s="1"/>
  <c r="G201" s="1"/>
  <c r="G1134" i="1"/>
  <c r="G227" i="3" s="1"/>
  <c r="G226" s="1"/>
  <c r="G229"/>
  <c r="G228" s="1"/>
  <c r="G152"/>
  <c r="G151" s="1"/>
  <c r="G150" s="1"/>
  <c r="G155"/>
  <c r="G154" s="1"/>
  <c r="G153" s="1"/>
  <c r="G51"/>
  <c r="G50" s="1"/>
  <c r="G49"/>
  <c r="G48" s="1"/>
  <c r="G53"/>
  <c r="G52" s="1"/>
  <c r="G58"/>
  <c r="G57" s="1"/>
  <c r="G56"/>
  <c r="G55" s="1"/>
  <c r="G63"/>
  <c r="G62" s="1"/>
  <c r="G61"/>
  <c r="G60" s="1"/>
  <c r="G65"/>
  <c r="G64" s="1"/>
  <c r="G46"/>
  <c r="G45" s="1"/>
  <c r="G44" s="1"/>
  <c r="G74"/>
  <c r="G73" s="1"/>
  <c r="G78"/>
  <c r="G77" s="1"/>
  <c r="G80"/>
  <c r="G79" s="1"/>
  <c r="G83"/>
  <c r="G82" s="1"/>
  <c r="G81" s="1"/>
  <c r="G86"/>
  <c r="G85" s="1"/>
  <c r="G88"/>
  <c r="G87" s="1"/>
  <c r="G91"/>
  <c r="G90" s="1"/>
  <c r="G93"/>
  <c r="G92" s="1"/>
  <c r="G135"/>
  <c r="G134" s="1"/>
  <c r="G133" s="1"/>
  <c r="G138"/>
  <c r="G137" s="1"/>
  <c r="G136" s="1"/>
  <c r="G144"/>
  <c r="G143" s="1"/>
  <c r="G142" s="1"/>
  <c r="G147"/>
  <c r="G146" s="1"/>
  <c r="G145" s="1"/>
  <c r="G261"/>
  <c r="G260" s="1"/>
  <c r="G259" s="1"/>
  <c r="G1273" i="1"/>
  <c r="G267" i="3" s="1"/>
  <c r="G266" s="1"/>
  <c r="G265" s="1"/>
  <c r="G264"/>
  <c r="G263" s="1"/>
  <c r="G262" s="1"/>
  <c r="G294"/>
  <c r="G293" s="1"/>
  <c r="G292" s="1"/>
  <c r="G298"/>
  <c r="G280"/>
  <c r="G279" s="1"/>
  <c r="G301"/>
  <c r="G300" s="1"/>
  <c r="G306"/>
  <c r="G305" s="1"/>
  <c r="G318"/>
  <c r="G324"/>
  <c r="G323" s="1"/>
  <c r="G328"/>
  <c r="G327" s="1"/>
  <c r="G332"/>
  <c r="G331" s="1"/>
  <c r="G330" s="1"/>
  <c r="G338"/>
  <c r="G337" s="1"/>
  <c r="G336" s="1"/>
  <c r="G341"/>
  <c r="G340" s="1"/>
  <c r="G339" s="1"/>
  <c r="G322"/>
  <c r="G321" s="1"/>
  <c r="G320" s="1"/>
  <c r="G334"/>
  <c r="G333" s="1"/>
  <c r="G473" i="1"/>
  <c r="G472" s="1"/>
  <c r="G471" s="1"/>
  <c r="G385" i="3"/>
  <c r="G384" s="1"/>
  <c r="G387"/>
  <c r="G386" s="1"/>
  <c r="G357"/>
  <c r="G356" s="1"/>
  <c r="G355" s="1"/>
  <c r="G360"/>
  <c r="G359" s="1"/>
  <c r="G363"/>
  <c r="G361"/>
  <c r="G367"/>
  <c r="G366" s="1"/>
  <c r="G373"/>
  <c r="G372" s="1"/>
  <c r="G371"/>
  <c r="G370" s="1"/>
  <c r="G368"/>
  <c r="G390"/>
  <c r="G389" s="1"/>
  <c r="G388" s="1"/>
  <c r="G396"/>
  <c r="G395" s="1"/>
  <c r="G394" s="1"/>
  <c r="G393"/>
  <c r="G392" s="1"/>
  <c r="G391" s="1"/>
  <c r="G412"/>
  <c r="G411" s="1"/>
  <c r="G407"/>
  <c r="G406" s="1"/>
  <c r="G405" s="1"/>
  <c r="G409"/>
  <c r="G408" s="1"/>
  <c r="G438"/>
  <c r="G437" s="1"/>
  <c r="G436" s="1"/>
  <c r="G441"/>
  <c r="G440" s="1"/>
  <c r="G439" s="1"/>
  <c r="G447"/>
  <c r="G446" s="1"/>
  <c r="G445" s="1"/>
  <c r="G456"/>
  <c r="G455" s="1"/>
  <c r="G454" s="1"/>
  <c r="G462"/>
  <c r="G461" s="1"/>
  <c r="G460" s="1"/>
  <c r="G465"/>
  <c r="G464" s="1"/>
  <c r="G467"/>
  <c r="G466" s="1"/>
  <c r="G471"/>
  <c r="G470" s="1"/>
  <c r="G469" s="1"/>
  <c r="G468" s="1"/>
  <c r="G474"/>
  <c r="G473" s="1"/>
  <c r="G472" s="1"/>
  <c r="G489"/>
  <c r="G488" s="1"/>
  <c r="G487" s="1"/>
  <c r="G497"/>
  <c r="G496" s="1"/>
  <c r="G495" s="1"/>
  <c r="G494" s="1"/>
  <c r="G500"/>
  <c r="G499" s="1"/>
  <c r="G498" s="1"/>
  <c r="G506"/>
  <c r="G505" s="1"/>
  <c r="G510"/>
  <c r="G509" s="1"/>
  <c r="G507" s="1"/>
  <c r="G514"/>
  <c r="G513" s="1"/>
  <c r="G511" s="1"/>
  <c r="G517"/>
  <c r="G515" s="1"/>
  <c r="G520"/>
  <c r="G518" s="1"/>
  <c r="G523"/>
  <c r="G522" s="1"/>
  <c r="G521" s="1"/>
  <c r="G526"/>
  <c r="G525" s="1"/>
  <c r="G524" s="1"/>
  <c r="G538"/>
  <c r="G537" s="1"/>
  <c r="G546"/>
  <c r="G545"/>
  <c r="G255" i="1"/>
  <c r="G444" i="3"/>
  <c r="G443" s="1"/>
  <c r="G442" s="1"/>
  <c r="G585"/>
  <c r="G584" s="1"/>
  <c r="G583" s="1"/>
  <c r="G532"/>
  <c r="G531" s="1"/>
  <c r="G530" s="1"/>
  <c r="G528"/>
  <c r="G527"/>
  <c r="G534"/>
  <c r="G533"/>
  <c r="G595"/>
  <c r="G593"/>
  <c r="G603"/>
  <c r="G602" s="1"/>
  <c r="G601" s="1"/>
  <c r="G610"/>
  <c r="G609" s="1"/>
  <c r="G608"/>
  <c r="G607" s="1"/>
  <c r="G612"/>
  <c r="G611" s="1"/>
  <c r="G605"/>
  <c r="G616"/>
  <c r="G615" s="1"/>
  <c r="G600"/>
  <c r="G599" s="1"/>
  <c r="G598" s="1"/>
  <c r="G589"/>
  <c r="G588" s="1"/>
  <c r="G587" s="1"/>
  <c r="G622"/>
  <c r="G621" s="1"/>
  <c r="G620" s="1"/>
  <c r="G629"/>
  <c r="G628" s="1"/>
  <c r="G627" s="1"/>
  <c r="G626" s="1"/>
  <c r="G625" s="1"/>
  <c r="G643"/>
  <c r="G642" s="1"/>
  <c r="G664"/>
  <c r="G633"/>
  <c r="G632" s="1"/>
  <c r="G635"/>
  <c r="G634" s="1"/>
  <c r="G637"/>
  <c r="G636" s="1"/>
  <c r="G640"/>
  <c r="G639" s="1"/>
  <c r="G638" s="1"/>
  <c r="G671"/>
  <c r="G675"/>
  <c r="G674"/>
  <c r="G676"/>
  <c r="G682"/>
  <c r="G678" s="1"/>
  <c r="G694"/>
  <c r="G705"/>
  <c r="G704" s="1"/>
  <c r="G709"/>
  <c r="G708" s="1"/>
  <c r="G1025" i="1"/>
  <c r="G1024" s="1"/>
  <c r="G1023" s="1"/>
  <c r="G1022" s="1"/>
  <c r="G1021" s="1"/>
  <c r="G1020" s="1"/>
  <c r="G717" i="3"/>
  <c r="G716" s="1"/>
  <c r="G715" s="1"/>
  <c r="G721"/>
  <c r="G724"/>
  <c r="G723" s="1"/>
  <c r="G722" s="1"/>
  <c r="G763"/>
  <c r="G762" s="1"/>
  <c r="G761" s="1"/>
  <c r="G766"/>
  <c r="G765" s="1"/>
  <c r="G764" s="1"/>
  <c r="G774"/>
  <c r="G773" s="1"/>
  <c r="G776"/>
  <c r="G775" s="1"/>
  <c r="G782"/>
  <c r="G781" s="1"/>
  <c r="G780" s="1"/>
  <c r="G784"/>
  <c r="G783" s="1"/>
  <c r="G770"/>
  <c r="G769" s="1"/>
  <c r="G818"/>
  <c r="G817" s="1"/>
  <c r="G816" s="1"/>
  <c r="G821"/>
  <c r="G820" s="1"/>
  <c r="G825"/>
  <c r="G824" s="1"/>
  <c r="G831"/>
  <c r="G830" s="1"/>
  <c r="G829" s="1"/>
  <c r="G834"/>
  <c r="G833" s="1"/>
  <c r="G832" s="1"/>
  <c r="G837"/>
  <c r="G836" s="1"/>
  <c r="G835" s="1"/>
  <c r="G804"/>
  <c r="G803" s="1"/>
  <c r="G808"/>
  <c r="G810"/>
  <c r="G809" s="1"/>
  <c r="G805"/>
  <c r="G828"/>
  <c r="G827" s="1"/>
  <c r="G826" s="1"/>
  <c r="G815"/>
  <c r="G814" s="1"/>
  <c r="G797"/>
  <c r="G796" s="1"/>
  <c r="G795" s="1"/>
  <c r="G794" s="1"/>
  <c r="G801"/>
  <c r="G800" s="1"/>
  <c r="G799" s="1"/>
  <c r="G798" s="1"/>
  <c r="G840"/>
  <c r="G839" s="1"/>
  <c r="G838" s="1"/>
  <c r="G853"/>
  <c r="G852" s="1"/>
  <c r="G851" s="1"/>
  <c r="G867"/>
  <c r="G866" s="1"/>
  <c r="G865" s="1"/>
  <c r="G875"/>
  <c r="G874" s="1"/>
  <c r="G873" s="1"/>
  <c r="G899"/>
  <c r="G897" s="1"/>
  <c r="G896" s="1"/>
  <c r="G904"/>
  <c r="G902" s="1"/>
  <c r="G901" s="1"/>
  <c r="G910"/>
  <c r="G909" s="1"/>
  <c r="G908" s="1"/>
  <c r="G915"/>
  <c r="G914" s="1"/>
  <c r="G913" s="1"/>
  <c r="G912" s="1"/>
  <c r="G907"/>
  <c r="G906" s="1"/>
  <c r="G905" s="1"/>
  <c r="G28"/>
  <c r="G27" s="1"/>
  <c r="G26" s="1"/>
  <c r="G31"/>
  <c r="G30" s="1"/>
  <c r="G29" s="1"/>
  <c r="G417"/>
  <c r="G415" s="1"/>
  <c r="G414" s="1"/>
  <c r="G789"/>
  <c r="G788" s="1"/>
  <c r="G787" s="1"/>
  <c r="G792"/>
  <c r="G791" s="1"/>
  <c r="G790" s="1"/>
  <c r="G399"/>
  <c r="G398" s="1"/>
  <c r="G402"/>
  <c r="G401" s="1"/>
  <c r="G1244" i="1"/>
  <c r="G1243" s="1"/>
  <c r="G951"/>
  <c r="G950" s="1"/>
  <c r="G954"/>
  <c r="G953" s="1"/>
  <c r="G957"/>
  <c r="G956" s="1"/>
  <c r="G457"/>
  <c r="G456" s="1"/>
  <c r="G454"/>
  <c r="G453" s="1"/>
  <c r="G469"/>
  <c r="G468" s="1"/>
  <c r="G463"/>
  <c r="G462" s="1"/>
  <c r="G477"/>
  <c r="G476" s="1"/>
  <c r="G475" s="1"/>
  <c r="G279"/>
  <c r="G281"/>
  <c r="G283"/>
  <c r="G131"/>
  <c r="G130" s="1"/>
  <c r="G137"/>
  <c r="G136" s="1"/>
  <c r="G146"/>
  <c r="G145" s="1"/>
  <c r="G164"/>
  <c r="G162" s="1"/>
  <c r="G160"/>
  <c r="G159" s="1"/>
  <c r="G176"/>
  <c r="G174" s="1"/>
  <c r="G180"/>
  <c r="G178" s="1"/>
  <c r="G168"/>
  <c r="G167" s="1"/>
  <c r="G171"/>
  <c r="G170" s="1"/>
  <c r="G134"/>
  <c r="G133" s="1"/>
  <c r="G143"/>
  <c r="G141" s="1"/>
  <c r="G150"/>
  <c r="G148" s="1"/>
  <c r="G157"/>
  <c r="G155" s="1"/>
  <c r="G185"/>
  <c r="G183"/>
  <c r="G188"/>
  <c r="G187" s="1"/>
  <c r="G203"/>
  <c r="G198"/>
  <c r="G200"/>
  <c r="G206"/>
  <c r="G205" s="1"/>
  <c r="G213"/>
  <c r="G216"/>
  <c r="G220"/>
  <c r="G219" s="1"/>
  <c r="G223"/>
  <c r="G222" s="1"/>
  <c r="G226"/>
  <c r="G225" s="1"/>
  <c r="G232"/>
  <c r="G231" s="1"/>
  <c r="G229"/>
  <c r="G228" s="1"/>
  <c r="G12"/>
  <c r="G11" s="1"/>
  <c r="G10" s="1"/>
  <c r="G9" s="1"/>
  <c r="G8" s="1"/>
  <c r="G390"/>
  <c r="G389" s="1"/>
  <c r="G393"/>
  <c r="G392" s="1"/>
  <c r="G435"/>
  <c r="G434" s="1"/>
  <c r="G433" s="1"/>
  <c r="G416"/>
  <c r="G415" s="1"/>
  <c r="G419"/>
  <c r="G418" s="1"/>
  <c r="G403"/>
  <c r="G402" s="1"/>
  <c r="G406"/>
  <c r="G405" s="1"/>
  <c r="G409"/>
  <c r="G408" s="1"/>
  <c r="G412"/>
  <c r="G411" s="1"/>
  <c r="G400"/>
  <c r="G399" s="1"/>
  <c r="G431"/>
  <c r="G430" s="1"/>
  <c r="G396"/>
  <c r="G395" s="1"/>
  <c r="G336"/>
  <c r="G335" s="1"/>
  <c r="G339"/>
  <c r="G338" s="1"/>
  <c r="G342"/>
  <c r="G341" s="1"/>
  <c r="G355"/>
  <c r="G354" s="1"/>
  <c r="G361"/>
  <c r="G360" s="1"/>
  <c r="G364"/>
  <c r="G363" s="1"/>
  <c r="G351"/>
  <c r="G350" s="1"/>
  <c r="G39"/>
  <c r="G38" s="1"/>
  <c r="G42"/>
  <c r="G41" s="1"/>
  <c r="G50"/>
  <c r="G47" s="1"/>
  <c r="G61"/>
  <c r="G60" s="1"/>
  <c r="G45"/>
  <c r="G44" s="1"/>
  <c r="G58"/>
  <c r="G57" s="1"/>
  <c r="G21"/>
  <c r="G20" s="1"/>
  <c r="G25"/>
  <c r="G23" s="1"/>
  <c r="G34"/>
  <c r="G33" s="1"/>
  <c r="G18"/>
  <c r="G17" s="1"/>
  <c r="G31"/>
  <c r="G30" s="1"/>
  <c r="G788"/>
  <c r="G790"/>
  <c r="G782"/>
  <c r="G781" s="1"/>
  <c r="G779"/>
  <c r="G778" s="1"/>
  <c r="G1156"/>
  <c r="G1155" s="1"/>
  <c r="G1160"/>
  <c r="G1166"/>
  <c r="G1162"/>
  <c r="G1170"/>
  <c r="G1169" s="1"/>
  <c r="G1168" s="1"/>
  <c r="G892"/>
  <c r="G891" s="1"/>
  <c r="G889"/>
  <c r="G888" s="1"/>
  <c r="G895"/>
  <c r="G894" s="1"/>
  <c r="G899"/>
  <c r="G898" s="1"/>
  <c r="G897" s="1"/>
  <c r="G907"/>
  <c r="G906" s="1"/>
  <c r="G905" s="1"/>
  <c r="G904" s="1"/>
  <c r="G313"/>
  <c r="G323"/>
  <c r="G326"/>
  <c r="G328"/>
  <c r="G592"/>
  <c r="G591" s="1"/>
  <c r="G590" s="1"/>
  <c r="G589" s="1"/>
  <c r="G588" s="1"/>
  <c r="G443"/>
  <c r="G442" s="1"/>
  <c r="G441" s="1"/>
  <c r="G439"/>
  <c r="G438" s="1"/>
  <c r="G437" s="1"/>
  <c r="G1269"/>
  <c r="G1268" s="1"/>
  <c r="G1267" s="1"/>
  <c r="G1266" s="1"/>
  <c r="G1265" s="1"/>
  <c r="G449" i="3"/>
  <c r="G448" s="1"/>
  <c r="G458"/>
  <c r="G457" s="1"/>
  <c r="G434"/>
  <c r="G433" s="1"/>
  <c r="G431"/>
  <c r="G430" s="1"/>
  <c r="G428"/>
  <c r="G427" s="1"/>
  <c r="G453"/>
  <c r="G452" s="1"/>
  <c r="G451" s="1"/>
  <c r="G550"/>
  <c r="G549" s="1"/>
  <c r="G547" s="1"/>
  <c r="G554"/>
  <c r="G553" s="1"/>
  <c r="G551" s="1"/>
  <c r="G562"/>
  <c r="G561" s="1"/>
  <c r="G560" s="1"/>
  <c r="G565"/>
  <c r="G564" s="1"/>
  <c r="G563" s="1"/>
  <c r="G570"/>
  <c r="G569" s="1"/>
  <c r="G567" s="1"/>
  <c r="G574"/>
  <c r="G573" s="1"/>
  <c r="G571" s="1"/>
  <c r="G579"/>
  <c r="G578" s="1"/>
  <c r="G577"/>
  <c r="G576" s="1"/>
  <c r="G582"/>
  <c r="G581" s="1"/>
  <c r="G580" s="1"/>
  <c r="G809" i="1"/>
  <c r="G808" s="1"/>
  <c r="G814"/>
  <c r="G831"/>
  <c r="G830" s="1"/>
  <c r="G822"/>
  <c r="G821" s="1"/>
  <c r="G825"/>
  <c r="G824" s="1"/>
  <c r="G818"/>
  <c r="G817" s="1"/>
  <c r="G816" s="1"/>
  <c r="G841"/>
  <c r="G840" s="1"/>
  <c r="G839" s="1"/>
  <c r="G846"/>
  <c r="G845" s="1"/>
  <c r="G844" s="1"/>
  <c r="G857"/>
  <c r="G856" s="1"/>
  <c r="G650"/>
  <c r="G654"/>
  <c r="G659"/>
  <c r="G657"/>
  <c r="G552"/>
  <c r="G551" s="1"/>
  <c r="G549" s="1"/>
  <c r="G548" s="1"/>
  <c r="G558"/>
  <c r="G562"/>
  <c r="G566"/>
  <c r="G579"/>
  <c r="G578" s="1"/>
  <c r="G571"/>
  <c r="G570" s="1"/>
  <c r="G586"/>
  <c r="G585" s="1"/>
  <c r="G583" s="1"/>
  <c r="G582" s="1"/>
  <c r="G581" s="1"/>
  <c r="G605"/>
  <c r="G604" s="1"/>
  <c r="G603" s="1"/>
  <c r="G602" s="1"/>
  <c r="G601" s="1"/>
  <c r="G600" s="1"/>
  <c r="G618"/>
  <c r="G617" s="1"/>
  <c r="G614"/>
  <c r="G613" s="1"/>
  <c r="G628"/>
  <c r="G627" s="1"/>
  <c r="G625" s="1"/>
  <c r="G624" s="1"/>
  <c r="F55" i="2" s="1"/>
  <c r="G622" i="1"/>
  <c r="G621" s="1"/>
  <c r="G620" s="1"/>
  <c r="F54" i="2" s="1"/>
  <c r="G598" i="1"/>
  <c r="G597" s="1"/>
  <c r="G596" s="1"/>
  <c r="G595" s="1"/>
  <c r="G594" s="1"/>
  <c r="G264"/>
  <c r="G263" s="1"/>
  <c r="G267"/>
  <c r="G266" s="1"/>
  <c r="G245"/>
  <c r="G244" s="1"/>
  <c r="G249"/>
  <c r="G248" s="1"/>
  <c r="G253"/>
  <c r="G257"/>
  <c r="G192"/>
  <c r="G191" s="1"/>
  <c r="G190" s="1"/>
  <c r="G236"/>
  <c r="G235" s="1"/>
  <c r="G234" s="1"/>
  <c r="G272"/>
  <c r="G99"/>
  <c r="G83"/>
  <c r="G85"/>
  <c r="G87"/>
  <c r="G90"/>
  <c r="G89" s="1"/>
  <c r="G108"/>
  <c r="G112"/>
  <c r="G111" s="1"/>
  <c r="G113"/>
  <c r="G72"/>
  <c r="G71" s="1"/>
  <c r="G75"/>
  <c r="G74" s="1"/>
  <c r="G97"/>
  <c r="G96" s="1"/>
  <c r="G95" s="1"/>
  <c r="G120"/>
  <c r="G117" s="1"/>
  <c r="G116" s="1"/>
  <c r="G123"/>
  <c r="G125"/>
  <c r="G65"/>
  <c r="G64" s="1"/>
  <c r="G63" s="1"/>
  <c r="G13" i="3"/>
  <c r="G12" s="1"/>
  <c r="G11" s="1"/>
  <c r="G19"/>
  <c r="G18" s="1"/>
  <c r="G17" s="1"/>
  <c r="G16"/>
  <c r="G15" s="1"/>
  <c r="G14" s="1"/>
  <c r="G25"/>
  <c r="G24" s="1"/>
  <c r="G23" s="1"/>
  <c r="H1121"/>
  <c r="G1145" i="1"/>
  <c r="G1144" s="1"/>
  <c r="G1143" s="1"/>
  <c r="G1238"/>
  <c r="G1237" s="1"/>
  <c r="G1241"/>
  <c r="G1240" s="1"/>
  <c r="G214"/>
  <c r="G217"/>
  <c r="M1035" i="3"/>
  <c r="G930" i="1"/>
  <c r="G1092"/>
  <c r="G1133"/>
  <c r="G1136"/>
  <c r="G1135" s="1"/>
  <c r="G748"/>
  <c r="G980"/>
  <c r="G979" s="1"/>
  <c r="G978" s="1"/>
  <c r="G1124"/>
  <c r="G1120"/>
  <c r="G759"/>
  <c r="G751"/>
  <c r="G719"/>
  <c r="G718" s="1"/>
  <c r="G717" s="1"/>
  <c r="G716" s="1"/>
  <c r="F15" i="2" s="1"/>
  <c r="G714" i="1"/>
  <c r="G713" s="1"/>
  <c r="G712" s="1"/>
  <c r="G711" s="1"/>
  <c r="F13" i="2" s="1"/>
  <c r="G743" i="1"/>
  <c r="G1111" i="3"/>
  <c r="G1110" s="1"/>
  <c r="G1109" s="1"/>
  <c r="G1114"/>
  <c r="G1113" s="1"/>
  <c r="G1112" s="1"/>
  <c r="G1140"/>
  <c r="H1129" s="1"/>
  <c r="G1076" i="1"/>
  <c r="G1079"/>
  <c r="G1083"/>
  <c r="G1082" s="1"/>
  <c r="G1081" s="1"/>
  <c r="G1130"/>
  <c r="G1129" s="1"/>
  <c r="G1126"/>
  <c r="G1132" s="1"/>
  <c r="G1187"/>
  <c r="G1186" s="1"/>
  <c r="G1192"/>
  <c r="G1195"/>
  <c r="G1194" s="1"/>
  <c r="G1201"/>
  <c r="G1199"/>
  <c r="G1205"/>
  <c r="G1204" s="1"/>
  <c r="G1203" s="1"/>
  <c r="G1176"/>
  <c r="G1175" s="1"/>
  <c r="G1179"/>
  <c r="G1178" s="1"/>
  <c r="G1182"/>
  <c r="G1181" s="1"/>
  <c r="G1210"/>
  <c r="G1215"/>
  <c r="G1214" s="1"/>
  <c r="G1219"/>
  <c r="G1218" s="1"/>
  <c r="G1217" s="1"/>
  <c r="G1223"/>
  <c r="G1222" s="1"/>
  <c r="G1221" s="1"/>
  <c r="G1229"/>
  <c r="G1227"/>
  <c r="G1233"/>
  <c r="G1232" s="1"/>
  <c r="G1231" s="1"/>
  <c r="G1262"/>
  <c r="G1250" s="1"/>
  <c r="G972"/>
  <c r="G971" s="1"/>
  <c r="G964"/>
  <c r="G963" s="1"/>
  <c r="G962" s="1"/>
  <c r="G975"/>
  <c r="G974" s="1"/>
  <c r="G960"/>
  <c r="G959" s="1"/>
  <c r="G992"/>
  <c r="G991" s="1"/>
  <c r="G997"/>
  <c r="G996" s="1"/>
  <c r="G1004"/>
  <c r="G1003" s="1"/>
  <c r="G1009"/>
  <c r="G1008" s="1"/>
  <c r="G1007" s="1"/>
  <c r="G1006" s="1"/>
  <c r="F47" i="2" s="1"/>
  <c r="G638" i="1"/>
  <c r="G637" s="1"/>
  <c r="G636" s="1"/>
  <c r="G635" s="1"/>
  <c r="G634" s="1"/>
  <c r="G678"/>
  <c r="G682"/>
  <c r="G686"/>
  <c r="G690"/>
  <c r="G694"/>
  <c r="G698"/>
  <c r="G709"/>
  <c r="G706" s="1"/>
  <c r="G642"/>
  <c r="G724"/>
  <c r="G723" s="1"/>
  <c r="G722" s="1"/>
  <c r="G721" s="1"/>
  <c r="F16" i="2" s="1"/>
  <c r="G746" i="1"/>
  <c r="G761"/>
  <c r="G755"/>
  <c r="G740"/>
  <c r="G739" s="1"/>
  <c r="G795"/>
  <c r="G794" s="1"/>
  <c r="G793" s="1"/>
  <c r="G772"/>
  <c r="G771" s="1"/>
  <c r="G775"/>
  <c r="G774" s="1"/>
  <c r="G854"/>
  <c r="G853" s="1"/>
  <c r="G851" s="1"/>
  <c r="G916"/>
  <c r="G915" s="1"/>
  <c r="G913"/>
  <c r="G912" s="1"/>
  <c r="G927"/>
  <c r="G925"/>
  <c r="G1015"/>
  <c r="G1014" s="1"/>
  <c r="G1018"/>
  <c r="G1017" s="1"/>
  <c r="G291"/>
  <c r="G293"/>
  <c r="G307"/>
  <c r="G306" s="1"/>
  <c r="G305" s="1"/>
  <c r="G304" s="1"/>
  <c r="G375"/>
  <c r="G374" s="1"/>
  <c r="G373" s="1"/>
  <c r="G486"/>
  <c r="G488"/>
  <c r="G491"/>
  <c r="G495"/>
  <c r="G493"/>
  <c r="G483"/>
  <c r="G482" s="1"/>
  <c r="G506"/>
  <c r="G510"/>
  <c r="G512"/>
  <c r="G502"/>
  <c r="G501" s="1"/>
  <c r="G500" s="1"/>
  <c r="G521"/>
  <c r="G520" s="1"/>
  <c r="G519" s="1"/>
  <c r="G517" s="1"/>
  <c r="G542"/>
  <c r="G541" s="1"/>
  <c r="G540" s="1"/>
  <c r="G528"/>
  <c r="G527" s="1"/>
  <c r="G538"/>
  <c r="G537" s="1"/>
  <c r="G1034"/>
  <c r="G1033" s="1"/>
  <c r="G1032" s="1"/>
  <c r="G1038"/>
  <c r="G1037" s="1"/>
  <c r="G1036" s="1"/>
  <c r="G1042"/>
  <c r="G1046"/>
  <c r="G1049"/>
  <c r="G1054"/>
  <c r="G1053" s="1"/>
  <c r="G1062"/>
  <c r="G1064"/>
  <c r="G1087" i="3"/>
  <c r="G1086" s="1"/>
  <c r="G1085"/>
  <c r="G1084" s="1"/>
  <c r="G1078"/>
  <c r="G1077" s="1"/>
  <c r="G1076" s="1"/>
  <c r="G1081"/>
  <c r="G1080" s="1"/>
  <c r="G1079" s="1"/>
  <c r="G345"/>
  <c r="G344" s="1"/>
  <c r="G343" s="1"/>
  <c r="G115"/>
  <c r="G114" s="1"/>
  <c r="G113" s="1"/>
  <c r="G112" s="1"/>
  <c r="G111"/>
  <c r="G110" s="1"/>
  <c r="G109" s="1"/>
  <c r="G108" s="1"/>
  <c r="G129"/>
  <c r="G128" s="1"/>
  <c r="G127" s="1"/>
  <c r="G202" i="1"/>
  <c r="G213" i="3"/>
  <c r="G1164" i="1"/>
  <c r="G149"/>
  <c r="G1038" i="3"/>
  <c r="G1037" s="1"/>
  <c r="G807"/>
  <c r="G998" i="1"/>
  <c r="G993"/>
  <c r="G1040" i="3"/>
  <c r="G1039" s="1"/>
  <c r="G1042"/>
  <c r="G1041" s="1"/>
  <c r="G1043"/>
  <c r="G1074"/>
  <c r="G1073" s="1"/>
  <c r="G1103"/>
  <c r="G1102" s="1"/>
  <c r="G1101" s="1"/>
  <c r="G1100"/>
  <c r="G1099" s="1"/>
  <c r="G1098" s="1"/>
  <c r="G1093"/>
  <c r="G1092" s="1"/>
  <c r="G1091" s="1"/>
  <c r="G1096"/>
  <c r="G1095" s="1"/>
  <c r="G1107"/>
  <c r="G1106" s="1"/>
  <c r="G1105" s="1"/>
  <c r="G1104" s="1"/>
  <c r="G989" i="1"/>
  <c r="G929" s="1"/>
  <c r="G987"/>
  <c r="G986" s="1"/>
  <c r="G140" i="3"/>
  <c r="G139" s="1"/>
  <c r="G297"/>
  <c r="G296" s="1"/>
  <c r="G278"/>
  <c r="G276" s="1"/>
  <c r="G299"/>
  <c r="G304"/>
  <c r="G317"/>
  <c r="G316" s="1"/>
  <c r="G720"/>
  <c r="G719" s="1"/>
  <c r="G887"/>
  <c r="G557"/>
  <c r="G555" s="1"/>
  <c r="G535" i="1"/>
  <c r="G534" s="1"/>
  <c r="G532"/>
  <c r="G531" s="1"/>
  <c r="G1167" i="3"/>
  <c r="G1166" s="1"/>
  <c r="G1148"/>
  <c r="G1147" s="1"/>
  <c r="M1055"/>
  <c r="M995"/>
  <c r="M917"/>
  <c r="I917"/>
  <c r="G885"/>
  <c r="G884"/>
  <c r="G879"/>
  <c r="G878"/>
  <c r="G877" s="1"/>
  <c r="G863"/>
  <c r="G862" s="1"/>
  <c r="G861"/>
  <c r="G859"/>
  <c r="G858"/>
  <c r="G857" s="1"/>
  <c r="G855"/>
  <c r="G854" s="1"/>
  <c r="M767"/>
  <c r="G759"/>
  <c r="G758"/>
  <c r="G757" s="1"/>
  <c r="G755"/>
  <c r="G754" s="1"/>
  <c r="G753"/>
  <c r="G751"/>
  <c r="G750"/>
  <c r="G749" s="1"/>
  <c r="G744" s="1"/>
  <c r="G747"/>
  <c r="G746"/>
  <c r="G737"/>
  <c r="G736"/>
  <c r="G734"/>
  <c r="G733"/>
  <c r="G732" s="1"/>
  <c r="G730"/>
  <c r="G729" s="1"/>
  <c r="G725"/>
  <c r="M694"/>
  <c r="M678"/>
  <c r="G661"/>
  <c r="G657"/>
  <c r="G656" s="1"/>
  <c r="G655"/>
  <c r="G650"/>
  <c r="G649" s="1"/>
  <c r="G646"/>
  <c r="G645" s="1"/>
  <c r="G644"/>
  <c r="M586"/>
  <c r="G485"/>
  <c r="G484" s="1"/>
  <c r="G483"/>
  <c r="G481"/>
  <c r="G480" s="1"/>
  <c r="G479" s="1"/>
  <c r="G477"/>
  <c r="G476" s="1"/>
  <c r="G475" s="1"/>
  <c r="M431"/>
  <c r="M430" s="1"/>
  <c r="L431"/>
  <c r="L430" s="1"/>
  <c r="K431"/>
  <c r="K430" s="1"/>
  <c r="J431"/>
  <c r="J430" s="1"/>
  <c r="I431"/>
  <c r="I430" s="1"/>
  <c r="H431"/>
  <c r="H430" s="1"/>
  <c r="M428"/>
  <c r="M427" s="1"/>
  <c r="L428"/>
  <c r="L427" s="1"/>
  <c r="K428"/>
  <c r="K427" s="1"/>
  <c r="J428"/>
  <c r="J427" s="1"/>
  <c r="I428"/>
  <c r="I427" s="1"/>
  <c r="H428"/>
  <c r="H427" s="1"/>
  <c r="M404"/>
  <c r="G314"/>
  <c r="G312"/>
  <c r="G311" s="1"/>
  <c r="G310" s="1"/>
  <c r="G286"/>
  <c r="G285" s="1"/>
  <c r="M268"/>
  <c r="L268"/>
  <c r="K268"/>
  <c r="J268"/>
  <c r="I268"/>
  <c r="H268"/>
  <c r="G125"/>
  <c r="G121"/>
  <c r="G119"/>
  <c r="M32"/>
  <c r="L32"/>
  <c r="K32"/>
  <c r="J32"/>
  <c r="I32"/>
  <c r="H32"/>
  <c r="J451" i="1"/>
  <c r="J541"/>
  <c r="K541" s="1"/>
  <c r="J457"/>
  <c r="G1272"/>
  <c r="G1271" s="1"/>
  <c r="G976"/>
  <c r="G1263"/>
  <c r="G295"/>
  <c r="I8" i="2"/>
  <c r="I20"/>
  <c r="I34"/>
  <c r="I43"/>
  <c r="G56"/>
  <c r="G644" i="1"/>
  <c r="G643" s="1"/>
  <c r="H863"/>
  <c r="M148" i="3"/>
  <c r="M426"/>
  <c r="M131"/>
  <c r="G156" i="1"/>
  <c r="G928"/>
  <c r="G697" i="3"/>
  <c r="G696" s="1"/>
  <c r="G695" s="1"/>
  <c r="G48" i="1"/>
  <c r="M71" i="3"/>
  <c r="G24" i="1"/>
  <c r="G983" i="3"/>
  <c r="H224"/>
  <c r="G219"/>
  <c r="G218" s="1"/>
  <c r="F51" i="2"/>
  <c r="F50" s="1"/>
  <c r="G713" i="3"/>
  <c r="G712" s="1"/>
  <c r="G711" s="1"/>
  <c r="G710" s="1"/>
  <c r="G820" i="1"/>
  <c r="M630" i="3"/>
  <c r="G124"/>
  <c r="G123" s="1"/>
  <c r="M94"/>
  <c r="G883"/>
  <c r="G542"/>
  <c r="G541" s="1"/>
  <c r="G969" i="1"/>
  <c r="G968" s="1"/>
  <c r="G967" s="1"/>
  <c r="G939"/>
  <c r="G938" s="1"/>
  <c r="G937" s="1"/>
  <c r="G936" s="1"/>
  <c r="G53"/>
  <c r="G52" s="1"/>
  <c r="G207" i="3"/>
  <c r="G206" s="1"/>
  <c r="G205" s="1"/>
  <c r="G384" i="1"/>
  <c r="G383" s="1"/>
  <c r="G460"/>
  <c r="G459" s="1"/>
  <c r="G319" i="3" l="1"/>
  <c r="G290"/>
  <c r="G289" s="1"/>
  <c r="G569" i="1"/>
  <c r="G398"/>
  <c r="G714" i="3"/>
  <c r="G673"/>
  <c r="G982"/>
  <c r="G416"/>
  <c r="G903"/>
  <c r="G1116"/>
  <c r="G1115" s="1"/>
  <c r="G1108" s="1"/>
  <c r="G353" i="1"/>
  <c r="G943"/>
  <c r="H875"/>
  <c r="G942"/>
  <c r="G519" i="3"/>
  <c r="G95"/>
  <c r="G94" s="1"/>
  <c r="G750" i="1"/>
  <c r="G612"/>
  <c r="G649"/>
  <c r="G249" i="3"/>
  <c r="H231" s="1"/>
  <c r="G626" i="1"/>
  <c r="G985"/>
  <c r="G1013"/>
  <c r="G1012" s="1"/>
  <c r="G924"/>
  <c r="G923" s="1"/>
  <c r="G918" s="1"/>
  <c r="G770"/>
  <c r="G693"/>
  <c r="G677"/>
  <c r="G1119"/>
  <c r="G1113"/>
  <c r="G225" i="3"/>
  <c r="G224" s="1"/>
  <c r="G742" i="1"/>
  <c r="G641" i="3"/>
  <c r="G772"/>
  <c r="G767" s="1"/>
  <c r="G974"/>
  <c r="G973" s="1"/>
  <c r="G728"/>
  <c r="G1013"/>
  <c r="G1012" s="1"/>
  <c r="G1011" s="1"/>
  <c r="G1010" s="1"/>
  <c r="M699"/>
  <c r="G397"/>
  <c r="G668"/>
  <c r="G667" s="1"/>
  <c r="G838" i="1"/>
  <c r="F23" i="2" s="1"/>
  <c r="G685" i="1"/>
  <c r="G931" i="3"/>
  <c r="G924" s="1"/>
  <c r="G84"/>
  <c r="G887" i="1"/>
  <c r="G886" s="1"/>
  <c r="H871" s="1"/>
  <c r="G37"/>
  <c r="G505"/>
  <c r="G504" s="1"/>
  <c r="G499" s="1"/>
  <c r="G497" s="1"/>
  <c r="F39" i="2" s="1"/>
  <c r="G485" i="1"/>
  <c r="G1226"/>
  <c r="G1225" s="1"/>
  <c r="G1198"/>
  <c r="G1197" s="1"/>
  <c r="G110"/>
  <c r="G105"/>
  <c r="G104" s="1"/>
  <c r="G243"/>
  <c r="G325"/>
  <c r="G312"/>
  <c r="G197"/>
  <c r="G182"/>
  <c r="G173"/>
  <c r="G278"/>
  <c r="G277" s="1"/>
  <c r="G276" s="1"/>
  <c r="G275" s="1"/>
  <c r="G284" i="3"/>
  <c r="G283" s="1"/>
  <c r="G282" s="1"/>
  <c r="G277" s="1"/>
  <c r="H158"/>
  <c r="G164"/>
  <c r="G159" s="1"/>
  <c r="G1185" i="1"/>
  <c r="G1118"/>
  <c r="G70"/>
  <c r="G69" s="1"/>
  <c r="G82"/>
  <c r="G611"/>
  <c r="G607" s="1"/>
  <c r="G568"/>
  <c r="G557"/>
  <c r="G556" s="1"/>
  <c r="G555" s="1"/>
  <c r="G554" s="1"/>
  <c r="G819" i="3"/>
  <c r="G275"/>
  <c r="G274" s="1"/>
  <c r="G273" s="1"/>
  <c r="G452" i="1"/>
  <c r="G1212"/>
  <c r="G1209" s="1"/>
  <c r="G1208" s="1"/>
  <c r="G377" i="3"/>
  <c r="G376" s="1"/>
  <c r="G375" s="1"/>
  <c r="G374" s="1"/>
  <c r="F19" i="2"/>
  <c r="F18" s="1"/>
  <c r="G852" i="1"/>
  <c r="G850" s="1"/>
  <c r="F25" i="2" s="1"/>
  <c r="G584" i="1"/>
  <c r="G681" i="3"/>
  <c r="G680" s="1"/>
  <c r="G898"/>
  <c r="G142" i="1"/>
  <c r="G1067"/>
  <c r="G1066" s="1"/>
  <c r="G1061"/>
  <c r="G290"/>
  <c r="G289" s="1"/>
  <c r="G911"/>
  <c r="G910" s="1"/>
  <c r="G1088"/>
  <c r="G1087" s="1"/>
  <c r="G1085"/>
  <c r="G1078" s="1"/>
  <c r="G516" i="3"/>
  <c r="G1236" i="1"/>
  <c r="G122"/>
  <c r="G115" s="1"/>
  <c r="G102" s="1"/>
  <c r="G1159"/>
  <c r="G1158" s="1"/>
  <c r="G387"/>
  <c r="G386" s="1"/>
  <c r="G379" s="1"/>
  <c r="G196"/>
  <c r="G166"/>
  <c r="G1101"/>
  <c r="G1095" s="1"/>
  <c r="G1094" s="1"/>
  <c r="G16"/>
  <c r="G544" i="3"/>
  <c r="G536" s="1"/>
  <c r="G365"/>
  <c r="G346" i="1"/>
  <c r="G345" s="1"/>
  <c r="G131" i="3"/>
  <c r="G59"/>
  <c r="G186"/>
  <c r="G358"/>
  <c r="G802"/>
  <c r="G1144"/>
  <c r="M1143" s="1"/>
  <c r="G1055"/>
  <c r="G1036"/>
  <c r="G1035" s="1"/>
  <c r="G613"/>
  <c r="G614"/>
  <c r="G631"/>
  <c r="G575"/>
  <c r="G566"/>
  <c r="G10"/>
  <c r="G701"/>
  <c r="G700" s="1"/>
  <c r="G89"/>
  <c r="G194"/>
  <c r="G193" s="1"/>
  <c r="G177"/>
  <c r="G176" s="1"/>
  <c r="G951"/>
  <c r="G946"/>
  <c r="G1083"/>
  <c r="G1082" s="1"/>
  <c r="G1072" s="1"/>
  <c r="G604"/>
  <c r="G590"/>
  <c r="G54"/>
  <c r="G1002"/>
  <c r="G995" s="1"/>
  <c r="G941"/>
  <c r="G211"/>
  <c r="F44" i="2"/>
  <c r="G1011" i="1"/>
  <c r="F49" i="2"/>
  <c r="F48" s="1"/>
  <c r="H48" s="1"/>
  <c r="F9"/>
  <c r="G1249" i="1"/>
  <c r="F33" i="2"/>
  <c r="F32" s="1"/>
  <c r="H32" s="1"/>
  <c r="G666" i="3"/>
  <c r="G404"/>
  <c r="G1120"/>
  <c r="H241"/>
  <c r="G1041" i="1"/>
  <c r="G1040" s="1"/>
  <c r="G1031" s="1"/>
  <c r="G1030" s="1"/>
  <c r="G526"/>
  <c r="G525" s="1"/>
  <c r="G524" s="1"/>
  <c r="G490"/>
  <c r="G481" s="1"/>
  <c r="G480" s="1"/>
  <c r="G479" s="1"/>
  <c r="G1174"/>
  <c r="G1173" s="1"/>
  <c r="F29" i="2" s="1"/>
  <c r="G559" i="3"/>
  <c r="G414" i="1"/>
  <c r="G786" i="3"/>
  <c r="G463"/>
  <c r="G379"/>
  <c r="G378" s="1"/>
  <c r="G47"/>
  <c r="G1133"/>
  <c r="G862" i="1"/>
  <c r="G503" i="3"/>
  <c r="G504"/>
  <c r="G512"/>
  <c r="G1128" i="1"/>
  <c r="G309" i="3"/>
  <c r="G1090"/>
  <c r="G252" i="1"/>
  <c r="G251" s="1"/>
  <c r="G72" i="3"/>
  <c r="G149"/>
  <c r="G879" i="1"/>
  <c r="G850" i="3"/>
  <c r="G550" i="1"/>
  <c r="G1001"/>
  <c r="G1000" s="1"/>
  <c r="G983" s="1"/>
  <c r="G982" s="1"/>
  <c r="G763"/>
  <c r="G758" s="1"/>
  <c r="G93"/>
  <c r="G92" s="1"/>
  <c r="G836"/>
  <c r="G835" s="1"/>
  <c r="G834" s="1"/>
  <c r="G833" s="1"/>
  <c r="F22" i="2" s="1"/>
  <c r="G812" i="1"/>
  <c r="G811" s="1"/>
  <c r="G270"/>
  <c r="G269" s="1"/>
  <c r="G262" s="1"/>
  <c r="G261" s="1"/>
  <c r="G785"/>
  <c r="G784" s="1"/>
  <c r="G777" s="1"/>
  <c r="G1184" l="1"/>
  <c r="F45" i="2"/>
  <c r="G129" i="1"/>
  <c r="G128" s="1"/>
  <c r="G648"/>
  <c r="G647" s="1"/>
  <c r="G641" s="1"/>
  <c r="G288"/>
  <c r="G287" s="1"/>
  <c r="G923" i="3"/>
  <c r="G917" s="1"/>
  <c r="G269"/>
  <c r="G268" s="1"/>
  <c r="G727" i="1"/>
  <c r="G334"/>
  <c r="G333" s="1"/>
  <c r="F35" i="2" s="1"/>
  <c r="G964" i="3"/>
  <c r="G242" i="1"/>
  <c r="F42" i="2" s="1"/>
  <c r="G909" i="1"/>
  <c r="G15"/>
  <c r="G32" i="3"/>
  <c r="G807" i="1"/>
  <c r="G806" s="1"/>
  <c r="G726"/>
  <c r="F17" i="2" s="1"/>
  <c r="G451" i="1"/>
  <c r="G449" s="1"/>
  <c r="G793" i="3"/>
  <c r="G1147" i="1"/>
  <c r="H1118" s="1"/>
  <c r="G610"/>
  <c r="F53" i="2" s="1"/>
  <c r="F52" s="1"/>
  <c r="G311" i="1"/>
  <c r="G310" s="1"/>
  <c r="G309" s="1"/>
  <c r="G586" i="3"/>
  <c r="G71"/>
  <c r="G182"/>
  <c r="G103" i="1"/>
  <c r="G81" s="1"/>
  <c r="G935"/>
  <c r="G158" i="3"/>
  <c r="F41" i="2"/>
  <c r="F30"/>
  <c r="G1060" i="1"/>
  <c r="G1059" s="1"/>
  <c r="G1058" s="1"/>
  <c r="G547"/>
  <c r="G631" s="1"/>
  <c r="G1075"/>
  <c r="G1074" s="1"/>
  <c r="G1073" s="1"/>
  <c r="G1072" s="1"/>
  <c r="G1071" s="1"/>
  <c r="G378"/>
  <c r="G377" s="1"/>
  <c r="G1207"/>
  <c r="F31" i="2" s="1"/>
  <c r="H1074" i="1"/>
  <c r="G630" i="3"/>
  <c r="G699"/>
  <c r="G260" i="1"/>
  <c r="F46" i="2"/>
  <c r="G514" i="1"/>
  <c r="F10" i="2"/>
  <c r="G859" i="1"/>
  <c r="G426" i="3"/>
  <c r="G1117"/>
  <c r="G1068" s="1"/>
  <c r="G68" i="1" l="1"/>
  <c r="G77"/>
  <c r="G916" i="3"/>
  <c r="G330" i="1"/>
  <c r="F11" i="2"/>
  <c r="F40"/>
  <c r="H40" s="1"/>
  <c r="G127" i="1"/>
  <c r="F37" i="2"/>
  <c r="F27"/>
  <c r="F21"/>
  <c r="F20" s="1"/>
  <c r="H20" s="1"/>
  <c r="G805" i="1"/>
  <c r="G157" i="3"/>
  <c r="G156" s="1"/>
  <c r="G148" s="1"/>
  <c r="G8" s="1"/>
  <c r="G1172" s="1"/>
  <c r="G332" i="1"/>
  <c r="G545" s="1"/>
  <c r="K545" s="1"/>
  <c r="G1057"/>
  <c r="F14" i="2" s="1"/>
  <c r="F8" s="1"/>
  <c r="G1029" i="1"/>
  <c r="G1069" s="1"/>
  <c r="F28" i="2"/>
  <c r="H28" s="1"/>
  <c r="H404" i="3"/>
  <c r="F43" i="2"/>
  <c r="H43" s="1"/>
  <c r="G14" i="1"/>
  <c r="F38" i="2"/>
  <c r="F36"/>
  <c r="G1172" i="1"/>
  <c r="G1274" s="1"/>
  <c r="G633"/>
  <c r="F26" i="2"/>
  <c r="F24" s="1"/>
  <c r="H24" s="1"/>
  <c r="G849" i="1"/>
  <c r="G285" l="1"/>
  <c r="F34" i="2"/>
  <c r="H34" s="1"/>
  <c r="G1027" i="1"/>
  <c r="G1275" l="1"/>
  <c r="F56" i="2"/>
  <c r="G1177" i="3" l="1"/>
  <c r="H56" i="2"/>
  <c r="I1277" i="1" s="1"/>
  <c r="F58" i="2"/>
</calcChain>
</file>

<file path=xl/sharedStrings.xml><?xml version="1.0" encoding="utf-8"?>
<sst xmlns="http://schemas.openxmlformats.org/spreadsheetml/2006/main" count="10808" uniqueCount="843">
  <si>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</si>
  <si>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</si>
  <si>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</si>
  <si>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</si>
  <si>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</si>
  <si>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</si>
  <si>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</si>
  <si>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</si>
  <si>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</si>
  <si>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</si>
  <si>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</si>
  <si>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</si>
  <si>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</si>
  <si>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</si>
  <si>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</si>
  <si>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</si>
  <si>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</si>
  <si>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</si>
  <si>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</si>
  <si>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</si>
  <si>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</si>
  <si>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</si>
  <si>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</si>
  <si>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</si>
  <si>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</si>
  <si>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</si>
  <si>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</si>
  <si>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</si>
  <si>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</si>
  <si>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</si>
  <si>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</si>
  <si>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</si>
  <si>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</si>
  <si>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</si>
  <si>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</si>
  <si>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</si>
  <si>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</si>
  <si>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</si>
  <si>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</si>
  <si>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</si>
  <si>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</si>
  <si>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</si>
  <si>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</si>
  <si>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</si>
  <si>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</si>
  <si>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</si>
  <si>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</si>
  <si>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</si>
  <si>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</si>
  <si>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</si>
  <si>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</si>
  <si>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</si>
  <si>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</si>
  <si>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</si>
  <si>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</si>
  <si>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</si>
  <si>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</si>
  <si>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</si>
  <si>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</si>
  <si>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</si>
  <si>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</si>
  <si>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</si>
  <si>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</si>
  <si>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</si>
  <si>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</si>
  <si>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</si>
  <si>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</si>
  <si>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</si>
  <si>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</si>
  <si>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</si>
  <si>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</si>
  <si>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</si>
  <si>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</si>
  <si>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</si>
  <si>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</si>
  <si>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</si>
  <si>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</si>
  <si>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</si>
  <si>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</si>
  <si>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</si>
  <si>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</si>
  <si>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</si>
  <si>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</si>
  <si>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</si>
  <si>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</si>
  <si>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</si>
  <si>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</si>
  <si>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</si>
  <si>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</si>
  <si>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</si>
  <si>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</si>
  <si>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</si>
  <si>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</si>
  <si>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</si>
  <si>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</si>
  <si>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</si>
  <si>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</si>
  <si>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</si>
  <si>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</si>
  <si>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</si>
  <si>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</si>
  <si>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</si>
  <si>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</si>
  <si>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</si>
  <si>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</si>
  <si>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</si>
  <si>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</si>
  <si>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</si>
  <si>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</si>
  <si>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</si>
  <si>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</si>
  <si>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</si>
  <si>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</si>
  <si>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</si>
  <si>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</si>
  <si>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</si>
  <si>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</si>
  <si>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</si>
  <si>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</si>
  <si>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</si>
  <si>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</si>
  <si>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</si>
  <si>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</si>
  <si>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</si>
  <si>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</si>
  <si>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</si>
  <si>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</si>
  <si>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</si>
  <si>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</si>
  <si>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</si>
  <si>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</si>
  <si>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</si>
  <si>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</si>
  <si>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</si>
  <si>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</si>
  <si>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</si>
  <si>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</si>
  <si>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</si>
  <si>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</si>
  <si>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</si>
  <si>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</si>
  <si>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</si>
  <si>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</si>
  <si>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</si>
  <si>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</si>
  <si>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</si>
  <si>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</si>
  <si>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</si>
  <si>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</si>
  <si>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</si>
  <si>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</si>
  <si>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</si>
  <si>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</si>
  <si>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</si>
  <si>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</si>
  <si>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</si>
  <si>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</si>
  <si>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</si>
  <si>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</si>
  <si>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</si>
  <si>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</si>
  <si>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</si>
  <si>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</si>
  <si>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</si>
  <si>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</si>
  <si>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</si>
  <si>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</si>
  <si>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</si>
  <si>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</si>
  <si>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</si>
  <si>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</si>
  <si>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</si>
  <si>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</si>
  <si>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</si>
  <si>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</si>
  <si>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</si>
  <si>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</si>
  <si>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</si>
  <si>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</si>
  <si>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</si>
  <si>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</si>
  <si>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</si>
  <si>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</si>
  <si>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</si>
  <si>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</si>
  <si>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</si>
  <si>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</si>
  <si>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</si>
  <si>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</si>
  <si>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</si>
  <si>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</si>
  <si>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</si>
  <si>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</si>
  <si>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</si>
  <si>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</si>
  <si>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</si>
  <si>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</si>
  <si>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</si>
  <si>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</si>
  <si>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</si>
  <si>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</si>
  <si>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</si>
  <si>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</si>
  <si>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</si>
  <si>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</si>
  <si>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</si>
  <si>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</si>
  <si>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</si>
  <si>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</si>
  <si>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</si>
  <si>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</si>
  <si>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</si>
  <si>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</si>
  <si>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</si>
  <si>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</si>
  <si>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</si>
  <si>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</si>
  <si>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</si>
  <si>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</si>
  <si>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</si>
  <si>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</si>
  <si>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</si>
  <si>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</si>
  <si>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</si>
  <si>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</si>
  <si>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</si>
  <si>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</si>
  <si>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</si>
  <si>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</si>
  <si>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</si>
  <si>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</si>
  <si>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</si>
  <si>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</si>
  <si>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</si>
  <si>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</si>
  <si>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</si>
  <si>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</si>
  <si>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</si>
  <si>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</si>
  <si>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</si>
  <si>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</si>
  <si>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</si>
  <si>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</si>
  <si>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</si>
  <si>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</si>
  <si>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</si>
  <si>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</si>
  <si>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</si>
  <si>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</si>
  <si>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</si>
  <si>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</si>
  <si>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</si>
  <si>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</si>
  <si>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</si>
  <si>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</si>
  <si>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</si>
  <si>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</si>
  <si>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</si>
  <si>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</si>
  <si>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</si>
  <si>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</si>
  <si>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</si>
  <si>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</si>
  <si>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</si>
  <si>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</si>
  <si>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</si>
  <si>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</si>
  <si>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</si>
  <si>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</si>
  <si>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</si>
  <si>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</si>
  <si>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</si>
  <si>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</si>
  <si>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</si>
  <si>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</si>
  <si>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</si>
  <si>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</si>
  <si>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</si>
  <si>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</si>
  <si>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</si>
  <si>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</si>
  <si>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</si>
  <si>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</si>
  <si>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</si>
  <si>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</si>
  <si>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</si>
  <si>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</si>
  <si>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</si>
  <si>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</si>
  <si>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</si>
  <si>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</si>
  <si>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</si>
  <si>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</si>
  <si>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19 3 06 78010</t>
  </si>
  <si>
    <t>08 1 01 78620</t>
  </si>
  <si>
    <t>08 4 01 78390</t>
  </si>
  <si>
    <t>81 1 04 78670</t>
  </si>
  <si>
    <t>81 2 01 78710</t>
  </si>
  <si>
    <t>81 2 12 78660</t>
  </si>
  <si>
    <t>23 2 14 R0820</t>
  </si>
  <si>
    <t>12 1 04 78240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</si>
  <si>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</si>
  <si>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</si>
  <si>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</si>
  <si>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</si>
  <si>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</si>
  <si>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</si>
  <si>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</si>
  <si>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</si>
  <si>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</si>
  <si>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</si>
  <si>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</si>
  <si>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</si>
  <si>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</si>
  <si>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</si>
  <si>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</si>
  <si>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</si>
  <si>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</si>
  <si>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</si>
  <si>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</si>
  <si>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</si>
  <si>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</si>
  <si>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</si>
  <si>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</si>
  <si>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</si>
  <si>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</si>
  <si>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</si>
  <si>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</si>
  <si>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</si>
  <si>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</si>
  <si>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</si>
  <si>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</si>
  <si>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</si>
  <si>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</si>
  <si>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</si>
  <si>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</si>
  <si>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</si>
  <si>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</si>
  <si>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</si>
  <si>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</si>
  <si>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</si>
  <si>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</si>
  <si>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</si>
  <si>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</si>
  <si>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</si>
  <si>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</si>
  <si>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</si>
  <si>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</si>
  <si>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</si>
  <si>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</si>
  <si>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</si>
  <si>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</si>
  <si>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</si>
  <si>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</si>
  <si>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</si>
  <si>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</si>
  <si>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</si>
  <si>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</si>
  <si>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</si>
  <si>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</si>
  <si>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</si>
  <si>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</si>
  <si>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</si>
  <si>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</si>
  <si>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</si>
  <si>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</si>
  <si>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</si>
  <si>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</si>
  <si>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</si>
  <si>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</si>
  <si>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</si>
  <si>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</si>
  <si>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</si>
  <si>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</si>
  <si>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</si>
  <si>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</si>
  <si>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</si>
  <si>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</si>
  <si>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</si>
  <si>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</si>
  <si>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</si>
  <si>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</si>
  <si>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</si>
  <si>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</si>
  <si>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</si>
  <si>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</si>
  <si>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</si>
  <si>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</si>
  <si>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</si>
  <si>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</si>
  <si>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</si>
  <si>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</si>
  <si>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</si>
  <si>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</si>
  <si>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</si>
  <si>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</si>
  <si>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</si>
  <si>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</si>
  <si>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</si>
  <si>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</si>
  <si>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</si>
  <si>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</si>
  <si>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</si>
  <si>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</si>
  <si>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</si>
  <si>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</si>
  <si>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</si>
  <si>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</si>
  <si>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</si>
  <si>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</si>
  <si>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</si>
  <si>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</si>
  <si>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</si>
  <si>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</si>
  <si>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</si>
  <si>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</si>
  <si>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</si>
  <si>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</si>
  <si>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</si>
  <si>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</si>
  <si>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</si>
  <si>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</si>
  <si>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</si>
  <si>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</si>
  <si>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</si>
  <si>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</si>
  <si>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</si>
  <si>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</si>
  <si>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</si>
  <si>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</si>
  <si>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</si>
  <si>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</si>
  <si>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</si>
  <si>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</si>
  <si>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</si>
  <si>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</si>
  <si>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</si>
  <si>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</si>
  <si>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</si>
  <si>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</si>
  <si>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</si>
  <si>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</si>
  <si>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</si>
  <si>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</si>
  <si>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</si>
  <si>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</si>
  <si>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</si>
  <si>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</si>
  <si>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</si>
  <si>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</si>
  <si>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</si>
  <si>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</si>
  <si>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</si>
  <si>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</si>
  <si>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</si>
  <si>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</si>
  <si>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</si>
  <si>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</si>
  <si>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</si>
  <si>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</si>
  <si>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</si>
  <si>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</si>
  <si>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</si>
  <si>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Формирование доступной среды для инвалидов в муниципальных районах и городских округах Архангельской области</t>
  </si>
  <si>
    <t>17 8 01 78460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</si>
  <si>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</si>
  <si>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</si>
  <si>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</si>
  <si>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</si>
  <si>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</si>
  <si>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</si>
  <si>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</si>
  <si>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</si>
  <si>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</si>
  <si>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</si>
  <si>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</si>
  <si>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</si>
  <si>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</si>
  <si>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</si>
  <si>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</si>
  <si>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</si>
  <si>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</si>
  <si>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</si>
  <si>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</si>
  <si>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</si>
  <si>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</si>
  <si>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</si>
  <si>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</si>
  <si>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</si>
  <si>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</si>
  <si>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</si>
  <si>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</si>
  <si>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</si>
  <si>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</si>
  <si>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</si>
  <si>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</si>
  <si>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</si>
  <si>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</si>
  <si>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</si>
  <si>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</si>
  <si>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</si>
  <si>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</si>
  <si>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</si>
  <si>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</si>
  <si>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</si>
  <si>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</si>
  <si>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</si>
  <si>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</si>
  <si>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</si>
  <si>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</si>
  <si>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</si>
  <si>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</si>
  <si>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</si>
  <si>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</si>
  <si>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</si>
  <si>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</si>
  <si>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</si>
  <si>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</si>
  <si>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</si>
  <si>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</si>
  <si>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</si>
  <si>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</si>
  <si>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</si>
  <si>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</si>
  <si>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</si>
  <si>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</si>
  <si>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</si>
  <si>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</si>
  <si>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</si>
  <si>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</si>
  <si>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</si>
  <si>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</si>
  <si>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</si>
  <si>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</si>
  <si>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</si>
  <si>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</si>
  <si>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</si>
  <si>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</si>
  <si>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</si>
  <si>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</si>
  <si>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</si>
  <si>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</si>
  <si>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</si>
  <si>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</si>
  <si>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</si>
  <si>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</si>
  <si>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</si>
  <si>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</si>
  <si>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</si>
  <si>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</si>
  <si>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</si>
  <si>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</si>
  <si>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</si>
  <si>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</si>
  <si>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</si>
  <si>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</si>
  <si>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</si>
  <si>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</si>
  <si>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</si>
  <si>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</si>
  <si>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</si>
  <si>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</si>
  <si>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</si>
  <si>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</si>
  <si>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</si>
  <si>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</si>
  <si>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</si>
  <si>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</si>
  <si>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</si>
  <si>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</si>
  <si>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</si>
  <si>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</si>
  <si>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</si>
  <si>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</si>
  <si>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</si>
  <si>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</si>
  <si>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</si>
  <si>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</si>
  <si>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</si>
  <si>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</si>
  <si>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</si>
  <si>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</si>
  <si>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</si>
  <si>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</si>
  <si>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</si>
  <si>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</si>
  <si>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</si>
  <si>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</si>
  <si>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</si>
  <si>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</si>
  <si>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</si>
  <si>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</si>
  <si>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</si>
  <si>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</si>
  <si>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</si>
  <si>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</si>
  <si>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</si>
  <si>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</si>
  <si>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</si>
  <si>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</si>
  <si>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</si>
  <si>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</si>
  <si>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</si>
  <si>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</si>
  <si>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</si>
  <si>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</si>
  <si>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</si>
  <si>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</si>
  <si>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</si>
  <si>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</si>
  <si>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</si>
  <si>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</si>
  <si>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</si>
  <si>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</si>
  <si>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</si>
  <si>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</si>
  <si>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</si>
  <si>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</si>
  <si>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</si>
  <si>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</si>
  <si>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</si>
  <si>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</si>
  <si>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</si>
  <si>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</si>
  <si>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</si>
  <si>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</si>
  <si>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</si>
  <si>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</si>
  <si>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</si>
  <si>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</si>
  <si>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</si>
  <si>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</si>
  <si>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</si>
  <si>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</si>
  <si>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</si>
  <si>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</si>
  <si>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</si>
  <si>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</si>
  <si>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</si>
  <si>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</si>
  <si>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</si>
  <si>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</si>
  <si>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</si>
  <si>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</si>
  <si>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</si>
  <si>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</si>
  <si>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</si>
  <si>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</si>
  <si>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</si>
  <si>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</si>
  <si>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</si>
  <si>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</si>
  <si>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</si>
  <si>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</si>
  <si>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</si>
  <si>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</si>
  <si>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</si>
  <si>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</si>
  <si>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</si>
  <si>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</si>
  <si>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</si>
  <si>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</si>
  <si>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</si>
  <si>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</si>
  <si>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</si>
  <si>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</si>
  <si>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</si>
  <si>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</si>
  <si>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</si>
  <si>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</si>
  <si>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</si>
  <si>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</si>
  <si>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</si>
  <si>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</si>
  <si>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</si>
  <si>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</si>
  <si>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</si>
  <si>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</si>
  <si>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</si>
  <si>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</si>
  <si>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</si>
  <si>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</si>
  <si>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</si>
  <si>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</si>
  <si>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</si>
  <si>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</si>
  <si>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</si>
  <si>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</si>
  <si>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</si>
  <si>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</si>
  <si>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</si>
  <si>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</si>
  <si>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</si>
  <si>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</si>
  <si>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</si>
  <si>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</si>
  <si>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</si>
  <si>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</si>
  <si>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</si>
  <si>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</si>
  <si>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</si>
  <si>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</si>
  <si>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</si>
  <si>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</si>
  <si>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</si>
  <si>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</si>
  <si>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</si>
  <si>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</si>
  <si>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</si>
  <si>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</si>
  <si>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</si>
  <si>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</si>
  <si>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</si>
  <si>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</si>
  <si>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</si>
  <si>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</si>
  <si>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</si>
  <si>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</si>
  <si>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</si>
  <si>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</si>
  <si>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</si>
  <si>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</si>
  <si>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</si>
  <si>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</si>
  <si>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</si>
  <si>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</si>
  <si>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</si>
  <si>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</si>
  <si>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</si>
  <si>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</si>
  <si>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</si>
  <si>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</si>
  <si>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</si>
  <si>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</si>
  <si>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</si>
  <si>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</si>
  <si>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</si>
  <si>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</si>
  <si>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</si>
  <si>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</si>
  <si>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</si>
  <si>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</si>
  <si>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</si>
  <si>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</si>
  <si>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</si>
  <si>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</si>
  <si>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</si>
  <si>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</si>
  <si>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</si>
  <si>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</si>
  <si>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</si>
  <si>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</si>
  <si>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</si>
  <si>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</si>
  <si>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</si>
  <si>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</si>
  <si>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</si>
  <si>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</si>
  <si>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</si>
  <si>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</si>
  <si>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</si>
  <si>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</si>
  <si>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</si>
  <si>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</si>
  <si>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</si>
  <si>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</si>
  <si>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</si>
  <si>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</si>
  <si>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</si>
  <si>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</si>
  <si>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</si>
  <si>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</si>
  <si>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</si>
  <si>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</si>
  <si>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</si>
  <si>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</si>
  <si>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</si>
  <si>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</si>
  <si>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</si>
  <si>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</si>
  <si>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</si>
  <si>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</si>
  <si>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</si>
  <si>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</si>
  <si>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Заключение специализированной организации по признанию домов аварийными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</si>
  <si>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</si>
  <si>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</si>
  <si>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</si>
  <si>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 годы"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</si>
  <si>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</si>
  <si>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</si>
  <si>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</si>
  <si>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</si>
  <si>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</si>
  <si>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</si>
  <si>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</si>
  <si>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Приобретение автобуса</t>
  </si>
  <si>
    <t>08 2 00 80222</t>
  </si>
  <si>
    <t>08 2 00 80223</t>
  </si>
  <si>
    <t>Футбольное поле</t>
  </si>
  <si>
    <t>Грантовая поддержка местных инициативных граждан проживающих в сельской местности</t>
  </si>
  <si>
    <t xml:space="preserve">86 0 00 81110 </t>
  </si>
  <si>
    <t xml:space="preserve">86 0 00 00000 </t>
  </si>
  <si>
    <t>Единая субвенция местным бюджетам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</si>
  <si>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</si>
  <si>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</si>
  <si>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</si>
  <si>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</si>
  <si>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</si>
  <si>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</si>
  <si>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</si>
  <si>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</si>
  <si>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</si>
  <si>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</si>
  <si>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2020 год</t>
  </si>
  <si>
    <t>2021 год</t>
  </si>
  <si>
    <t>Муниципальная программа "Развитие образования Устьянского района на 2017-2021 годы"</t>
  </si>
  <si>
    <t>08 1 00 88240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</si>
  <si>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2019-2021 года"</t>
  </si>
  <si>
    <t>Муниципальная программа "Развитие транспортной системы Устьянского района на 2019-2021 годы"</t>
  </si>
  <si>
    <t>Муниципальная программа "Развитие  культуры Устьянского  района на 2019-2024 годы"</t>
  </si>
  <si>
    <t>Муниципальная программа "Доступная среда для инвалидов в Устьянском районе на 2019 - 2021 годы"</t>
  </si>
  <si>
    <t>Муниципальная программа "Социальная поддержка граждан в Устьянском районе на 2019-2021 годы"</t>
  </si>
  <si>
    <t xml:space="preserve">Распределение бюджетных ассигнований муниципального образования "Устьянский муниципальный район" на плановый период 2020 и 2021 годов по разделам и подразделам классификации расходов бюджетов </t>
  </si>
  <si>
    <t>Ведомственная структура расходов бюджета муниципального образования "Устьянский муниципальный район" на плановый период 2020 и 2021 годов</t>
  </si>
  <si>
    <t>Муниципальная программа "Обеспечение жильем молодых семей на 2014 - 2020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</si>
  <si>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</si>
  <si>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</si>
  <si>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</si>
  <si>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</si>
  <si>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</si>
  <si>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"Управление муниципальными финансами и муниципальным долгом Устьянского района 2018 – 2021 годы"</t>
  </si>
  <si>
    <t>96 0 00 80010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</si>
  <si>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</si>
  <si>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</si>
  <si>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</si>
  <si>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№9</t>
  </si>
  <si>
    <t>Приложение № 11</t>
  </si>
  <si>
    <t>Приложение №13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</si>
  <si>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 непрограммных направлений деятельности   на плановый период 2020 и 2021 годов</t>
  </si>
  <si>
    <t>к  решению сессии шестого созыва Собрания депутатов №49 от 21   декабря 2018г.</t>
  </si>
  <si>
    <t>к  решению сессии шестого созыва Собрания депутатов №49 от  21 декабря 2018г.</t>
  </si>
  <si>
    <t>к  решению сессии шестого созыва Собрания депутатов № 49 от 21   декабря 2018г.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</si>
</sst>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13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6" fillId="0" borderId="0" xfId="0" applyFont="1" applyFill="1"/>
    <xf numFmtId="49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/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24" fillId="0" borderId="0" xfId="0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8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20" fillId="0" borderId="1" xfId="0" applyNumberFormat="1" applyFont="1" applyFill="1" applyBorder="1"/>
    <xf numFmtId="0" fontId="20" fillId="0" borderId="1" xfId="0" applyFont="1" applyFill="1" applyBorder="1"/>
    <xf numFmtId="4" fontId="12" fillId="0" borderId="1" xfId="0" applyNumberFormat="1" applyFont="1" applyFill="1" applyBorder="1"/>
    <xf numFmtId="0" fontId="12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4" fontId="13" fillId="0" borderId="1" xfId="0" applyNumberFormat="1" applyFont="1" applyFill="1" applyBorder="1"/>
    <xf numFmtId="0" fontId="13" fillId="0" borderId="1" xfId="0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4" fontId="7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wrapText="1"/>
    </xf>
    <xf numFmtId="4" fontId="26" fillId="0" borderId="1" xfId="0" applyNumberFormat="1" applyFont="1" applyFill="1" applyBorder="1"/>
    <xf numFmtId="0" fontId="26" fillId="0" borderId="1" xfId="0" applyFont="1" applyFill="1" applyBorder="1"/>
    <xf numFmtId="4" fontId="10" fillId="0" borderId="1" xfId="0" applyNumberFormat="1" applyFont="1" applyFill="1" applyBorder="1"/>
    <xf numFmtId="0" fontId="10" fillId="0" borderId="1" xfId="0" applyFont="1" applyFill="1" applyBorder="1"/>
    <xf numFmtId="4" fontId="24" fillId="0" borderId="1" xfId="0" applyNumberFormat="1" applyFont="1" applyFill="1" applyBorder="1"/>
    <xf numFmtId="0" fontId="24" fillId="0" borderId="1" xfId="0" applyFont="1" applyFill="1" applyBorder="1"/>
    <xf numFmtId="49" fontId="10" fillId="0" borderId="1" xfId="0" applyNumberFormat="1" applyFont="1" applyFill="1" applyBorder="1"/>
    <xf numFmtId="49" fontId="0" fillId="0" borderId="1" xfId="0" applyNumberFormat="1" applyFill="1" applyBorder="1"/>
    <xf numFmtId="4" fontId="14" fillId="0" borderId="1" xfId="0" applyNumberFormat="1" applyFont="1" applyFill="1" applyBorder="1"/>
    <xf numFmtId="0" fontId="14" fillId="0" borderId="1" xfId="0" applyFont="1" applyFill="1" applyBorder="1"/>
    <xf numFmtId="4" fontId="16" fillId="0" borderId="1" xfId="0" applyNumberFormat="1" applyFont="1" applyFill="1" applyBorder="1"/>
    <xf numFmtId="0" fontId="16" fillId="0" borderId="1" xfId="0" applyFont="1" applyFill="1" applyBorder="1"/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7" fillId="0" borderId="0" xfId="0" applyFont="1" applyFill="1" applyAlignment="1">
      <alignment wrapText="1"/>
    </xf>
    <xf numFmtId="4" fontId="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49" fontId="24" fillId="0" borderId="1" xfId="0" applyNumberFormat="1" applyFont="1" applyFill="1" applyBorder="1"/>
    <xf numFmtId="49" fontId="24" fillId="0" borderId="0" xfId="0" applyNumberFormat="1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/>
    <xf numFmtId="0" fontId="21" fillId="0" borderId="0" xfId="0" applyFont="1" applyFill="1"/>
    <xf numFmtId="4" fontId="21" fillId="0" borderId="1" xfId="0" applyNumberFormat="1" applyFont="1" applyFill="1" applyBorder="1"/>
    <xf numFmtId="0" fontId="27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8"/>
  <sheetViews>
    <sheetView workbookViewId="0">
      <selection activeCell="B10" sqref="B10"/>
    </sheetView>
  </sheetViews>
  <sheetFormatPr defaultRowHeight="12.75"/>
  <cols>
    <col min="1" max="1" width="1.85546875" style="79" customWidth="1"/>
    <col min="2" max="2" width="49" style="79" customWidth="1"/>
    <col min="3" max="3" width="6.85546875" style="82" hidden="1" customWidth="1"/>
    <col min="4" max="4" width="6.5703125" style="82" customWidth="1"/>
    <col min="5" max="5" width="8" style="82" customWidth="1"/>
    <col min="6" max="6" width="22.140625" style="81" customWidth="1"/>
    <col min="7" max="7" width="15.7109375" style="80" hidden="1" customWidth="1"/>
    <col min="8" max="8" width="18.7109375" style="79" hidden="1" customWidth="1"/>
    <col min="9" max="9" width="17" style="79" hidden="1" customWidth="1"/>
    <col min="10" max="10" width="22.140625" style="81" customWidth="1"/>
    <col min="11" max="11" width="24.85546875" style="80" customWidth="1"/>
    <col min="12" max="16384" width="9.140625" style="79"/>
  </cols>
  <sheetData>
    <row r="1" spans="2:13" customFormat="1">
      <c r="B1" s="79"/>
      <c r="C1" s="82"/>
      <c r="D1" s="193" t="s">
        <v>836</v>
      </c>
      <c r="E1" s="195"/>
      <c r="F1" s="195"/>
      <c r="G1" s="195"/>
      <c r="H1" s="195"/>
    </row>
    <row r="2" spans="2:13" customFormat="1" ht="38.25" customHeight="1">
      <c r="B2" s="79"/>
      <c r="C2" s="132"/>
      <c r="D2" s="193" t="s">
        <v>841</v>
      </c>
      <c r="E2" s="194"/>
      <c r="F2" s="194"/>
      <c r="G2" s="133"/>
    </row>
    <row r="3" spans="2:13" s="77" customFormat="1" ht="69.75" customHeight="1">
      <c r="B3" s="199" t="s">
        <v>823</v>
      </c>
      <c r="C3" s="200"/>
      <c r="D3" s="200"/>
      <c r="E3" s="200"/>
      <c r="F3" s="200"/>
      <c r="G3" s="201"/>
      <c r="H3" s="201"/>
      <c r="I3" s="201"/>
      <c r="J3" s="201"/>
      <c r="K3" s="93"/>
    </row>
    <row r="4" spans="2:13" s="5" customFormat="1">
      <c r="B4" s="196" t="s">
        <v>19</v>
      </c>
      <c r="C4" s="197" t="s">
        <v>20</v>
      </c>
      <c r="D4" s="197" t="s">
        <v>21</v>
      </c>
      <c r="E4" s="197" t="s">
        <v>22</v>
      </c>
      <c r="F4" s="191" t="s">
        <v>767</v>
      </c>
      <c r="G4" s="192"/>
      <c r="H4" s="192"/>
      <c r="I4" s="192"/>
      <c r="J4" s="192"/>
      <c r="K4" s="80"/>
      <c r="L4" s="79"/>
      <c r="M4" s="79"/>
    </row>
    <row r="5" spans="2:13" s="5" customFormat="1" ht="51" customHeight="1">
      <c r="B5" s="196"/>
      <c r="C5" s="198"/>
      <c r="D5" s="198"/>
      <c r="E5" s="198"/>
      <c r="F5" s="31" t="s">
        <v>814</v>
      </c>
      <c r="G5" s="136"/>
      <c r="H5" s="136"/>
      <c r="I5" s="136"/>
      <c r="J5" s="31" t="s">
        <v>815</v>
      </c>
      <c r="K5" s="80"/>
      <c r="L5" s="79"/>
      <c r="M5" s="79"/>
    </row>
    <row r="6" spans="2:13" s="5" customFormat="1">
      <c r="B6" s="6">
        <v>1</v>
      </c>
      <c r="C6" s="6">
        <v>2</v>
      </c>
      <c r="D6" s="6">
        <v>2</v>
      </c>
      <c r="E6" s="6">
        <v>3</v>
      </c>
      <c r="F6" s="168">
        <v>4</v>
      </c>
      <c r="G6" s="81"/>
      <c r="H6" s="81"/>
      <c r="J6" s="168">
        <v>5</v>
      </c>
      <c r="K6" s="80"/>
      <c r="L6" s="79"/>
      <c r="M6" s="79"/>
    </row>
    <row r="7" spans="2:13" ht="16.5">
      <c r="B7" s="92"/>
      <c r="C7" s="92"/>
      <c r="D7" s="92"/>
      <c r="E7" s="92"/>
      <c r="F7" s="92"/>
      <c r="G7" s="91"/>
      <c r="H7" s="90"/>
      <c r="J7" s="92"/>
    </row>
    <row r="8" spans="2:13" s="5" customFormat="1">
      <c r="B8" s="7" t="s">
        <v>25</v>
      </c>
      <c r="C8" s="50">
        <v>793</v>
      </c>
      <c r="D8" s="9" t="s">
        <v>26</v>
      </c>
      <c r="E8" s="9"/>
      <c r="F8" s="41">
        <f>F9+F10+F11+F14+F16+F17+F12+F13+F15</f>
        <v>72925306</v>
      </c>
      <c r="G8" s="4">
        <v>47799449</v>
      </c>
      <c r="I8" s="4">
        <f>[1]Лист2!G816+[1]Лист2!G502+[1]Лист2!G336+[1]Лист2!G143</f>
        <v>55565656</v>
      </c>
      <c r="J8" s="41">
        <f>J9+J10+J11+J14+J16+J17+J12+J13+J15</f>
        <v>73222406</v>
      </c>
      <c r="K8" s="95"/>
      <c r="L8" s="79"/>
      <c r="M8" s="79"/>
    </row>
    <row r="9" spans="2:13" s="5" customFormat="1" ht="25.5">
      <c r="B9" s="61" t="s">
        <v>664</v>
      </c>
      <c r="C9" s="123">
        <v>793</v>
      </c>
      <c r="D9" s="12" t="s">
        <v>26</v>
      </c>
      <c r="E9" s="12" t="s">
        <v>37</v>
      </c>
      <c r="F9" s="31">
        <f>Прилож2!G634</f>
        <v>1730083</v>
      </c>
      <c r="G9" s="4"/>
      <c r="J9" s="31">
        <f>Прилож2!O639</f>
        <v>1730083</v>
      </c>
      <c r="K9" s="96"/>
      <c r="L9" s="79"/>
      <c r="M9" s="79"/>
    </row>
    <row r="10" spans="2:13" s="5" customFormat="1" ht="51">
      <c r="B10" s="57" t="s">
        <v>755</v>
      </c>
      <c r="C10" s="123">
        <v>794</v>
      </c>
      <c r="D10" s="60" t="s">
        <v>26</v>
      </c>
      <c r="E10" s="60" t="s">
        <v>111</v>
      </c>
      <c r="F10" s="31">
        <f>Прилож2!G1030</f>
        <v>2768144</v>
      </c>
      <c r="G10" s="4"/>
      <c r="J10" s="31">
        <f>Прилож2!O1030</f>
        <v>2768144</v>
      </c>
      <c r="K10" s="96"/>
      <c r="L10" s="79"/>
      <c r="M10" s="79"/>
    </row>
    <row r="11" spans="2:13" s="5" customFormat="1" ht="51">
      <c r="B11" s="61" t="s">
        <v>122</v>
      </c>
      <c r="C11" s="123">
        <v>793</v>
      </c>
      <c r="D11" s="12" t="s">
        <v>26</v>
      </c>
      <c r="E11" s="12" t="s">
        <v>91</v>
      </c>
      <c r="F11" s="31">
        <f>Прилож2!G288+Прилож2!G548+Прилож2!G641</f>
        <v>39195936</v>
      </c>
      <c r="G11" s="4"/>
      <c r="J11" s="31">
        <f>Прилож2!O548+Прилож2!O641+Прилож2!O288</f>
        <v>39195936</v>
      </c>
      <c r="K11" s="96"/>
      <c r="L11" s="79"/>
      <c r="M11" s="79"/>
    </row>
    <row r="12" spans="2:13" s="5" customFormat="1" hidden="1">
      <c r="B12" s="18" t="s">
        <v>591</v>
      </c>
      <c r="C12" s="123"/>
      <c r="D12" s="12" t="s">
        <v>26</v>
      </c>
      <c r="E12" s="12" t="s">
        <v>385</v>
      </c>
      <c r="F12" s="28">
        <v>0</v>
      </c>
      <c r="G12" s="4"/>
      <c r="J12" s="28">
        <v>0</v>
      </c>
      <c r="K12" s="81"/>
      <c r="L12" s="79"/>
      <c r="M12" s="79"/>
    </row>
    <row r="13" spans="2:13" s="5" customFormat="1">
      <c r="B13" s="18" t="s">
        <v>591</v>
      </c>
      <c r="C13" s="123"/>
      <c r="D13" s="12" t="s">
        <v>26</v>
      </c>
      <c r="E13" s="12" t="s">
        <v>385</v>
      </c>
      <c r="F13" s="28">
        <f>Прилож2!G711</f>
        <v>10100</v>
      </c>
      <c r="G13" s="4"/>
      <c r="J13" s="28">
        <f>Прилож2!O711</f>
        <v>13200</v>
      </c>
      <c r="K13" s="81"/>
      <c r="L13" s="79"/>
      <c r="M13" s="79"/>
    </row>
    <row r="14" spans="2:13" s="5" customFormat="1" ht="38.25">
      <c r="B14" s="61" t="s">
        <v>367</v>
      </c>
      <c r="C14" s="50">
        <v>792</v>
      </c>
      <c r="D14" s="12" t="s">
        <v>26</v>
      </c>
      <c r="E14" s="12" t="s">
        <v>368</v>
      </c>
      <c r="F14" s="28">
        <f>Прилож2!G554+Прилож2!G1057</f>
        <v>14780557</v>
      </c>
      <c r="G14" s="4"/>
      <c r="J14" s="28">
        <f>Прилож2!O1057+Прилож2!O554</f>
        <v>14780557</v>
      </c>
      <c r="K14" s="81"/>
      <c r="L14" s="79"/>
      <c r="M14" s="79"/>
    </row>
    <row r="15" spans="2:13" s="5" customFormat="1" hidden="1">
      <c r="B15" s="18" t="s">
        <v>262</v>
      </c>
      <c r="C15" s="50"/>
      <c r="D15" s="12" t="s">
        <v>26</v>
      </c>
      <c r="E15" s="12" t="s">
        <v>35</v>
      </c>
      <c r="F15" s="28">
        <f>Прилож2!G716</f>
        <v>0</v>
      </c>
      <c r="G15" s="4"/>
      <c r="J15" s="28">
        <f>Прилож2!K716</f>
        <v>0</v>
      </c>
      <c r="K15" s="81"/>
      <c r="L15" s="79"/>
      <c r="M15" s="79"/>
    </row>
    <row r="16" spans="2:13" s="5" customFormat="1">
      <c r="B16" s="57" t="s">
        <v>696</v>
      </c>
      <c r="C16" s="123">
        <v>793</v>
      </c>
      <c r="D16" s="60" t="s">
        <v>26</v>
      </c>
      <c r="E16" s="60" t="s">
        <v>115</v>
      </c>
      <c r="F16" s="31">
        <f>Прилож2!G721</f>
        <v>1000000</v>
      </c>
      <c r="G16" s="4"/>
      <c r="J16" s="31">
        <f>Прилож2!O725</f>
        <v>1000000</v>
      </c>
      <c r="K16" s="96"/>
      <c r="L16" s="79"/>
      <c r="M16" s="79"/>
    </row>
    <row r="17" spans="2:13" s="5" customFormat="1">
      <c r="B17" s="11" t="s">
        <v>31</v>
      </c>
      <c r="C17" s="123">
        <v>793</v>
      </c>
      <c r="D17" s="12" t="s">
        <v>26</v>
      </c>
      <c r="E17" s="12" t="s">
        <v>32</v>
      </c>
      <c r="F17" s="31">
        <f>Прилож2!G726+Прилож2!G304+Прилож2!G568</f>
        <v>13440486</v>
      </c>
      <c r="G17" s="4"/>
      <c r="I17" s="4"/>
      <c r="J17" s="31">
        <f>Прилож2!O308+Прилож2!O726</f>
        <v>13734486</v>
      </c>
      <c r="K17" s="96"/>
      <c r="L17" s="79"/>
      <c r="M17" s="79"/>
    </row>
    <row r="18" spans="2:13" s="5" customFormat="1">
      <c r="B18" s="53" t="s">
        <v>375</v>
      </c>
      <c r="C18" s="50">
        <v>792</v>
      </c>
      <c r="D18" s="23" t="s">
        <v>37</v>
      </c>
      <c r="E18" s="23"/>
      <c r="F18" s="14">
        <f>F19</f>
        <v>2888900</v>
      </c>
      <c r="G18" s="4">
        <v>1404300</v>
      </c>
      <c r="I18" s="4"/>
      <c r="J18" s="14">
        <f>J19</f>
        <v>2888900</v>
      </c>
      <c r="K18" s="97"/>
      <c r="L18" s="79"/>
      <c r="M18" s="79"/>
    </row>
    <row r="19" spans="2:13" s="5" customFormat="1">
      <c r="B19" s="11" t="s">
        <v>376</v>
      </c>
      <c r="C19" s="50">
        <v>792</v>
      </c>
      <c r="D19" s="12" t="s">
        <v>37</v>
      </c>
      <c r="E19" s="12" t="s">
        <v>111</v>
      </c>
      <c r="F19" s="28">
        <f>Прилож2!G582</f>
        <v>2888900</v>
      </c>
      <c r="G19" s="4"/>
      <c r="J19" s="28">
        <f>Прилож2!O582</f>
        <v>2888900</v>
      </c>
      <c r="K19" s="81"/>
      <c r="L19" s="79"/>
      <c r="M19" s="79"/>
    </row>
    <row r="20" spans="2:13" s="5" customFormat="1" ht="25.5">
      <c r="B20" s="13" t="s">
        <v>378</v>
      </c>
      <c r="C20" s="8">
        <v>793</v>
      </c>
      <c r="D20" s="9" t="s">
        <v>111</v>
      </c>
      <c r="E20" s="9"/>
      <c r="F20" s="41">
        <f>F21+F23+F22</f>
        <v>200000</v>
      </c>
      <c r="G20" s="4">
        <v>120000</v>
      </c>
      <c r="H20" s="4">
        <f>F20-G20</f>
        <v>80000</v>
      </c>
      <c r="I20" s="4">
        <f>[1]Лист2!G627</f>
        <v>80000</v>
      </c>
      <c r="J20" s="41">
        <f>J21+J23+J22</f>
        <v>100000</v>
      </c>
      <c r="K20" s="95"/>
      <c r="L20" s="79"/>
      <c r="M20" s="79"/>
    </row>
    <row r="21" spans="2:13" s="5" customFormat="1" ht="38.25" hidden="1">
      <c r="B21" s="54" t="s">
        <v>379</v>
      </c>
      <c r="C21" s="50">
        <v>793</v>
      </c>
      <c r="D21" s="60" t="s">
        <v>111</v>
      </c>
      <c r="E21" s="60" t="s">
        <v>249</v>
      </c>
      <c r="F21" s="31">
        <f>Прилож2!G806</f>
        <v>0</v>
      </c>
      <c r="G21" s="4"/>
      <c r="J21" s="31">
        <f>Прилож2!O806</f>
        <v>0</v>
      </c>
      <c r="K21" s="96"/>
      <c r="L21" s="79"/>
      <c r="M21" s="79"/>
    </row>
    <row r="22" spans="2:13" s="5" customFormat="1" hidden="1">
      <c r="B22" s="54" t="s">
        <v>407</v>
      </c>
      <c r="C22" s="50"/>
      <c r="D22" s="60" t="s">
        <v>111</v>
      </c>
      <c r="E22" s="60" t="s">
        <v>110</v>
      </c>
      <c r="F22" s="31">
        <f>Прилож2!G833</f>
        <v>0</v>
      </c>
      <c r="G22" s="4"/>
      <c r="J22" s="31">
        <f>Прилож2!K833</f>
        <v>0</v>
      </c>
      <c r="K22" s="96"/>
      <c r="L22" s="79"/>
      <c r="M22" s="79"/>
    </row>
    <row r="23" spans="2:13" s="5" customFormat="1" ht="25.5">
      <c r="B23" s="18" t="s">
        <v>701</v>
      </c>
      <c r="C23" s="50"/>
      <c r="D23" s="44" t="s">
        <v>111</v>
      </c>
      <c r="E23" s="44" t="s">
        <v>652</v>
      </c>
      <c r="F23" s="31">
        <f>Прилож2!G838</f>
        <v>200000</v>
      </c>
      <c r="G23" s="4"/>
      <c r="J23" s="31">
        <f>Прилож2!O838</f>
        <v>100000</v>
      </c>
      <c r="K23" s="96"/>
      <c r="L23" s="79"/>
      <c r="M23" s="79"/>
    </row>
    <row r="24" spans="2:13" s="5" customFormat="1">
      <c r="B24" s="13" t="s">
        <v>140</v>
      </c>
      <c r="C24" s="8">
        <v>793</v>
      </c>
      <c r="D24" s="9" t="s">
        <v>91</v>
      </c>
      <c r="E24" s="9"/>
      <c r="F24" s="41">
        <f>F25+F26+F27</f>
        <v>38214628</v>
      </c>
      <c r="G24" s="4">
        <v>1500000</v>
      </c>
      <c r="H24" s="4">
        <f>F24-G24</f>
        <v>36714628</v>
      </c>
      <c r="I24" s="4"/>
      <c r="J24" s="41">
        <f>J25+J26+J27</f>
        <v>40202545</v>
      </c>
      <c r="K24" s="95"/>
      <c r="L24" s="79"/>
      <c r="M24" s="79"/>
    </row>
    <row r="25" spans="2:13" s="5" customFormat="1">
      <c r="B25" s="61" t="s">
        <v>712</v>
      </c>
      <c r="C25" s="123"/>
      <c r="D25" s="44" t="s">
        <v>91</v>
      </c>
      <c r="E25" s="44" t="s">
        <v>73</v>
      </c>
      <c r="F25" s="28">
        <f>Прилож2!G850</f>
        <v>1500000</v>
      </c>
      <c r="G25" s="4"/>
      <c r="J25" s="28">
        <f>Прилож2!O850</f>
        <v>1500000</v>
      </c>
      <c r="K25" s="81"/>
      <c r="L25" s="79"/>
      <c r="M25" s="79"/>
    </row>
    <row r="26" spans="2:13" s="5" customFormat="1">
      <c r="B26" s="59" t="s">
        <v>383</v>
      </c>
      <c r="C26" s="50">
        <v>792</v>
      </c>
      <c r="D26" s="60" t="s">
        <v>91</v>
      </c>
      <c r="E26" s="60" t="s">
        <v>249</v>
      </c>
      <c r="F26" s="28">
        <f>Прилож2!G859+Прилож2!G1072</f>
        <v>25833744</v>
      </c>
      <c r="G26" s="4"/>
      <c r="J26" s="28">
        <f>Прилож2!O1072</f>
        <v>27821661</v>
      </c>
      <c r="K26" s="81"/>
      <c r="L26" s="79"/>
      <c r="M26" s="79"/>
    </row>
    <row r="27" spans="2:13" s="5" customFormat="1">
      <c r="B27" s="57" t="s">
        <v>141</v>
      </c>
      <c r="C27" s="123">
        <v>793</v>
      </c>
      <c r="D27" s="60" t="s">
        <v>91</v>
      </c>
      <c r="E27" s="60" t="s">
        <v>142</v>
      </c>
      <c r="F27" s="31">
        <f>Прилож2!G1147+Прилож2!G886+Прилож2!G310+Прилож2!G9</f>
        <v>10880884</v>
      </c>
      <c r="G27" s="4"/>
      <c r="J27" s="31">
        <f>Прилож2!O310+Прилож2!O886+Прилож2!O1147</f>
        <v>10880884</v>
      </c>
      <c r="K27" s="96"/>
      <c r="L27" s="79"/>
      <c r="M27" s="79"/>
    </row>
    <row r="28" spans="2:13" s="5" customFormat="1">
      <c r="B28" s="62" t="s">
        <v>716</v>
      </c>
      <c r="C28" s="50">
        <v>792</v>
      </c>
      <c r="D28" s="9" t="s">
        <v>385</v>
      </c>
      <c r="E28" s="9"/>
      <c r="F28" s="41">
        <f>F30+F29+F31</f>
        <v>5037147</v>
      </c>
      <c r="G28" s="4">
        <v>120000</v>
      </c>
      <c r="H28" s="4">
        <f>F28-G28</f>
        <v>4917147</v>
      </c>
      <c r="I28" s="4"/>
      <c r="J28" s="41">
        <f>J30+J29+J31</f>
        <v>5037147</v>
      </c>
      <c r="K28" s="95"/>
      <c r="L28" s="79"/>
      <c r="M28" s="79"/>
    </row>
    <row r="29" spans="2:13" s="52" customFormat="1">
      <c r="B29" s="89" t="s">
        <v>386</v>
      </c>
      <c r="C29" s="55"/>
      <c r="D29" s="88" t="s">
        <v>385</v>
      </c>
      <c r="E29" s="88" t="s">
        <v>26</v>
      </c>
      <c r="F29" s="33">
        <f>Прилож2!G1173</f>
        <v>4050000</v>
      </c>
      <c r="G29" s="51"/>
      <c r="H29" s="51"/>
      <c r="I29" s="51"/>
      <c r="J29" s="33">
        <f>Прилож2!O1173</f>
        <v>4050000</v>
      </c>
      <c r="K29" s="99"/>
      <c r="L29" s="67"/>
      <c r="M29" s="67"/>
    </row>
    <row r="30" spans="2:13" s="1" customFormat="1">
      <c r="B30" s="63" t="s">
        <v>388</v>
      </c>
      <c r="C30" s="50"/>
      <c r="D30" s="12" t="s">
        <v>385</v>
      </c>
      <c r="E30" s="12" t="s">
        <v>37</v>
      </c>
      <c r="F30" s="28">
        <f>Прилож2!G910+Прилож2!G1184</f>
        <v>453147</v>
      </c>
      <c r="I30" s="2"/>
      <c r="J30" s="28">
        <f>Прилож2!O1184</f>
        <v>453147</v>
      </c>
      <c r="K30" s="81"/>
      <c r="L30" s="94"/>
      <c r="M30" s="94"/>
    </row>
    <row r="31" spans="2:13" s="5" customFormat="1">
      <c r="B31" s="63" t="s">
        <v>396</v>
      </c>
      <c r="C31" s="50"/>
      <c r="D31" s="12" t="s">
        <v>385</v>
      </c>
      <c r="E31" s="12" t="s">
        <v>111</v>
      </c>
      <c r="F31" s="28">
        <f>Прилож2!G918+Прилож2!G1207</f>
        <v>534000</v>
      </c>
      <c r="G31" s="4"/>
      <c r="J31" s="28">
        <f>Прилож2!O1207</f>
        <v>534000</v>
      </c>
      <c r="K31" s="81"/>
      <c r="L31" s="79"/>
      <c r="M31" s="79"/>
    </row>
    <row r="32" spans="2:13" s="5" customFormat="1" hidden="1">
      <c r="B32" s="62" t="s">
        <v>2</v>
      </c>
      <c r="C32" s="50">
        <v>792</v>
      </c>
      <c r="D32" s="9" t="s">
        <v>368</v>
      </c>
      <c r="E32" s="9"/>
      <c r="F32" s="41">
        <f>F33</f>
        <v>0</v>
      </c>
      <c r="G32" s="4">
        <v>120000</v>
      </c>
      <c r="H32" s="4">
        <f>F32-G32</f>
        <v>-120000</v>
      </c>
      <c r="I32" s="4"/>
      <c r="J32" s="41">
        <f>J33</f>
        <v>0</v>
      </c>
      <c r="K32" s="95"/>
      <c r="L32" s="79"/>
      <c r="M32" s="79"/>
    </row>
    <row r="33" spans="2:13" s="5" customFormat="1" ht="21" hidden="1" customHeight="1">
      <c r="B33" s="18" t="s">
        <v>730</v>
      </c>
      <c r="C33" s="50"/>
      <c r="D33" s="12" t="s">
        <v>368</v>
      </c>
      <c r="E33" s="12" t="s">
        <v>385</v>
      </c>
      <c r="F33" s="28">
        <f>Прилож2!G1250</f>
        <v>0</v>
      </c>
      <c r="G33" s="4"/>
      <c r="J33" s="28">
        <f>Прилож2!O1250</f>
        <v>0</v>
      </c>
      <c r="K33" s="81"/>
      <c r="L33" s="79"/>
      <c r="M33" s="79"/>
    </row>
    <row r="34" spans="2:13" s="5" customFormat="1">
      <c r="B34" s="13" t="s">
        <v>34</v>
      </c>
      <c r="C34" s="8">
        <v>774</v>
      </c>
      <c r="D34" s="9" t="s">
        <v>35</v>
      </c>
      <c r="E34" s="9"/>
      <c r="F34" s="41">
        <f>F35+F36+F38+F39+F37</f>
        <v>935104945</v>
      </c>
      <c r="G34" s="4">
        <v>443480332</v>
      </c>
      <c r="H34" s="4">
        <f>F34-G34</f>
        <v>491624613</v>
      </c>
      <c r="I34" s="4">
        <f>[1]Лист2!G11+[1]Лист2!G192</f>
        <v>601878579</v>
      </c>
      <c r="J34" s="41">
        <f>J35+J36+J38+J39+J37</f>
        <v>938287254</v>
      </c>
      <c r="K34" s="95"/>
      <c r="L34" s="79"/>
      <c r="M34" s="79"/>
    </row>
    <row r="35" spans="2:13" s="5" customFormat="1">
      <c r="B35" s="61" t="s">
        <v>144</v>
      </c>
      <c r="C35" s="169">
        <v>774</v>
      </c>
      <c r="D35" s="12" t="s">
        <v>35</v>
      </c>
      <c r="E35" s="12" t="s">
        <v>26</v>
      </c>
      <c r="F35" s="31">
        <f>Прилож2!G333</f>
        <v>303701247</v>
      </c>
      <c r="G35" s="4"/>
      <c r="I35" s="4"/>
      <c r="J35" s="31">
        <f>Прилож2!O333</f>
        <v>310316618</v>
      </c>
      <c r="K35" s="96"/>
      <c r="L35" s="79"/>
      <c r="M35" s="79"/>
    </row>
    <row r="36" spans="2:13" s="5" customFormat="1">
      <c r="B36" s="63" t="s">
        <v>36</v>
      </c>
      <c r="C36" s="169">
        <v>774</v>
      </c>
      <c r="D36" s="12" t="s">
        <v>35</v>
      </c>
      <c r="E36" s="12" t="s">
        <v>37</v>
      </c>
      <c r="F36" s="31">
        <f>Прилож2!G377+Прилож2!G1266+Прилож2!G589</f>
        <v>475751239</v>
      </c>
      <c r="G36" s="4"/>
      <c r="H36" s="4"/>
      <c r="J36" s="31">
        <f>Прилож2!O377</f>
        <v>489584523</v>
      </c>
      <c r="K36" s="96"/>
      <c r="L36" s="79"/>
      <c r="M36" s="79"/>
    </row>
    <row r="37" spans="2:13" s="5" customFormat="1">
      <c r="B37" s="61" t="s">
        <v>159</v>
      </c>
      <c r="C37" s="169"/>
      <c r="D37" s="12" t="s">
        <v>35</v>
      </c>
      <c r="E37" s="12" t="s">
        <v>111</v>
      </c>
      <c r="F37" s="28">
        <f>Прилож2!G15+Прилож2!G449</f>
        <v>135632146</v>
      </c>
      <c r="G37" s="70"/>
      <c r="J37" s="28">
        <f>Прилож2!O449+Прилож2!O15</f>
        <v>118425800</v>
      </c>
      <c r="K37" s="81"/>
      <c r="L37" s="79"/>
      <c r="M37" s="79"/>
    </row>
    <row r="38" spans="2:13" s="5" customFormat="1">
      <c r="B38" s="61" t="s">
        <v>598</v>
      </c>
      <c r="C38" s="169">
        <v>774</v>
      </c>
      <c r="D38" s="12" t="s">
        <v>35</v>
      </c>
      <c r="E38" s="12" t="s">
        <v>35</v>
      </c>
      <c r="F38" s="31">
        <f>Прилож2!G479+Прилож2!G68</f>
        <v>5756200</v>
      </c>
      <c r="G38" s="4"/>
      <c r="J38" s="31">
        <f>Прилож2!O68+Прилож2!O479</f>
        <v>5696200</v>
      </c>
      <c r="K38" s="96"/>
      <c r="L38" s="79"/>
      <c r="M38" s="79"/>
    </row>
    <row r="39" spans="2:13" s="5" customFormat="1">
      <c r="B39" s="61" t="s">
        <v>248</v>
      </c>
      <c r="C39" s="169">
        <v>774</v>
      </c>
      <c r="D39" s="12" t="s">
        <v>35</v>
      </c>
      <c r="E39" s="12" t="s">
        <v>249</v>
      </c>
      <c r="F39" s="31">
        <f>Прилож2!G497</f>
        <v>14264113</v>
      </c>
      <c r="G39" s="4"/>
      <c r="J39" s="31">
        <f>Прилож2!O497</f>
        <v>14264113</v>
      </c>
      <c r="K39" s="96"/>
      <c r="L39" s="79"/>
      <c r="M39" s="79"/>
    </row>
    <row r="40" spans="2:13" s="5" customFormat="1">
      <c r="B40" s="13" t="s">
        <v>72</v>
      </c>
      <c r="C40" s="169">
        <v>757</v>
      </c>
      <c r="D40" s="9" t="s">
        <v>73</v>
      </c>
      <c r="E40" s="9"/>
      <c r="F40" s="41">
        <f>F41+F42</f>
        <v>111421828</v>
      </c>
      <c r="G40" s="4">
        <v>23037541</v>
      </c>
      <c r="H40" s="4">
        <f>F40-G40</f>
        <v>88384287</v>
      </c>
      <c r="I40" s="4"/>
      <c r="J40" s="41">
        <f>J41+J42</f>
        <v>111706328</v>
      </c>
      <c r="K40" s="95"/>
      <c r="L40" s="79"/>
      <c r="M40" s="79"/>
    </row>
    <row r="41" spans="2:13" s="5" customFormat="1">
      <c r="B41" s="61" t="s">
        <v>74</v>
      </c>
      <c r="C41" s="169">
        <v>757</v>
      </c>
      <c r="D41" s="12" t="s">
        <v>73</v>
      </c>
      <c r="E41" s="12" t="s">
        <v>26</v>
      </c>
      <c r="F41" s="28">
        <f>Прилож2!G128+Прилож2!G928</f>
        <v>103439372</v>
      </c>
      <c r="G41" s="4"/>
      <c r="J41" s="28">
        <f>Прилож2!O128</f>
        <v>103773872</v>
      </c>
      <c r="K41" s="81"/>
      <c r="L41" s="79"/>
      <c r="M41" s="79"/>
    </row>
    <row r="42" spans="2:13" s="5" customFormat="1" ht="13.5" customHeight="1">
      <c r="B42" s="63" t="s">
        <v>90</v>
      </c>
      <c r="C42" s="169">
        <v>757</v>
      </c>
      <c r="D42" s="12" t="s">
        <v>73</v>
      </c>
      <c r="E42" s="12" t="s">
        <v>91</v>
      </c>
      <c r="F42" s="28">
        <f>Прилож2!G242</f>
        <v>7982456</v>
      </c>
      <c r="G42" s="4"/>
      <c r="J42" s="28">
        <f>Прилож2!O242</f>
        <v>7932456</v>
      </c>
      <c r="K42" s="81"/>
      <c r="L42" s="79"/>
      <c r="M42" s="79"/>
    </row>
    <row r="43" spans="2:13" s="5" customFormat="1">
      <c r="B43" s="13" t="s">
        <v>344</v>
      </c>
      <c r="C43" s="123">
        <v>757</v>
      </c>
      <c r="D43" s="9" t="s">
        <v>110</v>
      </c>
      <c r="E43" s="9"/>
      <c r="F43" s="41">
        <f>F44+F45+F46+F47</f>
        <v>13649587</v>
      </c>
      <c r="G43" s="4">
        <v>16951588</v>
      </c>
      <c r="H43" s="4">
        <f>F43-G43</f>
        <v>-3302001</v>
      </c>
      <c r="I43" s="4">
        <f>[1]Лист2!G320+[1]Лист2!G453+[1]Лист2!G751</f>
        <v>22419507</v>
      </c>
      <c r="J43" s="41">
        <f>J44+J45+J46+J47</f>
        <v>12976519</v>
      </c>
      <c r="K43" s="95"/>
      <c r="L43" s="79"/>
      <c r="M43" s="79"/>
    </row>
    <row r="44" spans="2:13" s="5" customFormat="1">
      <c r="B44" s="61" t="s">
        <v>345</v>
      </c>
      <c r="C44" s="123">
        <v>774</v>
      </c>
      <c r="D44" s="12" t="s">
        <v>110</v>
      </c>
      <c r="E44" s="12" t="s">
        <v>26</v>
      </c>
      <c r="F44" s="28">
        <f>Прилож2!G517+Прилож2!G936+Прилож2!G595</f>
        <v>503944</v>
      </c>
      <c r="G44" s="4"/>
      <c r="I44" s="4"/>
      <c r="J44" s="28">
        <f>Прилож2!O517+Прилож2!O936+Прилож2!O595</f>
        <v>503944</v>
      </c>
      <c r="K44" s="81"/>
      <c r="L44" s="79"/>
      <c r="M44" s="79"/>
    </row>
    <row r="45" spans="2:13" s="5" customFormat="1">
      <c r="B45" s="61" t="s">
        <v>109</v>
      </c>
      <c r="C45" s="123">
        <v>757</v>
      </c>
      <c r="D45" s="12" t="s">
        <v>110</v>
      </c>
      <c r="E45" s="12" t="s">
        <v>111</v>
      </c>
      <c r="F45" s="28">
        <f>Прилож2!G261+Прилож2!G942</f>
        <v>1479043</v>
      </c>
      <c r="G45" s="4"/>
      <c r="J45" s="28">
        <f>Прилож2!O942+Прилож2!O261</f>
        <v>805975</v>
      </c>
      <c r="K45" s="81"/>
      <c r="L45" s="79"/>
      <c r="M45" s="79"/>
    </row>
    <row r="46" spans="2:13" s="5" customFormat="1">
      <c r="B46" s="63" t="s">
        <v>358</v>
      </c>
      <c r="C46" s="123">
        <v>774</v>
      </c>
      <c r="D46" s="12" t="s">
        <v>110</v>
      </c>
      <c r="E46" s="12" t="s">
        <v>91</v>
      </c>
      <c r="F46" s="10">
        <f>Прилож2!G524+Прилож2!G982</f>
        <v>11666600</v>
      </c>
      <c r="G46" s="4"/>
      <c r="J46" s="10">
        <f>Прилож2!O524+Прилож2!O982</f>
        <v>11666600</v>
      </c>
      <c r="K46" s="98"/>
      <c r="L46" s="79"/>
      <c r="M46" s="79"/>
    </row>
    <row r="47" spans="2:13" s="5" customFormat="1" hidden="1">
      <c r="B47" s="87" t="s">
        <v>749</v>
      </c>
      <c r="C47" s="123">
        <v>793</v>
      </c>
      <c r="D47" s="12" t="s">
        <v>110</v>
      </c>
      <c r="E47" s="12" t="s">
        <v>368</v>
      </c>
      <c r="F47" s="28">
        <f>Прилож2!G1006</f>
        <v>0</v>
      </c>
      <c r="G47" s="4"/>
      <c r="J47" s="28">
        <f>Прилож2!K1006</f>
        <v>0</v>
      </c>
      <c r="K47" s="81"/>
      <c r="L47" s="79"/>
      <c r="M47" s="79"/>
    </row>
    <row r="48" spans="2:13" s="5" customFormat="1">
      <c r="B48" s="13" t="s">
        <v>751</v>
      </c>
      <c r="C48" s="8">
        <v>757</v>
      </c>
      <c r="D48" s="9" t="s">
        <v>115</v>
      </c>
      <c r="E48" s="9"/>
      <c r="F48" s="41">
        <f>F49</f>
        <v>380000</v>
      </c>
      <c r="G48" s="4">
        <v>1276883</v>
      </c>
      <c r="H48" s="4">
        <f>F48-G48</f>
        <v>-896883</v>
      </c>
      <c r="J48" s="41">
        <f>J49</f>
        <v>0</v>
      </c>
      <c r="K48" s="95"/>
      <c r="L48" s="79"/>
      <c r="M48" s="79"/>
    </row>
    <row r="49" spans="2:13" s="5" customFormat="1">
      <c r="B49" s="57" t="s">
        <v>114</v>
      </c>
      <c r="C49" s="123">
        <v>757</v>
      </c>
      <c r="D49" s="12" t="s">
        <v>115</v>
      </c>
      <c r="E49" s="12" t="s">
        <v>37</v>
      </c>
      <c r="F49" s="28">
        <f>Прилож2!G276+Прилож2!G1012</f>
        <v>380000</v>
      </c>
      <c r="G49" s="4"/>
      <c r="J49" s="28">
        <f>Прилож2!O276</f>
        <v>0</v>
      </c>
      <c r="K49" s="81"/>
      <c r="L49" s="79"/>
      <c r="M49" s="79"/>
    </row>
    <row r="50" spans="2:13" s="5" customFormat="1" ht="25.5">
      <c r="B50" s="62" t="s">
        <v>643</v>
      </c>
      <c r="C50" s="50">
        <v>792</v>
      </c>
      <c r="D50" s="9" t="s">
        <v>32</v>
      </c>
      <c r="E50" s="9"/>
      <c r="F50" s="41">
        <f>F51</f>
        <v>4024370</v>
      </c>
      <c r="G50" s="4">
        <v>505000</v>
      </c>
      <c r="J50" s="41">
        <f>J51</f>
        <v>4024370</v>
      </c>
      <c r="K50" s="95"/>
      <c r="L50" s="79"/>
      <c r="M50" s="79"/>
    </row>
    <row r="51" spans="2:13" s="5" customFormat="1" ht="25.5">
      <c r="B51" s="63" t="s">
        <v>644</v>
      </c>
      <c r="C51" s="50">
        <v>792</v>
      </c>
      <c r="D51" s="12" t="s">
        <v>32</v>
      </c>
      <c r="E51" s="12" t="s">
        <v>26</v>
      </c>
      <c r="F51" s="28">
        <f>Прилож2!G601+Прилож2!G1026</f>
        <v>4024370</v>
      </c>
      <c r="G51" s="4"/>
      <c r="J51" s="28">
        <f>Прилож2!O1021+Прилож2!O601</f>
        <v>4024370</v>
      </c>
      <c r="K51" s="81"/>
      <c r="L51" s="79"/>
      <c r="M51" s="79"/>
    </row>
    <row r="52" spans="2:13" s="5" customFormat="1" ht="51">
      <c r="B52" s="62" t="s">
        <v>651</v>
      </c>
      <c r="C52" s="50">
        <v>792</v>
      </c>
      <c r="D52" s="9" t="s">
        <v>652</v>
      </c>
      <c r="E52" s="9"/>
      <c r="F52" s="41">
        <f>F53+F55+F54</f>
        <v>29416049</v>
      </c>
      <c r="G52" s="4">
        <v>38634990</v>
      </c>
      <c r="J52" s="41">
        <f>J53+J55+J54</f>
        <v>30793193</v>
      </c>
      <c r="K52" s="95"/>
      <c r="L52" s="79"/>
      <c r="M52" s="79"/>
    </row>
    <row r="53" spans="2:13" s="5" customFormat="1" ht="38.25">
      <c r="B53" s="63" t="s">
        <v>653</v>
      </c>
      <c r="C53" s="50">
        <v>792</v>
      </c>
      <c r="D53" s="12" t="s">
        <v>652</v>
      </c>
      <c r="E53" s="12" t="s">
        <v>26</v>
      </c>
      <c r="F53" s="28">
        <f>Прилож2!G610</f>
        <v>18665983</v>
      </c>
      <c r="G53" s="4"/>
      <c r="H53" s="4"/>
      <c r="J53" s="28">
        <f>Прилож2!O610</f>
        <v>19720625</v>
      </c>
      <c r="K53" s="81"/>
      <c r="L53" s="79"/>
      <c r="M53" s="79"/>
    </row>
    <row r="54" spans="2:13" s="5" customFormat="1" hidden="1">
      <c r="B54" s="63" t="s">
        <v>728</v>
      </c>
      <c r="C54" s="50"/>
      <c r="D54" s="12" t="s">
        <v>652</v>
      </c>
      <c r="E54" s="12" t="s">
        <v>37</v>
      </c>
      <c r="F54" s="28">
        <f>Прилож2!G620</f>
        <v>0</v>
      </c>
      <c r="G54" s="4"/>
      <c r="H54" s="4"/>
      <c r="J54" s="28">
        <f>Прилож2!K620</f>
        <v>0</v>
      </c>
      <c r="K54" s="81"/>
      <c r="L54" s="79"/>
      <c r="M54" s="79"/>
    </row>
    <row r="55" spans="2:13" s="5" customFormat="1" ht="25.5">
      <c r="B55" s="63" t="s">
        <v>661</v>
      </c>
      <c r="C55" s="50">
        <v>792</v>
      </c>
      <c r="D55" s="12" t="s">
        <v>652</v>
      </c>
      <c r="E55" s="12" t="s">
        <v>111</v>
      </c>
      <c r="F55" s="28">
        <f>Прилож2!G624</f>
        <v>10750066</v>
      </c>
      <c r="G55" s="4"/>
      <c r="H55" s="4"/>
      <c r="J55" s="28">
        <f>Прилож2!O624</f>
        <v>11072568</v>
      </c>
      <c r="K55" s="81"/>
      <c r="L55" s="79"/>
      <c r="M55" s="79"/>
    </row>
    <row r="56" spans="2:13" s="25" customFormat="1">
      <c r="B56" s="78" t="s">
        <v>763</v>
      </c>
      <c r="C56" s="78"/>
      <c r="D56" s="78"/>
      <c r="E56" s="78"/>
      <c r="F56" s="86">
        <f>F8+F18+F20+F24+F28+F34+F40+F43+F48+F50+F52+F32</f>
        <v>1213262760</v>
      </c>
      <c r="G56" s="86" t="e">
        <f>G8+G18+G20+G24+G28+#REF!+G34+G40+G43+G48+G50+G52+#REF!</f>
        <v>#REF!</v>
      </c>
      <c r="H56" s="24" t="e">
        <f>F56-G56</f>
        <v>#REF!</v>
      </c>
      <c r="J56" s="86">
        <f>J8+J18+J20+J24+J28+J34+J40+J43+J48+J50+J52+J32</f>
        <v>1219238662</v>
      </c>
      <c r="K56" s="100"/>
      <c r="L56" s="77"/>
      <c r="M56" s="77"/>
    </row>
    <row r="57" spans="2:13" hidden="1">
      <c r="B57" s="85"/>
      <c r="C57" s="84"/>
      <c r="D57" s="83"/>
      <c r="E57" s="83"/>
      <c r="F57" s="81">
        <v>875721795.65999997</v>
      </c>
      <c r="J57" s="81">
        <v>875721795.65999997</v>
      </c>
    </row>
    <row r="58" spans="2:13" hidden="1">
      <c r="F58" s="81">
        <f>F56-F57</f>
        <v>337540964.34000003</v>
      </c>
      <c r="J58" s="81">
        <f>J56-J57</f>
        <v>343516866.34000003</v>
      </c>
    </row>
  </sheetData>
  <mergeCells count="8">
    <mergeCell ref="F4:J4"/>
    <mergeCell ref="D2:F2"/>
    <mergeCell ref="D1:H1"/>
    <mergeCell ref="B4:B5"/>
    <mergeCell ref="C4:C5"/>
    <mergeCell ref="D4:D5"/>
    <mergeCell ref="E4:E5"/>
    <mergeCell ref="B3:J3"/>
  </mergeCells>
  <phoneticPr fontId="0" type="noConversion"/>
  <pageMargins left="0.75" right="0.75" top="0.37" bottom="0.34" header="0.24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81"/>
  <sheetViews>
    <sheetView view="pageBreakPreview" zoomScaleSheetLayoutView="100" workbookViewId="0">
      <selection activeCell="F4" sqref="F4:F5"/>
    </sheetView>
  </sheetViews>
  <sheetFormatPr defaultRowHeight="12.75"/>
  <cols>
    <col min="1" max="1" width="58.85546875" style="1" customWidth="1"/>
    <col min="2" max="2" width="6.85546875" style="69" customWidth="1"/>
    <col min="3" max="3" width="4.5703125" style="69" customWidth="1"/>
    <col min="4" max="4" width="4.7109375" style="69" customWidth="1"/>
    <col min="5" max="5" width="13.5703125" style="69" customWidth="1"/>
    <col min="6" max="6" width="6.42578125" style="69" customWidth="1"/>
    <col min="7" max="7" width="17.5703125" style="70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9.140625" style="1" hidden="1" customWidth="1"/>
    <col min="15" max="15" width="16" style="1" customWidth="1"/>
    <col min="16" max="16384" width="9.140625" style="1"/>
  </cols>
  <sheetData>
    <row r="1" spans="1:15">
      <c r="B1" s="193" t="s">
        <v>837</v>
      </c>
      <c r="C1" s="204"/>
      <c r="D1" s="204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27.75" customHeight="1">
      <c r="B2" s="193" t="s">
        <v>842</v>
      </c>
      <c r="C2" s="206"/>
      <c r="D2" s="206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ht="65.25" customHeight="1">
      <c r="A3" s="200" t="s">
        <v>824</v>
      </c>
      <c r="B3" s="200"/>
      <c r="C3" s="200"/>
      <c r="D3" s="200"/>
      <c r="E3" s="200"/>
      <c r="F3" s="200"/>
      <c r="G3" s="200"/>
      <c r="H3" s="203"/>
      <c r="I3" s="203"/>
      <c r="J3" s="203"/>
      <c r="K3" s="203"/>
      <c r="L3" s="203"/>
      <c r="M3" s="203"/>
      <c r="N3" s="203"/>
      <c r="O3" s="203"/>
    </row>
    <row r="4" spans="1:15" s="5" customFormat="1" ht="23.25" customHeight="1">
      <c r="A4" s="196" t="s">
        <v>19</v>
      </c>
      <c r="B4" s="197" t="s">
        <v>20</v>
      </c>
      <c r="C4" s="197" t="s">
        <v>21</v>
      </c>
      <c r="D4" s="197" t="s">
        <v>22</v>
      </c>
      <c r="E4" s="197" t="s">
        <v>23</v>
      </c>
      <c r="F4" s="197" t="s">
        <v>24</v>
      </c>
      <c r="G4" s="191" t="s">
        <v>767</v>
      </c>
      <c r="H4" s="202"/>
      <c r="I4" s="202"/>
      <c r="J4" s="202"/>
      <c r="K4" s="202"/>
      <c r="L4" s="202"/>
      <c r="M4" s="202"/>
      <c r="N4" s="202"/>
      <c r="O4" s="202"/>
    </row>
    <row r="5" spans="1:15" s="5" customFormat="1" ht="69.75" customHeight="1">
      <c r="A5" s="196"/>
      <c r="B5" s="198"/>
      <c r="C5" s="198"/>
      <c r="D5" s="198"/>
      <c r="E5" s="198"/>
      <c r="F5" s="198"/>
      <c r="G5" s="31" t="s">
        <v>814</v>
      </c>
      <c r="H5" s="28"/>
      <c r="I5" s="50"/>
      <c r="J5" s="50"/>
      <c r="K5" s="50"/>
      <c r="L5" s="50"/>
      <c r="M5" s="50"/>
      <c r="N5" s="50"/>
      <c r="O5" s="137" t="s">
        <v>815</v>
      </c>
    </row>
    <row r="6" spans="1:15" s="5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111">
        <v>7</v>
      </c>
      <c r="H6" s="138"/>
      <c r="I6" s="139"/>
      <c r="J6" s="139"/>
      <c r="K6" s="139"/>
      <c r="L6" s="139"/>
      <c r="M6" s="139"/>
      <c r="N6" s="139"/>
      <c r="O6" s="111">
        <v>8</v>
      </c>
    </row>
    <row r="7" spans="1:15" s="58" customFormat="1" ht="24" customHeight="1">
      <c r="A7" s="112" t="s">
        <v>169</v>
      </c>
      <c r="B7" s="124">
        <v>757</v>
      </c>
      <c r="C7" s="124"/>
      <c r="D7" s="124"/>
      <c r="E7" s="125"/>
      <c r="F7" s="124"/>
      <c r="G7" s="41"/>
      <c r="H7" s="151"/>
      <c r="I7" s="152"/>
      <c r="J7" s="152"/>
      <c r="K7" s="152"/>
      <c r="L7" s="152"/>
      <c r="M7" s="152"/>
      <c r="N7" s="152"/>
      <c r="O7" s="41"/>
    </row>
    <row r="8" spans="1:15" s="58" customFormat="1" hidden="1">
      <c r="A8" s="13" t="s">
        <v>140</v>
      </c>
      <c r="B8" s="131">
        <v>757</v>
      </c>
      <c r="C8" s="126" t="s">
        <v>91</v>
      </c>
      <c r="D8" s="126"/>
      <c r="E8" s="126"/>
      <c r="F8" s="126"/>
      <c r="G8" s="41">
        <f>G9</f>
        <v>0</v>
      </c>
      <c r="H8" s="151"/>
      <c r="I8" s="152"/>
      <c r="J8" s="152"/>
      <c r="K8" s="152"/>
      <c r="L8" s="152"/>
      <c r="M8" s="152"/>
      <c r="N8" s="152"/>
      <c r="O8" s="41">
        <f>O9</f>
        <v>0</v>
      </c>
    </row>
    <row r="9" spans="1:15" s="129" customFormat="1" hidden="1">
      <c r="A9" s="18" t="s">
        <v>141</v>
      </c>
      <c r="B9" s="130">
        <v>757</v>
      </c>
      <c r="C9" s="127" t="s">
        <v>91</v>
      </c>
      <c r="D9" s="127" t="s">
        <v>142</v>
      </c>
      <c r="E9" s="127"/>
      <c r="F9" s="127"/>
      <c r="G9" s="128">
        <f>G10</f>
        <v>0</v>
      </c>
      <c r="H9" s="156"/>
      <c r="I9" s="157"/>
      <c r="J9" s="157"/>
      <c r="K9" s="157"/>
      <c r="L9" s="157"/>
      <c r="M9" s="157"/>
      <c r="N9" s="157"/>
      <c r="O9" s="128">
        <f>O10</f>
        <v>0</v>
      </c>
    </row>
    <row r="10" spans="1:15" s="129" customFormat="1" ht="25.5" hidden="1">
      <c r="A10" s="57" t="s">
        <v>216</v>
      </c>
      <c r="B10" s="130">
        <v>757</v>
      </c>
      <c r="C10" s="127" t="s">
        <v>91</v>
      </c>
      <c r="D10" s="127" t="s">
        <v>142</v>
      </c>
      <c r="E10" s="127" t="s">
        <v>454</v>
      </c>
      <c r="F10" s="127"/>
      <c r="G10" s="128">
        <f>G11</f>
        <v>0</v>
      </c>
      <c r="H10" s="156"/>
      <c r="I10" s="157"/>
      <c r="J10" s="157"/>
      <c r="K10" s="157"/>
      <c r="L10" s="157"/>
      <c r="M10" s="157"/>
      <c r="N10" s="157"/>
      <c r="O10" s="128">
        <f>O11</f>
        <v>0</v>
      </c>
    </row>
    <row r="11" spans="1:15" s="129" customFormat="1" ht="25.5" hidden="1">
      <c r="A11" s="57" t="s">
        <v>217</v>
      </c>
      <c r="B11" s="130">
        <v>757</v>
      </c>
      <c r="C11" s="127" t="s">
        <v>91</v>
      </c>
      <c r="D11" s="127" t="s">
        <v>142</v>
      </c>
      <c r="E11" s="127" t="s">
        <v>215</v>
      </c>
      <c r="F11" s="127"/>
      <c r="G11" s="128">
        <f>G12</f>
        <v>0</v>
      </c>
      <c r="H11" s="156"/>
      <c r="I11" s="157"/>
      <c r="J11" s="157"/>
      <c r="K11" s="157"/>
      <c r="L11" s="157"/>
      <c r="M11" s="157"/>
      <c r="N11" s="157"/>
      <c r="O11" s="128">
        <f>O12</f>
        <v>0</v>
      </c>
    </row>
    <row r="12" spans="1:15" s="129" customFormat="1" ht="25.5" hidden="1">
      <c r="A12" s="18" t="s">
        <v>40</v>
      </c>
      <c r="B12" s="130">
        <v>757</v>
      </c>
      <c r="C12" s="127" t="s">
        <v>91</v>
      </c>
      <c r="D12" s="127" t="s">
        <v>142</v>
      </c>
      <c r="E12" s="127" t="s">
        <v>215</v>
      </c>
      <c r="F12" s="127" t="s">
        <v>41</v>
      </c>
      <c r="G12" s="128">
        <f>G13</f>
        <v>0</v>
      </c>
      <c r="H12" s="156"/>
      <c r="I12" s="157"/>
      <c r="J12" s="157"/>
      <c r="K12" s="157"/>
      <c r="L12" s="157"/>
      <c r="M12" s="157"/>
      <c r="N12" s="157"/>
      <c r="O12" s="128">
        <f>O13</f>
        <v>0</v>
      </c>
    </row>
    <row r="13" spans="1:15" s="129" customFormat="1" hidden="1">
      <c r="A13" s="18" t="s">
        <v>42</v>
      </c>
      <c r="B13" s="130">
        <v>757</v>
      </c>
      <c r="C13" s="127" t="s">
        <v>91</v>
      </c>
      <c r="D13" s="127" t="s">
        <v>142</v>
      </c>
      <c r="E13" s="127" t="s">
        <v>215</v>
      </c>
      <c r="F13" s="127" t="s">
        <v>43</v>
      </c>
      <c r="G13" s="128"/>
      <c r="H13" s="156"/>
      <c r="I13" s="157"/>
      <c r="J13" s="157"/>
      <c r="K13" s="157"/>
      <c r="L13" s="157"/>
      <c r="M13" s="157"/>
      <c r="N13" s="157"/>
      <c r="O13" s="128"/>
    </row>
    <row r="14" spans="1:15">
      <c r="A14" s="13" t="s">
        <v>34</v>
      </c>
      <c r="B14" s="9">
        <v>757</v>
      </c>
      <c r="C14" s="9" t="s">
        <v>35</v>
      </c>
      <c r="D14" s="9"/>
      <c r="E14" s="9"/>
      <c r="F14" s="9"/>
      <c r="G14" s="14">
        <f>G68+G15</f>
        <v>44859453</v>
      </c>
      <c r="H14" s="144"/>
      <c r="I14" s="145"/>
      <c r="J14" s="145"/>
      <c r="K14" s="145"/>
      <c r="L14" s="145"/>
      <c r="M14" s="145"/>
      <c r="N14" s="145"/>
      <c r="O14" s="14">
        <f>O68+O15</f>
        <v>24587538</v>
      </c>
    </row>
    <row r="15" spans="1:15" ht="18.75" customHeight="1">
      <c r="A15" s="18" t="s">
        <v>159</v>
      </c>
      <c r="B15" s="16">
        <v>757</v>
      </c>
      <c r="C15" s="17" t="s">
        <v>35</v>
      </c>
      <c r="D15" s="17" t="s">
        <v>111</v>
      </c>
      <c r="E15" s="17"/>
      <c r="F15" s="16"/>
      <c r="G15" s="106">
        <f>G16+G37+G63</f>
        <v>43689753</v>
      </c>
      <c r="H15" s="144"/>
      <c r="I15" s="145"/>
      <c r="J15" s="145"/>
      <c r="K15" s="145"/>
      <c r="L15" s="145"/>
      <c r="M15" s="145"/>
      <c r="N15" s="145"/>
      <c r="O15" s="106">
        <f>O16+O37+O63</f>
        <v>23477838</v>
      </c>
    </row>
    <row r="16" spans="1:15" ht="35.25" customHeight="1">
      <c r="A16" s="18" t="s">
        <v>820</v>
      </c>
      <c r="B16" s="16">
        <v>757</v>
      </c>
      <c r="C16" s="17" t="s">
        <v>35</v>
      </c>
      <c r="D16" s="17" t="s">
        <v>111</v>
      </c>
      <c r="E16" s="17" t="s">
        <v>441</v>
      </c>
      <c r="F16" s="17"/>
      <c r="G16" s="106">
        <f>G20+G23+G27+G33+G17+G30</f>
        <v>23451325</v>
      </c>
      <c r="H16" s="144"/>
      <c r="I16" s="145"/>
      <c r="J16" s="145"/>
      <c r="K16" s="145"/>
      <c r="L16" s="145"/>
      <c r="M16" s="145"/>
      <c r="N16" s="145"/>
      <c r="O16" s="106">
        <f>O20+O23+O27+O33+O17+O30</f>
        <v>23477838</v>
      </c>
    </row>
    <row r="17" spans="1:15" ht="25.5" hidden="1">
      <c r="A17" s="18" t="s">
        <v>405</v>
      </c>
      <c r="B17" s="16">
        <v>792</v>
      </c>
      <c r="C17" s="17" t="s">
        <v>35</v>
      </c>
      <c r="D17" s="17" t="s">
        <v>111</v>
      </c>
      <c r="E17" s="17" t="s">
        <v>270</v>
      </c>
      <c r="F17" s="17"/>
      <c r="G17" s="106">
        <f>G18</f>
        <v>0</v>
      </c>
      <c r="H17" s="144"/>
      <c r="I17" s="145"/>
      <c r="J17" s="145"/>
      <c r="K17" s="145"/>
      <c r="L17" s="145"/>
      <c r="M17" s="145"/>
      <c r="N17" s="145"/>
      <c r="O17" s="106">
        <f>O18</f>
        <v>0</v>
      </c>
    </row>
    <row r="18" spans="1:15" ht="25.5" hidden="1">
      <c r="A18" s="18" t="s">
        <v>40</v>
      </c>
      <c r="B18" s="16">
        <v>792</v>
      </c>
      <c r="C18" s="17" t="s">
        <v>35</v>
      </c>
      <c r="D18" s="17" t="s">
        <v>111</v>
      </c>
      <c r="E18" s="17" t="s">
        <v>270</v>
      </c>
      <c r="F18" s="17" t="s">
        <v>41</v>
      </c>
      <c r="G18" s="106">
        <f>G19</f>
        <v>0</v>
      </c>
      <c r="H18" s="144"/>
      <c r="I18" s="145"/>
      <c r="J18" s="145"/>
      <c r="K18" s="145"/>
      <c r="L18" s="145"/>
      <c r="M18" s="145"/>
      <c r="N18" s="145"/>
      <c r="O18" s="106">
        <f>O19</f>
        <v>0</v>
      </c>
    </row>
    <row r="19" spans="1:15" hidden="1">
      <c r="A19" s="18" t="s">
        <v>42</v>
      </c>
      <c r="B19" s="16">
        <v>792</v>
      </c>
      <c r="C19" s="17" t="s">
        <v>35</v>
      </c>
      <c r="D19" s="17" t="s">
        <v>111</v>
      </c>
      <c r="E19" s="17" t="s">
        <v>270</v>
      </c>
      <c r="F19" s="17" t="s">
        <v>43</v>
      </c>
      <c r="G19" s="106"/>
      <c r="H19" s="144"/>
      <c r="I19" s="145"/>
      <c r="J19" s="145"/>
      <c r="K19" s="145"/>
      <c r="L19" s="145"/>
      <c r="M19" s="145"/>
      <c r="N19" s="145"/>
      <c r="O19" s="106"/>
    </row>
    <row r="20" spans="1:15" ht="38.25">
      <c r="A20" s="18" t="s">
        <v>7</v>
      </c>
      <c r="B20" s="16">
        <v>757</v>
      </c>
      <c r="C20" s="17" t="s">
        <v>35</v>
      </c>
      <c r="D20" s="17" t="s">
        <v>111</v>
      </c>
      <c r="E20" s="17" t="s">
        <v>807</v>
      </c>
      <c r="F20" s="17"/>
      <c r="G20" s="106">
        <f>G21</f>
        <v>1560000</v>
      </c>
      <c r="H20" s="144"/>
      <c r="I20" s="145"/>
      <c r="J20" s="145"/>
      <c r="K20" s="145"/>
      <c r="L20" s="145"/>
      <c r="M20" s="145"/>
      <c r="N20" s="145"/>
      <c r="O20" s="106">
        <f>O21</f>
        <v>1560000</v>
      </c>
    </row>
    <row r="21" spans="1:15" ht="25.5">
      <c r="A21" s="18" t="s">
        <v>40</v>
      </c>
      <c r="B21" s="16">
        <v>757</v>
      </c>
      <c r="C21" s="17" t="s">
        <v>35</v>
      </c>
      <c r="D21" s="17" t="s">
        <v>111</v>
      </c>
      <c r="E21" s="17" t="s">
        <v>807</v>
      </c>
      <c r="F21" s="17" t="s">
        <v>41</v>
      </c>
      <c r="G21" s="106">
        <f>G22</f>
        <v>1560000</v>
      </c>
      <c r="H21" s="144"/>
      <c r="I21" s="145"/>
      <c r="J21" s="145"/>
      <c r="K21" s="145"/>
      <c r="L21" s="145"/>
      <c r="M21" s="145"/>
      <c r="N21" s="145"/>
      <c r="O21" s="106">
        <f>O22</f>
        <v>1560000</v>
      </c>
    </row>
    <row r="22" spans="1:15" ht="19.5" customHeight="1">
      <c r="A22" s="18" t="s">
        <v>42</v>
      </c>
      <c r="B22" s="16">
        <v>757</v>
      </c>
      <c r="C22" s="17" t="s">
        <v>35</v>
      </c>
      <c r="D22" s="17" t="s">
        <v>111</v>
      </c>
      <c r="E22" s="17" t="s">
        <v>807</v>
      </c>
      <c r="F22" s="17" t="s">
        <v>43</v>
      </c>
      <c r="G22" s="106">
        <v>1560000</v>
      </c>
      <c r="H22" s="144"/>
      <c r="I22" s="145"/>
      <c r="J22" s="145"/>
      <c r="K22" s="145"/>
      <c r="L22" s="145"/>
      <c r="M22" s="145"/>
      <c r="N22" s="145"/>
      <c r="O22" s="106">
        <v>1560000</v>
      </c>
    </row>
    <row r="23" spans="1:15" ht="32.25" hidden="1" customHeight="1">
      <c r="A23" s="26" t="s">
        <v>412</v>
      </c>
      <c r="B23" s="16">
        <v>757</v>
      </c>
      <c r="C23" s="17" t="s">
        <v>35</v>
      </c>
      <c r="D23" s="17" t="s">
        <v>111</v>
      </c>
      <c r="E23" s="17" t="s">
        <v>413</v>
      </c>
      <c r="F23" s="16"/>
      <c r="G23" s="10">
        <f>G25</f>
        <v>0</v>
      </c>
      <c r="H23" s="144"/>
      <c r="I23" s="145"/>
      <c r="J23" s="145"/>
      <c r="K23" s="145"/>
      <c r="L23" s="145"/>
      <c r="M23" s="145"/>
      <c r="N23" s="145"/>
      <c r="O23" s="10">
        <f>O25</f>
        <v>0</v>
      </c>
    </row>
    <row r="24" spans="1:15" ht="102" hidden="1" customHeight="1">
      <c r="A24" s="18" t="s">
        <v>56</v>
      </c>
      <c r="B24" s="16">
        <v>757</v>
      </c>
      <c r="C24" s="17" t="s">
        <v>35</v>
      </c>
      <c r="D24" s="17" t="s">
        <v>111</v>
      </c>
      <c r="E24" s="17" t="s">
        <v>55</v>
      </c>
      <c r="F24" s="17"/>
      <c r="G24" s="106">
        <f>G25</f>
        <v>0</v>
      </c>
      <c r="H24" s="144"/>
      <c r="I24" s="145"/>
      <c r="J24" s="145"/>
      <c r="K24" s="145"/>
      <c r="L24" s="145"/>
      <c r="M24" s="145"/>
      <c r="N24" s="145"/>
      <c r="O24" s="106">
        <f>O25</f>
        <v>0</v>
      </c>
    </row>
    <row r="25" spans="1:15" ht="25.5" hidden="1">
      <c r="A25" s="18" t="s">
        <v>40</v>
      </c>
      <c r="B25" s="16">
        <v>757</v>
      </c>
      <c r="C25" s="17" t="s">
        <v>35</v>
      </c>
      <c r="D25" s="17" t="s">
        <v>111</v>
      </c>
      <c r="E25" s="17" t="s">
        <v>55</v>
      </c>
      <c r="F25" s="17" t="s">
        <v>41</v>
      </c>
      <c r="G25" s="106">
        <f>G26</f>
        <v>0</v>
      </c>
      <c r="H25" s="144"/>
      <c r="I25" s="145"/>
      <c r="J25" s="145"/>
      <c r="K25" s="145"/>
      <c r="L25" s="145"/>
      <c r="M25" s="145"/>
      <c r="N25" s="145"/>
      <c r="O25" s="106">
        <f>O26</f>
        <v>0</v>
      </c>
    </row>
    <row r="26" spans="1:15" ht="19.5" hidden="1" customHeight="1">
      <c r="A26" s="18" t="s">
        <v>42</v>
      </c>
      <c r="B26" s="16">
        <v>757</v>
      </c>
      <c r="C26" s="17" t="s">
        <v>35</v>
      </c>
      <c r="D26" s="17" t="s">
        <v>111</v>
      </c>
      <c r="E26" s="17" t="s">
        <v>55</v>
      </c>
      <c r="F26" s="17" t="s">
        <v>43</v>
      </c>
      <c r="G26" s="106"/>
      <c r="H26" s="144"/>
      <c r="I26" s="145"/>
      <c r="J26" s="145"/>
      <c r="K26" s="145"/>
      <c r="L26" s="145"/>
      <c r="M26" s="145"/>
      <c r="N26" s="145"/>
      <c r="O26" s="106"/>
    </row>
    <row r="27" spans="1:15" ht="25.5">
      <c r="A27" s="18" t="s">
        <v>39</v>
      </c>
      <c r="B27" s="16">
        <v>757</v>
      </c>
      <c r="C27" s="17" t="s">
        <v>35</v>
      </c>
      <c r="D27" s="17" t="s">
        <v>111</v>
      </c>
      <c r="E27" s="17" t="s">
        <v>442</v>
      </c>
      <c r="F27" s="17"/>
      <c r="G27" s="106">
        <f>G28</f>
        <v>21891325</v>
      </c>
      <c r="H27" s="144"/>
      <c r="I27" s="145"/>
      <c r="J27" s="145"/>
      <c r="K27" s="145"/>
      <c r="L27" s="145"/>
      <c r="M27" s="145"/>
      <c r="N27" s="145"/>
      <c r="O27" s="106">
        <f>O28</f>
        <v>21917838</v>
      </c>
    </row>
    <row r="28" spans="1:15" ht="25.5">
      <c r="A28" s="18" t="s">
        <v>40</v>
      </c>
      <c r="B28" s="16">
        <v>757</v>
      </c>
      <c r="C28" s="17" t="s">
        <v>35</v>
      </c>
      <c r="D28" s="17" t="s">
        <v>111</v>
      </c>
      <c r="E28" s="17" t="s">
        <v>442</v>
      </c>
      <c r="F28" s="17" t="s">
        <v>41</v>
      </c>
      <c r="G28" s="106">
        <f>G29</f>
        <v>21891325</v>
      </c>
      <c r="H28" s="144"/>
      <c r="I28" s="145"/>
      <c r="J28" s="145"/>
      <c r="K28" s="145"/>
      <c r="L28" s="145"/>
      <c r="M28" s="145"/>
      <c r="N28" s="145"/>
      <c r="O28" s="106">
        <f>O29</f>
        <v>21917838</v>
      </c>
    </row>
    <row r="29" spans="1:15" ht="19.5" customHeight="1">
      <c r="A29" s="18" t="s">
        <v>42</v>
      </c>
      <c r="B29" s="16">
        <v>757</v>
      </c>
      <c r="C29" s="17" t="s">
        <v>35</v>
      </c>
      <c r="D29" s="17" t="s">
        <v>111</v>
      </c>
      <c r="E29" s="17" t="s">
        <v>442</v>
      </c>
      <c r="F29" s="17" t="s">
        <v>43</v>
      </c>
      <c r="G29" s="106">
        <f>21867672+23653</f>
        <v>21891325</v>
      </c>
      <c r="H29" s="144"/>
      <c r="I29" s="145"/>
      <c r="J29" s="145"/>
      <c r="K29" s="145"/>
      <c r="L29" s="145"/>
      <c r="M29" s="145"/>
      <c r="N29" s="145"/>
      <c r="O29" s="106">
        <f>G29+26513</f>
        <v>21917838</v>
      </c>
    </row>
    <row r="30" spans="1:15" ht="25.5" hidden="1">
      <c r="A30" s="18" t="s">
        <v>277</v>
      </c>
      <c r="B30" s="16">
        <v>757</v>
      </c>
      <c r="C30" s="17" t="s">
        <v>35</v>
      </c>
      <c r="D30" s="17" t="s">
        <v>111</v>
      </c>
      <c r="E30" s="17" t="s">
        <v>279</v>
      </c>
      <c r="F30" s="17"/>
      <c r="G30" s="106">
        <f>G31</f>
        <v>0</v>
      </c>
      <c r="H30" s="144"/>
      <c r="I30" s="145"/>
      <c r="J30" s="145"/>
      <c r="K30" s="145"/>
      <c r="L30" s="145"/>
      <c r="M30" s="145"/>
      <c r="N30" s="145"/>
      <c r="O30" s="106">
        <f>O31</f>
        <v>0</v>
      </c>
    </row>
    <row r="31" spans="1:15" ht="25.5" hidden="1">
      <c r="A31" s="18" t="s">
        <v>40</v>
      </c>
      <c r="B31" s="16">
        <v>757</v>
      </c>
      <c r="C31" s="17" t="s">
        <v>35</v>
      </c>
      <c r="D31" s="17" t="s">
        <v>111</v>
      </c>
      <c r="E31" s="17" t="s">
        <v>279</v>
      </c>
      <c r="F31" s="17" t="s">
        <v>41</v>
      </c>
      <c r="G31" s="106">
        <f>G32</f>
        <v>0</v>
      </c>
      <c r="H31" s="144"/>
      <c r="I31" s="145"/>
      <c r="J31" s="145"/>
      <c r="K31" s="145"/>
      <c r="L31" s="145"/>
      <c r="M31" s="145"/>
      <c r="N31" s="145"/>
      <c r="O31" s="106">
        <f>O32</f>
        <v>0</v>
      </c>
    </row>
    <row r="32" spans="1:15" ht="19.5" hidden="1" customHeight="1">
      <c r="A32" s="18" t="s">
        <v>42</v>
      </c>
      <c r="B32" s="16">
        <v>757</v>
      </c>
      <c r="C32" s="17" t="s">
        <v>35</v>
      </c>
      <c r="D32" s="17" t="s">
        <v>111</v>
      </c>
      <c r="E32" s="17" t="s">
        <v>279</v>
      </c>
      <c r="F32" s="17" t="s">
        <v>43</v>
      </c>
      <c r="G32" s="106"/>
      <c r="H32" s="144"/>
      <c r="I32" s="145"/>
      <c r="J32" s="145"/>
      <c r="K32" s="145"/>
      <c r="L32" s="145"/>
      <c r="M32" s="145"/>
      <c r="N32" s="145"/>
      <c r="O32" s="106"/>
    </row>
    <row r="33" spans="1:15" ht="78.75" hidden="1" customHeight="1">
      <c r="A33" s="18" t="s">
        <v>564</v>
      </c>
      <c r="B33" s="16">
        <v>757</v>
      </c>
      <c r="C33" s="17" t="s">
        <v>35</v>
      </c>
      <c r="D33" s="17" t="s">
        <v>111</v>
      </c>
      <c r="E33" s="17" t="s">
        <v>289</v>
      </c>
      <c r="F33" s="17"/>
      <c r="G33" s="106">
        <f>G34</f>
        <v>0</v>
      </c>
      <c r="H33" s="144"/>
      <c r="I33" s="145"/>
      <c r="J33" s="145"/>
      <c r="K33" s="145"/>
      <c r="L33" s="145"/>
      <c r="M33" s="145"/>
      <c r="N33" s="145"/>
      <c r="O33" s="106">
        <f>O34</f>
        <v>0</v>
      </c>
    </row>
    <row r="34" spans="1:15" ht="24" hidden="1" customHeight="1">
      <c r="A34" s="18" t="s">
        <v>40</v>
      </c>
      <c r="B34" s="16">
        <v>757</v>
      </c>
      <c r="C34" s="17" t="s">
        <v>35</v>
      </c>
      <c r="D34" s="17" t="s">
        <v>111</v>
      </c>
      <c r="E34" s="17" t="s">
        <v>289</v>
      </c>
      <c r="F34" s="17" t="s">
        <v>41</v>
      </c>
      <c r="G34" s="106">
        <f>G35</f>
        <v>0</v>
      </c>
      <c r="H34" s="144"/>
      <c r="I34" s="145"/>
      <c r="J34" s="145"/>
      <c r="K34" s="145"/>
      <c r="L34" s="145"/>
      <c r="M34" s="145"/>
      <c r="N34" s="145"/>
      <c r="O34" s="106">
        <f>O35</f>
        <v>0</v>
      </c>
    </row>
    <row r="35" spans="1:15" ht="19.5" hidden="1" customHeight="1">
      <c r="A35" s="18" t="s">
        <v>42</v>
      </c>
      <c r="B35" s="16">
        <v>757</v>
      </c>
      <c r="C35" s="17" t="s">
        <v>35</v>
      </c>
      <c r="D35" s="17" t="s">
        <v>111</v>
      </c>
      <c r="E35" s="17" t="s">
        <v>289</v>
      </c>
      <c r="F35" s="17" t="s">
        <v>43</v>
      </c>
      <c r="G35" s="106"/>
      <c r="H35" s="144"/>
      <c r="I35" s="145"/>
      <c r="J35" s="145"/>
      <c r="K35" s="145"/>
      <c r="L35" s="145"/>
      <c r="M35" s="145"/>
      <c r="N35" s="145"/>
      <c r="O35" s="106"/>
    </row>
    <row r="36" spans="1:15" ht="19.5" hidden="1" customHeight="1">
      <c r="A36" s="18"/>
      <c r="B36" s="16"/>
      <c r="C36" s="17"/>
      <c r="D36" s="17"/>
      <c r="E36" s="17"/>
      <c r="F36" s="17"/>
      <c r="G36" s="106"/>
      <c r="H36" s="144"/>
      <c r="I36" s="145"/>
      <c r="J36" s="145"/>
      <c r="K36" s="145"/>
      <c r="L36" s="145"/>
      <c r="M36" s="145"/>
      <c r="N36" s="145"/>
      <c r="O36" s="106"/>
    </row>
    <row r="37" spans="1:15" ht="35.25" customHeight="1">
      <c r="A37" s="40" t="s">
        <v>213</v>
      </c>
      <c r="B37" s="16">
        <v>757</v>
      </c>
      <c r="C37" s="17" t="s">
        <v>35</v>
      </c>
      <c r="D37" s="17" t="s">
        <v>111</v>
      </c>
      <c r="E37" s="17" t="s">
        <v>443</v>
      </c>
      <c r="F37" s="17"/>
      <c r="G37" s="106">
        <f>G52+G38+G41+G47+G60+G44+G57</f>
        <v>20238428</v>
      </c>
      <c r="H37" s="144"/>
      <c r="I37" s="145"/>
      <c r="J37" s="145"/>
      <c r="K37" s="145"/>
      <c r="L37" s="145"/>
      <c r="M37" s="145"/>
      <c r="N37" s="145"/>
      <c r="O37" s="106">
        <f>O52+O38+O41+O47+O60+O44+O57</f>
        <v>0</v>
      </c>
    </row>
    <row r="38" spans="1:15" s="20" customFormat="1" hidden="1">
      <c r="A38" s="15" t="s">
        <v>242</v>
      </c>
      <c r="B38" s="16">
        <v>757</v>
      </c>
      <c r="C38" s="17" t="s">
        <v>35</v>
      </c>
      <c r="D38" s="17" t="s">
        <v>111</v>
      </c>
      <c r="E38" s="17" t="s">
        <v>409</v>
      </c>
      <c r="F38" s="17"/>
      <c r="G38" s="106">
        <f>G39</f>
        <v>0</v>
      </c>
      <c r="H38" s="153"/>
      <c r="I38" s="154"/>
      <c r="J38" s="154"/>
      <c r="K38" s="154"/>
      <c r="L38" s="154"/>
      <c r="M38" s="154"/>
      <c r="N38" s="154"/>
      <c r="O38" s="106">
        <f>O39</f>
        <v>0</v>
      </c>
    </row>
    <row r="39" spans="1:15" s="20" customFormat="1" ht="25.5" hidden="1">
      <c r="A39" s="18" t="s">
        <v>40</v>
      </c>
      <c r="B39" s="16">
        <v>757</v>
      </c>
      <c r="C39" s="17" t="s">
        <v>35</v>
      </c>
      <c r="D39" s="17" t="s">
        <v>111</v>
      </c>
      <c r="E39" s="17" t="s">
        <v>409</v>
      </c>
      <c r="F39" s="17" t="s">
        <v>41</v>
      </c>
      <c r="G39" s="106">
        <f>G40</f>
        <v>0</v>
      </c>
      <c r="H39" s="153"/>
      <c r="I39" s="154"/>
      <c r="J39" s="154"/>
      <c r="K39" s="154"/>
      <c r="L39" s="154"/>
      <c r="M39" s="154"/>
      <c r="N39" s="154"/>
      <c r="O39" s="106">
        <f>O40</f>
        <v>0</v>
      </c>
    </row>
    <row r="40" spans="1:15" s="20" customFormat="1" hidden="1">
      <c r="A40" s="18" t="s">
        <v>42</v>
      </c>
      <c r="B40" s="16">
        <v>757</v>
      </c>
      <c r="C40" s="17" t="s">
        <v>35</v>
      </c>
      <c r="D40" s="17" t="s">
        <v>111</v>
      </c>
      <c r="E40" s="17" t="s">
        <v>409</v>
      </c>
      <c r="F40" s="17" t="s">
        <v>43</v>
      </c>
      <c r="G40" s="106"/>
      <c r="H40" s="153"/>
      <c r="I40" s="154"/>
      <c r="J40" s="154"/>
      <c r="K40" s="154"/>
      <c r="L40" s="154"/>
      <c r="M40" s="154"/>
      <c r="N40" s="154"/>
      <c r="O40" s="106"/>
    </row>
    <row r="41" spans="1:15" s="20" customFormat="1" ht="61.5" hidden="1" customHeight="1">
      <c r="A41" s="15" t="s">
        <v>729</v>
      </c>
      <c r="B41" s="16">
        <v>757</v>
      </c>
      <c r="C41" s="17" t="s">
        <v>35</v>
      </c>
      <c r="D41" s="17" t="s">
        <v>111</v>
      </c>
      <c r="E41" s="17" t="s">
        <v>704</v>
      </c>
      <c r="F41" s="17"/>
      <c r="G41" s="106">
        <f>G42</f>
        <v>0</v>
      </c>
      <c r="H41" s="153"/>
      <c r="I41" s="154"/>
      <c r="J41" s="154"/>
      <c r="K41" s="154"/>
      <c r="L41" s="154"/>
      <c r="M41" s="154"/>
      <c r="N41" s="154"/>
      <c r="O41" s="106">
        <f>O42</f>
        <v>0</v>
      </c>
    </row>
    <row r="42" spans="1:15" s="20" customFormat="1" ht="25.5" hidden="1">
      <c r="A42" s="18" t="s">
        <v>40</v>
      </c>
      <c r="B42" s="16">
        <v>757</v>
      </c>
      <c r="C42" s="17" t="s">
        <v>35</v>
      </c>
      <c r="D42" s="17" t="s">
        <v>111</v>
      </c>
      <c r="E42" s="17" t="s">
        <v>704</v>
      </c>
      <c r="F42" s="17" t="s">
        <v>41</v>
      </c>
      <c r="G42" s="106">
        <f>G43</f>
        <v>0</v>
      </c>
      <c r="H42" s="153"/>
      <c r="I42" s="154"/>
      <c r="J42" s="154"/>
      <c r="K42" s="154"/>
      <c r="L42" s="154"/>
      <c r="M42" s="154"/>
      <c r="N42" s="154"/>
      <c r="O42" s="106">
        <f>O43</f>
        <v>0</v>
      </c>
    </row>
    <row r="43" spans="1:15" s="20" customFormat="1" hidden="1">
      <c r="A43" s="18" t="s">
        <v>42</v>
      </c>
      <c r="B43" s="16">
        <v>757</v>
      </c>
      <c r="C43" s="17" t="s">
        <v>35</v>
      </c>
      <c r="D43" s="17" t="s">
        <v>111</v>
      </c>
      <c r="E43" s="17" t="s">
        <v>704</v>
      </c>
      <c r="F43" s="17" t="s">
        <v>43</v>
      </c>
      <c r="G43" s="106"/>
      <c r="H43" s="153"/>
      <c r="I43" s="154"/>
      <c r="J43" s="154"/>
      <c r="K43" s="154"/>
      <c r="L43" s="154"/>
      <c r="M43" s="154"/>
      <c r="N43" s="154"/>
      <c r="O43" s="106"/>
    </row>
    <row r="44" spans="1:15" ht="25.5" hidden="1">
      <c r="A44" s="18" t="s">
        <v>405</v>
      </c>
      <c r="B44" s="16">
        <v>792</v>
      </c>
      <c r="C44" s="17" t="s">
        <v>35</v>
      </c>
      <c r="D44" s="17" t="s">
        <v>111</v>
      </c>
      <c r="E44" s="17" t="s">
        <v>271</v>
      </c>
      <c r="F44" s="17"/>
      <c r="G44" s="106">
        <f>G45</f>
        <v>0</v>
      </c>
      <c r="H44" s="144"/>
      <c r="I44" s="145"/>
      <c r="J44" s="145"/>
      <c r="K44" s="145"/>
      <c r="L44" s="145"/>
      <c r="M44" s="145"/>
      <c r="N44" s="145"/>
      <c r="O44" s="106">
        <f>O45</f>
        <v>0</v>
      </c>
    </row>
    <row r="45" spans="1:15" ht="25.5" hidden="1">
      <c r="A45" s="18" t="s">
        <v>40</v>
      </c>
      <c r="B45" s="16">
        <v>792</v>
      </c>
      <c r="C45" s="17" t="s">
        <v>35</v>
      </c>
      <c r="D45" s="17" t="s">
        <v>111</v>
      </c>
      <c r="E45" s="17" t="s">
        <v>271</v>
      </c>
      <c r="F45" s="17" t="s">
        <v>41</v>
      </c>
      <c r="G45" s="106">
        <f>G46</f>
        <v>0</v>
      </c>
      <c r="H45" s="144"/>
      <c r="I45" s="145"/>
      <c r="J45" s="145"/>
      <c r="K45" s="145"/>
      <c r="L45" s="145"/>
      <c r="M45" s="145"/>
      <c r="N45" s="145"/>
      <c r="O45" s="106">
        <f>O46</f>
        <v>0</v>
      </c>
    </row>
    <row r="46" spans="1:15" hidden="1">
      <c r="A46" s="18" t="s">
        <v>42</v>
      </c>
      <c r="B46" s="16">
        <v>792</v>
      </c>
      <c r="C46" s="17" t="s">
        <v>35</v>
      </c>
      <c r="D46" s="17" t="s">
        <v>111</v>
      </c>
      <c r="E46" s="17" t="s">
        <v>271</v>
      </c>
      <c r="F46" s="17" t="s">
        <v>43</v>
      </c>
      <c r="G46" s="106"/>
      <c r="H46" s="144"/>
      <c r="I46" s="145"/>
      <c r="J46" s="145"/>
      <c r="K46" s="145"/>
      <c r="L46" s="145"/>
      <c r="M46" s="145"/>
      <c r="N46" s="145"/>
      <c r="O46" s="106"/>
    </row>
    <row r="47" spans="1:15" ht="54.75" hidden="1" customHeight="1">
      <c r="A47" s="26" t="s">
        <v>587</v>
      </c>
      <c r="B47" s="16">
        <v>757</v>
      </c>
      <c r="C47" s="17" t="s">
        <v>35</v>
      </c>
      <c r="D47" s="17" t="s">
        <v>111</v>
      </c>
      <c r="E47" s="17" t="s">
        <v>3</v>
      </c>
      <c r="F47" s="16"/>
      <c r="G47" s="10">
        <f>G50</f>
        <v>0</v>
      </c>
      <c r="H47" s="144"/>
      <c r="I47" s="145"/>
      <c r="J47" s="145"/>
      <c r="K47" s="145"/>
      <c r="L47" s="145"/>
      <c r="M47" s="145"/>
      <c r="N47" s="145"/>
      <c r="O47" s="10">
        <f>O50</f>
        <v>0</v>
      </c>
    </row>
    <row r="48" spans="1:15" ht="57.75" hidden="1" customHeight="1">
      <c r="A48" s="18" t="s">
        <v>57</v>
      </c>
      <c r="B48" s="16">
        <v>757</v>
      </c>
      <c r="C48" s="17" t="s">
        <v>35</v>
      </c>
      <c r="D48" s="17" t="s">
        <v>111</v>
      </c>
      <c r="E48" s="17" t="s">
        <v>58</v>
      </c>
      <c r="F48" s="17"/>
      <c r="G48" s="106">
        <f>G50</f>
        <v>0</v>
      </c>
      <c r="H48" s="144"/>
      <c r="I48" s="145"/>
      <c r="J48" s="145"/>
      <c r="K48" s="145"/>
      <c r="L48" s="145"/>
      <c r="M48" s="145"/>
      <c r="N48" s="145"/>
      <c r="O48" s="106">
        <f>O50</f>
        <v>0</v>
      </c>
    </row>
    <row r="49" spans="1:15" ht="57.75" hidden="1" customHeight="1">
      <c r="A49" s="18"/>
      <c r="B49" s="16"/>
      <c r="C49" s="17"/>
      <c r="D49" s="17"/>
      <c r="E49" s="17"/>
      <c r="F49" s="17"/>
      <c r="G49" s="106"/>
      <c r="H49" s="144"/>
      <c r="I49" s="145"/>
      <c r="J49" s="145"/>
      <c r="K49" s="145"/>
      <c r="L49" s="145"/>
      <c r="M49" s="145"/>
      <c r="N49" s="145"/>
      <c r="O49" s="106"/>
    </row>
    <row r="50" spans="1:15" ht="25.5" hidden="1">
      <c r="A50" s="18" t="s">
        <v>40</v>
      </c>
      <c r="B50" s="16">
        <v>757</v>
      </c>
      <c r="C50" s="17" t="s">
        <v>35</v>
      </c>
      <c r="D50" s="17" t="s">
        <v>111</v>
      </c>
      <c r="E50" s="17" t="s">
        <v>58</v>
      </c>
      <c r="F50" s="17" t="s">
        <v>41</v>
      </c>
      <c r="G50" s="106">
        <f>G51</f>
        <v>0</v>
      </c>
      <c r="H50" s="144"/>
      <c r="I50" s="145"/>
      <c r="J50" s="145"/>
      <c r="K50" s="145"/>
      <c r="L50" s="145"/>
      <c r="M50" s="145"/>
      <c r="N50" s="145"/>
      <c r="O50" s="106">
        <f>O51</f>
        <v>0</v>
      </c>
    </row>
    <row r="51" spans="1:15" ht="19.5" hidden="1" customHeight="1">
      <c r="A51" s="18" t="s">
        <v>42</v>
      </c>
      <c r="B51" s="16">
        <v>757</v>
      </c>
      <c r="C51" s="17" t="s">
        <v>35</v>
      </c>
      <c r="D51" s="17" t="s">
        <v>111</v>
      </c>
      <c r="E51" s="17" t="s">
        <v>58</v>
      </c>
      <c r="F51" s="17" t="s">
        <v>43</v>
      </c>
      <c r="G51" s="106"/>
      <c r="H51" s="144"/>
      <c r="I51" s="145"/>
      <c r="J51" s="145"/>
      <c r="K51" s="145"/>
      <c r="L51" s="145"/>
      <c r="M51" s="145"/>
      <c r="N51" s="145"/>
      <c r="O51" s="106"/>
    </row>
    <row r="52" spans="1:15" ht="31.5" customHeight="1">
      <c r="A52" s="18" t="s">
        <v>214</v>
      </c>
      <c r="B52" s="16">
        <v>757</v>
      </c>
      <c r="C52" s="17" t="s">
        <v>35</v>
      </c>
      <c r="D52" s="17" t="s">
        <v>111</v>
      </c>
      <c r="E52" s="17" t="s">
        <v>444</v>
      </c>
      <c r="F52" s="17"/>
      <c r="G52" s="106">
        <f>G53+G55</f>
        <v>20238428</v>
      </c>
      <c r="H52" s="144"/>
      <c r="I52" s="145"/>
      <c r="J52" s="145"/>
      <c r="K52" s="145"/>
      <c r="L52" s="145"/>
      <c r="M52" s="145"/>
      <c r="N52" s="145"/>
      <c r="O52" s="106">
        <f>O53+O55</f>
        <v>0</v>
      </c>
    </row>
    <row r="53" spans="1:15" ht="25.5">
      <c r="A53" s="18" t="s">
        <v>40</v>
      </c>
      <c r="B53" s="16">
        <v>757</v>
      </c>
      <c r="C53" s="17" t="s">
        <v>35</v>
      </c>
      <c r="D53" s="17" t="s">
        <v>111</v>
      </c>
      <c r="E53" s="17" t="s">
        <v>444</v>
      </c>
      <c r="F53" s="17" t="s">
        <v>41</v>
      </c>
      <c r="G53" s="106">
        <f>G54</f>
        <v>20238428</v>
      </c>
      <c r="H53" s="144"/>
      <c r="I53" s="145"/>
      <c r="J53" s="145"/>
      <c r="K53" s="145"/>
      <c r="L53" s="145"/>
      <c r="M53" s="145"/>
      <c r="N53" s="145"/>
      <c r="O53" s="106">
        <f>O54</f>
        <v>0</v>
      </c>
    </row>
    <row r="54" spans="1:15" ht="19.5" customHeight="1">
      <c r="A54" s="18" t="s">
        <v>42</v>
      </c>
      <c r="B54" s="16">
        <v>757</v>
      </c>
      <c r="C54" s="17" t="s">
        <v>35</v>
      </c>
      <c r="D54" s="17" t="s">
        <v>111</v>
      </c>
      <c r="E54" s="17" t="s">
        <v>444</v>
      </c>
      <c r="F54" s="17" t="s">
        <v>43</v>
      </c>
      <c r="G54" s="106">
        <f>18656126+39559+1542743</f>
        <v>20238428</v>
      </c>
      <c r="H54" s="144"/>
      <c r="I54" s="145"/>
      <c r="J54" s="145"/>
      <c r="K54" s="145"/>
      <c r="L54" s="145"/>
      <c r="M54" s="145"/>
      <c r="N54" s="145"/>
      <c r="O54" s="106"/>
    </row>
    <row r="55" spans="1:15" ht="19.5" hidden="1" customHeight="1">
      <c r="A55" s="18" t="s">
        <v>101</v>
      </c>
      <c r="B55" s="16">
        <v>757</v>
      </c>
      <c r="C55" s="17" t="s">
        <v>35</v>
      </c>
      <c r="D55" s="17" t="s">
        <v>111</v>
      </c>
      <c r="E55" s="17" t="s">
        <v>444</v>
      </c>
      <c r="F55" s="17" t="s">
        <v>102</v>
      </c>
      <c r="G55" s="106">
        <f>G56</f>
        <v>0</v>
      </c>
      <c r="H55" s="144"/>
      <c r="I55" s="145"/>
      <c r="J55" s="145"/>
      <c r="K55" s="145"/>
      <c r="L55" s="145"/>
      <c r="M55" s="145"/>
      <c r="N55" s="145"/>
      <c r="O55" s="106">
        <f>O56</f>
        <v>0</v>
      </c>
    </row>
    <row r="56" spans="1:15" ht="19.5" hidden="1" customHeight="1">
      <c r="A56" s="18" t="s">
        <v>394</v>
      </c>
      <c r="B56" s="16">
        <v>757</v>
      </c>
      <c r="C56" s="17" t="s">
        <v>35</v>
      </c>
      <c r="D56" s="17" t="s">
        <v>111</v>
      </c>
      <c r="E56" s="17" t="s">
        <v>444</v>
      </c>
      <c r="F56" s="17" t="s">
        <v>395</v>
      </c>
      <c r="G56" s="106"/>
      <c r="H56" s="144"/>
      <c r="I56" s="145"/>
      <c r="J56" s="145"/>
      <c r="K56" s="145"/>
      <c r="L56" s="145"/>
      <c r="M56" s="145"/>
      <c r="N56" s="145"/>
      <c r="O56" s="106"/>
    </row>
    <row r="57" spans="1:15" ht="25.5" hidden="1">
      <c r="A57" s="18" t="s">
        <v>277</v>
      </c>
      <c r="B57" s="16">
        <v>757</v>
      </c>
      <c r="C57" s="17" t="s">
        <v>35</v>
      </c>
      <c r="D57" s="17" t="s">
        <v>111</v>
      </c>
      <c r="E57" s="17" t="s">
        <v>280</v>
      </c>
      <c r="F57" s="17"/>
      <c r="G57" s="106">
        <f>G58</f>
        <v>0</v>
      </c>
      <c r="H57" s="144"/>
      <c r="I57" s="145"/>
      <c r="J57" s="145"/>
      <c r="K57" s="145"/>
      <c r="L57" s="145"/>
      <c r="M57" s="145"/>
      <c r="N57" s="145"/>
      <c r="O57" s="106">
        <f>O58</f>
        <v>0</v>
      </c>
    </row>
    <row r="58" spans="1:15" ht="25.5" hidden="1">
      <c r="A58" s="18" t="s">
        <v>40</v>
      </c>
      <c r="B58" s="16">
        <v>757</v>
      </c>
      <c r="C58" s="17" t="s">
        <v>35</v>
      </c>
      <c r="D58" s="17" t="s">
        <v>111</v>
      </c>
      <c r="E58" s="17" t="s">
        <v>280</v>
      </c>
      <c r="F58" s="17" t="s">
        <v>41</v>
      </c>
      <c r="G58" s="106">
        <f>G59</f>
        <v>0</v>
      </c>
      <c r="H58" s="144"/>
      <c r="I58" s="145"/>
      <c r="J58" s="145"/>
      <c r="K58" s="145"/>
      <c r="L58" s="145"/>
      <c r="M58" s="145"/>
      <c r="N58" s="145"/>
      <c r="O58" s="106">
        <f>O59</f>
        <v>0</v>
      </c>
    </row>
    <row r="59" spans="1:15" ht="19.5" hidden="1" customHeight="1">
      <c r="A59" s="18" t="s">
        <v>42</v>
      </c>
      <c r="B59" s="16">
        <v>757</v>
      </c>
      <c r="C59" s="17" t="s">
        <v>35</v>
      </c>
      <c r="D59" s="17" t="s">
        <v>111</v>
      </c>
      <c r="E59" s="17" t="s">
        <v>280</v>
      </c>
      <c r="F59" s="17" t="s">
        <v>43</v>
      </c>
      <c r="G59" s="106"/>
      <c r="H59" s="144"/>
      <c r="I59" s="145"/>
      <c r="J59" s="145"/>
      <c r="K59" s="145"/>
      <c r="L59" s="145"/>
      <c r="M59" s="145"/>
      <c r="N59" s="145"/>
      <c r="O59" s="106"/>
    </row>
    <row r="60" spans="1:15" ht="78.75" hidden="1" customHeight="1">
      <c r="A60" s="18" t="s">
        <v>564</v>
      </c>
      <c r="B60" s="16">
        <v>757</v>
      </c>
      <c r="C60" s="17" t="s">
        <v>35</v>
      </c>
      <c r="D60" s="17" t="s">
        <v>111</v>
      </c>
      <c r="E60" s="17" t="s">
        <v>291</v>
      </c>
      <c r="F60" s="17"/>
      <c r="G60" s="106">
        <f>G61</f>
        <v>0</v>
      </c>
      <c r="H60" s="144"/>
      <c r="I60" s="145"/>
      <c r="J60" s="145"/>
      <c r="K60" s="145"/>
      <c r="L60" s="145"/>
      <c r="M60" s="145"/>
      <c r="N60" s="145"/>
      <c r="O60" s="106">
        <f>O61</f>
        <v>0</v>
      </c>
    </row>
    <row r="61" spans="1:15" ht="19.5" hidden="1" customHeight="1">
      <c r="A61" s="18" t="s">
        <v>40</v>
      </c>
      <c r="B61" s="16">
        <v>757</v>
      </c>
      <c r="C61" s="17" t="s">
        <v>35</v>
      </c>
      <c r="D61" s="17" t="s">
        <v>111</v>
      </c>
      <c r="E61" s="17" t="s">
        <v>291</v>
      </c>
      <c r="F61" s="17" t="s">
        <v>41</v>
      </c>
      <c r="G61" s="106">
        <f>G62</f>
        <v>0</v>
      </c>
      <c r="H61" s="144"/>
      <c r="I61" s="145"/>
      <c r="J61" s="145"/>
      <c r="K61" s="145"/>
      <c r="L61" s="145"/>
      <c r="M61" s="145"/>
      <c r="N61" s="145"/>
      <c r="O61" s="106">
        <f>O62</f>
        <v>0</v>
      </c>
    </row>
    <row r="62" spans="1:15" ht="19.5" hidden="1" customHeight="1">
      <c r="A62" s="18" t="s">
        <v>42</v>
      </c>
      <c r="B62" s="16">
        <v>757</v>
      </c>
      <c r="C62" s="17" t="s">
        <v>35</v>
      </c>
      <c r="D62" s="17" t="s">
        <v>111</v>
      </c>
      <c r="E62" s="17" t="s">
        <v>291</v>
      </c>
      <c r="F62" s="17" t="s">
        <v>43</v>
      </c>
      <c r="G62" s="106"/>
      <c r="H62" s="144"/>
      <c r="I62" s="145"/>
      <c r="J62" s="145"/>
      <c r="K62" s="145"/>
      <c r="L62" s="145"/>
      <c r="M62" s="145"/>
      <c r="N62" s="145"/>
      <c r="O62" s="106"/>
    </row>
    <row r="63" spans="1:15" ht="19.5" hidden="1" customHeight="1">
      <c r="A63" s="18" t="s">
        <v>47</v>
      </c>
      <c r="B63" s="16">
        <v>757</v>
      </c>
      <c r="C63" s="17" t="s">
        <v>35</v>
      </c>
      <c r="D63" s="17" t="s">
        <v>111</v>
      </c>
      <c r="E63" s="17" t="s">
        <v>445</v>
      </c>
      <c r="F63" s="17"/>
      <c r="G63" s="106">
        <f>G64</f>
        <v>0</v>
      </c>
      <c r="H63" s="144"/>
      <c r="I63" s="145"/>
      <c r="J63" s="145"/>
      <c r="K63" s="145"/>
      <c r="L63" s="145"/>
      <c r="M63" s="145"/>
      <c r="N63" s="145"/>
      <c r="O63" s="106">
        <f>O64</f>
        <v>0</v>
      </c>
    </row>
    <row r="64" spans="1:15" ht="78.75" hidden="1" customHeight="1">
      <c r="A64" s="18" t="s">
        <v>564</v>
      </c>
      <c r="B64" s="16">
        <v>757</v>
      </c>
      <c r="C64" s="17" t="s">
        <v>35</v>
      </c>
      <c r="D64" s="17" t="s">
        <v>111</v>
      </c>
      <c r="E64" s="17" t="s">
        <v>563</v>
      </c>
      <c r="F64" s="17"/>
      <c r="G64" s="106">
        <f>G65</f>
        <v>0</v>
      </c>
      <c r="H64" s="144"/>
      <c r="I64" s="145"/>
      <c r="J64" s="145"/>
      <c r="K64" s="145"/>
      <c r="L64" s="145"/>
      <c r="M64" s="145"/>
      <c r="N64" s="145"/>
      <c r="O64" s="106">
        <f>O65</f>
        <v>0</v>
      </c>
    </row>
    <row r="65" spans="1:15" ht="19.5" hidden="1" customHeight="1">
      <c r="A65" s="18" t="s">
        <v>50</v>
      </c>
      <c r="B65" s="16">
        <v>757</v>
      </c>
      <c r="C65" s="17" t="s">
        <v>35</v>
      </c>
      <c r="D65" s="17" t="s">
        <v>111</v>
      </c>
      <c r="E65" s="17" t="s">
        <v>563</v>
      </c>
      <c r="F65" s="17" t="s">
        <v>51</v>
      </c>
      <c r="G65" s="106">
        <f>G66</f>
        <v>0</v>
      </c>
      <c r="H65" s="144"/>
      <c r="I65" s="145"/>
      <c r="J65" s="145"/>
      <c r="K65" s="145"/>
      <c r="L65" s="145"/>
      <c r="M65" s="145"/>
      <c r="N65" s="145"/>
      <c r="O65" s="106">
        <f>O66</f>
        <v>0</v>
      </c>
    </row>
    <row r="66" spans="1:15" ht="19.5" hidden="1" customHeight="1">
      <c r="A66" s="18" t="s">
        <v>52</v>
      </c>
      <c r="B66" s="16">
        <v>757</v>
      </c>
      <c r="C66" s="17" t="s">
        <v>35</v>
      </c>
      <c r="D66" s="17" t="s">
        <v>111</v>
      </c>
      <c r="E66" s="17" t="s">
        <v>563</v>
      </c>
      <c r="F66" s="17" t="s">
        <v>53</v>
      </c>
      <c r="G66" s="106">
        <f>3137031-2223300-913731</f>
        <v>0</v>
      </c>
      <c r="H66" s="144"/>
      <c r="I66" s="145"/>
      <c r="J66" s="145"/>
      <c r="K66" s="145"/>
      <c r="L66" s="145"/>
      <c r="M66" s="145"/>
      <c r="N66" s="145"/>
      <c r="O66" s="106">
        <f>3137031-2223300-913731</f>
        <v>0</v>
      </c>
    </row>
    <row r="67" spans="1:15" ht="19.5" hidden="1" customHeight="1">
      <c r="A67" s="18"/>
      <c r="B67" s="16"/>
      <c r="C67" s="17"/>
      <c r="D67" s="17"/>
      <c r="E67" s="17"/>
      <c r="F67" s="17"/>
      <c r="G67" s="106"/>
      <c r="H67" s="144"/>
      <c r="I67" s="145"/>
      <c r="J67" s="145"/>
      <c r="K67" s="145"/>
      <c r="L67" s="145"/>
      <c r="M67" s="145"/>
      <c r="N67" s="145"/>
      <c r="O67" s="106"/>
    </row>
    <row r="68" spans="1:15" ht="14.25" customHeight="1">
      <c r="A68" s="18" t="s">
        <v>598</v>
      </c>
      <c r="B68" s="16">
        <v>757</v>
      </c>
      <c r="C68" s="17" t="s">
        <v>35</v>
      </c>
      <c r="D68" s="17" t="s">
        <v>35</v>
      </c>
      <c r="E68" s="17"/>
      <c r="F68" s="16"/>
      <c r="G68" s="106">
        <f>G81+G70+G95+G102</f>
        <v>1169700</v>
      </c>
      <c r="H68" s="144"/>
      <c r="I68" s="145"/>
      <c r="J68" s="145"/>
      <c r="K68" s="145"/>
      <c r="L68" s="145"/>
      <c r="M68" s="145"/>
      <c r="N68" s="145"/>
      <c r="O68" s="106">
        <f>O81+O70+O95+O102</f>
        <v>1109700</v>
      </c>
    </row>
    <row r="69" spans="1:15" ht="29.25" customHeight="1">
      <c r="A69" s="18" t="s">
        <v>816</v>
      </c>
      <c r="B69" s="16">
        <v>757</v>
      </c>
      <c r="C69" s="17" t="s">
        <v>35</v>
      </c>
      <c r="D69" s="17" t="s">
        <v>35</v>
      </c>
      <c r="E69" s="17" t="s">
        <v>437</v>
      </c>
      <c r="F69" s="16"/>
      <c r="G69" s="106">
        <f>G70</f>
        <v>1109700</v>
      </c>
      <c r="H69" s="106">
        <f t="shared" ref="H69:O69" si="0">H70</f>
        <v>0</v>
      </c>
      <c r="I69" s="106">
        <f t="shared" si="0"/>
        <v>0</v>
      </c>
      <c r="J69" s="106">
        <f t="shared" si="0"/>
        <v>0</v>
      </c>
      <c r="K69" s="106">
        <f t="shared" si="0"/>
        <v>0</v>
      </c>
      <c r="L69" s="106">
        <f t="shared" si="0"/>
        <v>0</v>
      </c>
      <c r="M69" s="106">
        <f t="shared" si="0"/>
        <v>0</v>
      </c>
      <c r="N69" s="106">
        <f t="shared" si="0"/>
        <v>0</v>
      </c>
      <c r="O69" s="106">
        <f t="shared" si="0"/>
        <v>1109700</v>
      </c>
    </row>
    <row r="70" spans="1:15" ht="33.75" customHeight="1">
      <c r="A70" s="15" t="s">
        <v>241</v>
      </c>
      <c r="B70" s="16">
        <v>757</v>
      </c>
      <c r="C70" s="17" t="s">
        <v>35</v>
      </c>
      <c r="D70" s="17" t="s">
        <v>35</v>
      </c>
      <c r="E70" s="17" t="s">
        <v>438</v>
      </c>
      <c r="F70" s="16"/>
      <c r="G70" s="106">
        <f>G71+G74</f>
        <v>1109700</v>
      </c>
      <c r="H70" s="144"/>
      <c r="I70" s="145"/>
      <c r="J70" s="145"/>
      <c r="K70" s="145"/>
      <c r="L70" s="145"/>
      <c r="M70" s="145"/>
      <c r="N70" s="145"/>
      <c r="O70" s="106">
        <f>O71+O74</f>
        <v>1109700</v>
      </c>
    </row>
    <row r="71" spans="1:15" s="20" customFormat="1">
      <c r="A71" s="15" t="s">
        <v>242</v>
      </c>
      <c r="B71" s="16">
        <v>757</v>
      </c>
      <c r="C71" s="17" t="s">
        <v>35</v>
      </c>
      <c r="D71" s="17" t="s">
        <v>35</v>
      </c>
      <c r="E71" s="17" t="s">
        <v>439</v>
      </c>
      <c r="F71" s="17"/>
      <c r="G71" s="106">
        <f>G72</f>
        <v>1109700</v>
      </c>
      <c r="H71" s="153"/>
      <c r="I71" s="154"/>
      <c r="J71" s="154"/>
      <c r="K71" s="154"/>
      <c r="L71" s="154"/>
      <c r="M71" s="154"/>
      <c r="N71" s="154"/>
      <c r="O71" s="106">
        <f>O72</f>
        <v>1109700</v>
      </c>
    </row>
    <row r="72" spans="1:15" s="20" customFormat="1" ht="25.5">
      <c r="A72" s="18" t="s">
        <v>40</v>
      </c>
      <c r="B72" s="16">
        <v>757</v>
      </c>
      <c r="C72" s="17" t="s">
        <v>35</v>
      </c>
      <c r="D72" s="17" t="s">
        <v>35</v>
      </c>
      <c r="E72" s="17" t="s">
        <v>439</v>
      </c>
      <c r="F72" s="17" t="s">
        <v>41</v>
      </c>
      <c r="G72" s="106">
        <f>G73</f>
        <v>1109700</v>
      </c>
      <c r="H72" s="153"/>
      <c r="I72" s="154"/>
      <c r="J72" s="154"/>
      <c r="K72" s="154"/>
      <c r="L72" s="154"/>
      <c r="M72" s="154"/>
      <c r="N72" s="154"/>
      <c r="O72" s="106">
        <f>O73</f>
        <v>1109700</v>
      </c>
    </row>
    <row r="73" spans="1:15" s="20" customFormat="1">
      <c r="A73" s="18" t="s">
        <v>42</v>
      </c>
      <c r="B73" s="16">
        <v>757</v>
      </c>
      <c r="C73" s="17" t="s">
        <v>35</v>
      </c>
      <c r="D73" s="17" t="s">
        <v>35</v>
      </c>
      <c r="E73" s="17" t="s">
        <v>439</v>
      </c>
      <c r="F73" s="17" t="s">
        <v>43</v>
      </c>
      <c r="G73" s="106">
        <v>1109700</v>
      </c>
      <c r="H73" s="153"/>
      <c r="I73" s="154"/>
      <c r="J73" s="154"/>
      <c r="K73" s="154"/>
      <c r="L73" s="154"/>
      <c r="M73" s="154"/>
      <c r="N73" s="154"/>
      <c r="O73" s="106">
        <v>1109700</v>
      </c>
    </row>
    <row r="74" spans="1:15" s="20" customFormat="1" ht="30" hidden="1" customHeight="1">
      <c r="A74" s="15" t="s">
        <v>705</v>
      </c>
      <c r="B74" s="16">
        <v>757</v>
      </c>
      <c r="C74" s="17" t="s">
        <v>35</v>
      </c>
      <c r="D74" s="17" t="s">
        <v>35</v>
      </c>
      <c r="E74" s="17" t="s">
        <v>704</v>
      </c>
      <c r="F74" s="17"/>
      <c r="G74" s="106">
        <f>G75</f>
        <v>0</v>
      </c>
      <c r="H74" s="153"/>
      <c r="I74" s="154"/>
      <c r="J74" s="154"/>
      <c r="K74" s="154"/>
      <c r="L74" s="154"/>
      <c r="M74" s="154"/>
      <c r="N74" s="154"/>
      <c r="O74" s="106">
        <f>O75</f>
        <v>0</v>
      </c>
    </row>
    <row r="75" spans="1:15" s="20" customFormat="1" ht="25.5" hidden="1">
      <c r="A75" s="18" t="s">
        <v>40</v>
      </c>
      <c r="B75" s="16">
        <v>757</v>
      </c>
      <c r="C75" s="17" t="s">
        <v>35</v>
      </c>
      <c r="D75" s="17" t="s">
        <v>35</v>
      </c>
      <c r="E75" s="17" t="s">
        <v>704</v>
      </c>
      <c r="F75" s="17" t="s">
        <v>41</v>
      </c>
      <c r="G75" s="106">
        <f>G76</f>
        <v>0</v>
      </c>
      <c r="H75" s="153"/>
      <c r="I75" s="154"/>
      <c r="J75" s="154"/>
      <c r="K75" s="154"/>
      <c r="L75" s="154"/>
      <c r="M75" s="154"/>
      <c r="N75" s="154"/>
      <c r="O75" s="106">
        <f>O76</f>
        <v>0</v>
      </c>
    </row>
    <row r="76" spans="1:15" s="20" customFormat="1" hidden="1">
      <c r="A76" s="18" t="s">
        <v>42</v>
      </c>
      <c r="B76" s="16">
        <v>757</v>
      </c>
      <c r="C76" s="17" t="s">
        <v>35</v>
      </c>
      <c r="D76" s="17" t="s">
        <v>35</v>
      </c>
      <c r="E76" s="17" t="s">
        <v>704</v>
      </c>
      <c r="F76" s="17" t="s">
        <v>43</v>
      </c>
      <c r="G76" s="106"/>
      <c r="H76" s="153"/>
      <c r="I76" s="154"/>
      <c r="J76" s="154"/>
      <c r="K76" s="154"/>
      <c r="L76" s="154"/>
      <c r="M76" s="154"/>
      <c r="N76" s="154"/>
      <c r="O76" s="106"/>
    </row>
    <row r="77" spans="1:15" ht="33.75" customHeight="1">
      <c r="A77" s="18" t="s">
        <v>46</v>
      </c>
      <c r="B77" s="16">
        <v>757</v>
      </c>
      <c r="C77" s="17" t="s">
        <v>35</v>
      </c>
      <c r="D77" s="17" t="s">
        <v>35</v>
      </c>
      <c r="E77" s="17" t="s">
        <v>443</v>
      </c>
      <c r="F77" s="16"/>
      <c r="G77" s="106">
        <f>G78+G81</f>
        <v>60000</v>
      </c>
      <c r="H77" s="144"/>
      <c r="I77" s="145"/>
      <c r="J77" s="145"/>
      <c r="K77" s="145"/>
      <c r="L77" s="145"/>
      <c r="M77" s="145"/>
      <c r="N77" s="145"/>
      <c r="O77" s="106">
        <f>O78+O81</f>
        <v>0</v>
      </c>
    </row>
    <row r="78" spans="1:15" s="20" customFormat="1" hidden="1">
      <c r="A78" s="15" t="s">
        <v>242</v>
      </c>
      <c r="B78" s="16">
        <v>757</v>
      </c>
      <c r="C78" s="17" t="s">
        <v>35</v>
      </c>
      <c r="D78" s="17" t="s">
        <v>35</v>
      </c>
      <c r="E78" s="17" t="s">
        <v>808</v>
      </c>
      <c r="F78" s="17"/>
      <c r="G78" s="106">
        <f>G79</f>
        <v>0</v>
      </c>
      <c r="H78" s="153"/>
      <c r="I78" s="154"/>
      <c r="J78" s="154"/>
      <c r="K78" s="154"/>
      <c r="L78" s="154"/>
      <c r="M78" s="154"/>
      <c r="N78" s="154"/>
      <c r="O78" s="106">
        <f>O79</f>
        <v>0</v>
      </c>
    </row>
    <row r="79" spans="1:15" s="20" customFormat="1" ht="25.5" hidden="1">
      <c r="A79" s="18" t="s">
        <v>40</v>
      </c>
      <c r="B79" s="16">
        <v>757</v>
      </c>
      <c r="C79" s="17" t="s">
        <v>35</v>
      </c>
      <c r="D79" s="17" t="s">
        <v>35</v>
      </c>
      <c r="E79" s="17" t="s">
        <v>808</v>
      </c>
      <c r="F79" s="17" t="s">
        <v>41</v>
      </c>
      <c r="G79" s="106">
        <f>G80</f>
        <v>0</v>
      </c>
      <c r="H79" s="153"/>
      <c r="I79" s="154"/>
      <c r="J79" s="154"/>
      <c r="K79" s="154"/>
      <c r="L79" s="154"/>
      <c r="M79" s="154"/>
      <c r="N79" s="154"/>
      <c r="O79" s="106">
        <f>O80</f>
        <v>0</v>
      </c>
    </row>
    <row r="80" spans="1:15" s="20" customFormat="1" hidden="1">
      <c r="A80" s="18" t="s">
        <v>42</v>
      </c>
      <c r="B80" s="16">
        <v>757</v>
      </c>
      <c r="C80" s="17" t="s">
        <v>35</v>
      </c>
      <c r="D80" s="17" t="s">
        <v>35</v>
      </c>
      <c r="E80" s="17" t="s">
        <v>808</v>
      </c>
      <c r="F80" s="17" t="s">
        <v>43</v>
      </c>
      <c r="G80" s="106"/>
      <c r="H80" s="153"/>
      <c r="I80" s="154"/>
      <c r="J80" s="154"/>
      <c r="K80" s="154"/>
      <c r="L80" s="154"/>
      <c r="M80" s="154"/>
      <c r="N80" s="154"/>
      <c r="O80" s="106"/>
    </row>
    <row r="81" spans="1:15" s="20" customFormat="1" ht="25.5">
      <c r="A81" s="18" t="s">
        <v>48</v>
      </c>
      <c r="B81" s="16">
        <v>757</v>
      </c>
      <c r="C81" s="17" t="s">
        <v>35</v>
      </c>
      <c r="D81" s="17" t="s">
        <v>35</v>
      </c>
      <c r="E81" s="17" t="s">
        <v>446</v>
      </c>
      <c r="F81" s="17"/>
      <c r="G81" s="106">
        <f>G92+G82+G89+G103</f>
        <v>60000</v>
      </c>
      <c r="H81" s="153"/>
      <c r="I81" s="154"/>
      <c r="J81" s="154"/>
      <c r="K81" s="154"/>
      <c r="L81" s="154"/>
      <c r="M81" s="154"/>
      <c r="N81" s="154"/>
      <c r="O81" s="106">
        <f>O92+O82+O89+O103</f>
        <v>0</v>
      </c>
    </row>
    <row r="82" spans="1:15" s="20" customFormat="1" ht="38.25" hidden="1">
      <c r="A82" s="18" t="s">
        <v>527</v>
      </c>
      <c r="B82" s="16">
        <v>757</v>
      </c>
      <c r="C82" s="17" t="s">
        <v>35</v>
      </c>
      <c r="D82" s="17" t="s">
        <v>35</v>
      </c>
      <c r="E82" s="17" t="s">
        <v>166</v>
      </c>
      <c r="F82" s="17"/>
      <c r="G82" s="106">
        <f>G83+G85+G87</f>
        <v>0</v>
      </c>
      <c r="H82" s="153"/>
      <c r="I82" s="154"/>
      <c r="J82" s="154"/>
      <c r="K82" s="154"/>
      <c r="L82" s="154"/>
      <c r="M82" s="154"/>
      <c r="N82" s="154"/>
      <c r="O82" s="106">
        <f>O83+O85+O87</f>
        <v>0</v>
      </c>
    </row>
    <row r="83" spans="1:15" s="20" customFormat="1" ht="25.5" hidden="1">
      <c r="A83" s="18" t="s">
        <v>50</v>
      </c>
      <c r="B83" s="16">
        <v>757</v>
      </c>
      <c r="C83" s="17" t="s">
        <v>35</v>
      </c>
      <c r="D83" s="17" t="s">
        <v>35</v>
      </c>
      <c r="E83" s="17" t="s">
        <v>166</v>
      </c>
      <c r="F83" s="17" t="s">
        <v>51</v>
      </c>
      <c r="G83" s="106">
        <f>G84</f>
        <v>0</v>
      </c>
      <c r="H83" s="153"/>
      <c r="I83" s="154"/>
      <c r="J83" s="154"/>
      <c r="K83" s="154"/>
      <c r="L83" s="154"/>
      <c r="M83" s="154"/>
      <c r="N83" s="154"/>
      <c r="O83" s="106">
        <f>O84</f>
        <v>0</v>
      </c>
    </row>
    <row r="84" spans="1:15" s="20" customFormat="1" ht="25.5" hidden="1">
      <c r="A84" s="18" t="s">
        <v>52</v>
      </c>
      <c r="B84" s="16">
        <v>757</v>
      </c>
      <c r="C84" s="17" t="s">
        <v>35</v>
      </c>
      <c r="D84" s="17" t="s">
        <v>35</v>
      </c>
      <c r="E84" s="17" t="s">
        <v>166</v>
      </c>
      <c r="F84" s="17" t="s">
        <v>53</v>
      </c>
      <c r="G84" s="106"/>
      <c r="H84" s="153"/>
      <c r="I84" s="154"/>
      <c r="J84" s="154"/>
      <c r="K84" s="154"/>
      <c r="L84" s="154"/>
      <c r="M84" s="154"/>
      <c r="N84" s="154"/>
      <c r="O84" s="106"/>
    </row>
    <row r="85" spans="1:15" s="5" customFormat="1" hidden="1">
      <c r="A85" s="18" t="s">
        <v>363</v>
      </c>
      <c r="B85" s="16">
        <v>757</v>
      </c>
      <c r="C85" s="17" t="s">
        <v>35</v>
      </c>
      <c r="D85" s="17" t="s">
        <v>35</v>
      </c>
      <c r="E85" s="17" t="s">
        <v>166</v>
      </c>
      <c r="F85" s="17" t="s">
        <v>364</v>
      </c>
      <c r="G85" s="106">
        <f>G86</f>
        <v>0</v>
      </c>
      <c r="H85" s="138"/>
      <c r="I85" s="139"/>
      <c r="J85" s="139"/>
      <c r="K85" s="139"/>
      <c r="L85" s="139"/>
      <c r="M85" s="139"/>
      <c r="N85" s="139"/>
      <c r="O85" s="106">
        <f>O86</f>
        <v>0</v>
      </c>
    </row>
    <row r="86" spans="1:15" s="5" customFormat="1" hidden="1">
      <c r="A86" s="18" t="s">
        <v>381</v>
      </c>
      <c r="B86" s="16">
        <v>757</v>
      </c>
      <c r="C86" s="17" t="s">
        <v>35</v>
      </c>
      <c r="D86" s="17" t="s">
        <v>35</v>
      </c>
      <c r="E86" s="17" t="s">
        <v>166</v>
      </c>
      <c r="F86" s="17" t="s">
        <v>382</v>
      </c>
      <c r="G86" s="106"/>
      <c r="H86" s="138"/>
      <c r="I86" s="139"/>
      <c r="J86" s="139"/>
      <c r="K86" s="139"/>
      <c r="L86" s="139"/>
      <c r="M86" s="139"/>
      <c r="N86" s="139"/>
      <c r="O86" s="106"/>
    </row>
    <row r="87" spans="1:15" s="20" customFormat="1" ht="25.5" hidden="1">
      <c r="A87" s="18" t="s">
        <v>40</v>
      </c>
      <c r="B87" s="16">
        <v>757</v>
      </c>
      <c r="C87" s="17" t="s">
        <v>35</v>
      </c>
      <c r="D87" s="17" t="s">
        <v>35</v>
      </c>
      <c r="E87" s="17" t="s">
        <v>166</v>
      </c>
      <c r="F87" s="17" t="s">
        <v>41</v>
      </c>
      <c r="G87" s="106">
        <f>G88</f>
        <v>0</v>
      </c>
      <c r="H87" s="153"/>
      <c r="I87" s="154"/>
      <c r="J87" s="154"/>
      <c r="K87" s="154"/>
      <c r="L87" s="154"/>
      <c r="M87" s="154"/>
      <c r="N87" s="154"/>
      <c r="O87" s="106">
        <f>O88</f>
        <v>0</v>
      </c>
    </row>
    <row r="88" spans="1:15" s="20" customFormat="1" hidden="1">
      <c r="A88" s="18" t="s">
        <v>42</v>
      </c>
      <c r="B88" s="16">
        <v>757</v>
      </c>
      <c r="C88" s="17" t="s">
        <v>35</v>
      </c>
      <c r="D88" s="17" t="s">
        <v>35</v>
      </c>
      <c r="E88" s="17" t="s">
        <v>166</v>
      </c>
      <c r="F88" s="17" t="s">
        <v>43</v>
      </c>
      <c r="G88" s="106"/>
      <c r="H88" s="153"/>
      <c r="I88" s="154"/>
      <c r="J88" s="154"/>
      <c r="K88" s="154"/>
      <c r="L88" s="154"/>
      <c r="M88" s="154"/>
      <c r="N88" s="154"/>
      <c r="O88" s="106"/>
    </row>
    <row r="89" spans="1:15" s="5" customFormat="1" ht="38.25" hidden="1">
      <c r="A89" s="18" t="s">
        <v>221</v>
      </c>
      <c r="B89" s="16">
        <v>757</v>
      </c>
      <c r="C89" s="17" t="s">
        <v>35</v>
      </c>
      <c r="D89" s="17" t="s">
        <v>35</v>
      </c>
      <c r="E89" s="17" t="s">
        <v>220</v>
      </c>
      <c r="F89" s="17"/>
      <c r="G89" s="106">
        <f>G90</f>
        <v>0</v>
      </c>
      <c r="H89" s="138"/>
      <c r="I89" s="139"/>
      <c r="J89" s="139"/>
      <c r="K89" s="139"/>
      <c r="L89" s="139"/>
      <c r="M89" s="139"/>
      <c r="N89" s="139"/>
      <c r="O89" s="106">
        <f>O90</f>
        <v>0</v>
      </c>
    </row>
    <row r="90" spans="1:15" s="20" customFormat="1" ht="25.5" hidden="1">
      <c r="A90" s="18" t="s">
        <v>40</v>
      </c>
      <c r="B90" s="16">
        <v>757</v>
      </c>
      <c r="C90" s="17" t="s">
        <v>35</v>
      </c>
      <c r="D90" s="17" t="s">
        <v>35</v>
      </c>
      <c r="E90" s="17" t="s">
        <v>220</v>
      </c>
      <c r="F90" s="17" t="s">
        <v>41</v>
      </c>
      <c r="G90" s="106">
        <f>G91</f>
        <v>0</v>
      </c>
      <c r="H90" s="153"/>
      <c r="I90" s="154"/>
      <c r="J90" s="154"/>
      <c r="K90" s="154"/>
      <c r="L90" s="154"/>
      <c r="M90" s="154"/>
      <c r="N90" s="154"/>
      <c r="O90" s="106">
        <f>O91</f>
        <v>0</v>
      </c>
    </row>
    <row r="91" spans="1:15" s="20" customFormat="1" hidden="1">
      <c r="A91" s="18" t="s">
        <v>42</v>
      </c>
      <c r="B91" s="16">
        <v>757</v>
      </c>
      <c r="C91" s="17" t="s">
        <v>35</v>
      </c>
      <c r="D91" s="17" t="s">
        <v>35</v>
      </c>
      <c r="E91" s="17" t="s">
        <v>220</v>
      </c>
      <c r="F91" s="17" t="s">
        <v>43</v>
      </c>
      <c r="G91" s="106"/>
      <c r="H91" s="153"/>
      <c r="I91" s="154"/>
      <c r="J91" s="154"/>
      <c r="K91" s="154"/>
      <c r="L91" s="154"/>
      <c r="M91" s="154"/>
      <c r="N91" s="154"/>
      <c r="O91" s="106"/>
    </row>
    <row r="92" spans="1:15" s="20" customFormat="1">
      <c r="A92" s="18" t="s">
        <v>709</v>
      </c>
      <c r="B92" s="16">
        <v>757</v>
      </c>
      <c r="C92" s="17" t="s">
        <v>35</v>
      </c>
      <c r="D92" s="17" t="s">
        <v>35</v>
      </c>
      <c r="E92" s="17" t="s">
        <v>447</v>
      </c>
      <c r="F92" s="17"/>
      <c r="G92" s="106">
        <f>G93+G99</f>
        <v>60000</v>
      </c>
      <c r="H92" s="153"/>
      <c r="I92" s="154"/>
      <c r="J92" s="154"/>
      <c r="K92" s="154"/>
      <c r="L92" s="154"/>
      <c r="M92" s="154"/>
      <c r="N92" s="154"/>
      <c r="O92" s="106">
        <f>O93+O99</f>
        <v>0</v>
      </c>
    </row>
    <row r="93" spans="1:15" s="20" customFormat="1" ht="25.5">
      <c r="A93" s="18" t="s">
        <v>50</v>
      </c>
      <c r="B93" s="16">
        <v>757</v>
      </c>
      <c r="C93" s="17" t="s">
        <v>35</v>
      </c>
      <c r="D93" s="17" t="s">
        <v>35</v>
      </c>
      <c r="E93" s="17" t="s">
        <v>447</v>
      </c>
      <c r="F93" s="17" t="s">
        <v>51</v>
      </c>
      <c r="G93" s="106">
        <f>G94</f>
        <v>60000</v>
      </c>
      <c r="H93" s="153"/>
      <c r="I93" s="154"/>
      <c r="J93" s="154"/>
      <c r="K93" s="154"/>
      <c r="L93" s="154"/>
      <c r="M93" s="154"/>
      <c r="N93" s="154"/>
      <c r="O93" s="106">
        <f>O94</f>
        <v>0</v>
      </c>
    </row>
    <row r="94" spans="1:15" s="20" customFormat="1" ht="25.5">
      <c r="A94" s="18" t="s">
        <v>52</v>
      </c>
      <c r="B94" s="16">
        <v>757</v>
      </c>
      <c r="C94" s="17" t="s">
        <v>35</v>
      </c>
      <c r="D94" s="17" t="s">
        <v>35</v>
      </c>
      <c r="E94" s="17" t="s">
        <v>447</v>
      </c>
      <c r="F94" s="17" t="s">
        <v>53</v>
      </c>
      <c r="G94" s="106">
        <v>60000</v>
      </c>
      <c r="H94" s="153"/>
      <c r="I94" s="154"/>
      <c r="J94" s="154"/>
      <c r="K94" s="154"/>
      <c r="L94" s="154"/>
      <c r="M94" s="154"/>
      <c r="N94" s="154"/>
      <c r="O94" s="106">
        <v>0</v>
      </c>
    </row>
    <row r="95" spans="1:15" s="20" customFormat="1" hidden="1">
      <c r="A95" s="18" t="s">
        <v>529</v>
      </c>
      <c r="B95" s="16">
        <v>757</v>
      </c>
      <c r="C95" s="17" t="s">
        <v>35</v>
      </c>
      <c r="D95" s="17" t="s">
        <v>35</v>
      </c>
      <c r="E95" s="17" t="s">
        <v>528</v>
      </c>
      <c r="F95" s="17"/>
      <c r="G95" s="106">
        <f>G96</f>
        <v>0</v>
      </c>
      <c r="H95" s="153"/>
      <c r="I95" s="154"/>
      <c r="J95" s="154"/>
      <c r="K95" s="154"/>
      <c r="L95" s="154"/>
      <c r="M95" s="154"/>
      <c r="N95" s="154"/>
      <c r="O95" s="106">
        <f>O96</f>
        <v>0</v>
      </c>
    </row>
    <row r="96" spans="1:15" s="20" customFormat="1" ht="38.25" hidden="1">
      <c r="A96" s="18" t="s">
        <v>527</v>
      </c>
      <c r="B96" s="16">
        <v>757</v>
      </c>
      <c r="C96" s="17" t="s">
        <v>35</v>
      </c>
      <c r="D96" s="17" t="s">
        <v>35</v>
      </c>
      <c r="E96" s="17" t="s">
        <v>526</v>
      </c>
      <c r="F96" s="17"/>
      <c r="G96" s="106">
        <f>G97</f>
        <v>0</v>
      </c>
      <c r="H96" s="153"/>
      <c r="I96" s="154"/>
      <c r="J96" s="154"/>
      <c r="K96" s="154"/>
      <c r="L96" s="154"/>
      <c r="M96" s="154"/>
      <c r="N96" s="154"/>
      <c r="O96" s="106">
        <f>O97</f>
        <v>0</v>
      </c>
    </row>
    <row r="97" spans="1:15" s="20" customFormat="1" ht="25.5" hidden="1">
      <c r="A97" s="18" t="s">
        <v>50</v>
      </c>
      <c r="B97" s="16">
        <v>757</v>
      </c>
      <c r="C97" s="17" t="s">
        <v>35</v>
      </c>
      <c r="D97" s="17" t="s">
        <v>35</v>
      </c>
      <c r="E97" s="17" t="s">
        <v>526</v>
      </c>
      <c r="F97" s="17" t="s">
        <v>51</v>
      </c>
      <c r="G97" s="106">
        <f>G98</f>
        <v>0</v>
      </c>
      <c r="H97" s="153"/>
      <c r="I97" s="154"/>
      <c r="J97" s="154"/>
      <c r="K97" s="154"/>
      <c r="L97" s="154"/>
      <c r="M97" s="154"/>
      <c r="N97" s="154"/>
      <c r="O97" s="106">
        <f>O98</f>
        <v>0</v>
      </c>
    </row>
    <row r="98" spans="1:15" s="20" customFormat="1" ht="25.5" hidden="1">
      <c r="A98" s="18" t="s">
        <v>52</v>
      </c>
      <c r="B98" s="16">
        <v>757</v>
      </c>
      <c r="C98" s="17" t="s">
        <v>35</v>
      </c>
      <c r="D98" s="17" t="s">
        <v>35</v>
      </c>
      <c r="E98" s="17" t="s">
        <v>526</v>
      </c>
      <c r="F98" s="17" t="s">
        <v>53</v>
      </c>
      <c r="G98" s="106"/>
      <c r="H98" s="153"/>
      <c r="I98" s="154"/>
      <c r="J98" s="154"/>
      <c r="K98" s="154"/>
      <c r="L98" s="154"/>
      <c r="M98" s="154"/>
      <c r="N98" s="154"/>
      <c r="O98" s="106"/>
    </row>
    <row r="99" spans="1:15" s="20" customFormat="1" ht="25.5" hidden="1">
      <c r="A99" s="18" t="s">
        <v>40</v>
      </c>
      <c r="B99" s="16">
        <v>757</v>
      </c>
      <c r="C99" s="17" t="s">
        <v>35</v>
      </c>
      <c r="D99" s="17" t="s">
        <v>35</v>
      </c>
      <c r="E99" s="17" t="s">
        <v>447</v>
      </c>
      <c r="F99" s="17" t="s">
        <v>41</v>
      </c>
      <c r="G99" s="106">
        <f>G100</f>
        <v>0</v>
      </c>
      <c r="H99" s="153"/>
      <c r="I99" s="154"/>
      <c r="J99" s="154"/>
      <c r="K99" s="154"/>
      <c r="L99" s="154"/>
      <c r="M99" s="154"/>
      <c r="N99" s="154"/>
      <c r="O99" s="106">
        <f>O100</f>
        <v>0</v>
      </c>
    </row>
    <row r="100" spans="1:15" s="20" customFormat="1" hidden="1">
      <c r="A100" s="18" t="s">
        <v>42</v>
      </c>
      <c r="B100" s="16">
        <v>757</v>
      </c>
      <c r="C100" s="17" t="s">
        <v>35</v>
      </c>
      <c r="D100" s="17" t="s">
        <v>35</v>
      </c>
      <c r="E100" s="17" t="s">
        <v>447</v>
      </c>
      <c r="F100" s="17" t="s">
        <v>43</v>
      </c>
      <c r="G100" s="106"/>
      <c r="H100" s="153"/>
      <c r="I100" s="154"/>
      <c r="J100" s="154"/>
      <c r="K100" s="154"/>
      <c r="L100" s="154"/>
      <c r="M100" s="154"/>
      <c r="N100" s="154"/>
      <c r="O100" s="106"/>
    </row>
    <row r="101" spans="1:15" s="20" customFormat="1" hidden="1">
      <c r="A101" s="18"/>
      <c r="B101" s="16"/>
      <c r="C101" s="17"/>
      <c r="D101" s="17"/>
      <c r="E101" s="17"/>
      <c r="F101" s="17"/>
      <c r="G101" s="106"/>
      <c r="H101" s="153"/>
      <c r="I101" s="154"/>
      <c r="J101" s="154"/>
      <c r="K101" s="154"/>
      <c r="L101" s="154"/>
      <c r="M101" s="154"/>
      <c r="N101" s="154"/>
      <c r="O101" s="106"/>
    </row>
    <row r="102" spans="1:15" s="20" customFormat="1" hidden="1">
      <c r="A102" s="18" t="s">
        <v>313</v>
      </c>
      <c r="B102" s="16">
        <v>757</v>
      </c>
      <c r="C102" s="17" t="s">
        <v>35</v>
      </c>
      <c r="D102" s="17" t="s">
        <v>35</v>
      </c>
      <c r="E102" s="17" t="s">
        <v>528</v>
      </c>
      <c r="F102" s="17"/>
      <c r="G102" s="106">
        <f>G115</f>
        <v>0</v>
      </c>
      <c r="H102" s="153"/>
      <c r="I102" s="154"/>
      <c r="J102" s="154"/>
      <c r="K102" s="154"/>
      <c r="L102" s="154"/>
      <c r="M102" s="154"/>
      <c r="N102" s="154"/>
      <c r="O102" s="106">
        <f>O115</f>
        <v>0</v>
      </c>
    </row>
    <row r="103" spans="1:15" s="20" customFormat="1" ht="32.25" hidden="1" customHeight="1">
      <c r="A103" s="18" t="s">
        <v>637</v>
      </c>
      <c r="B103" s="16">
        <v>757</v>
      </c>
      <c r="C103" s="17" t="s">
        <v>35</v>
      </c>
      <c r="D103" s="17" t="s">
        <v>35</v>
      </c>
      <c r="E103" s="17" t="s">
        <v>331</v>
      </c>
      <c r="F103" s="17"/>
      <c r="G103" s="106">
        <f>G104+G110</f>
        <v>0</v>
      </c>
      <c r="H103" s="153"/>
      <c r="I103" s="154"/>
      <c r="J103" s="154"/>
      <c r="K103" s="154"/>
      <c r="L103" s="154"/>
      <c r="M103" s="154"/>
      <c r="N103" s="154"/>
      <c r="O103" s="106">
        <f>O104+O110</f>
        <v>0</v>
      </c>
    </row>
    <row r="104" spans="1:15" s="20" customFormat="1" ht="28.5" hidden="1" customHeight="1">
      <c r="A104" s="18" t="s">
        <v>637</v>
      </c>
      <c r="B104" s="16">
        <v>757</v>
      </c>
      <c r="C104" s="17" t="s">
        <v>35</v>
      </c>
      <c r="D104" s="17" t="s">
        <v>35</v>
      </c>
      <c r="E104" s="17" t="s">
        <v>332</v>
      </c>
      <c r="F104" s="17"/>
      <c r="G104" s="106">
        <f>G105</f>
        <v>0</v>
      </c>
      <c r="H104" s="153"/>
      <c r="I104" s="154"/>
      <c r="J104" s="154"/>
      <c r="K104" s="154"/>
      <c r="L104" s="154"/>
      <c r="M104" s="154"/>
      <c r="N104" s="154"/>
      <c r="O104" s="106">
        <f>O105</f>
        <v>0</v>
      </c>
    </row>
    <row r="105" spans="1:15" s="20" customFormat="1" ht="28.5" hidden="1" customHeight="1">
      <c r="A105" s="18" t="s">
        <v>637</v>
      </c>
      <c r="B105" s="16">
        <v>757</v>
      </c>
      <c r="C105" s="17" t="s">
        <v>35</v>
      </c>
      <c r="D105" s="17" t="s">
        <v>35</v>
      </c>
      <c r="E105" s="17" t="s">
        <v>333</v>
      </c>
      <c r="F105" s="17"/>
      <c r="G105" s="106">
        <f>G106+G108</f>
        <v>0</v>
      </c>
      <c r="H105" s="153"/>
      <c r="I105" s="154"/>
      <c r="J105" s="154"/>
      <c r="K105" s="154"/>
      <c r="L105" s="154"/>
      <c r="M105" s="154"/>
      <c r="N105" s="154"/>
      <c r="O105" s="106">
        <f>O106+O108</f>
        <v>0</v>
      </c>
    </row>
    <row r="106" spans="1:15" s="20" customFormat="1" ht="25.5" hidden="1">
      <c r="A106" s="18" t="s">
        <v>50</v>
      </c>
      <c r="B106" s="16">
        <v>757</v>
      </c>
      <c r="C106" s="17" t="s">
        <v>35</v>
      </c>
      <c r="D106" s="17" t="s">
        <v>35</v>
      </c>
      <c r="E106" s="17" t="s">
        <v>333</v>
      </c>
      <c r="F106" s="17" t="s">
        <v>51</v>
      </c>
      <c r="G106" s="106"/>
      <c r="H106" s="153"/>
      <c r="I106" s="154"/>
      <c r="J106" s="154"/>
      <c r="K106" s="154"/>
      <c r="L106" s="154"/>
      <c r="M106" s="154"/>
      <c r="N106" s="154"/>
      <c r="O106" s="106"/>
    </row>
    <row r="107" spans="1:15" s="20" customFormat="1" ht="25.5" hidden="1">
      <c r="A107" s="18" t="s">
        <v>52</v>
      </c>
      <c r="B107" s="16">
        <v>757</v>
      </c>
      <c r="C107" s="17" t="s">
        <v>35</v>
      </c>
      <c r="D107" s="17" t="s">
        <v>35</v>
      </c>
      <c r="E107" s="17" t="s">
        <v>333</v>
      </c>
      <c r="F107" s="17" t="s">
        <v>53</v>
      </c>
      <c r="G107" s="106"/>
      <c r="H107" s="153"/>
      <c r="I107" s="154"/>
      <c r="J107" s="154"/>
      <c r="K107" s="154"/>
      <c r="L107" s="154"/>
      <c r="M107" s="154"/>
      <c r="N107" s="154"/>
      <c r="O107" s="106"/>
    </row>
    <row r="108" spans="1:15" s="20" customFormat="1" hidden="1">
      <c r="A108" s="18" t="s">
        <v>363</v>
      </c>
      <c r="B108" s="16">
        <v>757</v>
      </c>
      <c r="C108" s="17" t="s">
        <v>35</v>
      </c>
      <c r="D108" s="17" t="s">
        <v>35</v>
      </c>
      <c r="E108" s="17" t="s">
        <v>333</v>
      </c>
      <c r="F108" s="17" t="s">
        <v>364</v>
      </c>
      <c r="G108" s="106">
        <f>G109</f>
        <v>0</v>
      </c>
      <c r="H108" s="153"/>
      <c r="I108" s="154"/>
      <c r="J108" s="154"/>
      <c r="K108" s="154"/>
      <c r="L108" s="154"/>
      <c r="M108" s="154"/>
      <c r="N108" s="154"/>
      <c r="O108" s="106">
        <f>O109</f>
        <v>0</v>
      </c>
    </row>
    <row r="109" spans="1:15" s="20" customFormat="1" hidden="1">
      <c r="A109" s="18" t="s">
        <v>381</v>
      </c>
      <c r="B109" s="16">
        <v>757</v>
      </c>
      <c r="C109" s="17" t="s">
        <v>35</v>
      </c>
      <c r="D109" s="17" t="s">
        <v>35</v>
      </c>
      <c r="E109" s="17" t="s">
        <v>333</v>
      </c>
      <c r="F109" s="17" t="s">
        <v>382</v>
      </c>
      <c r="G109" s="106"/>
      <c r="H109" s="153"/>
      <c r="I109" s="154"/>
      <c r="J109" s="154"/>
      <c r="K109" s="154"/>
      <c r="L109" s="154"/>
      <c r="M109" s="154"/>
      <c r="N109" s="154"/>
      <c r="O109" s="106"/>
    </row>
    <row r="110" spans="1:15" s="20" customFormat="1" ht="32.25" hidden="1" customHeight="1">
      <c r="A110" s="18" t="s">
        <v>637</v>
      </c>
      <c r="B110" s="16">
        <v>757</v>
      </c>
      <c r="C110" s="17" t="s">
        <v>35</v>
      </c>
      <c r="D110" s="17" t="s">
        <v>35</v>
      </c>
      <c r="E110" s="17" t="s">
        <v>334</v>
      </c>
      <c r="F110" s="17"/>
      <c r="G110" s="106">
        <f>G111+G113</f>
        <v>0</v>
      </c>
      <c r="H110" s="153"/>
      <c r="I110" s="154"/>
      <c r="J110" s="154"/>
      <c r="K110" s="154"/>
      <c r="L110" s="154"/>
      <c r="M110" s="154"/>
      <c r="N110" s="154"/>
      <c r="O110" s="106">
        <f>O111+O113</f>
        <v>0</v>
      </c>
    </row>
    <row r="111" spans="1:15" s="20" customFormat="1" ht="37.5" hidden="1" customHeight="1">
      <c r="A111" s="18" t="s">
        <v>637</v>
      </c>
      <c r="B111" s="16">
        <v>757</v>
      </c>
      <c r="C111" s="17" t="s">
        <v>35</v>
      </c>
      <c r="D111" s="17" t="s">
        <v>35</v>
      </c>
      <c r="E111" s="17" t="s">
        <v>315</v>
      </c>
      <c r="F111" s="17"/>
      <c r="G111" s="106">
        <f>G112</f>
        <v>0</v>
      </c>
      <c r="H111" s="153"/>
      <c r="I111" s="154"/>
      <c r="J111" s="154"/>
      <c r="K111" s="154"/>
      <c r="L111" s="154"/>
      <c r="M111" s="154"/>
      <c r="N111" s="154"/>
      <c r="O111" s="106">
        <f>O112</f>
        <v>0</v>
      </c>
    </row>
    <row r="112" spans="1:15" s="20" customFormat="1" hidden="1">
      <c r="A112" s="18" t="s">
        <v>42</v>
      </c>
      <c r="B112" s="16">
        <v>757</v>
      </c>
      <c r="C112" s="17" t="s">
        <v>35</v>
      </c>
      <c r="D112" s="17" t="s">
        <v>35</v>
      </c>
      <c r="E112" s="17" t="s">
        <v>315</v>
      </c>
      <c r="F112" s="17" t="s">
        <v>43</v>
      </c>
      <c r="G112" s="106">
        <f>282000-282000</f>
        <v>0</v>
      </c>
      <c r="H112" s="153"/>
      <c r="I112" s="154"/>
      <c r="J112" s="154"/>
      <c r="K112" s="154"/>
      <c r="L112" s="154"/>
      <c r="M112" s="154"/>
      <c r="N112" s="154"/>
      <c r="O112" s="106">
        <f>282000-282000</f>
        <v>0</v>
      </c>
    </row>
    <row r="113" spans="1:15" s="20" customFormat="1" hidden="1">
      <c r="A113" s="18" t="s">
        <v>363</v>
      </c>
      <c r="B113" s="16">
        <v>757</v>
      </c>
      <c r="C113" s="17" t="s">
        <v>35</v>
      </c>
      <c r="D113" s="17" t="s">
        <v>35</v>
      </c>
      <c r="E113" s="17" t="s">
        <v>335</v>
      </c>
      <c r="F113" s="17" t="s">
        <v>364</v>
      </c>
      <c r="G113" s="106">
        <f>G114</f>
        <v>0</v>
      </c>
      <c r="H113" s="153"/>
      <c r="I113" s="154"/>
      <c r="J113" s="154"/>
      <c r="K113" s="154"/>
      <c r="L113" s="154"/>
      <c r="M113" s="154"/>
      <c r="N113" s="154"/>
      <c r="O113" s="106">
        <f>O114</f>
        <v>0</v>
      </c>
    </row>
    <row r="114" spans="1:15" s="20" customFormat="1" hidden="1">
      <c r="A114" s="18" t="s">
        <v>381</v>
      </c>
      <c r="B114" s="16">
        <v>757</v>
      </c>
      <c r="C114" s="17" t="s">
        <v>35</v>
      </c>
      <c r="D114" s="17" t="s">
        <v>35</v>
      </c>
      <c r="E114" s="17" t="s">
        <v>335</v>
      </c>
      <c r="F114" s="17" t="s">
        <v>382</v>
      </c>
      <c r="G114" s="106"/>
      <c r="H114" s="153"/>
      <c r="I114" s="154"/>
      <c r="J114" s="154"/>
      <c r="K114" s="154"/>
      <c r="L114" s="154"/>
      <c r="M114" s="154"/>
      <c r="N114" s="154"/>
      <c r="O114" s="106"/>
    </row>
    <row r="115" spans="1:15" s="20" customFormat="1" ht="32.25" hidden="1" customHeight="1">
      <c r="A115" s="18" t="s">
        <v>637</v>
      </c>
      <c r="B115" s="16">
        <v>757</v>
      </c>
      <c r="C115" s="17" t="s">
        <v>35</v>
      </c>
      <c r="D115" s="17" t="s">
        <v>35</v>
      </c>
      <c r="E115" s="17" t="s">
        <v>314</v>
      </c>
      <c r="F115" s="17"/>
      <c r="G115" s="106">
        <f>G116+G122</f>
        <v>0</v>
      </c>
      <c r="H115" s="153"/>
      <c r="I115" s="154"/>
      <c r="J115" s="154"/>
      <c r="K115" s="154"/>
      <c r="L115" s="154"/>
      <c r="M115" s="154"/>
      <c r="N115" s="154"/>
      <c r="O115" s="106">
        <f>O116+O122</f>
        <v>0</v>
      </c>
    </row>
    <row r="116" spans="1:15" s="20" customFormat="1" ht="28.5" hidden="1" customHeight="1">
      <c r="A116" s="18" t="s">
        <v>637</v>
      </c>
      <c r="B116" s="16">
        <v>757</v>
      </c>
      <c r="C116" s="17" t="s">
        <v>35</v>
      </c>
      <c r="D116" s="17" t="s">
        <v>35</v>
      </c>
      <c r="E116" s="17" t="s">
        <v>312</v>
      </c>
      <c r="F116" s="17"/>
      <c r="G116" s="106">
        <f>G117</f>
        <v>0</v>
      </c>
      <c r="H116" s="153"/>
      <c r="I116" s="154"/>
      <c r="J116" s="154"/>
      <c r="K116" s="154"/>
      <c r="L116" s="154"/>
      <c r="M116" s="154"/>
      <c r="N116" s="154"/>
      <c r="O116" s="106">
        <f>O117</f>
        <v>0</v>
      </c>
    </row>
    <row r="117" spans="1:15" s="20" customFormat="1" ht="28.5" hidden="1" customHeight="1">
      <c r="A117" s="18" t="s">
        <v>637</v>
      </c>
      <c r="B117" s="16">
        <v>757</v>
      </c>
      <c r="C117" s="17" t="s">
        <v>35</v>
      </c>
      <c r="D117" s="17" t="s">
        <v>35</v>
      </c>
      <c r="E117" s="17" t="s">
        <v>311</v>
      </c>
      <c r="F117" s="17"/>
      <c r="G117" s="106">
        <f>G118+G120</f>
        <v>0</v>
      </c>
      <c r="H117" s="153"/>
      <c r="I117" s="154"/>
      <c r="J117" s="154"/>
      <c r="K117" s="154"/>
      <c r="L117" s="154"/>
      <c r="M117" s="154"/>
      <c r="N117" s="154"/>
      <c r="O117" s="106">
        <f>O118+O120</f>
        <v>0</v>
      </c>
    </row>
    <row r="118" spans="1:15" s="20" customFormat="1" hidden="1">
      <c r="A118" s="18" t="s">
        <v>42</v>
      </c>
      <c r="B118" s="16">
        <v>757</v>
      </c>
      <c r="C118" s="17" t="s">
        <v>35</v>
      </c>
      <c r="D118" s="17" t="s">
        <v>35</v>
      </c>
      <c r="E118" s="17" t="s">
        <v>311</v>
      </c>
      <c r="F118" s="17" t="s">
        <v>43</v>
      </c>
      <c r="G118" s="106"/>
      <c r="H118" s="153"/>
      <c r="I118" s="154"/>
      <c r="J118" s="154"/>
      <c r="K118" s="154"/>
      <c r="L118" s="154"/>
      <c r="M118" s="154"/>
      <c r="N118" s="154"/>
      <c r="O118" s="106"/>
    </row>
    <row r="119" spans="1:15" s="20" customFormat="1" hidden="1">
      <c r="A119" s="18"/>
      <c r="B119" s="16"/>
      <c r="C119" s="17"/>
      <c r="D119" s="17"/>
      <c r="E119" s="17"/>
      <c r="F119" s="17"/>
      <c r="G119" s="106"/>
      <c r="H119" s="153"/>
      <c r="I119" s="154"/>
      <c r="J119" s="154"/>
      <c r="K119" s="154"/>
      <c r="L119" s="154"/>
      <c r="M119" s="154"/>
      <c r="N119" s="154"/>
      <c r="O119" s="106"/>
    </row>
    <row r="120" spans="1:15" s="20" customFormat="1" hidden="1">
      <c r="A120" s="18" t="s">
        <v>363</v>
      </c>
      <c r="B120" s="16">
        <v>757</v>
      </c>
      <c r="C120" s="17" t="s">
        <v>35</v>
      </c>
      <c r="D120" s="17" t="s">
        <v>35</v>
      </c>
      <c r="E120" s="17" t="s">
        <v>311</v>
      </c>
      <c r="F120" s="17" t="s">
        <v>364</v>
      </c>
      <c r="G120" s="106">
        <f>G121</f>
        <v>0</v>
      </c>
      <c r="H120" s="153"/>
      <c r="I120" s="154"/>
      <c r="J120" s="154"/>
      <c r="K120" s="154"/>
      <c r="L120" s="154"/>
      <c r="M120" s="154"/>
      <c r="N120" s="154"/>
      <c r="O120" s="106">
        <f>O121</f>
        <v>0</v>
      </c>
    </row>
    <row r="121" spans="1:15" s="20" customFormat="1" hidden="1">
      <c r="A121" s="18" t="s">
        <v>381</v>
      </c>
      <c r="B121" s="16">
        <v>757</v>
      </c>
      <c r="C121" s="17" t="s">
        <v>35</v>
      </c>
      <c r="D121" s="17" t="s">
        <v>35</v>
      </c>
      <c r="E121" s="17" t="s">
        <v>311</v>
      </c>
      <c r="F121" s="17" t="s">
        <v>382</v>
      </c>
      <c r="G121" s="106"/>
      <c r="H121" s="153"/>
      <c r="I121" s="154"/>
      <c r="J121" s="154"/>
      <c r="K121" s="154"/>
      <c r="L121" s="154"/>
      <c r="M121" s="154"/>
      <c r="N121" s="154"/>
      <c r="O121" s="106"/>
    </row>
    <row r="122" spans="1:15" s="20" customFormat="1" ht="32.25" hidden="1" customHeight="1">
      <c r="A122" s="18" t="s">
        <v>637</v>
      </c>
      <c r="B122" s="16">
        <v>757</v>
      </c>
      <c r="C122" s="17" t="s">
        <v>35</v>
      </c>
      <c r="D122" s="17" t="s">
        <v>35</v>
      </c>
      <c r="E122" s="17" t="s">
        <v>316</v>
      </c>
      <c r="F122" s="17"/>
      <c r="G122" s="106">
        <f>G123+G125</f>
        <v>0</v>
      </c>
      <c r="H122" s="153"/>
      <c r="I122" s="154"/>
      <c r="J122" s="154"/>
      <c r="K122" s="154"/>
      <c r="L122" s="154"/>
      <c r="M122" s="154"/>
      <c r="N122" s="154"/>
      <c r="O122" s="106">
        <f>O123+O125</f>
        <v>0</v>
      </c>
    </row>
    <row r="123" spans="1:15" s="20" customFormat="1" ht="37.5" hidden="1" customHeight="1">
      <c r="A123" s="18" t="s">
        <v>637</v>
      </c>
      <c r="B123" s="16">
        <v>757</v>
      </c>
      <c r="C123" s="17" t="s">
        <v>35</v>
      </c>
      <c r="D123" s="17" t="s">
        <v>35</v>
      </c>
      <c r="E123" s="17" t="s">
        <v>315</v>
      </c>
      <c r="F123" s="17"/>
      <c r="G123" s="106">
        <f>G124</f>
        <v>0</v>
      </c>
      <c r="H123" s="153"/>
      <c r="I123" s="154"/>
      <c r="J123" s="154"/>
      <c r="K123" s="154"/>
      <c r="L123" s="154"/>
      <c r="M123" s="154"/>
      <c r="N123" s="154"/>
      <c r="O123" s="106">
        <f>O124</f>
        <v>0</v>
      </c>
    </row>
    <row r="124" spans="1:15" s="20" customFormat="1" hidden="1">
      <c r="A124" s="18" t="s">
        <v>42</v>
      </c>
      <c r="B124" s="16">
        <v>757</v>
      </c>
      <c r="C124" s="17" t="s">
        <v>35</v>
      </c>
      <c r="D124" s="17" t="s">
        <v>35</v>
      </c>
      <c r="E124" s="17" t="s">
        <v>315</v>
      </c>
      <c r="F124" s="17" t="s">
        <v>43</v>
      </c>
      <c r="G124" s="106">
        <f>282000-282000</f>
        <v>0</v>
      </c>
      <c r="H124" s="153"/>
      <c r="I124" s="154"/>
      <c r="J124" s="154"/>
      <c r="K124" s="154"/>
      <c r="L124" s="154"/>
      <c r="M124" s="154"/>
      <c r="N124" s="154"/>
      <c r="O124" s="106">
        <f>282000-282000</f>
        <v>0</v>
      </c>
    </row>
    <row r="125" spans="1:15" s="20" customFormat="1" hidden="1">
      <c r="A125" s="18" t="s">
        <v>363</v>
      </c>
      <c r="B125" s="16">
        <v>757</v>
      </c>
      <c r="C125" s="17" t="s">
        <v>35</v>
      </c>
      <c r="D125" s="17" t="s">
        <v>35</v>
      </c>
      <c r="E125" s="17" t="s">
        <v>315</v>
      </c>
      <c r="F125" s="17" t="s">
        <v>364</v>
      </c>
      <c r="G125" s="106">
        <f>G126</f>
        <v>0</v>
      </c>
      <c r="H125" s="153"/>
      <c r="I125" s="154"/>
      <c r="J125" s="154"/>
      <c r="K125" s="154"/>
      <c r="L125" s="154"/>
      <c r="M125" s="154"/>
      <c r="N125" s="154"/>
      <c r="O125" s="106">
        <f>O126</f>
        <v>0</v>
      </c>
    </row>
    <row r="126" spans="1:15" s="20" customFormat="1" hidden="1">
      <c r="A126" s="18" t="s">
        <v>381</v>
      </c>
      <c r="B126" s="16">
        <v>757</v>
      </c>
      <c r="C126" s="17" t="s">
        <v>35</v>
      </c>
      <c r="D126" s="17" t="s">
        <v>35</v>
      </c>
      <c r="E126" s="17" t="s">
        <v>315</v>
      </c>
      <c r="F126" s="17" t="s">
        <v>382</v>
      </c>
      <c r="G126" s="106"/>
      <c r="H126" s="153"/>
      <c r="I126" s="154"/>
      <c r="J126" s="154"/>
      <c r="K126" s="154"/>
      <c r="L126" s="154"/>
      <c r="M126" s="154"/>
      <c r="N126" s="154"/>
      <c r="O126" s="106"/>
    </row>
    <row r="127" spans="1:15" s="25" customFormat="1">
      <c r="A127" s="21" t="s">
        <v>72</v>
      </c>
      <c r="B127" s="22">
        <v>757</v>
      </c>
      <c r="C127" s="23" t="s">
        <v>73</v>
      </c>
      <c r="D127" s="23"/>
      <c r="E127" s="23"/>
      <c r="F127" s="23"/>
      <c r="G127" s="14">
        <f>G128+G242</f>
        <v>111421828</v>
      </c>
      <c r="H127" s="150"/>
      <c r="I127" s="78"/>
      <c r="J127" s="78"/>
      <c r="K127" s="78"/>
      <c r="L127" s="78"/>
      <c r="M127" s="78"/>
      <c r="N127" s="78"/>
      <c r="O127" s="14">
        <f>O128+O242</f>
        <v>111706328</v>
      </c>
    </row>
    <row r="128" spans="1:15">
      <c r="A128" s="18" t="s">
        <v>74</v>
      </c>
      <c r="B128" s="16">
        <v>757</v>
      </c>
      <c r="C128" s="17" t="s">
        <v>73</v>
      </c>
      <c r="D128" s="17" t="s">
        <v>26</v>
      </c>
      <c r="E128" s="17"/>
      <c r="F128" s="17"/>
      <c r="G128" s="106">
        <f>G129+G191+G234++G238</f>
        <v>103439372</v>
      </c>
      <c r="H128" s="144"/>
      <c r="I128" s="145"/>
      <c r="J128" s="145"/>
      <c r="K128" s="145"/>
      <c r="L128" s="145"/>
      <c r="M128" s="145"/>
      <c r="N128" s="145"/>
      <c r="O128" s="106">
        <f>O129+O191+O234++O238</f>
        <v>103773872</v>
      </c>
    </row>
    <row r="129" spans="1:15" ht="25.5">
      <c r="A129" s="18" t="s">
        <v>820</v>
      </c>
      <c r="B129" s="16">
        <v>757</v>
      </c>
      <c r="C129" s="17" t="s">
        <v>73</v>
      </c>
      <c r="D129" s="17" t="s">
        <v>26</v>
      </c>
      <c r="E129" s="17" t="s">
        <v>441</v>
      </c>
      <c r="F129" s="17"/>
      <c r="G129" s="10">
        <f>G130+G136+G145+G152+G162+G159+G173+G166+G133+G141+G148+G155+G182+G187+G196+G213+G216+G219+G222+G225+G231+G228</f>
        <v>103439372</v>
      </c>
      <c r="H129" s="144"/>
      <c r="I129" s="145"/>
      <c r="J129" s="145"/>
      <c r="K129" s="145"/>
      <c r="L129" s="145"/>
      <c r="M129" s="145"/>
      <c r="N129" s="145"/>
      <c r="O129" s="10">
        <f>O130+O136+O145+O152+O162+O159+O173+O166+O133+O141+O148+O155+O182+O187+O196+O213+O216+O219+O222+O225+O231+O228</f>
        <v>103773872</v>
      </c>
    </row>
    <row r="130" spans="1:15" ht="78.75" customHeight="1">
      <c r="A130" s="179" t="s">
        <v>769</v>
      </c>
      <c r="B130" s="16">
        <v>757</v>
      </c>
      <c r="C130" s="17" t="s">
        <v>73</v>
      </c>
      <c r="D130" s="17" t="s">
        <v>26</v>
      </c>
      <c r="E130" s="17" t="s">
        <v>768</v>
      </c>
      <c r="F130" s="16"/>
      <c r="G130" s="106">
        <f>G131</f>
        <v>20100</v>
      </c>
      <c r="H130" s="144"/>
      <c r="I130" s="145"/>
      <c r="J130" s="145"/>
      <c r="K130" s="145"/>
      <c r="L130" s="145"/>
      <c r="M130" s="145"/>
      <c r="N130" s="145"/>
      <c r="O130" s="106">
        <f>O131</f>
        <v>20600</v>
      </c>
    </row>
    <row r="131" spans="1:15" ht="25.5">
      <c r="A131" s="18" t="s">
        <v>40</v>
      </c>
      <c r="B131" s="16">
        <v>757</v>
      </c>
      <c r="C131" s="17" t="s">
        <v>73</v>
      </c>
      <c r="D131" s="17" t="s">
        <v>26</v>
      </c>
      <c r="E131" s="17" t="s">
        <v>768</v>
      </c>
      <c r="F131" s="17" t="s">
        <v>41</v>
      </c>
      <c r="G131" s="28">
        <f>G132</f>
        <v>20100</v>
      </c>
      <c r="H131" s="144"/>
      <c r="I131" s="145"/>
      <c r="J131" s="145"/>
      <c r="K131" s="145"/>
      <c r="L131" s="145"/>
      <c r="M131" s="145"/>
      <c r="N131" s="145"/>
      <c r="O131" s="28">
        <f>O132</f>
        <v>20600</v>
      </c>
    </row>
    <row r="132" spans="1:15">
      <c r="A132" s="18" t="s">
        <v>42</v>
      </c>
      <c r="B132" s="16">
        <v>757</v>
      </c>
      <c r="C132" s="17" t="s">
        <v>73</v>
      </c>
      <c r="D132" s="17" t="s">
        <v>26</v>
      </c>
      <c r="E132" s="17" t="s">
        <v>768</v>
      </c>
      <c r="F132" s="17" t="s">
        <v>43</v>
      </c>
      <c r="G132" s="28">
        <v>20100</v>
      </c>
      <c r="H132" s="144"/>
      <c r="I132" s="145"/>
      <c r="J132" s="145"/>
      <c r="K132" s="145"/>
      <c r="L132" s="145"/>
      <c r="M132" s="145"/>
      <c r="N132" s="145"/>
      <c r="O132" s="28">
        <v>20600</v>
      </c>
    </row>
    <row r="133" spans="1:15" ht="24" hidden="1" customHeight="1">
      <c r="A133" s="18" t="s">
        <v>566</v>
      </c>
      <c r="B133" s="16">
        <v>757</v>
      </c>
      <c r="C133" s="17" t="s">
        <v>73</v>
      </c>
      <c r="D133" s="17" t="s">
        <v>26</v>
      </c>
      <c r="E133" s="17" t="s">
        <v>565</v>
      </c>
      <c r="F133" s="16"/>
      <c r="G133" s="106">
        <f>G134</f>
        <v>0</v>
      </c>
      <c r="H133" s="144"/>
      <c r="I133" s="145"/>
      <c r="J133" s="145"/>
      <c r="K133" s="145"/>
      <c r="L133" s="145"/>
      <c r="M133" s="145"/>
      <c r="N133" s="145"/>
      <c r="O133" s="106">
        <f>O134</f>
        <v>0</v>
      </c>
    </row>
    <row r="134" spans="1:15" hidden="1">
      <c r="A134" s="18" t="s">
        <v>363</v>
      </c>
      <c r="B134" s="16">
        <v>757</v>
      </c>
      <c r="C134" s="17" t="s">
        <v>73</v>
      </c>
      <c r="D134" s="17" t="s">
        <v>26</v>
      </c>
      <c r="E134" s="17" t="s">
        <v>565</v>
      </c>
      <c r="F134" s="17" t="s">
        <v>364</v>
      </c>
      <c r="G134" s="28">
        <f>G135</f>
        <v>0</v>
      </c>
      <c r="H134" s="144"/>
      <c r="I134" s="145"/>
      <c r="J134" s="145"/>
      <c r="K134" s="145"/>
      <c r="L134" s="145"/>
      <c r="M134" s="145"/>
      <c r="N134" s="145"/>
      <c r="O134" s="28">
        <f>O135</f>
        <v>0</v>
      </c>
    </row>
    <row r="135" spans="1:15" hidden="1">
      <c r="A135" s="18" t="s">
        <v>392</v>
      </c>
      <c r="B135" s="16">
        <v>757</v>
      </c>
      <c r="C135" s="17" t="s">
        <v>73</v>
      </c>
      <c r="D135" s="17" t="s">
        <v>26</v>
      </c>
      <c r="E135" s="17" t="s">
        <v>565</v>
      </c>
      <c r="F135" s="17" t="s">
        <v>393</v>
      </c>
      <c r="G135" s="28"/>
      <c r="H135" s="144"/>
      <c r="I135" s="145"/>
      <c r="J135" s="145"/>
      <c r="K135" s="145"/>
      <c r="L135" s="145"/>
      <c r="M135" s="145"/>
      <c r="N135" s="145"/>
      <c r="O135" s="28"/>
    </row>
    <row r="136" spans="1:15">
      <c r="A136" s="26" t="s">
        <v>80</v>
      </c>
      <c r="B136" s="16">
        <v>757</v>
      </c>
      <c r="C136" s="17" t="s">
        <v>73</v>
      </c>
      <c r="D136" s="17" t="s">
        <v>26</v>
      </c>
      <c r="E136" s="17" t="s">
        <v>451</v>
      </c>
      <c r="F136" s="16"/>
      <c r="G136" s="10">
        <f>G137+G139</f>
        <v>60072862</v>
      </c>
      <c r="H136" s="144"/>
      <c r="I136" s="145"/>
      <c r="J136" s="145"/>
      <c r="K136" s="145"/>
      <c r="L136" s="145"/>
      <c r="M136" s="145"/>
      <c r="N136" s="145"/>
      <c r="O136" s="10">
        <f>O137+O139</f>
        <v>60322862</v>
      </c>
    </row>
    <row r="137" spans="1:15" ht="25.5">
      <c r="A137" s="18" t="s">
        <v>40</v>
      </c>
      <c r="B137" s="16">
        <v>757</v>
      </c>
      <c r="C137" s="17" t="s">
        <v>73</v>
      </c>
      <c r="D137" s="17" t="s">
        <v>26</v>
      </c>
      <c r="E137" s="17" t="s">
        <v>451</v>
      </c>
      <c r="F137" s="17" t="s">
        <v>41</v>
      </c>
      <c r="G137" s="10">
        <f>G138</f>
        <v>60072862</v>
      </c>
      <c r="H137" s="144"/>
      <c r="I137" s="145"/>
      <c r="J137" s="145"/>
      <c r="K137" s="145"/>
      <c r="L137" s="145"/>
      <c r="M137" s="145"/>
      <c r="N137" s="145"/>
      <c r="O137" s="10">
        <f>O138</f>
        <v>60322862</v>
      </c>
    </row>
    <row r="138" spans="1:15">
      <c r="A138" s="18" t="s">
        <v>42</v>
      </c>
      <c r="B138" s="16">
        <v>757</v>
      </c>
      <c r="C138" s="17" t="s">
        <v>73</v>
      </c>
      <c r="D138" s="17" t="s">
        <v>26</v>
      </c>
      <c r="E138" s="17" t="s">
        <v>451</v>
      </c>
      <c r="F138" s="17" t="s">
        <v>43</v>
      </c>
      <c r="G138" s="10">
        <f>243868+60528994-700000</f>
        <v>60072862</v>
      </c>
      <c r="H138" s="144"/>
      <c r="I138" s="145"/>
      <c r="J138" s="145"/>
      <c r="K138" s="145"/>
      <c r="L138" s="145"/>
      <c r="M138" s="145"/>
      <c r="N138" s="145"/>
      <c r="O138" s="10">
        <f>G138+250000</f>
        <v>60322862</v>
      </c>
    </row>
    <row r="139" spans="1:15" hidden="1">
      <c r="A139" s="18" t="s">
        <v>101</v>
      </c>
      <c r="B139" s="16">
        <v>757</v>
      </c>
      <c r="C139" s="17" t="s">
        <v>73</v>
      </c>
      <c r="D139" s="17" t="s">
        <v>26</v>
      </c>
      <c r="E139" s="17" t="s">
        <v>451</v>
      </c>
      <c r="F139" s="17" t="s">
        <v>102</v>
      </c>
      <c r="G139" s="10">
        <f>G140</f>
        <v>0</v>
      </c>
      <c r="H139" s="144"/>
      <c r="I139" s="145"/>
      <c r="J139" s="145"/>
      <c r="K139" s="145"/>
      <c r="L139" s="145"/>
      <c r="M139" s="145"/>
      <c r="N139" s="145"/>
      <c r="O139" s="10">
        <f>O140</f>
        <v>0</v>
      </c>
    </row>
    <row r="140" spans="1:15" hidden="1">
      <c r="A140" s="18" t="s">
        <v>394</v>
      </c>
      <c r="B140" s="16">
        <v>757</v>
      </c>
      <c r="C140" s="17" t="s">
        <v>73</v>
      </c>
      <c r="D140" s="17" t="s">
        <v>26</v>
      </c>
      <c r="E140" s="17" t="s">
        <v>451</v>
      </c>
      <c r="F140" s="17" t="s">
        <v>395</v>
      </c>
      <c r="G140" s="10"/>
      <c r="H140" s="144"/>
      <c r="I140" s="145"/>
      <c r="J140" s="145"/>
      <c r="K140" s="145"/>
      <c r="L140" s="145"/>
      <c r="M140" s="145"/>
      <c r="N140" s="145"/>
      <c r="O140" s="10"/>
    </row>
    <row r="141" spans="1:15" ht="30.75" hidden="1" customHeight="1">
      <c r="A141" s="26" t="s">
        <v>412</v>
      </c>
      <c r="B141" s="16">
        <v>757</v>
      </c>
      <c r="C141" s="17" t="s">
        <v>73</v>
      </c>
      <c r="D141" s="17" t="s">
        <v>26</v>
      </c>
      <c r="E141" s="17" t="s">
        <v>413</v>
      </c>
      <c r="F141" s="16"/>
      <c r="G141" s="10">
        <f>G143</f>
        <v>0</v>
      </c>
      <c r="H141" s="144"/>
      <c r="I141" s="145"/>
      <c r="J141" s="145"/>
      <c r="K141" s="145"/>
      <c r="L141" s="145"/>
      <c r="M141" s="145"/>
      <c r="N141" s="145"/>
      <c r="O141" s="10">
        <f>O143</f>
        <v>0</v>
      </c>
    </row>
    <row r="142" spans="1:15" ht="89.25" hidden="1" customHeight="1">
      <c r="A142" s="26" t="s">
        <v>59</v>
      </c>
      <c r="B142" s="16">
        <v>757</v>
      </c>
      <c r="C142" s="17" t="s">
        <v>73</v>
      </c>
      <c r="D142" s="17" t="s">
        <v>26</v>
      </c>
      <c r="E142" s="17" t="s">
        <v>60</v>
      </c>
      <c r="F142" s="16"/>
      <c r="G142" s="10">
        <f>G143</f>
        <v>0</v>
      </c>
      <c r="H142" s="144"/>
      <c r="I142" s="145"/>
      <c r="J142" s="145"/>
      <c r="K142" s="145"/>
      <c r="L142" s="145"/>
      <c r="M142" s="145"/>
      <c r="N142" s="145"/>
      <c r="O142" s="10">
        <f>O143</f>
        <v>0</v>
      </c>
    </row>
    <row r="143" spans="1:15" ht="25.5" hidden="1">
      <c r="A143" s="18" t="s">
        <v>40</v>
      </c>
      <c r="B143" s="16">
        <v>757</v>
      </c>
      <c r="C143" s="17" t="s">
        <v>73</v>
      </c>
      <c r="D143" s="17" t="s">
        <v>26</v>
      </c>
      <c r="E143" s="17" t="s">
        <v>60</v>
      </c>
      <c r="F143" s="17" t="s">
        <v>41</v>
      </c>
      <c r="G143" s="10">
        <f>G144</f>
        <v>0</v>
      </c>
      <c r="H143" s="144"/>
      <c r="I143" s="145"/>
      <c r="J143" s="145"/>
      <c r="K143" s="145"/>
      <c r="L143" s="145"/>
      <c r="M143" s="145"/>
      <c r="N143" s="145"/>
      <c r="O143" s="10">
        <f>O144</f>
        <v>0</v>
      </c>
    </row>
    <row r="144" spans="1:15" hidden="1">
      <c r="A144" s="18" t="s">
        <v>42</v>
      </c>
      <c r="B144" s="16">
        <v>757</v>
      </c>
      <c r="C144" s="17" t="s">
        <v>73</v>
      </c>
      <c r="D144" s="17" t="s">
        <v>26</v>
      </c>
      <c r="E144" s="17" t="s">
        <v>60</v>
      </c>
      <c r="F144" s="17" t="s">
        <v>43</v>
      </c>
      <c r="G144" s="10"/>
      <c r="H144" s="144"/>
      <c r="I144" s="145"/>
      <c r="J144" s="145"/>
      <c r="K144" s="145"/>
      <c r="L144" s="145"/>
      <c r="M144" s="145"/>
      <c r="N144" s="145"/>
      <c r="O144" s="10"/>
    </row>
    <row r="145" spans="1:15" s="5" customFormat="1" ht="15" customHeight="1">
      <c r="A145" s="27" t="s">
        <v>81</v>
      </c>
      <c r="B145" s="16">
        <v>757</v>
      </c>
      <c r="C145" s="17" t="s">
        <v>73</v>
      </c>
      <c r="D145" s="17" t="s">
        <v>26</v>
      </c>
      <c r="E145" s="17" t="s">
        <v>452</v>
      </c>
      <c r="F145" s="17"/>
      <c r="G145" s="28">
        <f>G146</f>
        <v>7297496</v>
      </c>
      <c r="H145" s="138"/>
      <c r="I145" s="139"/>
      <c r="J145" s="139"/>
      <c r="K145" s="139"/>
      <c r="L145" s="139"/>
      <c r="M145" s="139"/>
      <c r="N145" s="139"/>
      <c r="O145" s="28">
        <f>O146</f>
        <v>7311496</v>
      </c>
    </row>
    <row r="146" spans="1:15" ht="25.5">
      <c r="A146" s="18" t="s">
        <v>40</v>
      </c>
      <c r="B146" s="16">
        <v>757</v>
      </c>
      <c r="C146" s="17" t="s">
        <v>73</v>
      </c>
      <c r="D146" s="17" t="s">
        <v>26</v>
      </c>
      <c r="E146" s="17" t="s">
        <v>452</v>
      </c>
      <c r="F146" s="17" t="s">
        <v>41</v>
      </c>
      <c r="G146" s="10">
        <f>G147</f>
        <v>7297496</v>
      </c>
      <c r="H146" s="144"/>
      <c r="I146" s="145"/>
      <c r="J146" s="145"/>
      <c r="K146" s="145"/>
      <c r="L146" s="145"/>
      <c r="M146" s="145"/>
      <c r="N146" s="145"/>
      <c r="O146" s="10">
        <f>O147</f>
        <v>7311496</v>
      </c>
    </row>
    <row r="147" spans="1:15">
      <c r="A147" s="18" t="s">
        <v>42</v>
      </c>
      <c r="B147" s="16">
        <v>757</v>
      </c>
      <c r="C147" s="17" t="s">
        <v>73</v>
      </c>
      <c r="D147" s="17" t="s">
        <v>26</v>
      </c>
      <c r="E147" s="17" t="s">
        <v>452</v>
      </c>
      <c r="F147" s="17" t="s">
        <v>43</v>
      </c>
      <c r="G147" s="10">
        <f>7284109+13387</f>
        <v>7297496</v>
      </c>
      <c r="H147" s="144"/>
      <c r="I147" s="145"/>
      <c r="J147" s="145"/>
      <c r="K147" s="145"/>
      <c r="L147" s="145"/>
      <c r="M147" s="145"/>
      <c r="N147" s="145"/>
      <c r="O147" s="10">
        <f>G147+14000</f>
        <v>7311496</v>
      </c>
    </row>
    <row r="148" spans="1:15" ht="30.75" hidden="1" customHeight="1">
      <c r="A148" s="26" t="s">
        <v>412</v>
      </c>
      <c r="B148" s="16">
        <v>757</v>
      </c>
      <c r="C148" s="17" t="s">
        <v>73</v>
      </c>
      <c r="D148" s="17" t="s">
        <v>26</v>
      </c>
      <c r="E148" s="17" t="s">
        <v>413</v>
      </c>
      <c r="F148" s="16"/>
      <c r="G148" s="10">
        <f>G150</f>
        <v>0</v>
      </c>
      <c r="H148" s="144"/>
      <c r="I148" s="145"/>
      <c r="J148" s="145"/>
      <c r="K148" s="145"/>
      <c r="L148" s="145"/>
      <c r="M148" s="145"/>
      <c r="N148" s="145"/>
      <c r="O148" s="10">
        <f>O150</f>
        <v>0</v>
      </c>
    </row>
    <row r="149" spans="1:15" s="5" customFormat="1" ht="66.75" hidden="1" customHeight="1">
      <c r="A149" s="27" t="s">
        <v>62</v>
      </c>
      <c r="B149" s="16">
        <v>757</v>
      </c>
      <c r="C149" s="17" t="s">
        <v>73</v>
      </c>
      <c r="D149" s="17" t="s">
        <v>26</v>
      </c>
      <c r="E149" s="17" t="s">
        <v>61</v>
      </c>
      <c r="F149" s="17"/>
      <c r="G149" s="28">
        <f>G150</f>
        <v>0</v>
      </c>
      <c r="H149" s="138"/>
      <c r="I149" s="139"/>
      <c r="J149" s="139"/>
      <c r="K149" s="139"/>
      <c r="L149" s="139"/>
      <c r="M149" s="139"/>
      <c r="N149" s="139"/>
      <c r="O149" s="28">
        <f>O150</f>
        <v>0</v>
      </c>
    </row>
    <row r="150" spans="1:15" ht="25.5" hidden="1">
      <c r="A150" s="18" t="s">
        <v>40</v>
      </c>
      <c r="B150" s="16">
        <v>757</v>
      </c>
      <c r="C150" s="17" t="s">
        <v>73</v>
      </c>
      <c r="D150" s="17" t="s">
        <v>26</v>
      </c>
      <c r="E150" s="17" t="s">
        <v>61</v>
      </c>
      <c r="F150" s="17" t="s">
        <v>41</v>
      </c>
      <c r="G150" s="10">
        <f>G151</f>
        <v>0</v>
      </c>
      <c r="H150" s="144"/>
      <c r="I150" s="145"/>
      <c r="J150" s="145"/>
      <c r="K150" s="145"/>
      <c r="L150" s="145"/>
      <c r="M150" s="145"/>
      <c r="N150" s="145"/>
      <c r="O150" s="10">
        <f>O151</f>
        <v>0</v>
      </c>
    </row>
    <row r="151" spans="1:15" hidden="1">
      <c r="A151" s="18" t="s">
        <v>42</v>
      </c>
      <c r="B151" s="16">
        <v>757</v>
      </c>
      <c r="C151" s="17" t="s">
        <v>73</v>
      </c>
      <c r="D151" s="17" t="s">
        <v>26</v>
      </c>
      <c r="E151" s="17" t="s">
        <v>61</v>
      </c>
      <c r="F151" s="17" t="s">
        <v>43</v>
      </c>
      <c r="G151" s="10"/>
      <c r="H151" s="144"/>
      <c r="I151" s="145"/>
      <c r="J151" s="145"/>
      <c r="K151" s="145"/>
      <c r="L151" s="145"/>
      <c r="M151" s="145"/>
      <c r="N151" s="145"/>
      <c r="O151" s="10"/>
    </row>
    <row r="152" spans="1:15" s="5" customFormat="1" ht="15" customHeight="1">
      <c r="A152" s="29" t="s">
        <v>82</v>
      </c>
      <c r="B152" s="16">
        <v>757</v>
      </c>
      <c r="C152" s="17" t="s">
        <v>73</v>
      </c>
      <c r="D152" s="17" t="s">
        <v>26</v>
      </c>
      <c r="E152" s="17" t="s">
        <v>453</v>
      </c>
      <c r="F152" s="17"/>
      <c r="G152" s="28">
        <f>G153</f>
        <v>36048914</v>
      </c>
      <c r="H152" s="138"/>
      <c r="I152" s="139"/>
      <c r="J152" s="139"/>
      <c r="K152" s="139"/>
      <c r="L152" s="139"/>
      <c r="M152" s="139"/>
      <c r="N152" s="139"/>
      <c r="O152" s="28">
        <f>O153</f>
        <v>36118914</v>
      </c>
    </row>
    <row r="153" spans="1:15" ht="25.5">
      <c r="A153" s="18" t="s">
        <v>40</v>
      </c>
      <c r="B153" s="16">
        <v>757</v>
      </c>
      <c r="C153" s="17" t="s">
        <v>73</v>
      </c>
      <c r="D153" s="17" t="s">
        <v>26</v>
      </c>
      <c r="E153" s="17" t="s">
        <v>453</v>
      </c>
      <c r="F153" s="17" t="s">
        <v>41</v>
      </c>
      <c r="G153" s="10">
        <f>G154</f>
        <v>36048914</v>
      </c>
      <c r="H153" s="144"/>
      <c r="I153" s="145"/>
      <c r="J153" s="145"/>
      <c r="K153" s="145"/>
      <c r="L153" s="145"/>
      <c r="M153" s="145"/>
      <c r="N153" s="145"/>
      <c r="O153" s="10">
        <f>O154</f>
        <v>36118914</v>
      </c>
    </row>
    <row r="154" spans="1:15">
      <c r="A154" s="18" t="s">
        <v>42</v>
      </c>
      <c r="B154" s="16">
        <v>757</v>
      </c>
      <c r="C154" s="17" t="s">
        <v>73</v>
      </c>
      <c r="D154" s="17" t="s">
        <v>26</v>
      </c>
      <c r="E154" s="17" t="s">
        <v>453</v>
      </c>
      <c r="F154" s="17" t="s">
        <v>43</v>
      </c>
      <c r="G154" s="10">
        <f>35981986+66928</f>
        <v>36048914</v>
      </c>
      <c r="H154" s="144"/>
      <c r="I154" s="145"/>
      <c r="J154" s="145"/>
      <c r="K154" s="145"/>
      <c r="L154" s="145"/>
      <c r="M154" s="145"/>
      <c r="N154" s="145"/>
      <c r="O154" s="10">
        <f>G154+70000</f>
        <v>36118914</v>
      </c>
    </row>
    <row r="155" spans="1:15" ht="30.75" hidden="1" customHeight="1">
      <c r="A155" s="26" t="s">
        <v>412</v>
      </c>
      <c r="B155" s="16">
        <v>757</v>
      </c>
      <c r="C155" s="17" t="s">
        <v>73</v>
      </c>
      <c r="D155" s="17" t="s">
        <v>26</v>
      </c>
      <c r="E155" s="17" t="s">
        <v>413</v>
      </c>
      <c r="F155" s="16"/>
      <c r="G155" s="10">
        <f>G157</f>
        <v>0</v>
      </c>
      <c r="H155" s="144"/>
      <c r="I155" s="145"/>
      <c r="J155" s="145"/>
      <c r="K155" s="145"/>
      <c r="L155" s="145"/>
      <c r="M155" s="145"/>
      <c r="N155" s="145"/>
      <c r="O155" s="10">
        <f>O157</f>
        <v>0</v>
      </c>
    </row>
    <row r="156" spans="1:15" s="5" customFormat="1" ht="76.5" hidden="1" customHeight="1">
      <c r="A156" s="29" t="s">
        <v>63</v>
      </c>
      <c r="B156" s="16">
        <v>757</v>
      </c>
      <c r="C156" s="17" t="s">
        <v>73</v>
      </c>
      <c r="D156" s="17" t="s">
        <v>26</v>
      </c>
      <c r="E156" s="17" t="s">
        <v>258</v>
      </c>
      <c r="F156" s="17"/>
      <c r="G156" s="28">
        <f>G157</f>
        <v>0</v>
      </c>
      <c r="H156" s="138"/>
      <c r="I156" s="139"/>
      <c r="J156" s="139"/>
      <c r="K156" s="139"/>
      <c r="L156" s="139"/>
      <c r="M156" s="139"/>
      <c r="N156" s="139"/>
      <c r="O156" s="28">
        <f>O157</f>
        <v>0</v>
      </c>
    </row>
    <row r="157" spans="1:15" ht="25.5" hidden="1">
      <c r="A157" s="18" t="s">
        <v>40</v>
      </c>
      <c r="B157" s="16">
        <v>757</v>
      </c>
      <c r="C157" s="17" t="s">
        <v>73</v>
      </c>
      <c r="D157" s="17" t="s">
        <v>26</v>
      </c>
      <c r="E157" s="17" t="s">
        <v>258</v>
      </c>
      <c r="F157" s="17" t="s">
        <v>41</v>
      </c>
      <c r="G157" s="10">
        <f>G158</f>
        <v>0</v>
      </c>
      <c r="H157" s="144"/>
      <c r="I157" s="145"/>
      <c r="J157" s="145"/>
      <c r="K157" s="145"/>
      <c r="L157" s="145"/>
      <c r="M157" s="145"/>
      <c r="N157" s="145"/>
      <c r="O157" s="10">
        <f>O158</f>
        <v>0</v>
      </c>
    </row>
    <row r="158" spans="1:15" hidden="1">
      <c r="A158" s="18" t="s">
        <v>42</v>
      </c>
      <c r="B158" s="16">
        <v>757</v>
      </c>
      <c r="C158" s="17" t="s">
        <v>73</v>
      </c>
      <c r="D158" s="17" t="s">
        <v>26</v>
      </c>
      <c r="E158" s="17" t="s">
        <v>258</v>
      </c>
      <c r="F158" s="17" t="s">
        <v>43</v>
      </c>
      <c r="G158" s="10"/>
      <c r="H158" s="144"/>
      <c r="I158" s="145"/>
      <c r="J158" s="145"/>
      <c r="K158" s="145"/>
      <c r="L158" s="145"/>
      <c r="M158" s="145"/>
      <c r="N158" s="145"/>
      <c r="O158" s="10"/>
    </row>
    <row r="159" spans="1:15" s="5" customFormat="1" ht="21" hidden="1" customHeight="1">
      <c r="A159" s="29" t="s">
        <v>253</v>
      </c>
      <c r="B159" s="16">
        <v>757</v>
      </c>
      <c r="C159" s="17" t="s">
        <v>73</v>
      </c>
      <c r="D159" s="17" t="s">
        <v>26</v>
      </c>
      <c r="E159" s="17" t="s">
        <v>252</v>
      </c>
      <c r="F159" s="17"/>
      <c r="G159" s="28">
        <f>G160</f>
        <v>0</v>
      </c>
      <c r="H159" s="138"/>
      <c r="I159" s="139"/>
      <c r="J159" s="139"/>
      <c r="K159" s="139"/>
      <c r="L159" s="139"/>
      <c r="M159" s="139"/>
      <c r="N159" s="139"/>
      <c r="O159" s="28">
        <f>O160</f>
        <v>0</v>
      </c>
    </row>
    <row r="160" spans="1:15" ht="25.5" hidden="1">
      <c r="A160" s="18" t="s">
        <v>40</v>
      </c>
      <c r="B160" s="16">
        <v>757</v>
      </c>
      <c r="C160" s="17" t="s">
        <v>73</v>
      </c>
      <c r="D160" s="17" t="s">
        <v>26</v>
      </c>
      <c r="E160" s="17" t="s">
        <v>252</v>
      </c>
      <c r="F160" s="17" t="s">
        <v>41</v>
      </c>
      <c r="G160" s="10">
        <f>G161</f>
        <v>0</v>
      </c>
      <c r="H160" s="144"/>
      <c r="I160" s="145"/>
      <c r="J160" s="145"/>
      <c r="K160" s="145"/>
      <c r="L160" s="145"/>
      <c r="M160" s="145"/>
      <c r="N160" s="145"/>
      <c r="O160" s="10">
        <f>O161</f>
        <v>0</v>
      </c>
    </row>
    <row r="161" spans="1:15" hidden="1">
      <c r="A161" s="18" t="s">
        <v>42</v>
      </c>
      <c r="B161" s="16">
        <v>757</v>
      </c>
      <c r="C161" s="17" t="s">
        <v>73</v>
      </c>
      <c r="D161" s="17" t="s">
        <v>26</v>
      </c>
      <c r="E161" s="17" t="s">
        <v>252</v>
      </c>
      <c r="F161" s="17" t="s">
        <v>43</v>
      </c>
      <c r="G161" s="10"/>
      <c r="H161" s="144"/>
      <c r="I161" s="145"/>
      <c r="J161" s="145"/>
      <c r="K161" s="145"/>
      <c r="L161" s="145"/>
      <c r="M161" s="145"/>
      <c r="N161" s="145"/>
      <c r="O161" s="10"/>
    </row>
    <row r="162" spans="1:15" s="5" customFormat="1" ht="57.75" hidden="1" customHeight="1">
      <c r="A162" s="29" t="s">
        <v>408</v>
      </c>
      <c r="B162" s="16">
        <v>757</v>
      </c>
      <c r="C162" s="17" t="s">
        <v>73</v>
      </c>
      <c r="D162" s="17" t="s">
        <v>26</v>
      </c>
      <c r="E162" s="17" t="s">
        <v>5</v>
      </c>
      <c r="F162" s="17"/>
      <c r="G162" s="28">
        <f>G164</f>
        <v>0</v>
      </c>
      <c r="H162" s="138"/>
      <c r="I162" s="139"/>
      <c r="J162" s="139"/>
      <c r="K162" s="139"/>
      <c r="L162" s="139"/>
      <c r="M162" s="139"/>
      <c r="N162" s="139"/>
      <c r="O162" s="28">
        <f>O164</f>
        <v>0</v>
      </c>
    </row>
    <row r="163" spans="1:15" s="5" customFormat="1" ht="26.25" hidden="1" customHeight="1">
      <c r="A163" s="18" t="s">
        <v>84</v>
      </c>
      <c r="B163" s="30">
        <v>757</v>
      </c>
      <c r="C163" s="17" t="s">
        <v>73</v>
      </c>
      <c r="D163" s="17" t="s">
        <v>26</v>
      </c>
      <c r="E163" s="17" t="s">
        <v>83</v>
      </c>
      <c r="F163" s="17"/>
      <c r="G163" s="28"/>
      <c r="H163" s="138"/>
      <c r="I163" s="139"/>
      <c r="J163" s="139"/>
      <c r="K163" s="139"/>
      <c r="L163" s="139"/>
      <c r="M163" s="139"/>
      <c r="N163" s="139"/>
      <c r="O163" s="28"/>
    </row>
    <row r="164" spans="1:15" ht="25.5" hidden="1">
      <c r="A164" s="18" t="s">
        <v>40</v>
      </c>
      <c r="B164" s="16">
        <v>757</v>
      </c>
      <c r="C164" s="17" t="s">
        <v>73</v>
      </c>
      <c r="D164" s="17" t="s">
        <v>26</v>
      </c>
      <c r="E164" s="17" t="s">
        <v>5</v>
      </c>
      <c r="F164" s="17" t="s">
        <v>41</v>
      </c>
      <c r="G164" s="10">
        <f>G165</f>
        <v>0</v>
      </c>
      <c r="H164" s="144"/>
      <c r="I164" s="145"/>
      <c r="J164" s="145"/>
      <c r="K164" s="145"/>
      <c r="L164" s="145"/>
      <c r="M164" s="145"/>
      <c r="N164" s="145"/>
      <c r="O164" s="10">
        <f>O165</f>
        <v>0</v>
      </c>
    </row>
    <row r="165" spans="1:15" hidden="1">
      <c r="A165" s="18" t="s">
        <v>42</v>
      </c>
      <c r="B165" s="16">
        <v>757</v>
      </c>
      <c r="C165" s="17" t="s">
        <v>73</v>
      </c>
      <c r="D165" s="17" t="s">
        <v>26</v>
      </c>
      <c r="E165" s="17" t="s">
        <v>5</v>
      </c>
      <c r="F165" s="17" t="s">
        <v>43</v>
      </c>
      <c r="G165" s="10"/>
      <c r="H165" s="144"/>
      <c r="I165" s="145"/>
      <c r="J165" s="145"/>
      <c r="K165" s="145"/>
      <c r="L165" s="145"/>
      <c r="M165" s="145"/>
      <c r="N165" s="145"/>
      <c r="O165" s="10"/>
    </row>
    <row r="166" spans="1:15" s="5" customFormat="1" ht="54" hidden="1" customHeight="1">
      <c r="A166" s="29" t="s">
        <v>149</v>
      </c>
      <c r="B166" s="16">
        <v>757</v>
      </c>
      <c r="C166" s="17" t="s">
        <v>73</v>
      </c>
      <c r="D166" s="17" t="s">
        <v>26</v>
      </c>
      <c r="E166" s="17" t="s">
        <v>254</v>
      </c>
      <c r="F166" s="17"/>
      <c r="G166" s="28">
        <f>G167+G170</f>
        <v>0</v>
      </c>
      <c r="H166" s="138"/>
      <c r="I166" s="139"/>
      <c r="J166" s="139"/>
      <c r="K166" s="139"/>
      <c r="L166" s="139"/>
      <c r="M166" s="139"/>
      <c r="N166" s="139"/>
      <c r="O166" s="28">
        <f>O167+O170</f>
        <v>0</v>
      </c>
    </row>
    <row r="167" spans="1:15" s="5" customFormat="1" ht="54" hidden="1" customHeight="1">
      <c r="A167" s="29" t="s">
        <v>145</v>
      </c>
      <c r="B167" s="16">
        <v>757</v>
      </c>
      <c r="C167" s="17" t="s">
        <v>73</v>
      </c>
      <c r="D167" s="17" t="s">
        <v>26</v>
      </c>
      <c r="E167" s="17" t="s">
        <v>146</v>
      </c>
      <c r="F167" s="17"/>
      <c r="G167" s="28">
        <f>G168</f>
        <v>0</v>
      </c>
      <c r="H167" s="138"/>
      <c r="I167" s="139"/>
      <c r="J167" s="139"/>
      <c r="K167" s="139"/>
      <c r="L167" s="139"/>
      <c r="M167" s="139"/>
      <c r="N167" s="139"/>
      <c r="O167" s="28">
        <f>O168</f>
        <v>0</v>
      </c>
    </row>
    <row r="168" spans="1:15" ht="25.5" hidden="1">
      <c r="A168" s="18" t="s">
        <v>40</v>
      </c>
      <c r="B168" s="16">
        <v>757</v>
      </c>
      <c r="C168" s="17" t="s">
        <v>73</v>
      </c>
      <c r="D168" s="17" t="s">
        <v>26</v>
      </c>
      <c r="E168" s="17" t="s">
        <v>146</v>
      </c>
      <c r="F168" s="17" t="s">
        <v>41</v>
      </c>
      <c r="G168" s="10">
        <f>G169</f>
        <v>0</v>
      </c>
      <c r="H168" s="144"/>
      <c r="I168" s="145"/>
      <c r="J168" s="145"/>
      <c r="K168" s="145"/>
      <c r="L168" s="145"/>
      <c r="M168" s="145"/>
      <c r="N168" s="145"/>
      <c r="O168" s="10">
        <f>O169</f>
        <v>0</v>
      </c>
    </row>
    <row r="169" spans="1:15" hidden="1">
      <c r="A169" s="18" t="s">
        <v>42</v>
      </c>
      <c r="B169" s="16">
        <v>757</v>
      </c>
      <c r="C169" s="17" t="s">
        <v>73</v>
      </c>
      <c r="D169" s="17" t="s">
        <v>26</v>
      </c>
      <c r="E169" s="17" t="s">
        <v>146</v>
      </c>
      <c r="F169" s="17" t="s">
        <v>43</v>
      </c>
      <c r="G169" s="10"/>
      <c r="H169" s="144"/>
      <c r="I169" s="145"/>
      <c r="J169" s="145"/>
      <c r="K169" s="145"/>
      <c r="L169" s="145"/>
      <c r="M169" s="145"/>
      <c r="N169" s="145"/>
      <c r="O169" s="10"/>
    </row>
    <row r="170" spans="1:15" s="5" customFormat="1" ht="47.25" hidden="1" customHeight="1">
      <c r="A170" s="29" t="s">
        <v>147</v>
      </c>
      <c r="B170" s="16">
        <v>757</v>
      </c>
      <c r="C170" s="17" t="s">
        <v>73</v>
      </c>
      <c r="D170" s="17" t="s">
        <v>26</v>
      </c>
      <c r="E170" s="17" t="s">
        <v>148</v>
      </c>
      <c r="F170" s="17"/>
      <c r="G170" s="28">
        <f>G171</f>
        <v>0</v>
      </c>
      <c r="H170" s="138"/>
      <c r="I170" s="139"/>
      <c r="J170" s="139"/>
      <c r="K170" s="139"/>
      <c r="L170" s="139"/>
      <c r="M170" s="139"/>
      <c r="N170" s="139"/>
      <c r="O170" s="28">
        <f>O171</f>
        <v>0</v>
      </c>
    </row>
    <row r="171" spans="1:15" ht="25.5" hidden="1">
      <c r="A171" s="18" t="s">
        <v>40</v>
      </c>
      <c r="B171" s="16">
        <v>757</v>
      </c>
      <c r="C171" s="17" t="s">
        <v>73</v>
      </c>
      <c r="D171" s="17" t="s">
        <v>26</v>
      </c>
      <c r="E171" s="17" t="s">
        <v>148</v>
      </c>
      <c r="F171" s="17" t="s">
        <v>41</v>
      </c>
      <c r="G171" s="10">
        <f>G172</f>
        <v>0</v>
      </c>
      <c r="H171" s="144"/>
      <c r="I171" s="145"/>
      <c r="J171" s="145"/>
      <c r="K171" s="145"/>
      <c r="L171" s="145"/>
      <c r="M171" s="145"/>
      <c r="N171" s="145"/>
      <c r="O171" s="10">
        <f>O172</f>
        <v>0</v>
      </c>
    </row>
    <row r="172" spans="1:15" hidden="1">
      <c r="A172" s="18" t="s">
        <v>42</v>
      </c>
      <c r="B172" s="16">
        <v>757</v>
      </c>
      <c r="C172" s="17" t="s">
        <v>73</v>
      </c>
      <c r="D172" s="17" t="s">
        <v>26</v>
      </c>
      <c r="E172" s="17" t="s">
        <v>148</v>
      </c>
      <c r="F172" s="17" t="s">
        <v>43</v>
      </c>
      <c r="G172" s="10"/>
      <c r="H172" s="144"/>
      <c r="I172" s="145"/>
      <c r="J172" s="145"/>
      <c r="K172" s="145"/>
      <c r="L172" s="145"/>
      <c r="M172" s="145"/>
      <c r="N172" s="145"/>
      <c r="O172" s="10"/>
    </row>
    <row r="173" spans="1:15" s="5" customFormat="1" ht="57.75" hidden="1" customHeight="1">
      <c r="A173" s="29" t="s">
        <v>338</v>
      </c>
      <c r="B173" s="16">
        <v>757</v>
      </c>
      <c r="C173" s="17" t="s">
        <v>73</v>
      </c>
      <c r="D173" s="17" t="s">
        <v>26</v>
      </c>
      <c r="E173" s="17" t="s">
        <v>255</v>
      </c>
      <c r="F173" s="17"/>
      <c r="G173" s="28">
        <f>G174+G178</f>
        <v>0</v>
      </c>
      <c r="H173" s="138"/>
      <c r="I173" s="139"/>
      <c r="J173" s="139"/>
      <c r="K173" s="139"/>
      <c r="L173" s="139"/>
      <c r="M173" s="139"/>
      <c r="N173" s="139"/>
      <c r="O173" s="28">
        <f>O174+O178</f>
        <v>0</v>
      </c>
    </row>
    <row r="174" spans="1:15" s="5" customFormat="1" ht="78.75" hidden="1" customHeight="1">
      <c r="A174" s="29" t="s">
        <v>151</v>
      </c>
      <c r="B174" s="16">
        <v>757</v>
      </c>
      <c r="C174" s="17" t="s">
        <v>73</v>
      </c>
      <c r="D174" s="17" t="s">
        <v>26</v>
      </c>
      <c r="E174" s="17" t="s">
        <v>150</v>
      </c>
      <c r="F174" s="17"/>
      <c r="G174" s="28">
        <f>G176</f>
        <v>0</v>
      </c>
      <c r="H174" s="138"/>
      <c r="I174" s="139"/>
      <c r="J174" s="139"/>
      <c r="K174" s="139"/>
      <c r="L174" s="139"/>
      <c r="M174" s="139"/>
      <c r="N174" s="139"/>
      <c r="O174" s="28">
        <f>O176</f>
        <v>0</v>
      </c>
    </row>
    <row r="175" spans="1:15" s="5" customFormat="1" ht="26.25" hidden="1" customHeight="1">
      <c r="A175" s="18" t="s">
        <v>84</v>
      </c>
      <c r="B175" s="30">
        <v>757</v>
      </c>
      <c r="C175" s="17" t="s">
        <v>73</v>
      </c>
      <c r="D175" s="17" t="s">
        <v>26</v>
      </c>
      <c r="E175" s="17" t="s">
        <v>83</v>
      </c>
      <c r="F175" s="17"/>
      <c r="G175" s="28"/>
      <c r="H175" s="138"/>
      <c r="I175" s="139"/>
      <c r="J175" s="139"/>
      <c r="K175" s="139"/>
      <c r="L175" s="139"/>
      <c r="M175" s="139"/>
      <c r="N175" s="139"/>
      <c r="O175" s="28"/>
    </row>
    <row r="176" spans="1:15" ht="25.5" hidden="1">
      <c r="A176" s="18" t="s">
        <v>40</v>
      </c>
      <c r="B176" s="16">
        <v>757</v>
      </c>
      <c r="C176" s="17" t="s">
        <v>73</v>
      </c>
      <c r="D176" s="17" t="s">
        <v>26</v>
      </c>
      <c r="E176" s="17" t="s">
        <v>150</v>
      </c>
      <c r="F176" s="17" t="s">
        <v>41</v>
      </c>
      <c r="G176" s="10">
        <f>G177</f>
        <v>0</v>
      </c>
      <c r="H176" s="144"/>
      <c r="I176" s="145"/>
      <c r="J176" s="145"/>
      <c r="K176" s="145"/>
      <c r="L176" s="145"/>
      <c r="M176" s="145"/>
      <c r="N176" s="145"/>
      <c r="O176" s="10">
        <f>O177</f>
        <v>0</v>
      </c>
    </row>
    <row r="177" spans="1:15" hidden="1">
      <c r="A177" s="18" t="s">
        <v>42</v>
      </c>
      <c r="B177" s="16">
        <v>757</v>
      </c>
      <c r="C177" s="17" t="s">
        <v>73</v>
      </c>
      <c r="D177" s="17" t="s">
        <v>26</v>
      </c>
      <c r="E177" s="17" t="s">
        <v>150</v>
      </c>
      <c r="F177" s="17" t="s">
        <v>43</v>
      </c>
      <c r="G177" s="10"/>
      <c r="H177" s="144"/>
      <c r="I177" s="145"/>
      <c r="J177" s="145"/>
      <c r="K177" s="145"/>
      <c r="L177" s="145"/>
      <c r="M177" s="145"/>
      <c r="N177" s="145"/>
      <c r="O177" s="10"/>
    </row>
    <row r="178" spans="1:15" s="5" customFormat="1" ht="55.5" hidden="1" customHeight="1">
      <c r="A178" s="29" t="s">
        <v>152</v>
      </c>
      <c r="B178" s="16">
        <v>757</v>
      </c>
      <c r="C178" s="17" t="s">
        <v>73</v>
      </c>
      <c r="D178" s="17" t="s">
        <v>26</v>
      </c>
      <c r="E178" s="17" t="s">
        <v>153</v>
      </c>
      <c r="F178" s="17"/>
      <c r="G178" s="28">
        <f>G180</f>
        <v>0</v>
      </c>
      <c r="H178" s="138"/>
      <c r="I178" s="139"/>
      <c r="J178" s="139"/>
      <c r="K178" s="139"/>
      <c r="L178" s="139"/>
      <c r="M178" s="139"/>
      <c r="N178" s="139"/>
      <c r="O178" s="28">
        <f>O180</f>
        <v>0</v>
      </c>
    </row>
    <row r="179" spans="1:15" s="5" customFormat="1" ht="26.25" hidden="1" customHeight="1">
      <c r="A179" s="18" t="s">
        <v>84</v>
      </c>
      <c r="B179" s="30">
        <v>757</v>
      </c>
      <c r="C179" s="17" t="s">
        <v>73</v>
      </c>
      <c r="D179" s="17" t="s">
        <v>26</v>
      </c>
      <c r="E179" s="17" t="s">
        <v>83</v>
      </c>
      <c r="F179" s="17"/>
      <c r="G179" s="28"/>
      <c r="H179" s="138"/>
      <c r="I179" s="139"/>
      <c r="J179" s="139"/>
      <c r="K179" s="139"/>
      <c r="L179" s="139"/>
      <c r="M179" s="139"/>
      <c r="N179" s="139"/>
      <c r="O179" s="28"/>
    </row>
    <row r="180" spans="1:15" ht="25.5" hidden="1">
      <c r="A180" s="18" t="s">
        <v>40</v>
      </c>
      <c r="B180" s="16">
        <v>757</v>
      </c>
      <c r="C180" s="17" t="s">
        <v>73</v>
      </c>
      <c r="D180" s="17" t="s">
        <v>26</v>
      </c>
      <c r="E180" s="17" t="s">
        <v>153</v>
      </c>
      <c r="F180" s="17" t="s">
        <v>41</v>
      </c>
      <c r="G180" s="10">
        <f>G181</f>
        <v>0</v>
      </c>
      <c r="H180" s="144"/>
      <c r="I180" s="145"/>
      <c r="J180" s="145"/>
      <c r="K180" s="145"/>
      <c r="L180" s="145"/>
      <c r="M180" s="145"/>
      <c r="N180" s="145"/>
      <c r="O180" s="10">
        <f>O181</f>
        <v>0</v>
      </c>
    </row>
    <row r="181" spans="1:15" hidden="1">
      <c r="A181" s="18" t="s">
        <v>42</v>
      </c>
      <c r="B181" s="16">
        <v>757</v>
      </c>
      <c r="C181" s="17" t="s">
        <v>73</v>
      </c>
      <c r="D181" s="17" t="s">
        <v>26</v>
      </c>
      <c r="E181" s="17" t="s">
        <v>153</v>
      </c>
      <c r="F181" s="17" t="s">
        <v>43</v>
      </c>
      <c r="G181" s="10"/>
      <c r="H181" s="144"/>
      <c r="I181" s="145"/>
      <c r="J181" s="145"/>
      <c r="K181" s="145"/>
      <c r="L181" s="145"/>
      <c r="M181" s="145"/>
      <c r="N181" s="145"/>
      <c r="O181" s="10"/>
    </row>
    <row r="182" spans="1:15" hidden="1">
      <c r="A182" s="18" t="s">
        <v>566</v>
      </c>
      <c r="B182" s="16">
        <v>757</v>
      </c>
      <c r="C182" s="17" t="s">
        <v>73</v>
      </c>
      <c r="D182" s="17" t="s">
        <v>26</v>
      </c>
      <c r="E182" s="17" t="s">
        <v>565</v>
      </c>
      <c r="F182" s="17"/>
      <c r="G182" s="10">
        <f>G185+G183</f>
        <v>0</v>
      </c>
      <c r="H182" s="144"/>
      <c r="I182" s="145"/>
      <c r="J182" s="145"/>
      <c r="K182" s="145"/>
      <c r="L182" s="145"/>
      <c r="M182" s="145"/>
      <c r="N182" s="145"/>
      <c r="O182" s="10">
        <f>O185+O183</f>
        <v>0</v>
      </c>
    </row>
    <row r="183" spans="1:15" hidden="1">
      <c r="A183" s="18" t="s">
        <v>363</v>
      </c>
      <c r="B183" s="16">
        <v>757</v>
      </c>
      <c r="C183" s="17" t="s">
        <v>73</v>
      </c>
      <c r="D183" s="17" t="s">
        <v>26</v>
      </c>
      <c r="E183" s="17" t="s">
        <v>565</v>
      </c>
      <c r="F183" s="17" t="s">
        <v>364</v>
      </c>
      <c r="G183" s="10">
        <f>G184</f>
        <v>0</v>
      </c>
      <c r="H183" s="144"/>
      <c r="I183" s="145"/>
      <c r="J183" s="145"/>
      <c r="K183" s="145"/>
      <c r="L183" s="145"/>
      <c r="M183" s="145"/>
      <c r="N183" s="145"/>
      <c r="O183" s="10">
        <f>O184</f>
        <v>0</v>
      </c>
    </row>
    <row r="184" spans="1:15" hidden="1">
      <c r="A184" s="18" t="s">
        <v>392</v>
      </c>
      <c r="B184" s="16">
        <v>757</v>
      </c>
      <c r="C184" s="17" t="s">
        <v>73</v>
      </c>
      <c r="D184" s="17" t="s">
        <v>26</v>
      </c>
      <c r="E184" s="17" t="s">
        <v>565</v>
      </c>
      <c r="F184" s="17" t="s">
        <v>393</v>
      </c>
      <c r="G184" s="10"/>
      <c r="H184" s="144"/>
      <c r="I184" s="145"/>
      <c r="J184" s="145"/>
      <c r="K184" s="145"/>
      <c r="L184" s="145"/>
      <c r="M184" s="145"/>
      <c r="N184" s="145"/>
      <c r="O184" s="10"/>
    </row>
    <row r="185" spans="1:15" ht="25.5" hidden="1">
      <c r="A185" s="18" t="s">
        <v>40</v>
      </c>
      <c r="B185" s="16">
        <v>757</v>
      </c>
      <c r="C185" s="17" t="s">
        <v>73</v>
      </c>
      <c r="D185" s="17" t="s">
        <v>26</v>
      </c>
      <c r="E185" s="17" t="s">
        <v>565</v>
      </c>
      <c r="F185" s="17" t="s">
        <v>41</v>
      </c>
      <c r="G185" s="10">
        <f>G186</f>
        <v>0</v>
      </c>
      <c r="H185" s="144"/>
      <c r="I185" s="145"/>
      <c r="J185" s="145"/>
      <c r="K185" s="145"/>
      <c r="L185" s="145"/>
      <c r="M185" s="145"/>
      <c r="N185" s="145"/>
      <c r="O185" s="10">
        <f>O186</f>
        <v>0</v>
      </c>
    </row>
    <row r="186" spans="1:15" hidden="1">
      <c r="A186" s="18" t="s">
        <v>42</v>
      </c>
      <c r="B186" s="16">
        <v>757</v>
      </c>
      <c r="C186" s="17" t="s">
        <v>73</v>
      </c>
      <c r="D186" s="17" t="s">
        <v>26</v>
      </c>
      <c r="E186" s="17" t="s">
        <v>565</v>
      </c>
      <c r="F186" s="17" t="s">
        <v>43</v>
      </c>
      <c r="G186" s="10"/>
      <c r="H186" s="144"/>
      <c r="I186" s="145"/>
      <c r="J186" s="145"/>
      <c r="K186" s="145"/>
      <c r="L186" s="145"/>
      <c r="M186" s="145"/>
      <c r="N186" s="145"/>
      <c r="O186" s="10"/>
    </row>
    <row r="187" spans="1:15" hidden="1">
      <c r="A187" s="18" t="s">
        <v>380</v>
      </c>
      <c r="B187" s="16">
        <v>757</v>
      </c>
      <c r="C187" s="17" t="s">
        <v>73</v>
      </c>
      <c r="D187" s="17" t="s">
        <v>26</v>
      </c>
      <c r="E187" s="17" t="s">
        <v>567</v>
      </c>
      <c r="F187" s="17"/>
      <c r="G187" s="10">
        <f>G188</f>
        <v>0</v>
      </c>
      <c r="H187" s="144"/>
      <c r="I187" s="145"/>
      <c r="J187" s="145"/>
      <c r="K187" s="145"/>
      <c r="L187" s="145"/>
      <c r="M187" s="145"/>
      <c r="N187" s="145"/>
      <c r="O187" s="10">
        <f>O188</f>
        <v>0</v>
      </c>
    </row>
    <row r="188" spans="1:15" ht="25.5" hidden="1">
      <c r="A188" s="18" t="s">
        <v>40</v>
      </c>
      <c r="B188" s="16">
        <v>757</v>
      </c>
      <c r="C188" s="17" t="s">
        <v>73</v>
      </c>
      <c r="D188" s="17" t="s">
        <v>26</v>
      </c>
      <c r="E188" s="17" t="s">
        <v>567</v>
      </c>
      <c r="F188" s="17" t="s">
        <v>41</v>
      </c>
      <c r="G188" s="10">
        <f>G189</f>
        <v>0</v>
      </c>
      <c r="H188" s="144"/>
      <c r="I188" s="145"/>
      <c r="J188" s="145"/>
      <c r="K188" s="145"/>
      <c r="L188" s="145"/>
      <c r="M188" s="145"/>
      <c r="N188" s="145"/>
      <c r="O188" s="10">
        <f>O189</f>
        <v>0</v>
      </c>
    </row>
    <row r="189" spans="1:15" hidden="1">
      <c r="A189" s="18" t="s">
        <v>42</v>
      </c>
      <c r="B189" s="16">
        <v>757</v>
      </c>
      <c r="C189" s="17" t="s">
        <v>73</v>
      </c>
      <c r="D189" s="17" t="s">
        <v>26</v>
      </c>
      <c r="E189" s="17" t="s">
        <v>567</v>
      </c>
      <c r="F189" s="17" t="s">
        <v>43</v>
      </c>
      <c r="G189" s="10"/>
      <c r="H189" s="144"/>
      <c r="I189" s="145"/>
      <c r="J189" s="145"/>
      <c r="K189" s="145"/>
      <c r="L189" s="145"/>
      <c r="M189" s="145"/>
      <c r="N189" s="145"/>
      <c r="O189" s="10"/>
    </row>
    <row r="190" spans="1:15" hidden="1">
      <c r="A190" s="18" t="s">
        <v>571</v>
      </c>
      <c r="B190" s="16">
        <v>757</v>
      </c>
      <c r="C190" s="17" t="s">
        <v>73</v>
      </c>
      <c r="D190" s="17" t="s">
        <v>26</v>
      </c>
      <c r="E190" s="17" t="s">
        <v>570</v>
      </c>
      <c r="F190" s="17"/>
      <c r="G190" s="10">
        <f>G191</f>
        <v>0</v>
      </c>
      <c r="H190" s="144"/>
      <c r="I190" s="145"/>
      <c r="J190" s="145"/>
      <c r="K190" s="145"/>
      <c r="L190" s="145"/>
      <c r="M190" s="145"/>
      <c r="N190" s="145"/>
      <c r="O190" s="10">
        <f>O191</f>
        <v>0</v>
      </c>
    </row>
    <row r="191" spans="1:15" ht="63.75" hidden="1">
      <c r="A191" s="18" t="s">
        <v>569</v>
      </c>
      <c r="B191" s="16">
        <v>757</v>
      </c>
      <c r="C191" s="17" t="s">
        <v>73</v>
      </c>
      <c r="D191" s="17" t="s">
        <v>26</v>
      </c>
      <c r="E191" s="17" t="s">
        <v>568</v>
      </c>
      <c r="F191" s="17"/>
      <c r="G191" s="10">
        <f>G192</f>
        <v>0</v>
      </c>
      <c r="H191" s="144"/>
      <c r="I191" s="145"/>
      <c r="J191" s="145"/>
      <c r="K191" s="145"/>
      <c r="L191" s="145"/>
      <c r="M191" s="145"/>
      <c r="N191" s="145"/>
      <c r="O191" s="10">
        <f>O192</f>
        <v>0</v>
      </c>
    </row>
    <row r="192" spans="1:15" ht="25.5" hidden="1">
      <c r="A192" s="18" t="s">
        <v>50</v>
      </c>
      <c r="B192" s="16">
        <v>757</v>
      </c>
      <c r="C192" s="17" t="s">
        <v>73</v>
      </c>
      <c r="D192" s="17" t="s">
        <v>26</v>
      </c>
      <c r="E192" s="17" t="s">
        <v>568</v>
      </c>
      <c r="F192" s="17" t="s">
        <v>51</v>
      </c>
      <c r="G192" s="10">
        <f>G193</f>
        <v>0</v>
      </c>
      <c r="H192" s="144"/>
      <c r="I192" s="145"/>
      <c r="J192" s="145"/>
      <c r="K192" s="145"/>
      <c r="L192" s="145"/>
      <c r="M192" s="145"/>
      <c r="N192" s="145"/>
      <c r="O192" s="10">
        <f>O193</f>
        <v>0</v>
      </c>
    </row>
    <row r="193" spans="1:15" ht="25.5" hidden="1">
      <c r="A193" s="18" t="s">
        <v>52</v>
      </c>
      <c r="B193" s="16">
        <v>757</v>
      </c>
      <c r="C193" s="17" t="s">
        <v>73</v>
      </c>
      <c r="D193" s="17" t="s">
        <v>26</v>
      </c>
      <c r="E193" s="17" t="s">
        <v>568</v>
      </c>
      <c r="F193" s="17" t="s">
        <v>53</v>
      </c>
      <c r="G193" s="10"/>
      <c r="H193" s="144"/>
      <c r="I193" s="145"/>
      <c r="J193" s="145"/>
      <c r="K193" s="145"/>
      <c r="L193" s="145"/>
      <c r="M193" s="145"/>
      <c r="N193" s="145"/>
      <c r="O193" s="10"/>
    </row>
    <row r="194" spans="1:15" hidden="1">
      <c r="A194" s="18"/>
      <c r="B194" s="16"/>
      <c r="C194" s="17"/>
      <c r="D194" s="17"/>
      <c r="E194" s="17"/>
      <c r="F194" s="17"/>
      <c r="G194" s="10"/>
      <c r="H194" s="144"/>
      <c r="I194" s="145"/>
      <c r="J194" s="145"/>
      <c r="K194" s="145"/>
      <c r="L194" s="145"/>
      <c r="M194" s="145"/>
      <c r="N194" s="145"/>
      <c r="O194" s="10"/>
    </row>
    <row r="195" spans="1:15" hidden="1">
      <c r="A195" s="18"/>
      <c r="B195" s="16"/>
      <c r="C195" s="17"/>
      <c r="D195" s="17"/>
      <c r="E195" s="17"/>
      <c r="F195" s="17"/>
      <c r="G195" s="10"/>
      <c r="H195" s="144"/>
      <c r="I195" s="145"/>
      <c r="J195" s="145"/>
      <c r="K195" s="145"/>
      <c r="L195" s="145"/>
      <c r="M195" s="145"/>
      <c r="N195" s="145"/>
      <c r="O195" s="10"/>
    </row>
    <row r="196" spans="1:15" ht="63.75" hidden="1">
      <c r="A196" s="18" t="s">
        <v>569</v>
      </c>
      <c r="B196" s="16">
        <v>757</v>
      </c>
      <c r="C196" s="17" t="s">
        <v>73</v>
      </c>
      <c r="D196" s="17" t="s">
        <v>26</v>
      </c>
      <c r="E196" s="17" t="s">
        <v>581</v>
      </c>
      <c r="F196" s="17"/>
      <c r="G196" s="10">
        <f>G203+G197+G205</f>
        <v>0</v>
      </c>
      <c r="H196" s="144"/>
      <c r="I196" s="145"/>
      <c r="J196" s="145"/>
      <c r="K196" s="145"/>
      <c r="L196" s="145"/>
      <c r="M196" s="145"/>
      <c r="N196" s="145"/>
      <c r="O196" s="10">
        <f>O203+O197+O205</f>
        <v>0</v>
      </c>
    </row>
    <row r="197" spans="1:15" ht="38.25" hidden="1">
      <c r="A197" s="18" t="s">
        <v>582</v>
      </c>
      <c r="B197" s="16">
        <v>757</v>
      </c>
      <c r="C197" s="17" t="s">
        <v>73</v>
      </c>
      <c r="D197" s="17" t="s">
        <v>26</v>
      </c>
      <c r="E197" s="17" t="s">
        <v>292</v>
      </c>
      <c r="F197" s="17"/>
      <c r="G197" s="10">
        <f>G198+G200</f>
        <v>0</v>
      </c>
      <c r="H197" s="144"/>
      <c r="I197" s="145"/>
      <c r="J197" s="145"/>
      <c r="K197" s="145"/>
      <c r="L197" s="145"/>
      <c r="M197" s="145"/>
      <c r="N197" s="145"/>
      <c r="O197" s="10">
        <f>O198+O200</f>
        <v>0</v>
      </c>
    </row>
    <row r="198" spans="1:15" ht="25.5" hidden="1">
      <c r="A198" s="18" t="s">
        <v>40</v>
      </c>
      <c r="B198" s="16">
        <v>757</v>
      </c>
      <c r="C198" s="17" t="s">
        <v>73</v>
      </c>
      <c r="D198" s="17" t="s">
        <v>26</v>
      </c>
      <c r="E198" s="17" t="s">
        <v>292</v>
      </c>
      <c r="F198" s="17" t="s">
        <v>41</v>
      </c>
      <c r="G198" s="10">
        <f>G199</f>
        <v>0</v>
      </c>
      <c r="H198" s="144"/>
      <c r="I198" s="145"/>
      <c r="J198" s="145"/>
      <c r="K198" s="145"/>
      <c r="L198" s="145"/>
      <c r="M198" s="145"/>
      <c r="N198" s="145"/>
      <c r="O198" s="10">
        <f>O199</f>
        <v>0</v>
      </c>
    </row>
    <row r="199" spans="1:15" hidden="1">
      <c r="A199" s="18" t="s">
        <v>42</v>
      </c>
      <c r="B199" s="16">
        <v>757</v>
      </c>
      <c r="C199" s="17" t="s">
        <v>73</v>
      </c>
      <c r="D199" s="17" t="s">
        <v>26</v>
      </c>
      <c r="E199" s="17" t="s">
        <v>292</v>
      </c>
      <c r="F199" s="17" t="s">
        <v>43</v>
      </c>
      <c r="G199" s="10"/>
      <c r="H199" s="144"/>
      <c r="I199" s="145"/>
      <c r="J199" s="145"/>
      <c r="K199" s="145"/>
      <c r="L199" s="145"/>
      <c r="M199" s="145"/>
      <c r="N199" s="145"/>
      <c r="O199" s="10"/>
    </row>
    <row r="200" spans="1:15" hidden="1">
      <c r="A200" s="18" t="s">
        <v>363</v>
      </c>
      <c r="B200" s="16">
        <v>757</v>
      </c>
      <c r="C200" s="17" t="s">
        <v>73</v>
      </c>
      <c r="D200" s="17" t="s">
        <v>26</v>
      </c>
      <c r="E200" s="17" t="s">
        <v>292</v>
      </c>
      <c r="F200" s="17" t="s">
        <v>364</v>
      </c>
      <c r="G200" s="10">
        <f>G201</f>
        <v>0</v>
      </c>
      <c r="H200" s="144"/>
      <c r="I200" s="145"/>
      <c r="J200" s="145"/>
      <c r="K200" s="145"/>
      <c r="L200" s="145"/>
      <c r="M200" s="145"/>
      <c r="N200" s="145"/>
      <c r="O200" s="10">
        <f>O201</f>
        <v>0</v>
      </c>
    </row>
    <row r="201" spans="1:15" hidden="1">
      <c r="A201" s="18" t="s">
        <v>381</v>
      </c>
      <c r="B201" s="16">
        <v>757</v>
      </c>
      <c r="C201" s="17" t="s">
        <v>73</v>
      </c>
      <c r="D201" s="17" t="s">
        <v>26</v>
      </c>
      <c r="E201" s="17" t="s">
        <v>292</v>
      </c>
      <c r="F201" s="17" t="s">
        <v>382</v>
      </c>
      <c r="G201" s="10"/>
      <c r="H201" s="144"/>
      <c r="I201" s="145"/>
      <c r="J201" s="145"/>
      <c r="K201" s="145"/>
      <c r="L201" s="145"/>
      <c r="M201" s="145"/>
      <c r="N201" s="145"/>
      <c r="O201" s="10"/>
    </row>
    <row r="202" spans="1:15" ht="38.25" hidden="1">
      <c r="A202" s="18" t="s">
        <v>398</v>
      </c>
      <c r="B202" s="16">
        <v>757</v>
      </c>
      <c r="C202" s="17" t="s">
        <v>73</v>
      </c>
      <c r="D202" s="17" t="s">
        <v>26</v>
      </c>
      <c r="E202" s="17" t="s">
        <v>397</v>
      </c>
      <c r="F202" s="17"/>
      <c r="G202" s="10">
        <f>G203</f>
        <v>0</v>
      </c>
      <c r="H202" s="144"/>
      <c r="I202" s="145"/>
      <c r="J202" s="145"/>
      <c r="K202" s="145"/>
      <c r="L202" s="145"/>
      <c r="M202" s="145"/>
      <c r="N202" s="145"/>
      <c r="O202" s="10">
        <f>O203</f>
        <v>0</v>
      </c>
    </row>
    <row r="203" spans="1:15" ht="25.5" hidden="1">
      <c r="A203" s="18" t="s">
        <v>40</v>
      </c>
      <c r="B203" s="16">
        <v>757</v>
      </c>
      <c r="C203" s="17" t="s">
        <v>73</v>
      </c>
      <c r="D203" s="17" t="s">
        <v>26</v>
      </c>
      <c r="E203" s="17" t="s">
        <v>397</v>
      </c>
      <c r="F203" s="17" t="s">
        <v>41</v>
      </c>
      <c r="G203" s="10">
        <f>G204</f>
        <v>0</v>
      </c>
      <c r="H203" s="144"/>
      <c r="I203" s="145"/>
      <c r="J203" s="145"/>
      <c r="K203" s="145"/>
      <c r="L203" s="145"/>
      <c r="M203" s="145"/>
      <c r="N203" s="145"/>
      <c r="O203" s="10">
        <f>O204</f>
        <v>0</v>
      </c>
    </row>
    <row r="204" spans="1:15" hidden="1">
      <c r="A204" s="18" t="s">
        <v>42</v>
      </c>
      <c r="B204" s="16">
        <v>757</v>
      </c>
      <c r="C204" s="17" t="s">
        <v>73</v>
      </c>
      <c r="D204" s="17" t="s">
        <v>26</v>
      </c>
      <c r="E204" s="17" t="s">
        <v>397</v>
      </c>
      <c r="F204" s="17" t="s">
        <v>43</v>
      </c>
      <c r="G204" s="10"/>
      <c r="H204" s="144"/>
      <c r="I204" s="145"/>
      <c r="J204" s="145"/>
      <c r="K204" s="145"/>
      <c r="L204" s="145"/>
      <c r="M204" s="145"/>
      <c r="N204" s="145"/>
      <c r="O204" s="10"/>
    </row>
    <row r="205" spans="1:15" ht="38.25" hidden="1">
      <c r="A205" s="18" t="s">
        <v>584</v>
      </c>
      <c r="B205" s="16">
        <v>757</v>
      </c>
      <c r="C205" s="17" t="s">
        <v>73</v>
      </c>
      <c r="D205" s="17" t="s">
        <v>26</v>
      </c>
      <c r="E205" s="17" t="s">
        <v>583</v>
      </c>
      <c r="F205" s="17"/>
      <c r="G205" s="10">
        <f>G206</f>
        <v>0</v>
      </c>
      <c r="H205" s="144"/>
      <c r="I205" s="145"/>
      <c r="J205" s="145"/>
      <c r="K205" s="145"/>
      <c r="L205" s="145"/>
      <c r="M205" s="145"/>
      <c r="N205" s="145"/>
      <c r="O205" s="10">
        <f>O206</f>
        <v>0</v>
      </c>
    </row>
    <row r="206" spans="1:15" ht="25.5" hidden="1">
      <c r="A206" s="18" t="s">
        <v>40</v>
      </c>
      <c r="B206" s="16">
        <v>757</v>
      </c>
      <c r="C206" s="17" t="s">
        <v>73</v>
      </c>
      <c r="D206" s="17" t="s">
        <v>26</v>
      </c>
      <c r="E206" s="17" t="s">
        <v>583</v>
      </c>
      <c r="F206" s="17" t="s">
        <v>41</v>
      </c>
      <c r="G206" s="10">
        <f>G207</f>
        <v>0</v>
      </c>
      <c r="H206" s="144"/>
      <c r="I206" s="145"/>
      <c r="J206" s="145"/>
      <c r="K206" s="145"/>
      <c r="L206" s="145"/>
      <c r="M206" s="145"/>
      <c r="N206" s="145"/>
      <c r="O206" s="10">
        <f>O207</f>
        <v>0</v>
      </c>
    </row>
    <row r="207" spans="1:15" hidden="1">
      <c r="A207" s="18" t="s">
        <v>42</v>
      </c>
      <c r="B207" s="16">
        <v>757</v>
      </c>
      <c r="C207" s="17" t="s">
        <v>73</v>
      </c>
      <c r="D207" s="17" t="s">
        <v>26</v>
      </c>
      <c r="E207" s="17" t="s">
        <v>583</v>
      </c>
      <c r="F207" s="17" t="s">
        <v>43</v>
      </c>
      <c r="G207" s="10"/>
      <c r="H207" s="144"/>
      <c r="I207" s="145"/>
      <c r="J207" s="145"/>
      <c r="K207" s="145"/>
      <c r="L207" s="145"/>
      <c r="M207" s="145"/>
      <c r="N207" s="145"/>
      <c r="O207" s="10"/>
    </row>
    <row r="208" spans="1:15" hidden="1">
      <c r="A208" s="18"/>
      <c r="B208" s="16"/>
      <c r="C208" s="17"/>
      <c r="D208" s="17"/>
      <c r="E208" s="17"/>
      <c r="F208" s="17"/>
      <c r="G208" s="10"/>
      <c r="H208" s="144"/>
      <c r="I208" s="145"/>
      <c r="J208" s="145"/>
      <c r="K208" s="145"/>
      <c r="L208" s="145"/>
      <c r="M208" s="145"/>
      <c r="N208" s="145"/>
      <c r="O208" s="10"/>
    </row>
    <row r="209" spans="1:15" hidden="1">
      <c r="A209" s="18"/>
      <c r="B209" s="16"/>
      <c r="C209" s="17"/>
      <c r="D209" s="17"/>
      <c r="E209" s="17"/>
      <c r="F209" s="17"/>
      <c r="G209" s="10"/>
      <c r="H209" s="144"/>
      <c r="I209" s="145"/>
      <c r="J209" s="145"/>
      <c r="K209" s="145"/>
      <c r="L209" s="145"/>
      <c r="M209" s="145"/>
      <c r="N209" s="145"/>
      <c r="O209" s="10"/>
    </row>
    <row r="210" spans="1:15" hidden="1">
      <c r="A210" s="18"/>
      <c r="B210" s="16"/>
      <c r="C210" s="17"/>
      <c r="D210" s="17"/>
      <c r="E210" s="17"/>
      <c r="F210" s="17"/>
      <c r="G210" s="10"/>
      <c r="H210" s="144"/>
      <c r="I210" s="145"/>
      <c r="J210" s="145"/>
      <c r="K210" s="145"/>
      <c r="L210" s="145"/>
      <c r="M210" s="145"/>
      <c r="N210" s="145"/>
      <c r="O210" s="10"/>
    </row>
    <row r="211" spans="1:15" hidden="1">
      <c r="A211" s="18"/>
      <c r="B211" s="16"/>
      <c r="C211" s="17"/>
      <c r="D211" s="17"/>
      <c r="E211" s="17"/>
      <c r="F211" s="17"/>
      <c r="G211" s="10"/>
      <c r="H211" s="144"/>
      <c r="I211" s="145"/>
      <c r="J211" s="145"/>
      <c r="K211" s="145"/>
      <c r="L211" s="145"/>
      <c r="M211" s="145"/>
      <c r="N211" s="145"/>
      <c r="O211" s="10"/>
    </row>
    <row r="212" spans="1:15" hidden="1">
      <c r="A212" s="18"/>
      <c r="B212" s="16"/>
      <c r="C212" s="17"/>
      <c r="D212" s="17"/>
      <c r="E212" s="17"/>
      <c r="F212" s="17"/>
      <c r="G212" s="10"/>
      <c r="H212" s="144"/>
      <c r="I212" s="145"/>
      <c r="J212" s="145"/>
      <c r="K212" s="145"/>
      <c r="L212" s="145"/>
      <c r="M212" s="145"/>
      <c r="N212" s="145"/>
      <c r="O212" s="10"/>
    </row>
    <row r="213" spans="1:15" hidden="1">
      <c r="A213" s="18" t="s">
        <v>253</v>
      </c>
      <c r="B213" s="16">
        <v>757</v>
      </c>
      <c r="C213" s="17" t="s">
        <v>73</v>
      </c>
      <c r="D213" s="17" t="s">
        <v>26</v>
      </c>
      <c r="E213" s="17" t="s">
        <v>252</v>
      </c>
      <c r="F213" s="17"/>
      <c r="G213" s="10">
        <f>G215</f>
        <v>0</v>
      </c>
      <c r="H213" s="144"/>
      <c r="I213" s="145"/>
      <c r="J213" s="145"/>
      <c r="K213" s="145"/>
      <c r="L213" s="145"/>
      <c r="M213" s="145"/>
      <c r="N213" s="145"/>
      <c r="O213" s="10">
        <f>O215</f>
        <v>0</v>
      </c>
    </row>
    <row r="214" spans="1:15" ht="25.5" hidden="1">
      <c r="A214" s="18" t="s">
        <v>40</v>
      </c>
      <c r="B214" s="16">
        <v>757</v>
      </c>
      <c r="C214" s="17" t="s">
        <v>73</v>
      </c>
      <c r="D214" s="17" t="s">
        <v>26</v>
      </c>
      <c r="E214" s="17" t="s">
        <v>252</v>
      </c>
      <c r="F214" s="17" t="s">
        <v>41</v>
      </c>
      <c r="G214" s="10">
        <f>G215</f>
        <v>0</v>
      </c>
      <c r="H214" s="144"/>
      <c r="I214" s="145"/>
      <c r="J214" s="145"/>
      <c r="K214" s="145"/>
      <c r="L214" s="145"/>
      <c r="M214" s="145"/>
      <c r="N214" s="145"/>
      <c r="O214" s="10">
        <f>O215</f>
        <v>0</v>
      </c>
    </row>
    <row r="215" spans="1:15" hidden="1">
      <c r="A215" s="18" t="s">
        <v>42</v>
      </c>
      <c r="B215" s="16">
        <v>757</v>
      </c>
      <c r="C215" s="17" t="s">
        <v>73</v>
      </c>
      <c r="D215" s="17" t="s">
        <v>26</v>
      </c>
      <c r="E215" s="17" t="s">
        <v>252</v>
      </c>
      <c r="F215" s="17" t="s">
        <v>43</v>
      </c>
      <c r="G215" s="10"/>
      <c r="H215" s="144"/>
      <c r="I215" s="145"/>
      <c r="J215" s="145"/>
      <c r="K215" s="145"/>
      <c r="L215" s="145"/>
      <c r="M215" s="145"/>
      <c r="N215" s="145"/>
      <c r="O215" s="10"/>
    </row>
    <row r="216" spans="1:15" ht="51" hidden="1">
      <c r="A216" s="18" t="s">
        <v>317</v>
      </c>
      <c r="B216" s="16">
        <v>757</v>
      </c>
      <c r="C216" s="17" t="s">
        <v>73</v>
      </c>
      <c r="D216" s="17" t="s">
        <v>26</v>
      </c>
      <c r="E216" s="17" t="s">
        <v>5</v>
      </c>
      <c r="F216" s="17"/>
      <c r="G216" s="10">
        <f>G218</f>
        <v>0</v>
      </c>
      <c r="H216" s="144"/>
      <c r="I216" s="145"/>
      <c r="J216" s="145"/>
      <c r="K216" s="145"/>
      <c r="L216" s="145"/>
      <c r="M216" s="145"/>
      <c r="N216" s="145"/>
      <c r="O216" s="10">
        <f>O218</f>
        <v>0</v>
      </c>
    </row>
    <row r="217" spans="1:15" ht="25.5" hidden="1">
      <c r="A217" s="18" t="s">
        <v>40</v>
      </c>
      <c r="B217" s="16">
        <v>757</v>
      </c>
      <c r="C217" s="17" t="s">
        <v>73</v>
      </c>
      <c r="D217" s="17" t="s">
        <v>26</v>
      </c>
      <c r="E217" s="17" t="s">
        <v>5</v>
      </c>
      <c r="F217" s="17" t="s">
        <v>41</v>
      </c>
      <c r="G217" s="10">
        <f>G218</f>
        <v>0</v>
      </c>
      <c r="H217" s="144"/>
      <c r="I217" s="145"/>
      <c r="J217" s="145"/>
      <c r="K217" s="145"/>
      <c r="L217" s="145"/>
      <c r="M217" s="145"/>
      <c r="N217" s="145"/>
      <c r="O217" s="10">
        <f>O218</f>
        <v>0</v>
      </c>
    </row>
    <row r="218" spans="1:15" hidden="1">
      <c r="A218" s="18" t="s">
        <v>42</v>
      </c>
      <c r="B218" s="16">
        <v>757</v>
      </c>
      <c r="C218" s="17" t="s">
        <v>73</v>
      </c>
      <c r="D218" s="17" t="s">
        <v>26</v>
      </c>
      <c r="E218" s="17" t="s">
        <v>5</v>
      </c>
      <c r="F218" s="17" t="s">
        <v>43</v>
      </c>
      <c r="G218" s="10"/>
      <c r="H218" s="144"/>
      <c r="I218" s="145"/>
      <c r="J218" s="145"/>
      <c r="K218" s="145"/>
      <c r="L218" s="145"/>
      <c r="M218" s="145"/>
      <c r="N218" s="145"/>
      <c r="O218" s="10"/>
    </row>
    <row r="219" spans="1:15" ht="68.25" hidden="1" customHeight="1">
      <c r="A219" s="18" t="s">
        <v>319</v>
      </c>
      <c r="B219" s="16">
        <v>757</v>
      </c>
      <c r="C219" s="17" t="s">
        <v>73</v>
      </c>
      <c r="D219" s="17" t="s">
        <v>26</v>
      </c>
      <c r="E219" s="17" t="s">
        <v>318</v>
      </c>
      <c r="F219" s="17"/>
      <c r="G219" s="10">
        <f>G220</f>
        <v>0</v>
      </c>
      <c r="H219" s="144"/>
      <c r="I219" s="145"/>
      <c r="J219" s="145"/>
      <c r="K219" s="145"/>
      <c r="L219" s="145"/>
      <c r="M219" s="145"/>
      <c r="N219" s="145"/>
      <c r="O219" s="10">
        <f>O220</f>
        <v>0</v>
      </c>
    </row>
    <row r="220" spans="1:15" ht="25.5" hidden="1">
      <c r="A220" s="18" t="s">
        <v>40</v>
      </c>
      <c r="B220" s="16">
        <v>757</v>
      </c>
      <c r="C220" s="17" t="s">
        <v>73</v>
      </c>
      <c r="D220" s="17" t="s">
        <v>26</v>
      </c>
      <c r="E220" s="17" t="s">
        <v>318</v>
      </c>
      <c r="F220" s="17" t="s">
        <v>41</v>
      </c>
      <c r="G220" s="10">
        <f>G221</f>
        <v>0</v>
      </c>
      <c r="H220" s="144"/>
      <c r="I220" s="145"/>
      <c r="J220" s="145"/>
      <c r="K220" s="145"/>
      <c r="L220" s="145"/>
      <c r="M220" s="145"/>
      <c r="N220" s="145"/>
      <c r="O220" s="10">
        <f>O221</f>
        <v>0</v>
      </c>
    </row>
    <row r="221" spans="1:15" hidden="1">
      <c r="A221" s="18" t="s">
        <v>42</v>
      </c>
      <c r="B221" s="16">
        <v>757</v>
      </c>
      <c r="C221" s="17" t="s">
        <v>73</v>
      </c>
      <c r="D221" s="17" t="s">
        <v>26</v>
      </c>
      <c r="E221" s="17" t="s">
        <v>318</v>
      </c>
      <c r="F221" s="17" t="s">
        <v>43</v>
      </c>
      <c r="G221" s="10"/>
      <c r="H221" s="144"/>
      <c r="I221" s="145"/>
      <c r="J221" s="145"/>
      <c r="K221" s="145"/>
      <c r="L221" s="145"/>
      <c r="M221" s="145"/>
      <c r="N221" s="145"/>
      <c r="O221" s="10"/>
    </row>
    <row r="222" spans="1:15" ht="45.75" hidden="1" customHeight="1">
      <c r="A222" s="18" t="s">
        <v>320</v>
      </c>
      <c r="B222" s="16">
        <v>757</v>
      </c>
      <c r="C222" s="17" t="s">
        <v>73</v>
      </c>
      <c r="D222" s="17" t="s">
        <v>26</v>
      </c>
      <c r="E222" s="17" t="s">
        <v>321</v>
      </c>
      <c r="F222" s="17"/>
      <c r="G222" s="10">
        <f>G223</f>
        <v>0</v>
      </c>
      <c r="H222" s="144"/>
      <c r="I222" s="145"/>
      <c r="J222" s="145"/>
      <c r="K222" s="145"/>
      <c r="L222" s="145"/>
      <c r="M222" s="145"/>
      <c r="N222" s="145"/>
      <c r="O222" s="10">
        <f>O223</f>
        <v>0</v>
      </c>
    </row>
    <row r="223" spans="1:15" ht="25.5" hidden="1">
      <c r="A223" s="18" t="s">
        <v>40</v>
      </c>
      <c r="B223" s="16">
        <v>757</v>
      </c>
      <c r="C223" s="17" t="s">
        <v>73</v>
      </c>
      <c r="D223" s="17" t="s">
        <v>26</v>
      </c>
      <c r="E223" s="17" t="s">
        <v>321</v>
      </c>
      <c r="F223" s="17" t="s">
        <v>41</v>
      </c>
      <c r="G223" s="10">
        <f>G224</f>
        <v>0</v>
      </c>
      <c r="H223" s="144"/>
      <c r="I223" s="145"/>
      <c r="J223" s="145"/>
      <c r="K223" s="145"/>
      <c r="L223" s="145"/>
      <c r="M223" s="145"/>
      <c r="N223" s="145"/>
      <c r="O223" s="10">
        <f>O224</f>
        <v>0</v>
      </c>
    </row>
    <row r="224" spans="1:15" hidden="1">
      <c r="A224" s="18" t="s">
        <v>42</v>
      </c>
      <c r="B224" s="16">
        <v>757</v>
      </c>
      <c r="C224" s="17" t="s">
        <v>73</v>
      </c>
      <c r="D224" s="17" t="s">
        <v>26</v>
      </c>
      <c r="E224" s="17" t="s">
        <v>321</v>
      </c>
      <c r="F224" s="17" t="s">
        <v>43</v>
      </c>
      <c r="G224" s="10"/>
      <c r="H224" s="144"/>
      <c r="I224" s="145"/>
      <c r="J224" s="145"/>
      <c r="K224" s="145"/>
      <c r="L224" s="145"/>
      <c r="M224" s="145"/>
      <c r="N224" s="145"/>
      <c r="O224" s="10"/>
    </row>
    <row r="225" spans="1:15" ht="66.75" hidden="1" customHeight="1">
      <c r="A225" s="18" t="s">
        <v>319</v>
      </c>
      <c r="B225" s="16">
        <v>757</v>
      </c>
      <c r="C225" s="17" t="s">
        <v>73</v>
      </c>
      <c r="D225" s="17" t="s">
        <v>26</v>
      </c>
      <c r="E225" s="17" t="s">
        <v>322</v>
      </c>
      <c r="F225" s="17"/>
      <c r="G225" s="10">
        <f>G226</f>
        <v>0</v>
      </c>
      <c r="H225" s="144"/>
      <c r="I225" s="145"/>
      <c r="J225" s="145"/>
      <c r="K225" s="145"/>
      <c r="L225" s="145"/>
      <c r="M225" s="145"/>
      <c r="N225" s="145"/>
      <c r="O225" s="10">
        <f>O226</f>
        <v>0</v>
      </c>
    </row>
    <row r="226" spans="1:15" ht="25.5" hidden="1">
      <c r="A226" s="18" t="s">
        <v>40</v>
      </c>
      <c r="B226" s="16">
        <v>757</v>
      </c>
      <c r="C226" s="17" t="s">
        <v>73</v>
      </c>
      <c r="D226" s="17" t="s">
        <v>26</v>
      </c>
      <c r="E226" s="17" t="s">
        <v>322</v>
      </c>
      <c r="F226" s="17" t="s">
        <v>41</v>
      </c>
      <c r="G226" s="10">
        <f>G227</f>
        <v>0</v>
      </c>
      <c r="H226" s="144"/>
      <c r="I226" s="145"/>
      <c r="J226" s="145"/>
      <c r="K226" s="145"/>
      <c r="L226" s="145"/>
      <c r="M226" s="145"/>
      <c r="N226" s="145"/>
      <c r="O226" s="10">
        <f>O227</f>
        <v>0</v>
      </c>
    </row>
    <row r="227" spans="1:15" hidden="1">
      <c r="A227" s="18" t="s">
        <v>42</v>
      </c>
      <c r="B227" s="16">
        <v>757</v>
      </c>
      <c r="C227" s="17" t="s">
        <v>73</v>
      </c>
      <c r="D227" s="17" t="s">
        <v>26</v>
      </c>
      <c r="E227" s="17" t="s">
        <v>322</v>
      </c>
      <c r="F227" s="17" t="s">
        <v>43</v>
      </c>
      <c r="G227" s="10"/>
      <c r="H227" s="144"/>
      <c r="I227" s="145"/>
      <c r="J227" s="145"/>
      <c r="K227" s="145"/>
      <c r="L227" s="145"/>
      <c r="M227" s="145"/>
      <c r="N227" s="145"/>
      <c r="O227" s="10"/>
    </row>
    <row r="228" spans="1:15" ht="27.75" hidden="1" customHeight="1">
      <c r="A228" s="18" t="s">
        <v>678</v>
      </c>
      <c r="B228" s="16">
        <v>757</v>
      </c>
      <c r="C228" s="17" t="s">
        <v>73</v>
      </c>
      <c r="D228" s="17" t="s">
        <v>26</v>
      </c>
      <c r="E228" s="17" t="s">
        <v>462</v>
      </c>
      <c r="F228" s="17"/>
      <c r="G228" s="10">
        <f>G229</f>
        <v>0</v>
      </c>
      <c r="H228" s="144"/>
      <c r="I228" s="145"/>
      <c r="J228" s="145"/>
      <c r="K228" s="145"/>
      <c r="L228" s="145"/>
      <c r="M228" s="145"/>
      <c r="N228" s="145"/>
      <c r="O228" s="10">
        <f>O229</f>
        <v>0</v>
      </c>
    </row>
    <row r="229" spans="1:15" ht="25.5" hidden="1">
      <c r="A229" s="18" t="s">
        <v>40</v>
      </c>
      <c r="B229" s="16">
        <v>757</v>
      </c>
      <c r="C229" s="17" t="s">
        <v>73</v>
      </c>
      <c r="D229" s="17" t="s">
        <v>26</v>
      </c>
      <c r="E229" s="17" t="s">
        <v>462</v>
      </c>
      <c r="F229" s="17" t="s">
        <v>41</v>
      </c>
      <c r="G229" s="10">
        <f>G230</f>
        <v>0</v>
      </c>
      <c r="H229" s="144"/>
      <c r="I229" s="145"/>
      <c r="J229" s="145"/>
      <c r="K229" s="145"/>
      <c r="L229" s="145"/>
      <c r="M229" s="145"/>
      <c r="N229" s="145"/>
      <c r="O229" s="10">
        <f>O230</f>
        <v>0</v>
      </c>
    </row>
    <row r="230" spans="1:15" hidden="1">
      <c r="A230" s="18" t="s">
        <v>42</v>
      </c>
      <c r="B230" s="16">
        <v>757</v>
      </c>
      <c r="C230" s="17" t="s">
        <v>73</v>
      </c>
      <c r="D230" s="17" t="s">
        <v>26</v>
      </c>
      <c r="E230" s="17" t="s">
        <v>462</v>
      </c>
      <c r="F230" s="17" t="s">
        <v>43</v>
      </c>
      <c r="G230" s="10"/>
      <c r="H230" s="144"/>
      <c r="I230" s="145"/>
      <c r="J230" s="145"/>
      <c r="K230" s="145"/>
      <c r="L230" s="145"/>
      <c r="M230" s="145"/>
      <c r="N230" s="145"/>
      <c r="O230" s="10"/>
    </row>
    <row r="231" spans="1:15" ht="54.75" hidden="1" customHeight="1">
      <c r="A231" s="18" t="s">
        <v>324</v>
      </c>
      <c r="B231" s="16">
        <v>757</v>
      </c>
      <c r="C231" s="17" t="s">
        <v>73</v>
      </c>
      <c r="D231" s="17" t="s">
        <v>26</v>
      </c>
      <c r="E231" s="17" t="s">
        <v>323</v>
      </c>
      <c r="F231" s="17"/>
      <c r="G231" s="10">
        <f>G232</f>
        <v>0</v>
      </c>
      <c r="H231" s="144"/>
      <c r="I231" s="145"/>
      <c r="J231" s="145"/>
      <c r="K231" s="145"/>
      <c r="L231" s="145"/>
      <c r="M231" s="145"/>
      <c r="N231" s="145"/>
      <c r="O231" s="10">
        <f>O232</f>
        <v>0</v>
      </c>
    </row>
    <row r="232" spans="1:15" ht="25.5" hidden="1">
      <c r="A232" s="18" t="s">
        <v>40</v>
      </c>
      <c r="B232" s="16">
        <v>757</v>
      </c>
      <c r="C232" s="17" t="s">
        <v>73</v>
      </c>
      <c r="D232" s="17" t="s">
        <v>26</v>
      </c>
      <c r="E232" s="17" t="s">
        <v>323</v>
      </c>
      <c r="F232" s="17" t="s">
        <v>41</v>
      </c>
      <c r="G232" s="10">
        <f>G233</f>
        <v>0</v>
      </c>
      <c r="H232" s="144"/>
      <c r="I232" s="145"/>
      <c r="J232" s="145"/>
      <c r="K232" s="145"/>
      <c r="L232" s="145"/>
      <c r="M232" s="145"/>
      <c r="N232" s="145"/>
      <c r="O232" s="10">
        <f>O233</f>
        <v>0</v>
      </c>
    </row>
    <row r="233" spans="1:15" hidden="1">
      <c r="A233" s="18" t="s">
        <v>42</v>
      </c>
      <c r="B233" s="16">
        <v>757</v>
      </c>
      <c r="C233" s="17" t="s">
        <v>73</v>
      </c>
      <c r="D233" s="17" t="s">
        <v>26</v>
      </c>
      <c r="E233" s="17" t="s">
        <v>323</v>
      </c>
      <c r="F233" s="17" t="s">
        <v>43</v>
      </c>
      <c r="G233" s="10"/>
      <c r="H233" s="144"/>
      <c r="I233" s="145"/>
      <c r="J233" s="145"/>
      <c r="K233" s="145"/>
      <c r="L233" s="145"/>
      <c r="M233" s="145"/>
      <c r="N233" s="145"/>
      <c r="O233" s="10"/>
    </row>
    <row r="234" spans="1:15" hidden="1">
      <c r="A234" s="40" t="s">
        <v>380</v>
      </c>
      <c r="B234" s="16">
        <v>757</v>
      </c>
      <c r="C234" s="17" t="s">
        <v>73</v>
      </c>
      <c r="D234" s="17" t="s">
        <v>26</v>
      </c>
      <c r="E234" s="17" t="s">
        <v>498</v>
      </c>
      <c r="F234" s="17"/>
      <c r="G234" s="10">
        <f>G235</f>
        <v>0</v>
      </c>
      <c r="H234" s="144"/>
      <c r="I234" s="145"/>
      <c r="J234" s="145"/>
      <c r="K234" s="145"/>
      <c r="L234" s="145"/>
      <c r="M234" s="145"/>
      <c r="N234" s="145"/>
      <c r="O234" s="10">
        <f>O235</f>
        <v>0</v>
      </c>
    </row>
    <row r="235" spans="1:15" hidden="1">
      <c r="A235" s="40" t="s">
        <v>380</v>
      </c>
      <c r="B235" s="16">
        <v>757</v>
      </c>
      <c r="C235" s="17" t="s">
        <v>73</v>
      </c>
      <c r="D235" s="17" t="s">
        <v>26</v>
      </c>
      <c r="E235" s="17" t="s">
        <v>590</v>
      </c>
      <c r="F235" s="17"/>
      <c r="G235" s="10">
        <f>G236</f>
        <v>0</v>
      </c>
      <c r="H235" s="144"/>
      <c r="I235" s="145"/>
      <c r="J235" s="145"/>
      <c r="K235" s="145"/>
      <c r="L235" s="145"/>
      <c r="M235" s="145"/>
      <c r="N235" s="145"/>
      <c r="O235" s="10">
        <f>O236</f>
        <v>0</v>
      </c>
    </row>
    <row r="236" spans="1:15" ht="25.5" hidden="1">
      <c r="A236" s="18" t="s">
        <v>40</v>
      </c>
      <c r="B236" s="16">
        <v>757</v>
      </c>
      <c r="C236" s="17" t="s">
        <v>73</v>
      </c>
      <c r="D236" s="17" t="s">
        <v>26</v>
      </c>
      <c r="E236" s="17" t="s">
        <v>590</v>
      </c>
      <c r="F236" s="17" t="s">
        <v>41</v>
      </c>
      <c r="G236" s="10">
        <f>G237</f>
        <v>0</v>
      </c>
      <c r="H236" s="144"/>
      <c r="I236" s="145"/>
      <c r="J236" s="145"/>
      <c r="K236" s="145"/>
      <c r="L236" s="145"/>
      <c r="M236" s="145"/>
      <c r="N236" s="145"/>
      <c r="O236" s="10">
        <f>O237</f>
        <v>0</v>
      </c>
    </row>
    <row r="237" spans="1:15" hidden="1">
      <c r="A237" s="18" t="s">
        <v>42</v>
      </c>
      <c r="B237" s="16">
        <v>757</v>
      </c>
      <c r="C237" s="17" t="s">
        <v>73</v>
      </c>
      <c r="D237" s="17" t="s">
        <v>26</v>
      </c>
      <c r="E237" s="17" t="s">
        <v>590</v>
      </c>
      <c r="F237" s="17" t="s">
        <v>43</v>
      </c>
      <c r="G237" s="10"/>
      <c r="H237" s="144"/>
      <c r="I237" s="145"/>
      <c r="J237" s="145"/>
      <c r="K237" s="145"/>
      <c r="L237" s="145"/>
      <c r="M237" s="145"/>
      <c r="N237" s="145"/>
      <c r="O237" s="10"/>
    </row>
    <row r="238" spans="1:15" hidden="1">
      <c r="A238" s="18" t="s">
        <v>571</v>
      </c>
      <c r="B238" s="16">
        <v>757</v>
      </c>
      <c r="C238" s="17" t="s">
        <v>73</v>
      </c>
      <c r="D238" s="17" t="s">
        <v>26</v>
      </c>
      <c r="E238" s="17" t="s">
        <v>802</v>
      </c>
      <c r="F238" s="17"/>
      <c r="G238" s="10">
        <f>G239</f>
        <v>0</v>
      </c>
      <c r="H238" s="144"/>
      <c r="I238" s="145"/>
      <c r="J238" s="145"/>
      <c r="K238" s="145"/>
      <c r="L238" s="145"/>
      <c r="M238" s="145"/>
      <c r="N238" s="145"/>
      <c r="O238" s="10">
        <f>O239</f>
        <v>0</v>
      </c>
    </row>
    <row r="239" spans="1:15" hidden="1">
      <c r="A239" s="18" t="s">
        <v>698</v>
      </c>
      <c r="B239" s="16">
        <v>757</v>
      </c>
      <c r="C239" s="17" t="s">
        <v>73</v>
      </c>
      <c r="D239" s="17" t="s">
        <v>26</v>
      </c>
      <c r="E239" s="17" t="s">
        <v>801</v>
      </c>
      <c r="F239" s="17"/>
      <c r="G239" s="10">
        <f>G240</f>
        <v>0</v>
      </c>
      <c r="H239" s="144"/>
      <c r="I239" s="145"/>
      <c r="J239" s="145"/>
      <c r="K239" s="145"/>
      <c r="L239" s="145"/>
      <c r="M239" s="145"/>
      <c r="N239" s="145"/>
      <c r="O239" s="10">
        <f>O240</f>
        <v>0</v>
      </c>
    </row>
    <row r="240" spans="1:15" hidden="1">
      <c r="A240" s="18" t="s">
        <v>682</v>
      </c>
      <c r="B240" s="16">
        <v>757</v>
      </c>
      <c r="C240" s="17" t="s">
        <v>73</v>
      </c>
      <c r="D240" s="17" t="s">
        <v>26</v>
      </c>
      <c r="E240" s="17" t="s">
        <v>801</v>
      </c>
      <c r="F240" s="17" t="s">
        <v>681</v>
      </c>
      <c r="G240" s="10"/>
      <c r="H240" s="144"/>
      <c r="I240" s="145"/>
      <c r="J240" s="145"/>
      <c r="K240" s="145"/>
      <c r="L240" s="145"/>
      <c r="M240" s="145"/>
      <c r="N240" s="145"/>
      <c r="O240" s="10"/>
    </row>
    <row r="241" spans="1:15" hidden="1">
      <c r="A241" s="18"/>
      <c r="B241" s="16"/>
      <c r="C241" s="17"/>
      <c r="D241" s="17"/>
      <c r="E241" s="17"/>
      <c r="F241" s="17"/>
      <c r="G241" s="10"/>
      <c r="H241" s="144"/>
      <c r="I241" s="145"/>
      <c r="J241" s="145"/>
      <c r="K241" s="145"/>
      <c r="L241" s="145"/>
      <c r="M241" s="145"/>
      <c r="N241" s="145"/>
      <c r="O241" s="10"/>
    </row>
    <row r="242" spans="1:15" s="32" customFormat="1" ht="22.5" customHeight="1">
      <c r="A242" s="15" t="s">
        <v>90</v>
      </c>
      <c r="B242" s="16">
        <v>757</v>
      </c>
      <c r="C242" s="17" t="s">
        <v>73</v>
      </c>
      <c r="D242" s="17" t="s">
        <v>91</v>
      </c>
      <c r="E242" s="17"/>
      <c r="F242" s="17"/>
      <c r="G242" s="31">
        <f>G251+G243</f>
        <v>7982456</v>
      </c>
      <c r="H242" s="158"/>
      <c r="I242" s="159"/>
      <c r="J242" s="159"/>
      <c r="K242" s="159"/>
      <c r="L242" s="159"/>
      <c r="M242" s="159"/>
      <c r="N242" s="159"/>
      <c r="O242" s="31">
        <f>O251+O243</f>
        <v>7932456</v>
      </c>
    </row>
    <row r="243" spans="1:15" s="35" customFormat="1" ht="29.25" customHeight="1">
      <c r="A243" s="34" t="s">
        <v>108</v>
      </c>
      <c r="B243" s="16">
        <v>757</v>
      </c>
      <c r="C243" s="17" t="s">
        <v>73</v>
      </c>
      <c r="D243" s="17" t="s">
        <v>91</v>
      </c>
      <c r="E243" s="17" t="s">
        <v>454</v>
      </c>
      <c r="F243" s="17"/>
      <c r="G243" s="106">
        <f>G244+G248</f>
        <v>50000</v>
      </c>
      <c r="H243" s="142"/>
      <c r="I243" s="143"/>
      <c r="J243" s="143"/>
      <c r="K243" s="143"/>
      <c r="L243" s="143"/>
      <c r="M243" s="143"/>
      <c r="N243" s="143"/>
      <c r="O243" s="106">
        <f>O244+O248</f>
        <v>0</v>
      </c>
    </row>
    <row r="244" spans="1:15" s="35" customFormat="1" ht="30.75" hidden="1" customHeight="1">
      <c r="A244" s="34" t="s">
        <v>399</v>
      </c>
      <c r="B244" s="16">
        <v>757</v>
      </c>
      <c r="C244" s="17" t="s">
        <v>73</v>
      </c>
      <c r="D244" s="17" t="s">
        <v>91</v>
      </c>
      <c r="E244" s="17" t="s">
        <v>400</v>
      </c>
      <c r="F244" s="17"/>
      <c r="G244" s="106">
        <f>G245</f>
        <v>0</v>
      </c>
      <c r="H244" s="142"/>
      <c r="I244" s="143"/>
      <c r="J244" s="143"/>
      <c r="K244" s="143"/>
      <c r="L244" s="143"/>
      <c r="M244" s="143"/>
      <c r="N244" s="143"/>
      <c r="O244" s="106">
        <f>O245</f>
        <v>0</v>
      </c>
    </row>
    <row r="245" spans="1:15" s="35" customFormat="1" ht="36.75" hidden="1" customHeight="1">
      <c r="A245" s="18" t="s">
        <v>50</v>
      </c>
      <c r="B245" s="16">
        <v>757</v>
      </c>
      <c r="C245" s="17" t="s">
        <v>73</v>
      </c>
      <c r="D245" s="17" t="s">
        <v>91</v>
      </c>
      <c r="E245" s="17" t="s">
        <v>400</v>
      </c>
      <c r="F245" s="17" t="s">
        <v>51</v>
      </c>
      <c r="G245" s="106">
        <f>G246</f>
        <v>0</v>
      </c>
      <c r="H245" s="142"/>
      <c r="I245" s="143"/>
      <c r="J245" s="143"/>
      <c r="K245" s="143"/>
      <c r="L245" s="143"/>
      <c r="M245" s="143"/>
      <c r="N245" s="143"/>
      <c r="O245" s="106">
        <f>O246</f>
        <v>0</v>
      </c>
    </row>
    <row r="246" spans="1:15" s="35" customFormat="1" ht="34.5" hidden="1" customHeight="1">
      <c r="A246" s="18" t="s">
        <v>52</v>
      </c>
      <c r="B246" s="16">
        <v>757</v>
      </c>
      <c r="C246" s="17" t="s">
        <v>73</v>
      </c>
      <c r="D246" s="17" t="s">
        <v>91</v>
      </c>
      <c r="E246" s="17" t="s">
        <v>400</v>
      </c>
      <c r="F246" s="17" t="s">
        <v>53</v>
      </c>
      <c r="G246" s="106"/>
      <c r="H246" s="142"/>
      <c r="I246" s="143"/>
      <c r="J246" s="143"/>
      <c r="K246" s="143"/>
      <c r="L246" s="143"/>
      <c r="M246" s="143"/>
      <c r="N246" s="143"/>
      <c r="O246" s="106"/>
    </row>
    <row r="247" spans="1:15" s="35" customFormat="1" ht="12.75" hidden="1" customHeight="1">
      <c r="A247" s="34" t="s">
        <v>92</v>
      </c>
      <c r="B247" s="16">
        <v>757</v>
      </c>
      <c r="C247" s="17" t="s">
        <v>73</v>
      </c>
      <c r="D247" s="17" t="s">
        <v>91</v>
      </c>
      <c r="E247" s="17" t="s">
        <v>455</v>
      </c>
      <c r="F247" s="17" t="s">
        <v>54</v>
      </c>
      <c r="G247" s="106"/>
      <c r="H247" s="142"/>
      <c r="I247" s="143"/>
      <c r="J247" s="143"/>
      <c r="K247" s="143"/>
      <c r="L247" s="143"/>
      <c r="M247" s="143"/>
      <c r="N247" s="143"/>
      <c r="O247" s="106"/>
    </row>
    <row r="248" spans="1:15" s="35" customFormat="1" ht="27.75" customHeight="1">
      <c r="A248" s="34" t="s">
        <v>310</v>
      </c>
      <c r="B248" s="16">
        <v>757</v>
      </c>
      <c r="C248" s="17" t="s">
        <v>73</v>
      </c>
      <c r="D248" s="17" t="s">
        <v>26</v>
      </c>
      <c r="E248" s="17" t="s">
        <v>455</v>
      </c>
      <c r="F248" s="17"/>
      <c r="G248" s="106">
        <f>G249</f>
        <v>50000</v>
      </c>
      <c r="H248" s="142"/>
      <c r="I248" s="143"/>
      <c r="J248" s="143"/>
      <c r="K248" s="143"/>
      <c r="L248" s="143"/>
      <c r="M248" s="143"/>
      <c r="N248" s="143"/>
      <c r="O248" s="106">
        <f>O249</f>
        <v>0</v>
      </c>
    </row>
    <row r="249" spans="1:15" ht="25.5">
      <c r="A249" s="18" t="s">
        <v>40</v>
      </c>
      <c r="B249" s="16">
        <v>757</v>
      </c>
      <c r="C249" s="17" t="s">
        <v>73</v>
      </c>
      <c r="D249" s="17" t="s">
        <v>26</v>
      </c>
      <c r="E249" s="17" t="s">
        <v>455</v>
      </c>
      <c r="F249" s="17" t="s">
        <v>41</v>
      </c>
      <c r="G249" s="10">
        <f>G250</f>
        <v>50000</v>
      </c>
      <c r="H249" s="144"/>
      <c r="I249" s="145"/>
      <c r="J249" s="145"/>
      <c r="K249" s="145"/>
      <c r="L249" s="145"/>
      <c r="M249" s="145"/>
      <c r="N249" s="145"/>
      <c r="O249" s="10">
        <f>O250</f>
        <v>0</v>
      </c>
    </row>
    <row r="250" spans="1:15">
      <c r="A250" s="18" t="s">
        <v>42</v>
      </c>
      <c r="B250" s="16">
        <v>757</v>
      </c>
      <c r="C250" s="17" t="s">
        <v>73</v>
      </c>
      <c r="D250" s="17" t="s">
        <v>26</v>
      </c>
      <c r="E250" s="17" t="s">
        <v>455</v>
      </c>
      <c r="F250" s="17" t="s">
        <v>43</v>
      </c>
      <c r="G250" s="10">
        <v>50000</v>
      </c>
      <c r="H250" s="144"/>
      <c r="I250" s="145"/>
      <c r="J250" s="145"/>
      <c r="K250" s="145"/>
      <c r="L250" s="145"/>
      <c r="M250" s="145"/>
      <c r="N250" s="145"/>
      <c r="O250" s="10">
        <v>0</v>
      </c>
    </row>
    <row r="251" spans="1:15" ht="25.5">
      <c r="A251" s="18" t="s">
        <v>820</v>
      </c>
      <c r="B251" s="16">
        <v>757</v>
      </c>
      <c r="C251" s="17" t="s">
        <v>73</v>
      </c>
      <c r="D251" s="17" t="s">
        <v>91</v>
      </c>
      <c r="E251" s="17" t="s">
        <v>441</v>
      </c>
      <c r="F251" s="17"/>
      <c r="G251" s="33">
        <f>G252</f>
        <v>7932456</v>
      </c>
      <c r="H251" s="33">
        <f t="shared" ref="H251:O251" si="1">H252</f>
        <v>0</v>
      </c>
      <c r="I251" s="33">
        <f t="shared" si="1"/>
        <v>0</v>
      </c>
      <c r="J251" s="33">
        <f t="shared" si="1"/>
        <v>0</v>
      </c>
      <c r="K251" s="33">
        <f t="shared" si="1"/>
        <v>0</v>
      </c>
      <c r="L251" s="33">
        <f t="shared" si="1"/>
        <v>0</v>
      </c>
      <c r="M251" s="33">
        <f t="shared" si="1"/>
        <v>0</v>
      </c>
      <c r="N251" s="33">
        <f t="shared" si="1"/>
        <v>0</v>
      </c>
      <c r="O251" s="33">
        <f t="shared" si="1"/>
        <v>7932456</v>
      </c>
    </row>
    <row r="252" spans="1:15" s="32" customFormat="1" ht="25.5">
      <c r="A252" s="15" t="s">
        <v>123</v>
      </c>
      <c r="B252" s="16">
        <v>757</v>
      </c>
      <c r="C252" s="17" t="s">
        <v>73</v>
      </c>
      <c r="D252" s="17" t="s">
        <v>91</v>
      </c>
      <c r="E252" s="17" t="s">
        <v>456</v>
      </c>
      <c r="F252" s="17"/>
      <c r="G252" s="33">
        <f>G253+G255+G257</f>
        <v>7932456</v>
      </c>
      <c r="H252" s="158"/>
      <c r="I252" s="159"/>
      <c r="J252" s="159"/>
      <c r="K252" s="159"/>
      <c r="L252" s="159"/>
      <c r="M252" s="159"/>
      <c r="N252" s="159"/>
      <c r="O252" s="33">
        <f>O253+O255+O257</f>
        <v>7932456</v>
      </c>
    </row>
    <row r="253" spans="1:15" s="35" customFormat="1" ht="51">
      <c r="A253" s="18" t="s">
        <v>93</v>
      </c>
      <c r="B253" s="16">
        <v>757</v>
      </c>
      <c r="C253" s="17" t="s">
        <v>73</v>
      </c>
      <c r="D253" s="17" t="s">
        <v>91</v>
      </c>
      <c r="E253" s="17" t="s">
        <v>456</v>
      </c>
      <c r="F253" s="17" t="s">
        <v>96</v>
      </c>
      <c r="G253" s="106">
        <f>G254</f>
        <v>7291229</v>
      </c>
      <c r="H253" s="142"/>
      <c r="I253" s="143"/>
      <c r="J253" s="143"/>
      <c r="K253" s="143"/>
      <c r="L253" s="143"/>
      <c r="M253" s="143"/>
      <c r="N253" s="143"/>
      <c r="O253" s="106">
        <f>O254</f>
        <v>7291229</v>
      </c>
    </row>
    <row r="254" spans="1:15" s="35" customFormat="1" ht="25.5">
      <c r="A254" s="18" t="s">
        <v>94</v>
      </c>
      <c r="B254" s="16">
        <v>757</v>
      </c>
      <c r="C254" s="17" t="s">
        <v>73</v>
      </c>
      <c r="D254" s="17" t="s">
        <v>91</v>
      </c>
      <c r="E254" s="17" t="s">
        <v>456</v>
      </c>
      <c r="F254" s="17" t="s">
        <v>97</v>
      </c>
      <c r="G254" s="106">
        <v>7291229</v>
      </c>
      <c r="H254" s="142"/>
      <c r="I254" s="143"/>
      <c r="J254" s="143"/>
      <c r="K254" s="143"/>
      <c r="L254" s="143"/>
      <c r="M254" s="143"/>
      <c r="N254" s="143"/>
      <c r="O254" s="106">
        <v>7291229</v>
      </c>
    </row>
    <row r="255" spans="1:15" s="35" customFormat="1" ht="28.5" customHeight="1">
      <c r="A255" s="18" t="s">
        <v>50</v>
      </c>
      <c r="B255" s="16">
        <v>757</v>
      </c>
      <c r="C255" s="17" t="s">
        <v>73</v>
      </c>
      <c r="D255" s="17" t="s">
        <v>91</v>
      </c>
      <c r="E255" s="17" t="s">
        <v>456</v>
      </c>
      <c r="F255" s="17" t="s">
        <v>51</v>
      </c>
      <c r="G255" s="106">
        <f>G256</f>
        <v>641227</v>
      </c>
      <c r="H255" s="142"/>
      <c r="I255" s="143"/>
      <c r="J255" s="143"/>
      <c r="K255" s="143"/>
      <c r="L255" s="143"/>
      <c r="M255" s="143"/>
      <c r="N255" s="143"/>
      <c r="O255" s="106">
        <f>O256</f>
        <v>641227</v>
      </c>
    </row>
    <row r="256" spans="1:15" s="35" customFormat="1" ht="25.5">
      <c r="A256" s="18" t="s">
        <v>52</v>
      </c>
      <c r="B256" s="16">
        <v>757</v>
      </c>
      <c r="C256" s="17" t="s">
        <v>73</v>
      </c>
      <c r="D256" s="17" t="s">
        <v>91</v>
      </c>
      <c r="E256" s="17" t="s">
        <v>456</v>
      </c>
      <c r="F256" s="17" t="s">
        <v>53</v>
      </c>
      <c r="G256" s="106">
        <v>641227</v>
      </c>
      <c r="H256" s="142"/>
      <c r="I256" s="143"/>
      <c r="J256" s="143"/>
      <c r="K256" s="143"/>
      <c r="L256" s="143"/>
      <c r="M256" s="143"/>
      <c r="N256" s="143"/>
      <c r="O256" s="106">
        <v>641227</v>
      </c>
    </row>
    <row r="257" spans="1:15" hidden="1">
      <c r="A257" s="18" t="s">
        <v>101</v>
      </c>
      <c r="B257" s="16">
        <v>757</v>
      </c>
      <c r="C257" s="17" t="s">
        <v>73</v>
      </c>
      <c r="D257" s="17" t="s">
        <v>91</v>
      </c>
      <c r="E257" s="17" t="s">
        <v>456</v>
      </c>
      <c r="F257" s="17" t="s">
        <v>102</v>
      </c>
      <c r="G257" s="31">
        <f>G259+G258</f>
        <v>0</v>
      </c>
      <c r="H257" s="144"/>
      <c r="I257" s="145"/>
      <c r="J257" s="145"/>
      <c r="K257" s="145"/>
      <c r="L257" s="145"/>
      <c r="M257" s="145"/>
      <c r="N257" s="145"/>
      <c r="O257" s="31">
        <f>O259+O258</f>
        <v>0</v>
      </c>
    </row>
    <row r="258" spans="1:15" hidden="1">
      <c r="A258" s="18" t="s">
        <v>682</v>
      </c>
      <c r="B258" s="16">
        <v>757</v>
      </c>
      <c r="C258" s="17" t="s">
        <v>73</v>
      </c>
      <c r="D258" s="17" t="s">
        <v>91</v>
      </c>
      <c r="E258" s="17" t="s">
        <v>456</v>
      </c>
      <c r="F258" s="17" t="s">
        <v>681</v>
      </c>
      <c r="G258" s="31"/>
      <c r="H258" s="144"/>
      <c r="I258" s="145"/>
      <c r="J258" s="145"/>
      <c r="K258" s="145"/>
      <c r="L258" s="145"/>
      <c r="M258" s="145"/>
      <c r="N258" s="145"/>
      <c r="O258" s="31"/>
    </row>
    <row r="259" spans="1:15" hidden="1">
      <c r="A259" s="18" t="s">
        <v>104</v>
      </c>
      <c r="B259" s="16">
        <v>757</v>
      </c>
      <c r="C259" s="17" t="s">
        <v>73</v>
      </c>
      <c r="D259" s="17" t="s">
        <v>91</v>
      </c>
      <c r="E259" s="17" t="s">
        <v>456</v>
      </c>
      <c r="F259" s="17" t="s">
        <v>105</v>
      </c>
      <c r="G259" s="31"/>
      <c r="H259" s="144"/>
      <c r="I259" s="145"/>
      <c r="J259" s="145"/>
      <c r="K259" s="145"/>
      <c r="L259" s="145"/>
      <c r="M259" s="145"/>
      <c r="N259" s="145"/>
      <c r="O259" s="31"/>
    </row>
    <row r="260" spans="1:15" s="35" customFormat="1" ht="12.75" customHeight="1">
      <c r="A260" s="13" t="s">
        <v>344</v>
      </c>
      <c r="B260" s="23" t="s">
        <v>87</v>
      </c>
      <c r="C260" s="9" t="s">
        <v>110</v>
      </c>
      <c r="D260" s="17"/>
      <c r="E260" s="17"/>
      <c r="F260" s="17"/>
      <c r="G260" s="106">
        <f>G261</f>
        <v>36068</v>
      </c>
      <c r="H260" s="142"/>
      <c r="I260" s="143"/>
      <c r="J260" s="143"/>
      <c r="K260" s="143"/>
      <c r="L260" s="143"/>
      <c r="M260" s="143"/>
      <c r="N260" s="143"/>
      <c r="O260" s="106">
        <f>O261</f>
        <v>0</v>
      </c>
    </row>
    <row r="261" spans="1:15" s="35" customFormat="1" ht="12.75" customHeight="1">
      <c r="A261" s="18" t="s">
        <v>109</v>
      </c>
      <c r="B261" s="16">
        <v>757</v>
      </c>
      <c r="C261" s="17" t="s">
        <v>110</v>
      </c>
      <c r="D261" s="17" t="s">
        <v>111</v>
      </c>
      <c r="E261" s="17"/>
      <c r="F261" s="17"/>
      <c r="G261" s="106">
        <f>G262</f>
        <v>36068</v>
      </c>
      <c r="H261" s="142"/>
      <c r="I261" s="143"/>
      <c r="J261" s="143"/>
      <c r="K261" s="143"/>
      <c r="L261" s="143"/>
      <c r="M261" s="143"/>
      <c r="N261" s="143"/>
      <c r="O261" s="106">
        <f>O262</f>
        <v>0</v>
      </c>
    </row>
    <row r="262" spans="1:15" s="35" customFormat="1" ht="30.75" customHeight="1">
      <c r="A262" s="172" t="s">
        <v>825</v>
      </c>
      <c r="B262" s="16">
        <v>757</v>
      </c>
      <c r="C262" s="17" t="s">
        <v>110</v>
      </c>
      <c r="D262" s="17" t="s">
        <v>111</v>
      </c>
      <c r="E262" s="17" t="s">
        <v>457</v>
      </c>
      <c r="F262" s="17"/>
      <c r="G262" s="106">
        <f>G263+G266+G269</f>
        <v>36068</v>
      </c>
      <c r="H262" s="142"/>
      <c r="I262" s="143"/>
      <c r="J262" s="143"/>
      <c r="K262" s="143"/>
      <c r="L262" s="143"/>
      <c r="M262" s="143"/>
      <c r="N262" s="143"/>
      <c r="O262" s="106">
        <f>O263+O266+O269</f>
        <v>0</v>
      </c>
    </row>
    <row r="263" spans="1:15" s="35" customFormat="1" ht="19.5" hidden="1" customHeight="1">
      <c r="A263" s="34" t="s">
        <v>402</v>
      </c>
      <c r="B263" s="16">
        <v>757</v>
      </c>
      <c r="C263" s="17" t="s">
        <v>110</v>
      </c>
      <c r="D263" s="17" t="s">
        <v>111</v>
      </c>
      <c r="E263" s="17" t="s">
        <v>401</v>
      </c>
      <c r="F263" s="17"/>
      <c r="G263" s="106">
        <f>G264</f>
        <v>0</v>
      </c>
      <c r="H263" s="142"/>
      <c r="I263" s="143"/>
      <c r="J263" s="143"/>
      <c r="K263" s="143"/>
      <c r="L263" s="143"/>
      <c r="M263" s="143"/>
      <c r="N263" s="143"/>
      <c r="O263" s="106">
        <f>O264</f>
        <v>0</v>
      </c>
    </row>
    <row r="264" spans="1:15" s="35" customFormat="1" ht="30.75" hidden="1" customHeight="1">
      <c r="A264" s="18" t="s">
        <v>352</v>
      </c>
      <c r="B264" s="16">
        <v>757</v>
      </c>
      <c r="C264" s="17" t="s">
        <v>110</v>
      </c>
      <c r="D264" s="17" t="s">
        <v>111</v>
      </c>
      <c r="E264" s="17" t="s">
        <v>401</v>
      </c>
      <c r="F264" s="17" t="s">
        <v>353</v>
      </c>
      <c r="G264" s="106">
        <f>G265</f>
        <v>0</v>
      </c>
      <c r="H264" s="142"/>
      <c r="I264" s="143"/>
      <c r="J264" s="143"/>
      <c r="K264" s="143"/>
      <c r="L264" s="143"/>
      <c r="M264" s="143"/>
      <c r="N264" s="143"/>
      <c r="O264" s="106">
        <f>O265</f>
        <v>0</v>
      </c>
    </row>
    <row r="265" spans="1:15" s="35" customFormat="1" ht="30.75" hidden="1" customHeight="1">
      <c r="A265" s="18" t="s">
        <v>354</v>
      </c>
      <c r="B265" s="16">
        <v>757</v>
      </c>
      <c r="C265" s="17" t="s">
        <v>110</v>
      </c>
      <c r="D265" s="17" t="s">
        <v>111</v>
      </c>
      <c r="E265" s="17" t="s">
        <v>401</v>
      </c>
      <c r="F265" s="17" t="s">
        <v>355</v>
      </c>
      <c r="G265" s="106"/>
      <c r="H265" s="142"/>
      <c r="I265" s="143"/>
      <c r="J265" s="143"/>
      <c r="K265" s="143"/>
      <c r="L265" s="143"/>
      <c r="M265" s="143"/>
      <c r="N265" s="143"/>
      <c r="O265" s="106"/>
    </row>
    <row r="266" spans="1:15" s="35" customFormat="1" ht="20.25" hidden="1" customHeight="1">
      <c r="A266" s="34" t="s">
        <v>402</v>
      </c>
      <c r="B266" s="16">
        <v>757</v>
      </c>
      <c r="C266" s="17" t="s">
        <v>110</v>
      </c>
      <c r="D266" s="17" t="s">
        <v>111</v>
      </c>
      <c r="E266" s="17" t="s">
        <v>403</v>
      </c>
      <c r="F266" s="17"/>
      <c r="G266" s="106">
        <f>G267</f>
        <v>0</v>
      </c>
      <c r="H266" s="142"/>
      <c r="I266" s="143"/>
      <c r="J266" s="143"/>
      <c r="K266" s="143"/>
      <c r="L266" s="143"/>
      <c r="M266" s="143"/>
      <c r="N266" s="143"/>
      <c r="O266" s="106">
        <f>O267</f>
        <v>0</v>
      </c>
    </row>
    <row r="267" spans="1:15" s="35" customFormat="1" ht="30.75" hidden="1" customHeight="1">
      <c r="A267" s="18" t="s">
        <v>352</v>
      </c>
      <c r="B267" s="16">
        <v>757</v>
      </c>
      <c r="C267" s="17" t="s">
        <v>110</v>
      </c>
      <c r="D267" s="17" t="s">
        <v>111</v>
      </c>
      <c r="E267" s="17" t="s">
        <v>403</v>
      </c>
      <c r="F267" s="17" t="s">
        <v>353</v>
      </c>
      <c r="G267" s="106">
        <f>G268</f>
        <v>0</v>
      </c>
      <c r="H267" s="142"/>
      <c r="I267" s="143"/>
      <c r="J267" s="143"/>
      <c r="K267" s="143"/>
      <c r="L267" s="143"/>
      <c r="M267" s="143"/>
      <c r="N267" s="143"/>
      <c r="O267" s="106">
        <f>O268</f>
        <v>0</v>
      </c>
    </row>
    <row r="268" spans="1:15" s="35" customFormat="1" ht="30.75" hidden="1" customHeight="1">
      <c r="A268" s="18" t="s">
        <v>354</v>
      </c>
      <c r="B268" s="16">
        <v>757</v>
      </c>
      <c r="C268" s="17" t="s">
        <v>110</v>
      </c>
      <c r="D268" s="17" t="s">
        <v>111</v>
      </c>
      <c r="E268" s="17" t="s">
        <v>403</v>
      </c>
      <c r="F268" s="17" t="s">
        <v>355</v>
      </c>
      <c r="G268" s="106"/>
      <c r="H268" s="142"/>
      <c r="I268" s="143"/>
      <c r="J268" s="143"/>
      <c r="K268" s="143"/>
      <c r="L268" s="143"/>
      <c r="M268" s="143"/>
      <c r="N268" s="143"/>
      <c r="O268" s="106"/>
    </row>
    <row r="269" spans="1:15" s="35" customFormat="1" ht="27" customHeight="1">
      <c r="A269" s="34" t="s">
        <v>760</v>
      </c>
      <c r="B269" s="16">
        <v>757</v>
      </c>
      <c r="C269" s="17" t="s">
        <v>110</v>
      </c>
      <c r="D269" s="17" t="s">
        <v>111</v>
      </c>
      <c r="E269" s="17" t="s">
        <v>458</v>
      </c>
      <c r="F269" s="17"/>
      <c r="G269" s="106">
        <f>G270</f>
        <v>36068</v>
      </c>
      <c r="H269" s="142"/>
      <c r="I269" s="143"/>
      <c r="J269" s="143"/>
      <c r="K269" s="143"/>
      <c r="L269" s="143"/>
      <c r="M269" s="143"/>
      <c r="N269" s="143"/>
      <c r="O269" s="106">
        <f>O270</f>
        <v>0</v>
      </c>
    </row>
    <row r="270" spans="1:15" ht="18.75" customHeight="1">
      <c r="A270" s="18" t="s">
        <v>352</v>
      </c>
      <c r="B270" s="16">
        <v>757</v>
      </c>
      <c r="C270" s="17" t="s">
        <v>110</v>
      </c>
      <c r="D270" s="17" t="s">
        <v>111</v>
      </c>
      <c r="E270" s="17" t="s">
        <v>458</v>
      </c>
      <c r="F270" s="17" t="s">
        <v>353</v>
      </c>
      <c r="G270" s="106">
        <f>G271</f>
        <v>36068</v>
      </c>
      <c r="H270" s="144"/>
      <c r="I270" s="145"/>
      <c r="J270" s="145"/>
      <c r="K270" s="145"/>
      <c r="L270" s="145"/>
      <c r="M270" s="145"/>
      <c r="N270" s="145"/>
      <c r="O270" s="106">
        <f>O271</f>
        <v>0</v>
      </c>
    </row>
    <row r="271" spans="1:15" ht="33" customHeight="1">
      <c r="A271" s="18" t="s">
        <v>354</v>
      </c>
      <c r="B271" s="16">
        <v>757</v>
      </c>
      <c r="C271" s="17" t="s">
        <v>110</v>
      </c>
      <c r="D271" s="17" t="s">
        <v>111</v>
      </c>
      <c r="E271" s="17" t="s">
        <v>458</v>
      </c>
      <c r="F271" s="17" t="s">
        <v>355</v>
      </c>
      <c r="G271" s="106">
        <v>36068</v>
      </c>
      <c r="H271" s="144"/>
      <c r="I271" s="145"/>
      <c r="J271" s="145"/>
      <c r="K271" s="145"/>
      <c r="L271" s="145"/>
      <c r="M271" s="145"/>
      <c r="N271" s="145"/>
      <c r="O271" s="106">
        <v>0</v>
      </c>
    </row>
    <row r="272" spans="1:15" s="35" customFormat="1" ht="70.5" hidden="1" customHeight="1">
      <c r="A272" s="34" t="s">
        <v>223</v>
      </c>
      <c r="B272" s="16">
        <v>757</v>
      </c>
      <c r="C272" s="17" t="s">
        <v>110</v>
      </c>
      <c r="D272" s="17" t="s">
        <v>111</v>
      </c>
      <c r="E272" s="17" t="s">
        <v>222</v>
      </c>
      <c r="F272" s="17"/>
      <c r="G272" s="106">
        <f>G273</f>
        <v>0</v>
      </c>
      <c r="H272" s="142"/>
      <c r="I272" s="143"/>
      <c r="J272" s="143"/>
      <c r="K272" s="143"/>
      <c r="L272" s="143"/>
      <c r="M272" s="143"/>
      <c r="N272" s="143"/>
      <c r="O272" s="106">
        <f>O273</f>
        <v>0</v>
      </c>
    </row>
    <row r="273" spans="1:15" ht="18.75" hidden="1" customHeight="1">
      <c r="A273" s="18" t="s">
        <v>352</v>
      </c>
      <c r="B273" s="16">
        <v>757</v>
      </c>
      <c r="C273" s="17" t="s">
        <v>110</v>
      </c>
      <c r="D273" s="17" t="s">
        <v>111</v>
      </c>
      <c r="E273" s="17" t="s">
        <v>222</v>
      </c>
      <c r="F273" s="17" t="s">
        <v>353</v>
      </c>
      <c r="G273" s="106"/>
      <c r="H273" s="144"/>
      <c r="I273" s="145"/>
      <c r="J273" s="145"/>
      <c r="K273" s="145"/>
      <c r="L273" s="145"/>
      <c r="M273" s="145"/>
      <c r="N273" s="145"/>
      <c r="O273" s="106"/>
    </row>
    <row r="274" spans="1:15" ht="33" hidden="1" customHeight="1">
      <c r="A274" s="18" t="s">
        <v>354</v>
      </c>
      <c r="B274" s="16">
        <v>757</v>
      </c>
      <c r="C274" s="17" t="s">
        <v>110</v>
      </c>
      <c r="D274" s="17" t="s">
        <v>111</v>
      </c>
      <c r="E274" s="17" t="s">
        <v>222</v>
      </c>
      <c r="F274" s="17" t="s">
        <v>355</v>
      </c>
      <c r="G274" s="106"/>
      <c r="H274" s="144"/>
      <c r="I274" s="145"/>
      <c r="J274" s="145"/>
      <c r="K274" s="145"/>
      <c r="L274" s="145"/>
      <c r="M274" s="145"/>
      <c r="N274" s="145"/>
      <c r="O274" s="106"/>
    </row>
    <row r="275" spans="1:15" s="35" customFormat="1" ht="17.25" customHeight="1">
      <c r="A275" s="7" t="s">
        <v>751</v>
      </c>
      <c r="B275" s="38">
        <v>757</v>
      </c>
      <c r="C275" s="39" t="s">
        <v>115</v>
      </c>
      <c r="D275" s="39"/>
      <c r="E275" s="39"/>
      <c r="F275" s="39"/>
      <c r="G275" s="107">
        <f>G276</f>
        <v>380000</v>
      </c>
      <c r="H275" s="107">
        <f t="shared" ref="H275:O275" si="2">H276</f>
        <v>0</v>
      </c>
      <c r="I275" s="107">
        <f t="shared" si="2"/>
        <v>0</v>
      </c>
      <c r="J275" s="107">
        <f t="shared" si="2"/>
        <v>0</v>
      </c>
      <c r="K275" s="107">
        <f t="shared" si="2"/>
        <v>0</v>
      </c>
      <c r="L275" s="107">
        <f t="shared" si="2"/>
        <v>0</v>
      </c>
      <c r="M275" s="107">
        <f t="shared" si="2"/>
        <v>0</v>
      </c>
      <c r="N275" s="107">
        <f t="shared" si="2"/>
        <v>0</v>
      </c>
      <c r="O275" s="107">
        <f t="shared" si="2"/>
        <v>0</v>
      </c>
    </row>
    <row r="276" spans="1:15" s="36" customFormat="1" ht="15" customHeight="1">
      <c r="A276" s="18" t="s">
        <v>114</v>
      </c>
      <c r="B276" s="16">
        <v>757</v>
      </c>
      <c r="C276" s="17" t="s">
        <v>115</v>
      </c>
      <c r="D276" s="17" t="s">
        <v>37</v>
      </c>
      <c r="E276" s="42"/>
      <c r="F276" s="42"/>
      <c r="G276" s="33">
        <f>G277</f>
        <v>380000</v>
      </c>
      <c r="H276" s="146"/>
      <c r="I276" s="147"/>
      <c r="J276" s="147"/>
      <c r="K276" s="147"/>
      <c r="L276" s="147"/>
      <c r="M276" s="147"/>
      <c r="N276" s="147"/>
      <c r="O276" s="33">
        <f>O277</f>
        <v>0</v>
      </c>
    </row>
    <row r="277" spans="1:15" s="32" customFormat="1" ht="28.5" customHeight="1">
      <c r="A277" s="40" t="s">
        <v>213</v>
      </c>
      <c r="B277" s="16">
        <v>757</v>
      </c>
      <c r="C277" s="17" t="s">
        <v>115</v>
      </c>
      <c r="D277" s="17" t="s">
        <v>37</v>
      </c>
      <c r="E277" s="17" t="s">
        <v>443</v>
      </c>
      <c r="F277" s="17"/>
      <c r="G277" s="106">
        <f>G278</f>
        <v>380000</v>
      </c>
      <c r="H277" s="158"/>
      <c r="I277" s="159"/>
      <c r="J277" s="159"/>
      <c r="K277" s="159"/>
      <c r="L277" s="159"/>
      <c r="M277" s="159"/>
      <c r="N277" s="159"/>
      <c r="O277" s="106">
        <f>O278</f>
        <v>0</v>
      </c>
    </row>
    <row r="278" spans="1:15" s="32" customFormat="1" ht="27.75" customHeight="1">
      <c r="A278" s="40" t="s">
        <v>116</v>
      </c>
      <c r="B278" s="16">
        <v>757</v>
      </c>
      <c r="C278" s="17" t="s">
        <v>115</v>
      </c>
      <c r="D278" s="17" t="s">
        <v>37</v>
      </c>
      <c r="E278" s="17" t="s">
        <v>459</v>
      </c>
      <c r="F278" s="17"/>
      <c r="G278" s="106">
        <f>G279+G281+G283</f>
        <v>380000</v>
      </c>
      <c r="H278" s="158"/>
      <c r="I278" s="159"/>
      <c r="J278" s="159"/>
      <c r="K278" s="159"/>
      <c r="L278" s="159"/>
      <c r="M278" s="159"/>
      <c r="N278" s="159"/>
      <c r="O278" s="106">
        <f>O279+O281+O283</f>
        <v>0</v>
      </c>
    </row>
    <row r="279" spans="1:15" s="35" customFormat="1" ht="51">
      <c r="A279" s="18" t="s">
        <v>93</v>
      </c>
      <c r="B279" s="16">
        <v>757</v>
      </c>
      <c r="C279" s="17" t="s">
        <v>115</v>
      </c>
      <c r="D279" s="17" t="s">
        <v>37</v>
      </c>
      <c r="E279" s="17" t="s">
        <v>459</v>
      </c>
      <c r="F279" s="17" t="s">
        <v>96</v>
      </c>
      <c r="G279" s="106">
        <f>G280</f>
        <v>65000</v>
      </c>
      <c r="H279" s="142"/>
      <c r="I279" s="143"/>
      <c r="J279" s="143"/>
      <c r="K279" s="143"/>
      <c r="L279" s="143"/>
      <c r="M279" s="143"/>
      <c r="N279" s="143"/>
      <c r="O279" s="106">
        <f>O280</f>
        <v>0</v>
      </c>
    </row>
    <row r="280" spans="1:15" s="35" customFormat="1" ht="25.5">
      <c r="A280" s="18" t="s">
        <v>94</v>
      </c>
      <c r="B280" s="16">
        <v>757</v>
      </c>
      <c r="C280" s="17" t="s">
        <v>115</v>
      </c>
      <c r="D280" s="17" t="s">
        <v>37</v>
      </c>
      <c r="E280" s="17" t="s">
        <v>459</v>
      </c>
      <c r="F280" s="17" t="s">
        <v>97</v>
      </c>
      <c r="G280" s="106">
        <v>65000</v>
      </c>
      <c r="H280" s="142"/>
      <c r="I280" s="143"/>
      <c r="J280" s="143"/>
      <c r="K280" s="143"/>
      <c r="L280" s="143"/>
      <c r="M280" s="143"/>
      <c r="N280" s="143"/>
      <c r="O280" s="106"/>
    </row>
    <row r="281" spans="1:15" s="35" customFormat="1" ht="28.5" customHeight="1">
      <c r="A281" s="18" t="s">
        <v>50</v>
      </c>
      <c r="B281" s="16">
        <v>757</v>
      </c>
      <c r="C281" s="17" t="s">
        <v>115</v>
      </c>
      <c r="D281" s="17" t="s">
        <v>37</v>
      </c>
      <c r="E281" s="17" t="s">
        <v>459</v>
      </c>
      <c r="F281" s="17" t="s">
        <v>51</v>
      </c>
      <c r="G281" s="106">
        <f>G282</f>
        <v>315000</v>
      </c>
      <c r="H281" s="142"/>
      <c r="I281" s="143"/>
      <c r="J281" s="143"/>
      <c r="K281" s="143"/>
      <c r="L281" s="143"/>
      <c r="M281" s="143"/>
      <c r="N281" s="143"/>
      <c r="O281" s="106">
        <f>O282</f>
        <v>0</v>
      </c>
    </row>
    <row r="282" spans="1:15" s="35" customFormat="1" ht="25.5">
      <c r="A282" s="18" t="s">
        <v>52</v>
      </c>
      <c r="B282" s="16">
        <v>757</v>
      </c>
      <c r="C282" s="17" t="s">
        <v>115</v>
      </c>
      <c r="D282" s="17" t="s">
        <v>37</v>
      </c>
      <c r="E282" s="17" t="s">
        <v>459</v>
      </c>
      <c r="F282" s="17" t="s">
        <v>53</v>
      </c>
      <c r="G282" s="106">
        <v>315000</v>
      </c>
      <c r="H282" s="142"/>
      <c r="I282" s="143"/>
      <c r="J282" s="143"/>
      <c r="K282" s="143"/>
      <c r="L282" s="143"/>
      <c r="M282" s="143"/>
      <c r="N282" s="143"/>
      <c r="O282" s="106"/>
    </row>
    <row r="283" spans="1:15" s="35" customFormat="1" hidden="1">
      <c r="A283" s="18" t="s">
        <v>101</v>
      </c>
      <c r="B283" s="16">
        <v>757</v>
      </c>
      <c r="C283" s="17" t="s">
        <v>115</v>
      </c>
      <c r="D283" s="17" t="s">
        <v>37</v>
      </c>
      <c r="E283" s="17" t="s">
        <v>459</v>
      </c>
      <c r="F283" s="17" t="s">
        <v>102</v>
      </c>
      <c r="G283" s="106">
        <f>G284</f>
        <v>0</v>
      </c>
      <c r="H283" s="142"/>
      <c r="I283" s="143"/>
      <c r="J283" s="143"/>
      <c r="K283" s="143"/>
      <c r="L283" s="143"/>
      <c r="M283" s="143"/>
      <c r="N283" s="143"/>
      <c r="O283" s="106">
        <f>O284</f>
        <v>0</v>
      </c>
    </row>
    <row r="284" spans="1:15" s="35" customFormat="1" hidden="1">
      <c r="A284" s="18" t="s">
        <v>104</v>
      </c>
      <c r="B284" s="16">
        <v>757</v>
      </c>
      <c r="C284" s="17" t="s">
        <v>115</v>
      </c>
      <c r="D284" s="17" t="s">
        <v>37</v>
      </c>
      <c r="E284" s="17" t="s">
        <v>459</v>
      </c>
      <c r="F284" s="17" t="s">
        <v>105</v>
      </c>
      <c r="G284" s="106"/>
      <c r="H284" s="142"/>
      <c r="I284" s="143"/>
      <c r="J284" s="143"/>
      <c r="K284" s="143"/>
      <c r="L284" s="143"/>
      <c r="M284" s="143"/>
      <c r="N284" s="143"/>
      <c r="O284" s="106"/>
    </row>
    <row r="285" spans="1:15" s="25" customFormat="1">
      <c r="A285" s="53" t="s">
        <v>119</v>
      </c>
      <c r="B285" s="22"/>
      <c r="C285" s="23"/>
      <c r="D285" s="23"/>
      <c r="E285" s="23"/>
      <c r="F285" s="23"/>
      <c r="G285" s="14">
        <f>G14+G127+G275+G260+G8</f>
        <v>156697349</v>
      </c>
      <c r="H285" s="150"/>
      <c r="I285" s="78"/>
      <c r="J285" s="78"/>
      <c r="K285" s="78"/>
      <c r="L285" s="78"/>
      <c r="M285" s="78"/>
      <c r="N285" s="78"/>
      <c r="O285" s="14">
        <f>O14+O127+O275+O260+O8</f>
        <v>136293866</v>
      </c>
    </row>
    <row r="286" spans="1:15" s="74" customFormat="1" ht="38.25">
      <c r="A286" s="72" t="s">
        <v>120</v>
      </c>
      <c r="B286" s="73"/>
      <c r="C286" s="73"/>
      <c r="D286" s="73"/>
      <c r="E286" s="73"/>
      <c r="F286" s="73"/>
      <c r="G286" s="109"/>
      <c r="H286" s="164"/>
      <c r="I286" s="165"/>
      <c r="J286" s="165"/>
      <c r="K286" s="165"/>
      <c r="L286" s="165"/>
      <c r="M286" s="165"/>
      <c r="N286" s="165"/>
      <c r="O286" s="109"/>
    </row>
    <row r="287" spans="1:15">
      <c r="A287" s="7" t="s">
        <v>25</v>
      </c>
      <c r="B287" s="8">
        <v>763</v>
      </c>
      <c r="C287" s="9" t="s">
        <v>26</v>
      </c>
      <c r="D287" s="9"/>
      <c r="E287" s="9"/>
      <c r="F287" s="9"/>
      <c r="G287" s="41">
        <f>G288+G304</f>
        <v>9723858</v>
      </c>
      <c r="H287" s="144"/>
      <c r="I287" s="145"/>
      <c r="J287" s="145"/>
      <c r="K287" s="145"/>
      <c r="L287" s="145"/>
      <c r="M287" s="145"/>
      <c r="N287" s="145"/>
      <c r="O287" s="41">
        <f>O288+O304</f>
        <v>9723858</v>
      </c>
    </row>
    <row r="288" spans="1:15" s="36" customFormat="1" ht="38.25">
      <c r="A288" s="18" t="s">
        <v>122</v>
      </c>
      <c r="B288" s="16">
        <v>763</v>
      </c>
      <c r="C288" s="17" t="s">
        <v>26</v>
      </c>
      <c r="D288" s="17" t="s">
        <v>91</v>
      </c>
      <c r="E288" s="17"/>
      <c r="F288" s="42"/>
      <c r="G288" s="106">
        <f>SUM(G289)+G297</f>
        <v>9723858</v>
      </c>
      <c r="H288" s="106">
        <f t="shared" ref="H288:O288" si="3">SUM(H289)+H297</f>
        <v>0</v>
      </c>
      <c r="I288" s="106">
        <f t="shared" si="3"/>
        <v>0</v>
      </c>
      <c r="J288" s="106">
        <f t="shared" si="3"/>
        <v>0</v>
      </c>
      <c r="K288" s="106">
        <f t="shared" si="3"/>
        <v>0</v>
      </c>
      <c r="L288" s="106">
        <f t="shared" si="3"/>
        <v>0</v>
      </c>
      <c r="M288" s="106">
        <f t="shared" si="3"/>
        <v>0</v>
      </c>
      <c r="N288" s="106">
        <f t="shared" si="3"/>
        <v>0</v>
      </c>
      <c r="O288" s="106">
        <f t="shared" si="3"/>
        <v>9723858</v>
      </c>
    </row>
    <row r="289" spans="1:15" s="36" customFormat="1" ht="38.25" hidden="1">
      <c r="A289" s="18" t="s">
        <v>830</v>
      </c>
      <c r="B289" s="16">
        <v>763</v>
      </c>
      <c r="C289" s="17" t="s">
        <v>26</v>
      </c>
      <c r="D289" s="17" t="s">
        <v>91</v>
      </c>
      <c r="E289" s="17" t="s">
        <v>460</v>
      </c>
      <c r="F289" s="42"/>
      <c r="G289" s="106">
        <f>G290</f>
        <v>0</v>
      </c>
      <c r="H289" s="146"/>
      <c r="I289" s="147"/>
      <c r="J289" s="147"/>
      <c r="K289" s="147"/>
      <c r="L289" s="147"/>
      <c r="M289" s="147"/>
      <c r="N289" s="147"/>
      <c r="O289" s="106">
        <f>O290</f>
        <v>0</v>
      </c>
    </row>
    <row r="290" spans="1:15" s="36" customFormat="1" ht="25.5" hidden="1">
      <c r="A290" s="18" t="s">
        <v>123</v>
      </c>
      <c r="B290" s="16">
        <v>763</v>
      </c>
      <c r="C290" s="17" t="s">
        <v>26</v>
      </c>
      <c r="D290" s="17" t="s">
        <v>91</v>
      </c>
      <c r="E290" s="17" t="s">
        <v>465</v>
      </c>
      <c r="F290" s="42"/>
      <c r="G290" s="106">
        <f>SUM(G291+G293+G296)</f>
        <v>0</v>
      </c>
      <c r="H290" s="146"/>
      <c r="I290" s="147"/>
      <c r="J290" s="147"/>
      <c r="K290" s="147"/>
      <c r="L290" s="147"/>
      <c r="M290" s="147"/>
      <c r="N290" s="147"/>
      <c r="O290" s="106">
        <f>SUM(O291+O293+O296)</f>
        <v>0</v>
      </c>
    </row>
    <row r="291" spans="1:15" ht="51" hidden="1">
      <c r="A291" s="18" t="s">
        <v>93</v>
      </c>
      <c r="B291" s="16">
        <v>763</v>
      </c>
      <c r="C291" s="17" t="s">
        <v>26</v>
      </c>
      <c r="D291" s="17" t="s">
        <v>91</v>
      </c>
      <c r="E291" s="17" t="s">
        <v>465</v>
      </c>
      <c r="F291" s="17" t="s">
        <v>96</v>
      </c>
      <c r="G291" s="106">
        <f>SUM(G292)</f>
        <v>0</v>
      </c>
      <c r="H291" s="144"/>
      <c r="I291" s="145"/>
      <c r="J291" s="145"/>
      <c r="K291" s="145"/>
      <c r="L291" s="145"/>
      <c r="M291" s="145"/>
      <c r="N291" s="145"/>
      <c r="O291" s="106">
        <f>SUM(O292)</f>
        <v>0</v>
      </c>
    </row>
    <row r="292" spans="1:15" ht="25.5" hidden="1">
      <c r="A292" s="18" t="s">
        <v>94</v>
      </c>
      <c r="B292" s="16">
        <v>763</v>
      </c>
      <c r="C292" s="17" t="s">
        <v>26</v>
      </c>
      <c r="D292" s="17" t="s">
        <v>91</v>
      </c>
      <c r="E292" s="17" t="s">
        <v>465</v>
      </c>
      <c r="F292" s="17" t="s">
        <v>97</v>
      </c>
      <c r="G292" s="106"/>
      <c r="H292" s="144"/>
      <c r="I292" s="145"/>
      <c r="J292" s="145"/>
      <c r="K292" s="145"/>
      <c r="L292" s="145"/>
      <c r="M292" s="145"/>
      <c r="N292" s="145"/>
      <c r="O292" s="106">
        <f>G292</f>
        <v>0</v>
      </c>
    </row>
    <row r="293" spans="1:15" ht="25.5" hidden="1">
      <c r="A293" s="18" t="s">
        <v>50</v>
      </c>
      <c r="B293" s="16">
        <v>763</v>
      </c>
      <c r="C293" s="17" t="s">
        <v>26</v>
      </c>
      <c r="D293" s="17" t="s">
        <v>91</v>
      </c>
      <c r="E293" s="17" t="s">
        <v>465</v>
      </c>
      <c r="F293" s="17" t="s">
        <v>51</v>
      </c>
      <c r="G293" s="106">
        <f>SUM(G294)</f>
        <v>0</v>
      </c>
      <c r="H293" s="144"/>
      <c r="I293" s="145"/>
      <c r="J293" s="145"/>
      <c r="K293" s="145"/>
      <c r="L293" s="145"/>
      <c r="M293" s="145"/>
      <c r="N293" s="145"/>
      <c r="O293" s="106">
        <f>SUM(O294)</f>
        <v>0</v>
      </c>
    </row>
    <row r="294" spans="1:15" ht="25.5" hidden="1">
      <c r="A294" s="18" t="s">
        <v>52</v>
      </c>
      <c r="B294" s="16">
        <v>763</v>
      </c>
      <c r="C294" s="17" t="s">
        <v>26</v>
      </c>
      <c r="D294" s="17" t="s">
        <v>91</v>
      </c>
      <c r="E294" s="17" t="s">
        <v>465</v>
      </c>
      <c r="F294" s="17" t="s">
        <v>53</v>
      </c>
      <c r="G294" s="106"/>
      <c r="H294" s="144"/>
      <c r="I294" s="145"/>
      <c r="J294" s="145"/>
      <c r="K294" s="145"/>
      <c r="L294" s="145"/>
      <c r="M294" s="145"/>
      <c r="N294" s="145"/>
      <c r="O294" s="106">
        <f>G294</f>
        <v>0</v>
      </c>
    </row>
    <row r="295" spans="1:15" ht="19.5" hidden="1" customHeight="1">
      <c r="A295" s="34" t="s">
        <v>101</v>
      </c>
      <c r="B295" s="16">
        <v>763</v>
      </c>
      <c r="C295" s="17" t="s">
        <v>26</v>
      </c>
      <c r="D295" s="17" t="s">
        <v>91</v>
      </c>
      <c r="E295" s="17" t="s">
        <v>465</v>
      </c>
      <c r="F295" s="17" t="s">
        <v>102</v>
      </c>
      <c r="G295" s="106">
        <f>G296</f>
        <v>0</v>
      </c>
      <c r="H295" s="144"/>
      <c r="I295" s="145"/>
      <c r="J295" s="145"/>
      <c r="K295" s="145"/>
      <c r="L295" s="145"/>
      <c r="M295" s="145"/>
      <c r="N295" s="145"/>
      <c r="O295" s="106">
        <f>O296</f>
        <v>0</v>
      </c>
    </row>
    <row r="296" spans="1:15" ht="16.5" hidden="1" customHeight="1">
      <c r="A296" s="34" t="s">
        <v>343</v>
      </c>
      <c r="B296" s="16">
        <v>763</v>
      </c>
      <c r="C296" s="17" t="s">
        <v>26</v>
      </c>
      <c r="D296" s="17" t="s">
        <v>91</v>
      </c>
      <c r="E296" s="17" t="s">
        <v>465</v>
      </c>
      <c r="F296" s="17" t="s">
        <v>105</v>
      </c>
      <c r="G296" s="106"/>
      <c r="H296" s="144"/>
      <c r="I296" s="145"/>
      <c r="J296" s="145"/>
      <c r="K296" s="145"/>
      <c r="L296" s="145"/>
      <c r="M296" s="145"/>
      <c r="N296" s="145"/>
      <c r="O296" s="106">
        <f>G296</f>
        <v>0</v>
      </c>
    </row>
    <row r="297" spans="1:15" s="36" customFormat="1" ht="25.5">
      <c r="A297" s="18" t="s">
        <v>374</v>
      </c>
      <c r="B297" s="16">
        <v>763</v>
      </c>
      <c r="C297" s="17" t="s">
        <v>26</v>
      </c>
      <c r="D297" s="17" t="s">
        <v>91</v>
      </c>
      <c r="E297" s="17" t="s">
        <v>467</v>
      </c>
      <c r="F297" s="42"/>
      <c r="G297" s="106">
        <f>SUM(G298+G300+G303)</f>
        <v>9723858</v>
      </c>
      <c r="H297" s="146"/>
      <c r="I297" s="147"/>
      <c r="J297" s="147"/>
      <c r="K297" s="147"/>
      <c r="L297" s="147"/>
      <c r="M297" s="147"/>
      <c r="N297" s="147"/>
      <c r="O297" s="106">
        <f>SUM(O298+O300+O303)</f>
        <v>9723858</v>
      </c>
    </row>
    <row r="298" spans="1:15" ht="51">
      <c r="A298" s="18" t="s">
        <v>93</v>
      </c>
      <c r="B298" s="16">
        <v>763</v>
      </c>
      <c r="C298" s="17" t="s">
        <v>26</v>
      </c>
      <c r="D298" s="17" t="s">
        <v>91</v>
      </c>
      <c r="E298" s="17" t="s">
        <v>832</v>
      </c>
      <c r="F298" s="17" t="s">
        <v>96</v>
      </c>
      <c r="G298" s="106">
        <f>SUM(G299)</f>
        <v>8724044</v>
      </c>
      <c r="H298" s="144"/>
      <c r="I298" s="145"/>
      <c r="J298" s="145"/>
      <c r="K298" s="145"/>
      <c r="L298" s="145"/>
      <c r="M298" s="145"/>
      <c r="N298" s="145"/>
      <c r="O298" s="106">
        <f>SUM(O299)</f>
        <v>8724044</v>
      </c>
    </row>
    <row r="299" spans="1:15" ht="25.5">
      <c r="A299" s="18" t="s">
        <v>94</v>
      </c>
      <c r="B299" s="16">
        <v>763</v>
      </c>
      <c r="C299" s="17" t="s">
        <v>26</v>
      </c>
      <c r="D299" s="17" t="s">
        <v>91</v>
      </c>
      <c r="E299" s="17" t="s">
        <v>832</v>
      </c>
      <c r="F299" s="17" t="s">
        <v>97</v>
      </c>
      <c r="G299" s="106">
        <f>6669773+2014271+40000</f>
        <v>8724044</v>
      </c>
      <c r="H299" s="144"/>
      <c r="I299" s="145"/>
      <c r="J299" s="145"/>
      <c r="K299" s="145"/>
      <c r="L299" s="145"/>
      <c r="M299" s="145"/>
      <c r="N299" s="145"/>
      <c r="O299" s="106">
        <f>G299</f>
        <v>8724044</v>
      </c>
    </row>
    <row r="300" spans="1:15" ht="25.5">
      <c r="A300" s="18" t="s">
        <v>50</v>
      </c>
      <c r="B300" s="16">
        <v>763</v>
      </c>
      <c r="C300" s="17" t="s">
        <v>26</v>
      </c>
      <c r="D300" s="17" t="s">
        <v>91</v>
      </c>
      <c r="E300" s="17" t="s">
        <v>832</v>
      </c>
      <c r="F300" s="17" t="s">
        <v>51</v>
      </c>
      <c r="G300" s="106">
        <f>SUM(G301)</f>
        <v>990153</v>
      </c>
      <c r="H300" s="144"/>
      <c r="I300" s="145"/>
      <c r="J300" s="145"/>
      <c r="K300" s="145"/>
      <c r="L300" s="145"/>
      <c r="M300" s="145"/>
      <c r="N300" s="145"/>
      <c r="O300" s="106">
        <f>SUM(O301)</f>
        <v>990153</v>
      </c>
    </row>
    <row r="301" spans="1:15" ht="25.5">
      <c r="A301" s="18" t="s">
        <v>52</v>
      </c>
      <c r="B301" s="16">
        <v>763</v>
      </c>
      <c r="C301" s="17" t="s">
        <v>26</v>
      </c>
      <c r="D301" s="17" t="s">
        <v>91</v>
      </c>
      <c r="E301" s="17" t="s">
        <v>832</v>
      </c>
      <c r="F301" s="17" t="s">
        <v>53</v>
      </c>
      <c r="G301" s="106">
        <f>700000+269592+30222-9661</f>
        <v>990153</v>
      </c>
      <c r="H301" s="144"/>
      <c r="I301" s="145"/>
      <c r="J301" s="145"/>
      <c r="K301" s="145"/>
      <c r="L301" s="145"/>
      <c r="M301" s="145"/>
      <c r="N301" s="145"/>
      <c r="O301" s="106">
        <f>G301</f>
        <v>990153</v>
      </c>
    </row>
    <row r="302" spans="1:15" ht="19.5" customHeight="1">
      <c r="A302" s="34" t="s">
        <v>101</v>
      </c>
      <c r="B302" s="16">
        <v>763</v>
      </c>
      <c r="C302" s="17" t="s">
        <v>26</v>
      </c>
      <c r="D302" s="17" t="s">
        <v>91</v>
      </c>
      <c r="E302" s="17" t="s">
        <v>832</v>
      </c>
      <c r="F302" s="17" t="s">
        <v>102</v>
      </c>
      <c r="G302" s="106">
        <f>G303</f>
        <v>9661</v>
      </c>
      <c r="H302" s="144"/>
      <c r="I302" s="145"/>
      <c r="J302" s="145"/>
      <c r="K302" s="145"/>
      <c r="L302" s="145"/>
      <c r="M302" s="145"/>
      <c r="N302" s="145"/>
      <c r="O302" s="106">
        <f>O303</f>
        <v>9661</v>
      </c>
    </row>
    <row r="303" spans="1:15" ht="16.5" customHeight="1">
      <c r="A303" s="34" t="s">
        <v>343</v>
      </c>
      <c r="B303" s="16">
        <v>763</v>
      </c>
      <c r="C303" s="17" t="s">
        <v>26</v>
      </c>
      <c r="D303" s="17" t="s">
        <v>91</v>
      </c>
      <c r="E303" s="17" t="s">
        <v>832</v>
      </c>
      <c r="F303" s="17" t="s">
        <v>105</v>
      </c>
      <c r="G303" s="106">
        <f>9661</f>
        <v>9661</v>
      </c>
      <c r="H303" s="144"/>
      <c r="I303" s="145"/>
      <c r="J303" s="145"/>
      <c r="K303" s="145"/>
      <c r="L303" s="145"/>
      <c r="M303" s="145"/>
      <c r="N303" s="145"/>
      <c r="O303" s="106">
        <f>G303</f>
        <v>9661</v>
      </c>
    </row>
    <row r="304" spans="1:15" ht="18.75" hidden="1" customHeight="1">
      <c r="A304" s="43" t="s">
        <v>31</v>
      </c>
      <c r="B304" s="16">
        <v>763</v>
      </c>
      <c r="C304" s="17" t="s">
        <v>26</v>
      </c>
      <c r="D304" s="17" t="s">
        <v>32</v>
      </c>
      <c r="E304" s="17"/>
      <c r="F304" s="17"/>
      <c r="G304" s="106">
        <f>G305</f>
        <v>0</v>
      </c>
      <c r="H304" s="144"/>
      <c r="I304" s="145"/>
      <c r="J304" s="145"/>
      <c r="K304" s="145"/>
      <c r="L304" s="145"/>
      <c r="M304" s="145"/>
      <c r="N304" s="145"/>
      <c r="O304" s="106">
        <f>O305</f>
        <v>0</v>
      </c>
    </row>
    <row r="305" spans="1:15" ht="50.25" hidden="1" customHeight="1">
      <c r="A305" s="18" t="s">
        <v>830</v>
      </c>
      <c r="B305" s="16">
        <v>763</v>
      </c>
      <c r="C305" s="17" t="s">
        <v>26</v>
      </c>
      <c r="D305" s="17" t="s">
        <v>32</v>
      </c>
      <c r="E305" s="17" t="s">
        <v>460</v>
      </c>
      <c r="F305" s="17"/>
      <c r="G305" s="106">
        <f>G306</f>
        <v>0</v>
      </c>
      <c r="H305" s="144"/>
      <c r="I305" s="145"/>
      <c r="J305" s="145"/>
      <c r="K305" s="145"/>
      <c r="L305" s="145"/>
      <c r="M305" s="145"/>
      <c r="N305" s="145"/>
      <c r="O305" s="106">
        <f>O306</f>
        <v>0</v>
      </c>
    </row>
    <row r="306" spans="1:15" ht="21" hidden="1" customHeight="1">
      <c r="A306" s="18" t="s">
        <v>139</v>
      </c>
      <c r="B306" s="16">
        <v>763</v>
      </c>
      <c r="C306" s="17" t="s">
        <v>26</v>
      </c>
      <c r="D306" s="17" t="s">
        <v>32</v>
      </c>
      <c r="E306" s="17" t="s">
        <v>466</v>
      </c>
      <c r="F306" s="17"/>
      <c r="G306" s="106">
        <f>G307</f>
        <v>0</v>
      </c>
      <c r="H306" s="144"/>
      <c r="I306" s="145"/>
      <c r="J306" s="145"/>
      <c r="K306" s="145"/>
      <c r="L306" s="145"/>
      <c r="M306" s="145"/>
      <c r="N306" s="145"/>
      <c r="O306" s="106">
        <f>O307</f>
        <v>0</v>
      </c>
    </row>
    <row r="307" spans="1:15" ht="27.75" hidden="1" customHeight="1">
      <c r="A307" s="18" t="s">
        <v>50</v>
      </c>
      <c r="B307" s="16">
        <v>763</v>
      </c>
      <c r="C307" s="17" t="s">
        <v>26</v>
      </c>
      <c r="D307" s="17" t="s">
        <v>32</v>
      </c>
      <c r="E307" s="17" t="s">
        <v>466</v>
      </c>
      <c r="F307" s="17" t="s">
        <v>51</v>
      </c>
      <c r="G307" s="106">
        <f>G308</f>
        <v>0</v>
      </c>
      <c r="H307" s="144"/>
      <c r="I307" s="145"/>
      <c r="J307" s="145"/>
      <c r="K307" s="145"/>
      <c r="L307" s="145"/>
      <c r="M307" s="145"/>
      <c r="N307" s="145"/>
      <c r="O307" s="106">
        <f>O308</f>
        <v>0</v>
      </c>
    </row>
    <row r="308" spans="1:15" ht="28.5" hidden="1" customHeight="1">
      <c r="A308" s="18" t="s">
        <v>52</v>
      </c>
      <c r="B308" s="16">
        <v>763</v>
      </c>
      <c r="C308" s="17" t="s">
        <v>26</v>
      </c>
      <c r="D308" s="17" t="s">
        <v>32</v>
      </c>
      <c r="E308" s="17" t="s">
        <v>466</v>
      </c>
      <c r="F308" s="17" t="s">
        <v>53</v>
      </c>
      <c r="G308" s="106"/>
      <c r="H308" s="144"/>
      <c r="I308" s="145"/>
      <c r="J308" s="145"/>
      <c r="K308" s="145"/>
      <c r="L308" s="145"/>
      <c r="M308" s="145"/>
      <c r="N308" s="145"/>
      <c r="O308" s="106"/>
    </row>
    <row r="309" spans="1:15" hidden="1">
      <c r="A309" s="13" t="s">
        <v>140</v>
      </c>
      <c r="B309" s="8">
        <v>763</v>
      </c>
      <c r="C309" s="9" t="s">
        <v>91</v>
      </c>
      <c r="D309" s="9"/>
      <c r="E309" s="9"/>
      <c r="F309" s="9"/>
      <c r="G309" s="41">
        <f>SUM(G310)</f>
        <v>0</v>
      </c>
      <c r="H309" s="144"/>
      <c r="I309" s="145"/>
      <c r="J309" s="145"/>
      <c r="K309" s="145"/>
      <c r="L309" s="145"/>
      <c r="M309" s="145"/>
      <c r="N309" s="145"/>
      <c r="O309" s="41">
        <f>SUM(O310)</f>
        <v>0</v>
      </c>
    </row>
    <row r="310" spans="1:15" hidden="1">
      <c r="A310" s="18" t="s">
        <v>141</v>
      </c>
      <c r="B310" s="16">
        <v>763</v>
      </c>
      <c r="C310" s="17" t="s">
        <v>91</v>
      </c>
      <c r="D310" s="17" t="s">
        <v>142</v>
      </c>
      <c r="E310" s="17"/>
      <c r="F310" s="17"/>
      <c r="G310" s="106">
        <f>G311</f>
        <v>0</v>
      </c>
      <c r="H310" s="144"/>
      <c r="I310" s="145"/>
      <c r="J310" s="145"/>
      <c r="K310" s="145"/>
      <c r="L310" s="145"/>
      <c r="M310" s="145"/>
      <c r="N310" s="145"/>
      <c r="O310" s="106">
        <f>O311</f>
        <v>0</v>
      </c>
    </row>
    <row r="311" spans="1:15" ht="38.25" hidden="1">
      <c r="A311" s="18" t="s">
        <v>830</v>
      </c>
      <c r="B311" s="16">
        <v>763</v>
      </c>
      <c r="C311" s="17" t="s">
        <v>91</v>
      </c>
      <c r="D311" s="17" t="s">
        <v>142</v>
      </c>
      <c r="E311" s="17" t="s">
        <v>460</v>
      </c>
      <c r="F311" s="17"/>
      <c r="G311" s="106">
        <f>G312+G325</f>
        <v>0</v>
      </c>
      <c r="H311" s="144"/>
      <c r="I311" s="145"/>
      <c r="J311" s="145"/>
      <c r="K311" s="145"/>
      <c r="L311" s="145"/>
      <c r="M311" s="145"/>
      <c r="N311" s="145"/>
      <c r="O311" s="106">
        <f>O312+O325</f>
        <v>0</v>
      </c>
    </row>
    <row r="312" spans="1:15" ht="111" hidden="1" customHeight="1">
      <c r="A312" s="18" t="s">
        <v>594</v>
      </c>
      <c r="B312" s="16">
        <v>763</v>
      </c>
      <c r="C312" s="17" t="s">
        <v>91</v>
      </c>
      <c r="D312" s="17" t="s">
        <v>142</v>
      </c>
      <c r="E312" s="17" t="s">
        <v>469</v>
      </c>
      <c r="F312" s="17"/>
      <c r="G312" s="106">
        <f>SUM(G313)+G323</f>
        <v>0</v>
      </c>
      <c r="H312" s="144"/>
      <c r="I312" s="145"/>
      <c r="J312" s="145"/>
      <c r="K312" s="145"/>
      <c r="L312" s="145"/>
      <c r="M312" s="145"/>
      <c r="N312" s="145"/>
      <c r="O312" s="106">
        <f>SUM(O313)+O323</f>
        <v>0</v>
      </c>
    </row>
    <row r="313" spans="1:15" ht="25.5" hidden="1">
      <c r="A313" s="18" t="s">
        <v>50</v>
      </c>
      <c r="B313" s="16">
        <v>763</v>
      </c>
      <c r="C313" s="17" t="s">
        <v>91</v>
      </c>
      <c r="D313" s="17" t="s">
        <v>142</v>
      </c>
      <c r="E313" s="17" t="s">
        <v>469</v>
      </c>
      <c r="F313" s="17" t="s">
        <v>51</v>
      </c>
      <c r="G313" s="106">
        <f>SUM(G314)</f>
        <v>0</v>
      </c>
      <c r="H313" s="144"/>
      <c r="I313" s="145"/>
      <c r="J313" s="145"/>
      <c r="K313" s="145"/>
      <c r="L313" s="145"/>
      <c r="M313" s="145"/>
      <c r="N313" s="145"/>
      <c r="O313" s="106">
        <f>SUM(O314)</f>
        <v>0</v>
      </c>
    </row>
    <row r="314" spans="1:15" ht="25.5" hidden="1" customHeight="1">
      <c r="A314" s="18" t="s">
        <v>52</v>
      </c>
      <c r="B314" s="16">
        <v>763</v>
      </c>
      <c r="C314" s="17" t="s">
        <v>91</v>
      </c>
      <c r="D314" s="17" t="s">
        <v>142</v>
      </c>
      <c r="E314" s="17" t="s">
        <v>469</v>
      </c>
      <c r="F314" s="17" t="s">
        <v>53</v>
      </c>
      <c r="G314" s="106"/>
      <c r="H314" s="144"/>
      <c r="I314" s="145"/>
      <c r="J314" s="145"/>
      <c r="K314" s="145"/>
      <c r="L314" s="145"/>
      <c r="M314" s="145"/>
      <c r="N314" s="145"/>
      <c r="O314" s="106"/>
    </row>
    <row r="315" spans="1:15" ht="25.5" hidden="1" customHeight="1">
      <c r="A315" s="18"/>
      <c r="B315" s="16"/>
      <c r="C315" s="17"/>
      <c r="D315" s="17"/>
      <c r="E315" s="17" t="s">
        <v>469</v>
      </c>
      <c r="F315" s="17"/>
      <c r="G315" s="106"/>
      <c r="H315" s="144"/>
      <c r="I315" s="145"/>
      <c r="J315" s="145"/>
      <c r="K315" s="145"/>
      <c r="L315" s="145"/>
      <c r="M315" s="145"/>
      <c r="N315" s="145"/>
      <c r="O315" s="106"/>
    </row>
    <row r="316" spans="1:15" ht="25.5" hidden="1" customHeight="1">
      <c r="A316" s="18"/>
      <c r="B316" s="16"/>
      <c r="C316" s="17"/>
      <c r="D316" s="17"/>
      <c r="E316" s="17" t="s">
        <v>469</v>
      </c>
      <c r="F316" s="17"/>
      <c r="G316" s="106"/>
      <c r="H316" s="144"/>
      <c r="I316" s="145"/>
      <c r="J316" s="145"/>
      <c r="K316" s="145"/>
      <c r="L316" s="145"/>
      <c r="M316" s="145"/>
      <c r="N316" s="145"/>
      <c r="O316" s="106"/>
    </row>
    <row r="317" spans="1:15" ht="25.5" hidden="1" customHeight="1">
      <c r="A317" s="18"/>
      <c r="B317" s="16"/>
      <c r="C317" s="17"/>
      <c r="D317" s="17"/>
      <c r="E317" s="17" t="s">
        <v>469</v>
      </c>
      <c r="F317" s="17"/>
      <c r="G317" s="106"/>
      <c r="H317" s="144"/>
      <c r="I317" s="145"/>
      <c r="J317" s="145"/>
      <c r="K317" s="145"/>
      <c r="L317" s="145"/>
      <c r="M317" s="145"/>
      <c r="N317" s="145"/>
      <c r="O317" s="106"/>
    </row>
    <row r="318" spans="1:15" ht="25.5" hidden="1" customHeight="1">
      <c r="A318" s="18"/>
      <c r="B318" s="16"/>
      <c r="C318" s="17"/>
      <c r="D318" s="17"/>
      <c r="E318" s="17" t="s">
        <v>469</v>
      </c>
      <c r="F318" s="17"/>
      <c r="G318" s="106"/>
      <c r="H318" s="144"/>
      <c r="I318" s="145"/>
      <c r="J318" s="145"/>
      <c r="K318" s="145"/>
      <c r="L318" s="145"/>
      <c r="M318" s="145"/>
      <c r="N318" s="145"/>
      <c r="O318" s="106"/>
    </row>
    <row r="319" spans="1:15" ht="25.5" hidden="1" customHeight="1">
      <c r="A319" s="18"/>
      <c r="B319" s="16"/>
      <c r="C319" s="17"/>
      <c r="D319" s="17"/>
      <c r="E319" s="17" t="s">
        <v>469</v>
      </c>
      <c r="F319" s="17"/>
      <c r="G319" s="106"/>
      <c r="H319" s="144"/>
      <c r="I319" s="145"/>
      <c r="J319" s="145"/>
      <c r="K319" s="145"/>
      <c r="L319" s="145"/>
      <c r="M319" s="145"/>
      <c r="N319" s="145"/>
      <c r="O319" s="106"/>
    </row>
    <row r="320" spans="1:15" ht="25.5" hidden="1" customHeight="1">
      <c r="A320" s="18"/>
      <c r="B320" s="16"/>
      <c r="C320" s="17"/>
      <c r="D320" s="17"/>
      <c r="E320" s="17" t="s">
        <v>469</v>
      </c>
      <c r="F320" s="17"/>
      <c r="G320" s="106"/>
      <c r="H320" s="144"/>
      <c r="I320" s="145"/>
      <c r="J320" s="145"/>
      <c r="K320" s="145"/>
      <c r="L320" s="145"/>
      <c r="M320" s="145"/>
      <c r="N320" s="145"/>
      <c r="O320" s="106"/>
    </row>
    <row r="321" spans="1:15" ht="25.5" hidden="1" customHeight="1">
      <c r="A321" s="18"/>
      <c r="B321" s="16"/>
      <c r="C321" s="17"/>
      <c r="D321" s="17"/>
      <c r="E321" s="17" t="s">
        <v>469</v>
      </c>
      <c r="F321" s="17"/>
      <c r="G321" s="106"/>
      <c r="H321" s="144"/>
      <c r="I321" s="145"/>
      <c r="J321" s="145"/>
      <c r="K321" s="145"/>
      <c r="L321" s="145"/>
      <c r="M321" s="145"/>
      <c r="N321" s="145"/>
      <c r="O321" s="106"/>
    </row>
    <row r="322" spans="1:15" ht="25.5" hidden="1">
      <c r="A322" s="34" t="s">
        <v>92</v>
      </c>
      <c r="B322" s="16">
        <v>763</v>
      </c>
      <c r="C322" s="17" t="s">
        <v>91</v>
      </c>
      <c r="D322" s="17" t="s">
        <v>142</v>
      </c>
      <c r="E322" s="17" t="s">
        <v>469</v>
      </c>
      <c r="F322" s="17" t="s">
        <v>54</v>
      </c>
      <c r="G322" s="106"/>
      <c r="H322" s="144"/>
      <c r="I322" s="145"/>
      <c r="J322" s="145"/>
      <c r="K322" s="145"/>
      <c r="L322" s="145"/>
      <c r="M322" s="145"/>
      <c r="N322" s="145"/>
      <c r="O322" s="106"/>
    </row>
    <row r="323" spans="1:15" ht="25.5" hidden="1" customHeight="1">
      <c r="A323" s="34" t="s">
        <v>101</v>
      </c>
      <c r="B323" s="16">
        <v>763</v>
      </c>
      <c r="C323" s="17" t="s">
        <v>91</v>
      </c>
      <c r="D323" s="17" t="s">
        <v>142</v>
      </c>
      <c r="E323" s="17" t="s">
        <v>469</v>
      </c>
      <c r="F323" s="17" t="s">
        <v>102</v>
      </c>
      <c r="G323" s="106">
        <f>G324</f>
        <v>0</v>
      </c>
      <c r="H323" s="144"/>
      <c r="I323" s="145"/>
      <c r="J323" s="145"/>
      <c r="K323" s="145"/>
      <c r="L323" s="145"/>
      <c r="M323" s="145"/>
      <c r="N323" s="145"/>
      <c r="O323" s="106">
        <f>O324</f>
        <v>0</v>
      </c>
    </row>
    <row r="324" spans="1:15" ht="25.5" hidden="1" customHeight="1">
      <c r="A324" s="34" t="s">
        <v>343</v>
      </c>
      <c r="B324" s="16">
        <v>763</v>
      </c>
      <c r="C324" s="17" t="s">
        <v>91</v>
      </c>
      <c r="D324" s="17" t="s">
        <v>142</v>
      </c>
      <c r="E324" s="17" t="s">
        <v>469</v>
      </c>
      <c r="F324" s="17" t="s">
        <v>105</v>
      </c>
      <c r="G324" s="106"/>
      <c r="H324" s="144"/>
      <c r="I324" s="145"/>
      <c r="J324" s="145"/>
      <c r="K324" s="145"/>
      <c r="L324" s="145"/>
      <c r="M324" s="145"/>
      <c r="N324" s="145"/>
      <c r="O324" s="106"/>
    </row>
    <row r="325" spans="1:15" ht="122.25" hidden="1" customHeight="1">
      <c r="A325" s="34" t="s">
        <v>585</v>
      </c>
      <c r="B325" s="16">
        <v>763</v>
      </c>
      <c r="C325" s="17" t="s">
        <v>91</v>
      </c>
      <c r="D325" s="17" t="s">
        <v>142</v>
      </c>
      <c r="E325" s="17" t="s">
        <v>470</v>
      </c>
      <c r="F325" s="17"/>
      <c r="G325" s="106">
        <f>G326+G328</f>
        <v>0</v>
      </c>
      <c r="H325" s="144"/>
      <c r="I325" s="145"/>
      <c r="J325" s="145"/>
      <c r="K325" s="145"/>
      <c r="L325" s="145"/>
      <c r="M325" s="145"/>
      <c r="N325" s="145"/>
      <c r="O325" s="106">
        <f>O326+O328</f>
        <v>0</v>
      </c>
    </row>
    <row r="326" spans="1:15" ht="25.5" hidden="1">
      <c r="A326" s="18" t="s">
        <v>50</v>
      </c>
      <c r="B326" s="16">
        <v>763</v>
      </c>
      <c r="C326" s="17" t="s">
        <v>91</v>
      </c>
      <c r="D326" s="17" t="s">
        <v>142</v>
      </c>
      <c r="E326" s="17" t="s">
        <v>470</v>
      </c>
      <c r="F326" s="17" t="s">
        <v>51</v>
      </c>
      <c r="G326" s="106">
        <f>SUM(G327)</f>
        <v>0</v>
      </c>
      <c r="H326" s="144"/>
      <c r="I326" s="145"/>
      <c r="J326" s="145"/>
      <c r="K326" s="145"/>
      <c r="L326" s="145"/>
      <c r="M326" s="145"/>
      <c r="N326" s="145"/>
      <c r="O326" s="106">
        <f>SUM(O327)</f>
        <v>0</v>
      </c>
    </row>
    <row r="327" spans="1:15" ht="25.5" hidden="1" customHeight="1">
      <c r="A327" s="18" t="s">
        <v>52</v>
      </c>
      <c r="B327" s="16">
        <v>763</v>
      </c>
      <c r="C327" s="17" t="s">
        <v>91</v>
      </c>
      <c r="D327" s="17" t="s">
        <v>142</v>
      </c>
      <c r="E327" s="17" t="s">
        <v>470</v>
      </c>
      <c r="F327" s="17" t="s">
        <v>53</v>
      </c>
      <c r="G327" s="106"/>
      <c r="H327" s="144"/>
      <c r="I327" s="145"/>
      <c r="J327" s="145"/>
      <c r="K327" s="145"/>
      <c r="L327" s="145"/>
      <c r="M327" s="145"/>
      <c r="N327" s="145"/>
      <c r="O327" s="106"/>
    </row>
    <row r="328" spans="1:15" ht="25.5" hidden="1" customHeight="1">
      <c r="A328" s="34" t="s">
        <v>101</v>
      </c>
      <c r="B328" s="16">
        <v>763</v>
      </c>
      <c r="C328" s="17" t="s">
        <v>91</v>
      </c>
      <c r="D328" s="17" t="s">
        <v>142</v>
      </c>
      <c r="E328" s="17" t="s">
        <v>470</v>
      </c>
      <c r="F328" s="17" t="s">
        <v>102</v>
      </c>
      <c r="G328" s="106">
        <f>G329</f>
        <v>0</v>
      </c>
      <c r="H328" s="144"/>
      <c r="I328" s="145"/>
      <c r="J328" s="145"/>
      <c r="K328" s="145"/>
      <c r="L328" s="145"/>
      <c r="M328" s="145"/>
      <c r="N328" s="145"/>
      <c r="O328" s="106">
        <f>O329</f>
        <v>0</v>
      </c>
    </row>
    <row r="329" spans="1:15" ht="25.5" hidden="1" customHeight="1">
      <c r="A329" s="34" t="s">
        <v>682</v>
      </c>
      <c r="B329" s="16">
        <v>763</v>
      </c>
      <c r="C329" s="17" t="s">
        <v>91</v>
      </c>
      <c r="D329" s="17" t="s">
        <v>142</v>
      </c>
      <c r="E329" s="17" t="s">
        <v>470</v>
      </c>
      <c r="F329" s="17" t="s">
        <v>681</v>
      </c>
      <c r="G329" s="106"/>
      <c r="H329" s="144"/>
      <c r="I329" s="145"/>
      <c r="J329" s="145"/>
      <c r="K329" s="145"/>
      <c r="L329" s="145"/>
      <c r="M329" s="145"/>
      <c r="N329" s="145"/>
      <c r="O329" s="106"/>
    </row>
    <row r="330" spans="1:15" s="25" customFormat="1">
      <c r="A330" s="53" t="s">
        <v>119</v>
      </c>
      <c r="B330" s="22"/>
      <c r="C330" s="23"/>
      <c r="D330" s="23"/>
      <c r="E330" s="23"/>
      <c r="F330" s="23"/>
      <c r="G330" s="14">
        <f>G287+G309</f>
        <v>9723858</v>
      </c>
      <c r="H330" s="150"/>
      <c r="I330" s="78"/>
      <c r="J330" s="78"/>
      <c r="K330" s="78"/>
      <c r="L330" s="78"/>
      <c r="M330" s="78"/>
      <c r="N330" s="78"/>
      <c r="O330" s="14">
        <f>O287+O309</f>
        <v>9723858</v>
      </c>
    </row>
    <row r="331" spans="1:15" s="75" customFormat="1" ht="34.5" customHeight="1">
      <c r="A331" s="72" t="s">
        <v>143</v>
      </c>
      <c r="B331" s="73"/>
      <c r="C331" s="73"/>
      <c r="D331" s="73"/>
      <c r="E331" s="73"/>
      <c r="F331" s="73"/>
      <c r="G331" s="109"/>
      <c r="H331" s="166"/>
      <c r="I331" s="167"/>
      <c r="J331" s="167"/>
      <c r="K331" s="167"/>
      <c r="L331" s="167"/>
      <c r="M331" s="167"/>
      <c r="N331" s="167"/>
      <c r="O331" s="109"/>
    </row>
    <row r="332" spans="1:15">
      <c r="A332" s="13" t="s">
        <v>34</v>
      </c>
      <c r="B332" s="8">
        <v>774</v>
      </c>
      <c r="C332" s="9" t="s">
        <v>35</v>
      </c>
      <c r="D332" s="9"/>
      <c r="E332" s="9"/>
      <c r="F332" s="9"/>
      <c r="G332" s="41">
        <f>G333+G377+G479+G497+G449</f>
        <v>890245492</v>
      </c>
      <c r="H332" s="144"/>
      <c r="I332" s="144"/>
      <c r="J332" s="145"/>
      <c r="K332" s="145"/>
      <c r="L332" s="145"/>
      <c r="M332" s="145"/>
      <c r="N332" s="145"/>
      <c r="O332" s="41">
        <f>O333+O377+O479+O497+O449</f>
        <v>913699716</v>
      </c>
    </row>
    <row r="333" spans="1:15">
      <c r="A333" s="18" t="s">
        <v>144</v>
      </c>
      <c r="B333" s="16">
        <v>774</v>
      </c>
      <c r="C333" s="17" t="s">
        <v>35</v>
      </c>
      <c r="D333" s="17" t="s">
        <v>26</v>
      </c>
      <c r="E333" s="17"/>
      <c r="F333" s="17"/>
      <c r="G333" s="106">
        <f>G334+G373</f>
        <v>303701247</v>
      </c>
      <c r="H333" s="144"/>
      <c r="I333" s="145"/>
      <c r="J333" s="145"/>
      <c r="K333" s="145"/>
      <c r="L333" s="145"/>
      <c r="M333" s="145"/>
      <c r="N333" s="145"/>
      <c r="O333" s="106">
        <f>O334+O373</f>
        <v>310316618</v>
      </c>
    </row>
    <row r="334" spans="1:15" s="20" customFormat="1" ht="25.5">
      <c r="A334" s="37" t="s">
        <v>816</v>
      </c>
      <c r="B334" s="16">
        <v>774</v>
      </c>
      <c r="C334" s="17" t="s">
        <v>35</v>
      </c>
      <c r="D334" s="17" t="s">
        <v>26</v>
      </c>
      <c r="E334" s="17" t="s">
        <v>437</v>
      </c>
      <c r="F334" s="17"/>
      <c r="G334" s="106">
        <f t="shared" ref="G334:N334" si="4">G335+G338+G341+G345+G353+G350</f>
        <v>303641247</v>
      </c>
      <c r="H334" s="106">
        <f t="shared" si="4"/>
        <v>0</v>
      </c>
      <c r="I334" s="106">
        <f t="shared" si="4"/>
        <v>0</v>
      </c>
      <c r="J334" s="106">
        <f t="shared" si="4"/>
        <v>0</v>
      </c>
      <c r="K334" s="106">
        <f t="shared" si="4"/>
        <v>0</v>
      </c>
      <c r="L334" s="106">
        <f t="shared" si="4"/>
        <v>0</v>
      </c>
      <c r="M334" s="106">
        <f t="shared" si="4"/>
        <v>0</v>
      </c>
      <c r="N334" s="106">
        <f t="shared" si="4"/>
        <v>0</v>
      </c>
      <c r="O334" s="106">
        <f>O335+O338+O341+O345+O353+O350</f>
        <v>310256618</v>
      </c>
    </row>
    <row r="335" spans="1:15" ht="25.5" hidden="1">
      <c r="A335" s="18" t="s">
        <v>405</v>
      </c>
      <c r="B335" s="16">
        <v>774</v>
      </c>
      <c r="C335" s="17" t="s">
        <v>35</v>
      </c>
      <c r="D335" s="17" t="s">
        <v>26</v>
      </c>
      <c r="E335" s="17" t="s">
        <v>273</v>
      </c>
      <c r="F335" s="17"/>
      <c r="G335" s="106">
        <f>G336</f>
        <v>0</v>
      </c>
      <c r="H335" s="144"/>
      <c r="I335" s="145"/>
      <c r="J335" s="145"/>
      <c r="K335" s="145"/>
      <c r="L335" s="145"/>
      <c r="M335" s="145"/>
      <c r="N335" s="145"/>
      <c r="O335" s="106">
        <f>O336</f>
        <v>0</v>
      </c>
    </row>
    <row r="336" spans="1:15" ht="25.5" hidden="1">
      <c r="A336" s="18" t="s">
        <v>40</v>
      </c>
      <c r="B336" s="16">
        <v>774</v>
      </c>
      <c r="C336" s="17" t="s">
        <v>35</v>
      </c>
      <c r="D336" s="17" t="s">
        <v>26</v>
      </c>
      <c r="E336" s="17" t="s">
        <v>273</v>
      </c>
      <c r="F336" s="17" t="s">
        <v>41</v>
      </c>
      <c r="G336" s="106">
        <f>G337</f>
        <v>0</v>
      </c>
      <c r="H336" s="144"/>
      <c r="I336" s="145"/>
      <c r="J336" s="145"/>
      <c r="K336" s="145"/>
      <c r="L336" s="145"/>
      <c r="M336" s="145"/>
      <c r="N336" s="145"/>
      <c r="O336" s="106">
        <f>O337</f>
        <v>0</v>
      </c>
    </row>
    <row r="337" spans="1:15" hidden="1">
      <c r="A337" s="18" t="s">
        <v>42</v>
      </c>
      <c r="B337" s="16">
        <v>774</v>
      </c>
      <c r="C337" s="17" t="s">
        <v>35</v>
      </c>
      <c r="D337" s="17" t="s">
        <v>26</v>
      </c>
      <c r="E337" s="17" t="s">
        <v>273</v>
      </c>
      <c r="F337" s="17" t="s">
        <v>43</v>
      </c>
      <c r="G337" s="106"/>
      <c r="H337" s="144"/>
      <c r="I337" s="145"/>
      <c r="J337" s="145"/>
      <c r="K337" s="145"/>
      <c r="L337" s="145"/>
      <c r="M337" s="145"/>
      <c r="N337" s="145"/>
      <c r="O337" s="106"/>
    </row>
    <row r="338" spans="1:15" ht="50.25" customHeight="1">
      <c r="A338" s="18" t="s">
        <v>7</v>
      </c>
      <c r="B338" s="17" t="s">
        <v>158</v>
      </c>
      <c r="C338" s="17" t="s">
        <v>35</v>
      </c>
      <c r="D338" s="17" t="s">
        <v>26</v>
      </c>
      <c r="E338" s="17" t="s">
        <v>295</v>
      </c>
      <c r="F338" s="17"/>
      <c r="G338" s="106">
        <f>G339</f>
        <v>17702640</v>
      </c>
      <c r="H338" s="144"/>
      <c r="I338" s="145"/>
      <c r="J338" s="145"/>
      <c r="K338" s="145"/>
      <c r="L338" s="145"/>
      <c r="M338" s="145"/>
      <c r="N338" s="145"/>
      <c r="O338" s="106">
        <f>O339</f>
        <v>17702640</v>
      </c>
    </row>
    <row r="339" spans="1:15" s="20" customFormat="1" ht="25.5">
      <c r="A339" s="18" t="s">
        <v>40</v>
      </c>
      <c r="B339" s="17" t="s">
        <v>158</v>
      </c>
      <c r="C339" s="17" t="s">
        <v>35</v>
      </c>
      <c r="D339" s="17" t="s">
        <v>26</v>
      </c>
      <c r="E339" s="17" t="s">
        <v>295</v>
      </c>
      <c r="F339" s="17" t="s">
        <v>41</v>
      </c>
      <c r="G339" s="106">
        <f>G340</f>
        <v>17702640</v>
      </c>
      <c r="H339" s="153"/>
      <c r="I339" s="154"/>
      <c r="J339" s="154"/>
      <c r="K339" s="154"/>
      <c r="L339" s="154"/>
      <c r="M339" s="154"/>
      <c r="N339" s="154"/>
      <c r="O339" s="106">
        <f>O340</f>
        <v>17702640</v>
      </c>
    </row>
    <row r="340" spans="1:15" s="20" customFormat="1">
      <c r="A340" s="18" t="s">
        <v>42</v>
      </c>
      <c r="B340" s="17" t="s">
        <v>158</v>
      </c>
      <c r="C340" s="17" t="s">
        <v>35</v>
      </c>
      <c r="D340" s="17" t="s">
        <v>26</v>
      </c>
      <c r="E340" s="17" t="s">
        <v>295</v>
      </c>
      <c r="F340" s="17" t="s">
        <v>43</v>
      </c>
      <c r="G340" s="106">
        <v>17702640</v>
      </c>
      <c r="H340" s="153"/>
      <c r="I340" s="154"/>
      <c r="J340" s="154"/>
      <c r="K340" s="154"/>
      <c r="L340" s="154"/>
      <c r="M340" s="154"/>
      <c r="N340" s="154"/>
      <c r="O340" s="106">
        <v>17702640</v>
      </c>
    </row>
    <row r="341" spans="1:15" s="20" customFormat="1" ht="15" customHeight="1">
      <c r="A341" s="18" t="s">
        <v>155</v>
      </c>
      <c r="B341" s="16">
        <v>774</v>
      </c>
      <c r="C341" s="17" t="s">
        <v>35</v>
      </c>
      <c r="D341" s="17" t="s">
        <v>26</v>
      </c>
      <c r="E341" s="17" t="s">
        <v>294</v>
      </c>
      <c r="F341" s="17"/>
      <c r="G341" s="106">
        <f>G342</f>
        <v>189129840</v>
      </c>
      <c r="H341" s="153"/>
      <c r="I341" s="154"/>
      <c r="J341" s="154"/>
      <c r="K341" s="154"/>
      <c r="L341" s="154"/>
      <c r="M341" s="154"/>
      <c r="N341" s="154"/>
      <c r="O341" s="106">
        <f>O342</f>
        <v>195519211</v>
      </c>
    </row>
    <row r="342" spans="1:15" s="20" customFormat="1" ht="25.5">
      <c r="A342" s="18" t="s">
        <v>40</v>
      </c>
      <c r="B342" s="16">
        <v>774</v>
      </c>
      <c r="C342" s="17" t="s">
        <v>35</v>
      </c>
      <c r="D342" s="17" t="s">
        <v>26</v>
      </c>
      <c r="E342" s="17" t="s">
        <v>294</v>
      </c>
      <c r="F342" s="17" t="s">
        <v>41</v>
      </c>
      <c r="G342" s="106">
        <f>G343</f>
        <v>189129840</v>
      </c>
      <c r="H342" s="153"/>
      <c r="I342" s="154"/>
      <c r="J342" s="154"/>
      <c r="K342" s="154"/>
      <c r="L342" s="154"/>
      <c r="M342" s="154"/>
      <c r="N342" s="154"/>
      <c r="O342" s="106">
        <f>O343</f>
        <v>195519211</v>
      </c>
    </row>
    <row r="343" spans="1:15" s="20" customFormat="1">
      <c r="A343" s="18" t="s">
        <v>42</v>
      </c>
      <c r="B343" s="16">
        <v>774</v>
      </c>
      <c r="C343" s="17" t="s">
        <v>35</v>
      </c>
      <c r="D343" s="17" t="s">
        <v>26</v>
      </c>
      <c r="E343" s="17" t="s">
        <v>294</v>
      </c>
      <c r="F343" s="17" t="s">
        <v>43</v>
      </c>
      <c r="G343" s="106">
        <v>189129840</v>
      </c>
      <c r="H343" s="153"/>
      <c r="I343" s="154"/>
      <c r="J343" s="154"/>
      <c r="K343" s="154"/>
      <c r="L343" s="154"/>
      <c r="M343" s="154"/>
      <c r="N343" s="154"/>
      <c r="O343" s="106">
        <v>195519211</v>
      </c>
    </row>
    <row r="344" spans="1:15" s="20" customFormat="1" ht="51" hidden="1">
      <c r="A344" s="18" t="s">
        <v>44</v>
      </c>
      <c r="B344" s="16">
        <v>774</v>
      </c>
      <c r="C344" s="17" t="s">
        <v>35</v>
      </c>
      <c r="D344" s="17" t="s">
        <v>26</v>
      </c>
      <c r="E344" s="17" t="s">
        <v>474</v>
      </c>
      <c r="F344" s="17" t="s">
        <v>156</v>
      </c>
      <c r="G344" s="106"/>
      <c r="H344" s="153"/>
      <c r="I344" s="153"/>
      <c r="J344" s="154"/>
      <c r="K344" s="154"/>
      <c r="L344" s="154"/>
      <c r="M344" s="154"/>
      <c r="N344" s="154"/>
      <c r="O344" s="106"/>
    </row>
    <row r="345" spans="1:15" s="20" customFormat="1" ht="25.5">
      <c r="A345" s="18" t="s">
        <v>157</v>
      </c>
      <c r="B345" s="16">
        <v>774</v>
      </c>
      <c r="C345" s="17" t="s">
        <v>35</v>
      </c>
      <c r="D345" s="17" t="s">
        <v>26</v>
      </c>
      <c r="E345" s="17" t="s">
        <v>475</v>
      </c>
      <c r="F345" s="17"/>
      <c r="G345" s="106">
        <f>G346</f>
        <v>94079167</v>
      </c>
      <c r="H345" s="153"/>
      <c r="I345" s="154"/>
      <c r="J345" s="154"/>
      <c r="K345" s="154"/>
      <c r="L345" s="154"/>
      <c r="M345" s="154"/>
      <c r="N345" s="154"/>
      <c r="O345" s="106">
        <f>O346</f>
        <v>95005167</v>
      </c>
    </row>
    <row r="346" spans="1:15" s="20" customFormat="1" ht="25.5">
      <c r="A346" s="18" t="s">
        <v>40</v>
      </c>
      <c r="B346" s="16">
        <v>774</v>
      </c>
      <c r="C346" s="17" t="s">
        <v>35</v>
      </c>
      <c r="D346" s="17" t="s">
        <v>26</v>
      </c>
      <c r="E346" s="17" t="s">
        <v>475</v>
      </c>
      <c r="F346" s="17" t="s">
        <v>41</v>
      </c>
      <c r="G346" s="106">
        <f>G347</f>
        <v>94079167</v>
      </c>
      <c r="H346" s="153"/>
      <c r="I346" s="153"/>
      <c r="J346" s="154"/>
      <c r="K346" s="154"/>
      <c r="L346" s="154"/>
      <c r="M346" s="154"/>
      <c r="N346" s="154"/>
      <c r="O346" s="106">
        <f>O347</f>
        <v>95005167</v>
      </c>
    </row>
    <row r="347" spans="1:15" s="20" customFormat="1">
      <c r="A347" s="18" t="s">
        <v>42</v>
      </c>
      <c r="B347" s="16">
        <v>774</v>
      </c>
      <c r="C347" s="17" t="s">
        <v>35</v>
      </c>
      <c r="D347" s="17" t="s">
        <v>26</v>
      </c>
      <c r="E347" s="17" t="s">
        <v>475</v>
      </c>
      <c r="F347" s="17" t="s">
        <v>43</v>
      </c>
      <c r="G347" s="106">
        <f>93282167+797000</f>
        <v>94079167</v>
      </c>
      <c r="H347" s="153"/>
      <c r="I347" s="154"/>
      <c r="J347" s="154"/>
      <c r="K347" s="154"/>
      <c r="L347" s="154"/>
      <c r="M347" s="154"/>
      <c r="N347" s="154"/>
      <c r="O347" s="106">
        <f>G347+926000</f>
        <v>95005167</v>
      </c>
    </row>
    <row r="348" spans="1:15" s="20" customFormat="1" ht="51" hidden="1">
      <c r="A348" s="18" t="s">
        <v>44</v>
      </c>
      <c r="B348" s="16">
        <v>774</v>
      </c>
      <c r="C348" s="17" t="s">
        <v>35</v>
      </c>
      <c r="D348" s="17" t="s">
        <v>26</v>
      </c>
      <c r="E348" s="17" t="s">
        <v>475</v>
      </c>
      <c r="F348" s="17" t="s">
        <v>156</v>
      </c>
      <c r="G348" s="106"/>
      <c r="H348" s="153"/>
      <c r="I348" s="154"/>
      <c r="J348" s="154"/>
      <c r="K348" s="154"/>
      <c r="L348" s="154"/>
      <c r="M348" s="154"/>
      <c r="N348" s="154"/>
      <c r="O348" s="106"/>
    </row>
    <row r="349" spans="1:15" s="5" customFormat="1" hidden="1">
      <c r="A349" s="18" t="s">
        <v>45</v>
      </c>
      <c r="B349" s="16">
        <v>774</v>
      </c>
      <c r="C349" s="17" t="s">
        <v>35</v>
      </c>
      <c r="D349" s="17" t="s">
        <v>26</v>
      </c>
      <c r="E349" s="17" t="s">
        <v>475</v>
      </c>
      <c r="F349" s="17" t="s">
        <v>89</v>
      </c>
      <c r="G349" s="106"/>
      <c r="H349" s="138"/>
      <c r="I349" s="139"/>
      <c r="J349" s="139"/>
      <c r="K349" s="139"/>
      <c r="L349" s="139"/>
      <c r="M349" s="139"/>
      <c r="N349" s="139"/>
      <c r="O349" s="106"/>
    </row>
    <row r="350" spans="1:15" ht="25.5" hidden="1">
      <c r="A350" s="18" t="s">
        <v>277</v>
      </c>
      <c r="B350" s="16">
        <v>757</v>
      </c>
      <c r="C350" s="17" t="s">
        <v>35</v>
      </c>
      <c r="D350" s="17" t="s">
        <v>26</v>
      </c>
      <c r="E350" s="17" t="s">
        <v>281</v>
      </c>
      <c r="F350" s="17"/>
      <c r="G350" s="106">
        <f>G351</f>
        <v>0</v>
      </c>
      <c r="H350" s="144"/>
      <c r="I350" s="145"/>
      <c r="J350" s="145"/>
      <c r="K350" s="145"/>
      <c r="L350" s="145"/>
      <c r="M350" s="145"/>
      <c r="N350" s="145"/>
      <c r="O350" s="106">
        <f>O351</f>
        <v>0</v>
      </c>
    </row>
    <row r="351" spans="1:15" ht="25.5" hidden="1">
      <c r="A351" s="18" t="s">
        <v>40</v>
      </c>
      <c r="B351" s="16">
        <v>757</v>
      </c>
      <c r="C351" s="17" t="s">
        <v>35</v>
      </c>
      <c r="D351" s="17" t="s">
        <v>26</v>
      </c>
      <c r="E351" s="17" t="s">
        <v>281</v>
      </c>
      <c r="F351" s="17" t="s">
        <v>41</v>
      </c>
      <c r="G351" s="106">
        <f>G352</f>
        <v>0</v>
      </c>
      <c r="H351" s="144"/>
      <c r="I351" s="145"/>
      <c r="J351" s="145"/>
      <c r="K351" s="145"/>
      <c r="L351" s="145"/>
      <c r="M351" s="145"/>
      <c r="N351" s="145"/>
      <c r="O351" s="106">
        <f>O352</f>
        <v>0</v>
      </c>
    </row>
    <row r="352" spans="1:15" ht="19.5" hidden="1" customHeight="1">
      <c r="A352" s="18" t="s">
        <v>42</v>
      </c>
      <c r="B352" s="16">
        <v>757</v>
      </c>
      <c r="C352" s="17" t="s">
        <v>35</v>
      </c>
      <c r="D352" s="17" t="s">
        <v>26</v>
      </c>
      <c r="E352" s="17" t="s">
        <v>281</v>
      </c>
      <c r="F352" s="17" t="s">
        <v>43</v>
      </c>
      <c r="G352" s="106"/>
      <c r="H352" s="144"/>
      <c r="I352" s="145"/>
      <c r="J352" s="145"/>
      <c r="K352" s="145"/>
      <c r="L352" s="145"/>
      <c r="M352" s="145"/>
      <c r="N352" s="145"/>
      <c r="O352" s="106"/>
    </row>
    <row r="353" spans="1:15" s="5" customFormat="1" ht="25.5">
      <c r="A353" s="18" t="s">
        <v>0</v>
      </c>
      <c r="B353" s="16">
        <v>774</v>
      </c>
      <c r="C353" s="17" t="s">
        <v>35</v>
      </c>
      <c r="D353" s="17" t="s">
        <v>26</v>
      </c>
      <c r="E353" s="17" t="s">
        <v>476</v>
      </c>
      <c r="F353" s="17"/>
      <c r="G353" s="106">
        <f>G354+G357+G360+G363+G366+G369</f>
        <v>2729600</v>
      </c>
      <c r="H353" s="138"/>
      <c r="I353" s="139"/>
      <c r="J353" s="139"/>
      <c r="K353" s="139"/>
      <c r="L353" s="139"/>
      <c r="M353" s="139"/>
      <c r="N353" s="139"/>
      <c r="O353" s="106">
        <f>O354+O357+O360+O363+O366+O369</f>
        <v>2029600</v>
      </c>
    </row>
    <row r="354" spans="1:15" s="5" customFormat="1" hidden="1">
      <c r="A354" s="18" t="s">
        <v>1</v>
      </c>
      <c r="B354" s="16">
        <v>774</v>
      </c>
      <c r="C354" s="17" t="s">
        <v>35</v>
      </c>
      <c r="D354" s="17" t="s">
        <v>26</v>
      </c>
      <c r="E354" s="17" t="s">
        <v>477</v>
      </c>
      <c r="F354" s="17"/>
      <c r="G354" s="106">
        <f>G355</f>
        <v>0</v>
      </c>
      <c r="H354" s="138"/>
      <c r="I354" s="139"/>
      <c r="J354" s="139"/>
      <c r="K354" s="139"/>
      <c r="L354" s="139"/>
      <c r="M354" s="139"/>
      <c r="N354" s="139"/>
      <c r="O354" s="106">
        <f>O355</f>
        <v>0</v>
      </c>
    </row>
    <row r="355" spans="1:15" s="5" customFormat="1" ht="25.5" hidden="1">
      <c r="A355" s="18" t="s">
        <v>40</v>
      </c>
      <c r="B355" s="16">
        <v>774</v>
      </c>
      <c r="C355" s="17" t="s">
        <v>35</v>
      </c>
      <c r="D355" s="17" t="s">
        <v>26</v>
      </c>
      <c r="E355" s="17" t="s">
        <v>477</v>
      </c>
      <c r="F355" s="17" t="s">
        <v>41</v>
      </c>
      <c r="G355" s="106">
        <f>G356</f>
        <v>0</v>
      </c>
      <c r="H355" s="138"/>
      <c r="I355" s="139"/>
      <c r="J355" s="139"/>
      <c r="K355" s="139"/>
      <c r="L355" s="139"/>
      <c r="M355" s="139"/>
      <c r="N355" s="139"/>
      <c r="O355" s="106">
        <f>O356</f>
        <v>0</v>
      </c>
    </row>
    <row r="356" spans="1:15" s="5" customFormat="1" ht="23.25" hidden="1" customHeight="1">
      <c r="A356" s="18" t="s">
        <v>42</v>
      </c>
      <c r="B356" s="16">
        <v>774</v>
      </c>
      <c r="C356" s="17" t="s">
        <v>35</v>
      </c>
      <c r="D356" s="17" t="s">
        <v>26</v>
      </c>
      <c r="E356" s="17" t="s">
        <v>477</v>
      </c>
      <c r="F356" s="17" t="s">
        <v>43</v>
      </c>
      <c r="G356" s="106"/>
      <c r="H356" s="138"/>
      <c r="I356" s="139"/>
      <c r="J356" s="139"/>
      <c r="K356" s="139"/>
      <c r="L356" s="139"/>
      <c r="M356" s="139"/>
      <c r="N356" s="139"/>
      <c r="O356" s="106"/>
    </row>
    <row r="357" spans="1:15" ht="25.5" customHeight="1">
      <c r="A357" s="18" t="s">
        <v>629</v>
      </c>
      <c r="B357" s="16">
        <v>774</v>
      </c>
      <c r="C357" s="17" t="s">
        <v>35</v>
      </c>
      <c r="D357" s="17" t="s">
        <v>26</v>
      </c>
      <c r="E357" s="17" t="s">
        <v>628</v>
      </c>
      <c r="F357" s="16"/>
      <c r="G357" s="106">
        <f>G358</f>
        <v>1329600</v>
      </c>
      <c r="H357" s="144"/>
      <c r="I357" s="145"/>
      <c r="J357" s="145"/>
      <c r="K357" s="145"/>
      <c r="L357" s="145"/>
      <c r="M357" s="145"/>
      <c r="N357" s="145"/>
      <c r="O357" s="106">
        <f>O358</f>
        <v>1329600</v>
      </c>
    </row>
    <row r="358" spans="1:15" ht="25.5" customHeight="1">
      <c r="A358" s="18" t="s">
        <v>40</v>
      </c>
      <c r="B358" s="16">
        <v>774</v>
      </c>
      <c r="C358" s="17" t="s">
        <v>35</v>
      </c>
      <c r="D358" s="17" t="s">
        <v>26</v>
      </c>
      <c r="E358" s="17" t="s">
        <v>628</v>
      </c>
      <c r="F358" s="17" t="s">
        <v>41</v>
      </c>
      <c r="G358" s="106">
        <f>G359</f>
        <v>1329600</v>
      </c>
      <c r="H358" s="144"/>
      <c r="I358" s="145"/>
      <c r="J358" s="145"/>
      <c r="K358" s="145"/>
      <c r="L358" s="145"/>
      <c r="M358" s="145"/>
      <c r="N358" s="145"/>
      <c r="O358" s="106">
        <f>O359</f>
        <v>1329600</v>
      </c>
    </row>
    <row r="359" spans="1:15" ht="25.5" customHeight="1">
      <c r="A359" s="18" t="s">
        <v>42</v>
      </c>
      <c r="B359" s="16">
        <v>774</v>
      </c>
      <c r="C359" s="17" t="s">
        <v>35</v>
      </c>
      <c r="D359" s="17" t="s">
        <v>26</v>
      </c>
      <c r="E359" s="17" t="s">
        <v>628</v>
      </c>
      <c r="F359" s="17" t="s">
        <v>43</v>
      </c>
      <c r="G359" s="106">
        <v>1329600</v>
      </c>
      <c r="H359" s="144"/>
      <c r="I359" s="145"/>
      <c r="J359" s="145"/>
      <c r="K359" s="145"/>
      <c r="L359" s="145"/>
      <c r="M359" s="145"/>
      <c r="N359" s="145"/>
      <c r="O359" s="106">
        <v>1329600</v>
      </c>
    </row>
    <row r="360" spans="1:15" ht="96" hidden="1" customHeight="1">
      <c r="A360" s="18" t="s">
        <v>8</v>
      </c>
      <c r="B360" s="16">
        <v>774</v>
      </c>
      <c r="C360" s="17" t="s">
        <v>35</v>
      </c>
      <c r="D360" s="17" t="s">
        <v>26</v>
      </c>
      <c r="E360" s="17" t="s">
        <v>9</v>
      </c>
      <c r="F360" s="16"/>
      <c r="G360" s="106">
        <f>G361</f>
        <v>0</v>
      </c>
      <c r="H360" s="144"/>
      <c r="I360" s="145"/>
      <c r="J360" s="145"/>
      <c r="K360" s="145"/>
      <c r="L360" s="145"/>
      <c r="M360" s="145"/>
      <c r="N360" s="145"/>
      <c r="O360" s="106">
        <f>O361</f>
        <v>0</v>
      </c>
    </row>
    <row r="361" spans="1:15" ht="25.5" hidden="1" customHeight="1">
      <c r="A361" s="18" t="s">
        <v>40</v>
      </c>
      <c r="B361" s="16">
        <v>774</v>
      </c>
      <c r="C361" s="17" t="s">
        <v>35</v>
      </c>
      <c r="D361" s="17" t="s">
        <v>26</v>
      </c>
      <c r="E361" s="17" t="s">
        <v>9</v>
      </c>
      <c r="F361" s="17" t="s">
        <v>41</v>
      </c>
      <c r="G361" s="106">
        <f>G362</f>
        <v>0</v>
      </c>
      <c r="H361" s="144"/>
      <c r="I361" s="145"/>
      <c r="J361" s="145"/>
      <c r="K361" s="145"/>
      <c r="L361" s="145"/>
      <c r="M361" s="145"/>
      <c r="N361" s="145"/>
      <c r="O361" s="106">
        <f>O362</f>
        <v>0</v>
      </c>
    </row>
    <row r="362" spans="1:15" ht="25.5" hidden="1" customHeight="1">
      <c r="A362" s="18" t="s">
        <v>42</v>
      </c>
      <c r="B362" s="16">
        <v>774</v>
      </c>
      <c r="C362" s="17" t="s">
        <v>35</v>
      </c>
      <c r="D362" s="17" t="s">
        <v>26</v>
      </c>
      <c r="E362" s="17" t="s">
        <v>9</v>
      </c>
      <c r="F362" s="17" t="s">
        <v>43</v>
      </c>
      <c r="G362" s="106"/>
      <c r="H362" s="144"/>
      <c r="I362" s="145"/>
      <c r="J362" s="145"/>
      <c r="K362" s="145"/>
      <c r="L362" s="145"/>
      <c r="M362" s="145"/>
      <c r="N362" s="145"/>
      <c r="O362" s="106"/>
    </row>
    <row r="363" spans="1:15" ht="96" hidden="1" customHeight="1">
      <c r="A363" s="56" t="s">
        <v>67</v>
      </c>
      <c r="B363" s="16">
        <v>774</v>
      </c>
      <c r="C363" s="17" t="s">
        <v>35</v>
      </c>
      <c r="D363" s="17" t="s">
        <v>26</v>
      </c>
      <c r="E363" s="17" t="s">
        <v>66</v>
      </c>
      <c r="F363" s="16"/>
      <c r="G363" s="106">
        <f>G364</f>
        <v>0</v>
      </c>
      <c r="H363" s="144"/>
      <c r="I363" s="145"/>
      <c r="J363" s="145"/>
      <c r="K363" s="145"/>
      <c r="L363" s="145"/>
      <c r="M363" s="145"/>
      <c r="N363" s="145"/>
      <c r="O363" s="106">
        <f>O364</f>
        <v>0</v>
      </c>
    </row>
    <row r="364" spans="1:15" ht="25.5" hidden="1" customHeight="1">
      <c r="A364" s="18" t="s">
        <v>40</v>
      </c>
      <c r="B364" s="16">
        <v>774</v>
      </c>
      <c r="C364" s="17" t="s">
        <v>35</v>
      </c>
      <c r="D364" s="17" t="s">
        <v>26</v>
      </c>
      <c r="E364" s="17" t="s">
        <v>9</v>
      </c>
      <c r="F364" s="17" t="s">
        <v>41</v>
      </c>
      <c r="G364" s="106">
        <f>G365</f>
        <v>0</v>
      </c>
      <c r="H364" s="144"/>
      <c r="I364" s="145"/>
      <c r="J364" s="145"/>
      <c r="K364" s="145"/>
      <c r="L364" s="145"/>
      <c r="M364" s="145"/>
      <c r="N364" s="145"/>
      <c r="O364" s="106">
        <f>O365</f>
        <v>0</v>
      </c>
    </row>
    <row r="365" spans="1:15" ht="25.5" hidden="1" customHeight="1">
      <c r="A365" s="18" t="s">
        <v>42</v>
      </c>
      <c r="B365" s="16">
        <v>774</v>
      </c>
      <c r="C365" s="17" t="s">
        <v>35</v>
      </c>
      <c r="D365" s="17" t="s">
        <v>26</v>
      </c>
      <c r="E365" s="17" t="s">
        <v>9</v>
      </c>
      <c r="F365" s="17" t="s">
        <v>43</v>
      </c>
      <c r="G365" s="106"/>
      <c r="H365" s="144"/>
      <c r="I365" s="145"/>
      <c r="J365" s="145"/>
      <c r="K365" s="145"/>
      <c r="L365" s="145"/>
      <c r="M365" s="145"/>
      <c r="N365" s="145"/>
      <c r="O365" s="106"/>
    </row>
    <row r="366" spans="1:15" s="5" customFormat="1">
      <c r="A366" s="18" t="s">
        <v>1</v>
      </c>
      <c r="B366" s="16">
        <v>774</v>
      </c>
      <c r="C366" s="17" t="s">
        <v>35</v>
      </c>
      <c r="D366" s="17" t="s">
        <v>37</v>
      </c>
      <c r="E366" s="17" t="s">
        <v>477</v>
      </c>
      <c r="F366" s="17"/>
      <c r="G366" s="106">
        <f>G367</f>
        <v>700000</v>
      </c>
      <c r="H366" s="138"/>
      <c r="I366" s="139"/>
      <c r="J366" s="139"/>
      <c r="K366" s="139"/>
      <c r="L366" s="139"/>
      <c r="M366" s="139"/>
      <c r="N366" s="139"/>
      <c r="O366" s="106">
        <f>O367</f>
        <v>700000</v>
      </c>
    </row>
    <row r="367" spans="1:15" s="5" customFormat="1" ht="25.5">
      <c r="A367" s="18" t="s">
        <v>40</v>
      </c>
      <c r="B367" s="16">
        <v>774</v>
      </c>
      <c r="C367" s="17" t="s">
        <v>35</v>
      </c>
      <c r="D367" s="17" t="s">
        <v>26</v>
      </c>
      <c r="E367" s="17" t="s">
        <v>477</v>
      </c>
      <c r="F367" s="17" t="s">
        <v>41</v>
      </c>
      <c r="G367" s="106">
        <f>G368</f>
        <v>700000</v>
      </c>
      <c r="H367" s="138"/>
      <c r="I367" s="139"/>
      <c r="J367" s="139"/>
      <c r="K367" s="139"/>
      <c r="L367" s="139"/>
      <c r="M367" s="139"/>
      <c r="N367" s="139"/>
      <c r="O367" s="106">
        <f>O368</f>
        <v>700000</v>
      </c>
    </row>
    <row r="368" spans="1:15" s="5" customFormat="1">
      <c r="A368" s="18" t="s">
        <v>42</v>
      </c>
      <c r="B368" s="16">
        <v>774</v>
      </c>
      <c r="C368" s="17" t="s">
        <v>35</v>
      </c>
      <c r="D368" s="17" t="s">
        <v>26</v>
      </c>
      <c r="E368" s="17" t="s">
        <v>477</v>
      </c>
      <c r="F368" s="17" t="s">
        <v>43</v>
      </c>
      <c r="G368" s="106">
        <v>700000</v>
      </c>
      <c r="H368" s="138"/>
      <c r="I368" s="139"/>
      <c r="J368" s="139"/>
      <c r="K368" s="139"/>
      <c r="L368" s="139"/>
      <c r="M368" s="139"/>
      <c r="N368" s="139"/>
      <c r="O368" s="106">
        <v>700000</v>
      </c>
    </row>
    <row r="369" spans="1:15" s="5" customFormat="1" ht="38.25">
      <c r="A369" s="18" t="s">
        <v>835</v>
      </c>
      <c r="B369" s="16">
        <v>774</v>
      </c>
      <c r="C369" s="17" t="s">
        <v>35</v>
      </c>
      <c r="D369" s="17" t="s">
        <v>26</v>
      </c>
      <c r="E369" s="17" t="s">
        <v>795</v>
      </c>
      <c r="F369" s="17"/>
      <c r="G369" s="106">
        <f>G370</f>
        <v>700000</v>
      </c>
      <c r="H369" s="138"/>
      <c r="I369" s="139"/>
      <c r="J369" s="139"/>
      <c r="K369" s="139"/>
      <c r="L369" s="139"/>
      <c r="M369" s="139"/>
      <c r="N369" s="139"/>
      <c r="O369" s="106">
        <f>O370</f>
        <v>0</v>
      </c>
    </row>
    <row r="370" spans="1:15" s="5" customFormat="1" ht="25.5">
      <c r="A370" s="18" t="s">
        <v>40</v>
      </c>
      <c r="B370" s="16">
        <v>774</v>
      </c>
      <c r="C370" s="17" t="s">
        <v>35</v>
      </c>
      <c r="D370" s="17" t="s">
        <v>26</v>
      </c>
      <c r="E370" s="17" t="s">
        <v>795</v>
      </c>
      <c r="F370" s="17" t="s">
        <v>41</v>
      </c>
      <c r="G370" s="106">
        <f>G371</f>
        <v>700000</v>
      </c>
      <c r="H370" s="138"/>
      <c r="I370" s="139"/>
      <c r="J370" s="139"/>
      <c r="K370" s="139"/>
      <c r="L370" s="139"/>
      <c r="M370" s="139"/>
      <c r="N370" s="139"/>
      <c r="O370" s="106">
        <f>O371</f>
        <v>0</v>
      </c>
    </row>
    <row r="371" spans="1:15" s="5" customFormat="1">
      <c r="A371" s="18" t="s">
        <v>42</v>
      </c>
      <c r="B371" s="16">
        <v>774</v>
      </c>
      <c r="C371" s="17" t="s">
        <v>35</v>
      </c>
      <c r="D371" s="17" t="s">
        <v>26</v>
      </c>
      <c r="E371" s="17" t="s">
        <v>795</v>
      </c>
      <c r="F371" s="17" t="s">
        <v>43</v>
      </c>
      <c r="G371" s="106">
        <v>700000</v>
      </c>
      <c r="H371" s="138"/>
      <c r="I371" s="139"/>
      <c r="J371" s="139"/>
      <c r="K371" s="139"/>
      <c r="L371" s="139"/>
      <c r="M371" s="139"/>
      <c r="N371" s="139"/>
      <c r="O371" s="106">
        <v>0</v>
      </c>
    </row>
    <row r="372" spans="1:15" s="5" customFormat="1" hidden="1">
      <c r="A372" s="18"/>
      <c r="B372" s="16"/>
      <c r="C372" s="17"/>
      <c r="D372" s="17"/>
      <c r="E372" s="17"/>
      <c r="F372" s="17"/>
      <c r="G372" s="106"/>
      <c r="H372" s="138"/>
      <c r="I372" s="139"/>
      <c r="J372" s="139"/>
      <c r="K372" s="139"/>
      <c r="L372" s="139"/>
      <c r="M372" s="139"/>
      <c r="N372" s="139"/>
      <c r="O372" s="106"/>
    </row>
    <row r="373" spans="1:15" s="20" customFormat="1" ht="25.5" customHeight="1">
      <c r="A373" s="15" t="s">
        <v>821</v>
      </c>
      <c r="B373" s="16">
        <v>774</v>
      </c>
      <c r="C373" s="17" t="s">
        <v>35</v>
      </c>
      <c r="D373" s="17" t="s">
        <v>26</v>
      </c>
      <c r="E373" s="17" t="s">
        <v>478</v>
      </c>
      <c r="F373" s="17"/>
      <c r="G373" s="106">
        <f>G374</f>
        <v>60000</v>
      </c>
      <c r="H373" s="153"/>
      <c r="I373" s="154"/>
      <c r="J373" s="153"/>
      <c r="K373" s="154"/>
      <c r="L373" s="154"/>
      <c r="M373" s="154"/>
      <c r="N373" s="154"/>
      <c r="O373" s="106">
        <f>O374</f>
        <v>60000</v>
      </c>
    </row>
    <row r="374" spans="1:15" s="20" customFormat="1" ht="25.5">
      <c r="A374" s="18" t="s">
        <v>187</v>
      </c>
      <c r="B374" s="17" t="s">
        <v>158</v>
      </c>
      <c r="C374" s="17" t="s">
        <v>35</v>
      </c>
      <c r="D374" s="17" t="s">
        <v>26</v>
      </c>
      <c r="E374" s="17" t="s">
        <v>479</v>
      </c>
      <c r="F374" s="17"/>
      <c r="G374" s="106">
        <f>G375</f>
        <v>60000</v>
      </c>
      <c r="H374" s="153"/>
      <c r="I374" s="153"/>
      <c r="J374" s="154"/>
      <c r="K374" s="154"/>
      <c r="L374" s="154"/>
      <c r="M374" s="154"/>
      <c r="N374" s="154"/>
      <c r="O374" s="106">
        <f>O375</f>
        <v>60000</v>
      </c>
    </row>
    <row r="375" spans="1:15" s="20" customFormat="1" ht="30.75" customHeight="1">
      <c r="A375" s="18" t="s">
        <v>40</v>
      </c>
      <c r="B375" s="17" t="s">
        <v>158</v>
      </c>
      <c r="C375" s="17" t="s">
        <v>35</v>
      </c>
      <c r="D375" s="17" t="s">
        <v>26</v>
      </c>
      <c r="E375" s="17" t="s">
        <v>479</v>
      </c>
      <c r="F375" s="17" t="s">
        <v>41</v>
      </c>
      <c r="G375" s="106">
        <f>G376</f>
        <v>60000</v>
      </c>
      <c r="H375" s="153"/>
      <c r="I375" s="154"/>
      <c r="J375" s="154"/>
      <c r="K375" s="154"/>
      <c r="L375" s="154"/>
      <c r="M375" s="154"/>
      <c r="N375" s="154"/>
      <c r="O375" s="106">
        <f>O376</f>
        <v>60000</v>
      </c>
    </row>
    <row r="376" spans="1:15" s="20" customFormat="1">
      <c r="A376" s="18" t="s">
        <v>42</v>
      </c>
      <c r="B376" s="17" t="s">
        <v>158</v>
      </c>
      <c r="C376" s="17" t="s">
        <v>35</v>
      </c>
      <c r="D376" s="17" t="s">
        <v>26</v>
      </c>
      <c r="E376" s="17" t="s">
        <v>479</v>
      </c>
      <c r="F376" s="17" t="s">
        <v>43</v>
      </c>
      <c r="G376" s="106">
        <v>60000</v>
      </c>
      <c r="H376" s="153"/>
      <c r="I376" s="154"/>
      <c r="J376" s="154"/>
      <c r="K376" s="154"/>
      <c r="L376" s="154"/>
      <c r="M376" s="154"/>
      <c r="N376" s="154"/>
      <c r="O376" s="106">
        <v>60000</v>
      </c>
    </row>
    <row r="377" spans="1:15" ht="22.5" customHeight="1">
      <c r="A377" s="15" t="s">
        <v>36</v>
      </c>
      <c r="B377" s="17" t="s">
        <v>158</v>
      </c>
      <c r="C377" s="17" t="s">
        <v>35</v>
      </c>
      <c r="D377" s="17" t="s">
        <v>37</v>
      </c>
      <c r="E377" s="17"/>
      <c r="F377" s="17"/>
      <c r="G377" s="106">
        <f>G378+G441+G437++G445</f>
        <v>475751239</v>
      </c>
      <c r="H377" s="144"/>
      <c r="I377" s="145"/>
      <c r="J377" s="145"/>
      <c r="K377" s="145"/>
      <c r="L377" s="145"/>
      <c r="M377" s="145"/>
      <c r="N377" s="145"/>
      <c r="O377" s="106">
        <f>O378+O441+O437+O445</f>
        <v>489584523</v>
      </c>
    </row>
    <row r="378" spans="1:15" s="32" customFormat="1" ht="25.5">
      <c r="A378" s="37" t="s">
        <v>816</v>
      </c>
      <c r="B378" s="17" t="s">
        <v>158</v>
      </c>
      <c r="C378" s="17" t="s">
        <v>35</v>
      </c>
      <c r="D378" s="17" t="s">
        <v>37</v>
      </c>
      <c r="E378" s="17" t="s">
        <v>437</v>
      </c>
      <c r="F378" s="42"/>
      <c r="G378" s="106">
        <f>G379+G433+G414+G398+G430+G395</f>
        <v>475701239</v>
      </c>
      <c r="H378" s="158"/>
      <c r="I378" s="159"/>
      <c r="J378" s="159"/>
      <c r="K378" s="159"/>
      <c r="L378" s="159"/>
      <c r="M378" s="159"/>
      <c r="N378" s="159"/>
      <c r="O378" s="106">
        <f>O379+O433+O414+O398+O430+O395</f>
        <v>489534523</v>
      </c>
    </row>
    <row r="379" spans="1:15" ht="30.75" customHeight="1">
      <c r="A379" s="18" t="s">
        <v>154</v>
      </c>
      <c r="B379" s="17" t="s">
        <v>158</v>
      </c>
      <c r="C379" s="17" t="s">
        <v>35</v>
      </c>
      <c r="D379" s="17" t="s">
        <v>37</v>
      </c>
      <c r="E379" s="17" t="s">
        <v>472</v>
      </c>
      <c r="F379" s="17"/>
      <c r="G379" s="106">
        <f>G383+G386+G389+G392+G380</f>
        <v>472173171</v>
      </c>
      <c r="H379" s="144"/>
      <c r="I379" s="144"/>
      <c r="J379" s="145"/>
      <c r="K379" s="145"/>
      <c r="L379" s="145"/>
      <c r="M379" s="145"/>
      <c r="N379" s="145"/>
      <c r="O379" s="106">
        <f>O383+O386+O389+O392+O380</f>
        <v>486306455</v>
      </c>
    </row>
    <row r="380" spans="1:15" s="20" customFormat="1" ht="63.75">
      <c r="A380" s="18" t="s">
        <v>246</v>
      </c>
      <c r="B380" s="17" t="s">
        <v>158</v>
      </c>
      <c r="C380" s="17" t="s">
        <v>35</v>
      </c>
      <c r="D380" s="17" t="s">
        <v>37</v>
      </c>
      <c r="E380" s="17" t="s">
        <v>817</v>
      </c>
      <c r="F380" s="17"/>
      <c r="G380" s="106">
        <f>G381</f>
        <v>124947</v>
      </c>
      <c r="H380" s="153"/>
      <c r="I380" s="154"/>
      <c r="J380" s="154"/>
      <c r="K380" s="154"/>
      <c r="L380" s="154"/>
      <c r="M380" s="154"/>
      <c r="N380" s="154"/>
      <c r="O380" s="106">
        <f>O381</f>
        <v>124947</v>
      </c>
    </row>
    <row r="381" spans="1:15" s="20" customFormat="1" ht="25.5">
      <c r="A381" s="18" t="s">
        <v>40</v>
      </c>
      <c r="B381" s="17" t="s">
        <v>158</v>
      </c>
      <c r="C381" s="17" t="s">
        <v>35</v>
      </c>
      <c r="D381" s="17" t="s">
        <v>37</v>
      </c>
      <c r="E381" s="17" t="s">
        <v>817</v>
      </c>
      <c r="F381" s="17" t="s">
        <v>41</v>
      </c>
      <c r="G381" s="106">
        <f>G382</f>
        <v>124947</v>
      </c>
      <c r="H381" s="153"/>
      <c r="I381" s="154"/>
      <c r="J381" s="154"/>
      <c r="K381" s="154"/>
      <c r="L381" s="154"/>
      <c r="M381" s="154"/>
      <c r="N381" s="154"/>
      <c r="O381" s="106">
        <f>O382</f>
        <v>124947</v>
      </c>
    </row>
    <row r="382" spans="1:15" s="20" customFormat="1">
      <c r="A382" s="18" t="s">
        <v>42</v>
      </c>
      <c r="B382" s="17" t="s">
        <v>158</v>
      </c>
      <c r="C382" s="17" t="s">
        <v>35</v>
      </c>
      <c r="D382" s="17" t="s">
        <v>37</v>
      </c>
      <c r="E382" s="17" t="s">
        <v>817</v>
      </c>
      <c r="F382" s="17" t="s">
        <v>43</v>
      </c>
      <c r="G382" s="106">
        <v>124947</v>
      </c>
      <c r="H382" s="153"/>
      <c r="I382" s="154"/>
      <c r="J382" s="154"/>
      <c r="K382" s="154"/>
      <c r="L382" s="154"/>
      <c r="M382" s="154"/>
      <c r="N382" s="154"/>
      <c r="O382" s="106">
        <v>124947</v>
      </c>
    </row>
    <row r="383" spans="1:15" ht="50.25" customHeight="1">
      <c r="A383" s="18" t="s">
        <v>7</v>
      </c>
      <c r="B383" s="17" t="s">
        <v>158</v>
      </c>
      <c r="C383" s="17" t="s">
        <v>35</v>
      </c>
      <c r="D383" s="17" t="s">
        <v>37</v>
      </c>
      <c r="E383" s="17" t="s">
        <v>295</v>
      </c>
      <c r="F383" s="17"/>
      <c r="G383" s="106">
        <f>G384</f>
        <v>26644480</v>
      </c>
      <c r="H383" s="144"/>
      <c r="I383" s="145"/>
      <c r="J383" s="145"/>
      <c r="K383" s="145"/>
      <c r="L383" s="145"/>
      <c r="M383" s="145"/>
      <c r="N383" s="145"/>
      <c r="O383" s="106">
        <f>O384</f>
        <v>26644480</v>
      </c>
    </row>
    <row r="384" spans="1:15" s="20" customFormat="1" ht="25.5">
      <c r="A384" s="18" t="s">
        <v>40</v>
      </c>
      <c r="B384" s="17" t="s">
        <v>158</v>
      </c>
      <c r="C384" s="17" t="s">
        <v>35</v>
      </c>
      <c r="D384" s="17" t="s">
        <v>37</v>
      </c>
      <c r="E384" s="17" t="s">
        <v>295</v>
      </c>
      <c r="F384" s="17" t="s">
        <v>41</v>
      </c>
      <c r="G384" s="106">
        <f>G385</f>
        <v>26644480</v>
      </c>
      <c r="H384" s="153"/>
      <c r="I384" s="154"/>
      <c r="J384" s="154"/>
      <c r="K384" s="154"/>
      <c r="L384" s="154"/>
      <c r="M384" s="154"/>
      <c r="N384" s="154"/>
      <c r="O384" s="106">
        <f>O385</f>
        <v>26644480</v>
      </c>
    </row>
    <row r="385" spans="1:15" s="20" customFormat="1">
      <c r="A385" s="18" t="s">
        <v>42</v>
      </c>
      <c r="B385" s="17" t="s">
        <v>158</v>
      </c>
      <c r="C385" s="17" t="s">
        <v>35</v>
      </c>
      <c r="D385" s="17" t="s">
        <v>37</v>
      </c>
      <c r="E385" s="17" t="s">
        <v>295</v>
      </c>
      <c r="F385" s="17" t="s">
        <v>43</v>
      </c>
      <c r="G385" s="106">
        <v>26644480</v>
      </c>
      <c r="H385" s="153"/>
      <c r="I385" s="154"/>
      <c r="J385" s="154"/>
      <c r="K385" s="154"/>
      <c r="L385" s="154"/>
      <c r="M385" s="154"/>
      <c r="N385" s="154"/>
      <c r="O385" s="106">
        <v>26644480</v>
      </c>
    </row>
    <row r="386" spans="1:15" s="20" customFormat="1" ht="15" customHeight="1">
      <c r="A386" s="18" t="s">
        <v>155</v>
      </c>
      <c r="B386" s="17" t="s">
        <v>158</v>
      </c>
      <c r="C386" s="17" t="s">
        <v>35</v>
      </c>
      <c r="D386" s="17" t="s">
        <v>37</v>
      </c>
      <c r="E386" s="17" t="s">
        <v>474</v>
      </c>
      <c r="F386" s="17"/>
      <c r="G386" s="106">
        <f>G387</f>
        <v>325914394</v>
      </c>
      <c r="H386" s="153"/>
      <c r="I386" s="154"/>
      <c r="J386" s="154"/>
      <c r="K386" s="154"/>
      <c r="L386" s="154"/>
      <c r="M386" s="154"/>
      <c r="N386" s="154"/>
      <c r="O386" s="106">
        <f>O387</f>
        <v>336924678</v>
      </c>
    </row>
    <row r="387" spans="1:15" s="20" customFormat="1" ht="25.5">
      <c r="A387" s="18" t="s">
        <v>40</v>
      </c>
      <c r="B387" s="17" t="s">
        <v>158</v>
      </c>
      <c r="C387" s="17" t="s">
        <v>35</v>
      </c>
      <c r="D387" s="17" t="s">
        <v>37</v>
      </c>
      <c r="E387" s="17" t="s">
        <v>474</v>
      </c>
      <c r="F387" s="17" t="s">
        <v>41</v>
      </c>
      <c r="G387" s="106">
        <f>G388</f>
        <v>325914394</v>
      </c>
      <c r="H387" s="153"/>
      <c r="I387" s="154"/>
      <c r="J387" s="154"/>
      <c r="K387" s="154"/>
      <c r="L387" s="154"/>
      <c r="M387" s="154"/>
      <c r="N387" s="154"/>
      <c r="O387" s="106">
        <f>O388</f>
        <v>336924678</v>
      </c>
    </row>
    <row r="388" spans="1:15" s="20" customFormat="1">
      <c r="A388" s="18" t="s">
        <v>42</v>
      </c>
      <c r="B388" s="17" t="s">
        <v>158</v>
      </c>
      <c r="C388" s="17" t="s">
        <v>35</v>
      </c>
      <c r="D388" s="17" t="s">
        <v>37</v>
      </c>
      <c r="E388" s="17" t="s">
        <v>294</v>
      </c>
      <c r="F388" s="17" t="s">
        <v>43</v>
      </c>
      <c r="G388" s="106">
        <v>325914394</v>
      </c>
      <c r="H388" s="153"/>
      <c r="I388" s="154"/>
      <c r="J388" s="154"/>
      <c r="K388" s="154"/>
      <c r="L388" s="154"/>
      <c r="M388" s="154"/>
      <c r="N388" s="154"/>
      <c r="O388" s="106">
        <v>336924678</v>
      </c>
    </row>
    <row r="389" spans="1:15" s="20" customFormat="1" ht="25.5">
      <c r="A389" s="18" t="s">
        <v>636</v>
      </c>
      <c r="B389" s="17" t="s">
        <v>158</v>
      </c>
      <c r="C389" s="17" t="s">
        <v>35</v>
      </c>
      <c r="D389" s="17" t="s">
        <v>37</v>
      </c>
      <c r="E389" s="17" t="s">
        <v>294</v>
      </c>
      <c r="F389" s="17"/>
      <c r="G389" s="106">
        <f>G390</f>
        <v>0</v>
      </c>
      <c r="H389" s="153"/>
      <c r="I389" s="154"/>
      <c r="J389" s="154"/>
      <c r="K389" s="154"/>
      <c r="L389" s="154"/>
      <c r="M389" s="154"/>
      <c r="N389" s="154"/>
      <c r="O389" s="106">
        <f>O390</f>
        <v>0</v>
      </c>
    </row>
    <row r="390" spans="1:15" s="20" customFormat="1">
      <c r="A390" s="18" t="s">
        <v>101</v>
      </c>
      <c r="B390" s="17" t="s">
        <v>158</v>
      </c>
      <c r="C390" s="17" t="s">
        <v>35</v>
      </c>
      <c r="D390" s="17" t="s">
        <v>37</v>
      </c>
      <c r="E390" s="17" t="s">
        <v>294</v>
      </c>
      <c r="F390" s="17" t="s">
        <v>102</v>
      </c>
      <c r="G390" s="106">
        <f>G391</f>
        <v>0</v>
      </c>
      <c r="H390" s="153"/>
      <c r="I390" s="154"/>
      <c r="J390" s="154"/>
      <c r="K390" s="154"/>
      <c r="L390" s="154"/>
      <c r="M390" s="154"/>
      <c r="N390" s="154"/>
      <c r="O390" s="106">
        <f>O391</f>
        <v>0</v>
      </c>
    </row>
    <row r="391" spans="1:15" s="20" customFormat="1">
      <c r="A391" s="18" t="s">
        <v>394</v>
      </c>
      <c r="B391" s="17" t="s">
        <v>158</v>
      </c>
      <c r="C391" s="17" t="s">
        <v>35</v>
      </c>
      <c r="D391" s="17" t="s">
        <v>37</v>
      </c>
      <c r="E391" s="17" t="s">
        <v>294</v>
      </c>
      <c r="F391" s="17" t="s">
        <v>395</v>
      </c>
      <c r="G391" s="106"/>
      <c r="H391" s="153"/>
      <c r="I391" s="154"/>
      <c r="J391" s="154"/>
      <c r="K391" s="154"/>
      <c r="L391" s="154"/>
      <c r="M391" s="154"/>
      <c r="N391" s="154"/>
      <c r="O391" s="106"/>
    </row>
    <row r="392" spans="1:15" ht="39.75" customHeight="1">
      <c r="A392" s="18" t="s">
        <v>240</v>
      </c>
      <c r="B392" s="17" t="s">
        <v>158</v>
      </c>
      <c r="C392" s="17" t="s">
        <v>35</v>
      </c>
      <c r="D392" s="17" t="s">
        <v>37</v>
      </c>
      <c r="E392" s="17" t="s">
        <v>481</v>
      </c>
      <c r="F392" s="17"/>
      <c r="G392" s="106">
        <f>G393</f>
        <v>119489350</v>
      </c>
      <c r="H392" s="144"/>
      <c r="I392" s="145"/>
      <c r="J392" s="145"/>
      <c r="K392" s="145"/>
      <c r="L392" s="145"/>
      <c r="M392" s="145"/>
      <c r="N392" s="145"/>
      <c r="O392" s="106">
        <f>O393</f>
        <v>122612350</v>
      </c>
    </row>
    <row r="393" spans="1:15" ht="25.5">
      <c r="A393" s="18" t="s">
        <v>40</v>
      </c>
      <c r="B393" s="17" t="s">
        <v>158</v>
      </c>
      <c r="C393" s="17" t="s">
        <v>35</v>
      </c>
      <c r="D393" s="17" t="s">
        <v>37</v>
      </c>
      <c r="E393" s="17" t="s">
        <v>481</v>
      </c>
      <c r="F393" s="17" t="s">
        <v>41</v>
      </c>
      <c r="G393" s="106">
        <f>G394</f>
        <v>119489350</v>
      </c>
      <c r="H393" s="144"/>
      <c r="I393" s="145"/>
      <c r="J393" s="145"/>
      <c r="K393" s="145"/>
      <c r="L393" s="145"/>
      <c r="M393" s="145"/>
      <c r="N393" s="145"/>
      <c r="O393" s="106">
        <f>O394</f>
        <v>122612350</v>
      </c>
    </row>
    <row r="394" spans="1:15">
      <c r="A394" s="18" t="s">
        <v>42</v>
      </c>
      <c r="B394" s="17" t="s">
        <v>158</v>
      </c>
      <c r="C394" s="17" t="s">
        <v>35</v>
      </c>
      <c r="D394" s="17" t="s">
        <v>37</v>
      </c>
      <c r="E394" s="17" t="s">
        <v>481</v>
      </c>
      <c r="F394" s="17" t="s">
        <v>43</v>
      </c>
      <c r="G394" s="106">
        <f>116665350+1861000+963000</f>
        <v>119489350</v>
      </c>
      <c r="H394" s="144"/>
      <c r="I394" s="145"/>
      <c r="J394" s="145"/>
      <c r="K394" s="145"/>
      <c r="L394" s="145"/>
      <c r="M394" s="145"/>
      <c r="N394" s="145"/>
      <c r="O394" s="106">
        <f>G394+2160000+963000</f>
        <v>122612350</v>
      </c>
    </row>
    <row r="395" spans="1:15" ht="33" hidden="1" customHeight="1">
      <c r="A395" s="18" t="s">
        <v>277</v>
      </c>
      <c r="B395" s="17" t="s">
        <v>158</v>
      </c>
      <c r="C395" s="17" t="s">
        <v>35</v>
      </c>
      <c r="D395" s="17" t="s">
        <v>37</v>
      </c>
      <c r="E395" s="17" t="s">
        <v>282</v>
      </c>
      <c r="F395" s="17"/>
      <c r="G395" s="106">
        <f>G396</f>
        <v>0</v>
      </c>
      <c r="H395" s="144"/>
      <c r="I395" s="145"/>
      <c r="J395" s="145"/>
      <c r="K395" s="145"/>
      <c r="L395" s="145"/>
      <c r="M395" s="145"/>
      <c r="N395" s="145"/>
      <c r="O395" s="106">
        <f>O396</f>
        <v>0</v>
      </c>
    </row>
    <row r="396" spans="1:15" ht="25.5" hidden="1">
      <c r="A396" s="18" t="s">
        <v>40</v>
      </c>
      <c r="B396" s="17" t="s">
        <v>158</v>
      </c>
      <c r="C396" s="17" t="s">
        <v>35</v>
      </c>
      <c r="D396" s="17" t="s">
        <v>37</v>
      </c>
      <c r="E396" s="17" t="s">
        <v>282</v>
      </c>
      <c r="F396" s="17" t="s">
        <v>41</v>
      </c>
      <c r="G396" s="106">
        <f>G397</f>
        <v>0</v>
      </c>
      <c r="H396" s="144"/>
      <c r="I396" s="145"/>
      <c r="J396" s="145"/>
      <c r="K396" s="145"/>
      <c r="L396" s="145"/>
      <c r="M396" s="145"/>
      <c r="N396" s="145"/>
      <c r="O396" s="106">
        <f>O397</f>
        <v>0</v>
      </c>
    </row>
    <row r="397" spans="1:15" hidden="1">
      <c r="A397" s="18" t="s">
        <v>42</v>
      </c>
      <c r="B397" s="17" t="s">
        <v>158</v>
      </c>
      <c r="C397" s="17" t="s">
        <v>35</v>
      </c>
      <c r="D397" s="17" t="s">
        <v>37</v>
      </c>
      <c r="E397" s="17" t="s">
        <v>282</v>
      </c>
      <c r="F397" s="17" t="s">
        <v>43</v>
      </c>
      <c r="G397" s="106"/>
      <c r="H397" s="144"/>
      <c r="I397" s="145"/>
      <c r="J397" s="145"/>
      <c r="K397" s="145"/>
      <c r="L397" s="145"/>
      <c r="M397" s="145"/>
      <c r="N397" s="145"/>
      <c r="O397" s="106"/>
    </row>
    <row r="398" spans="1:15" s="5" customFormat="1" ht="25.5">
      <c r="A398" s="18" t="s">
        <v>0</v>
      </c>
      <c r="B398" s="16">
        <v>774</v>
      </c>
      <c r="C398" s="17" t="s">
        <v>35</v>
      </c>
      <c r="D398" s="17" t="s">
        <v>37</v>
      </c>
      <c r="E398" s="17" t="s">
        <v>476</v>
      </c>
      <c r="F398" s="17"/>
      <c r="G398" s="106">
        <f>G402+G405+G408+G411+G399+G421+G424+G427</f>
        <v>3225068</v>
      </c>
      <c r="H398" s="138"/>
      <c r="I398" s="139"/>
      <c r="J398" s="139"/>
      <c r="K398" s="139"/>
      <c r="L398" s="139"/>
      <c r="M398" s="139"/>
      <c r="N398" s="139"/>
      <c r="O398" s="106">
        <f>O402+O405+O408+O411+O399+O421+O424+O427</f>
        <v>2925068</v>
      </c>
    </row>
    <row r="399" spans="1:15" hidden="1">
      <c r="A399" s="18" t="s">
        <v>566</v>
      </c>
      <c r="B399" s="16">
        <v>774</v>
      </c>
      <c r="C399" s="17" t="s">
        <v>35</v>
      </c>
      <c r="D399" s="17" t="s">
        <v>37</v>
      </c>
      <c r="E399" s="17" t="s">
        <v>68</v>
      </c>
      <c r="F399" s="17"/>
      <c r="G399" s="10">
        <f>G400</f>
        <v>0</v>
      </c>
      <c r="H399" s="144"/>
      <c r="I399" s="145"/>
      <c r="J399" s="145"/>
      <c r="K399" s="145"/>
      <c r="L399" s="145"/>
      <c r="M399" s="145"/>
      <c r="N399" s="145"/>
      <c r="O399" s="10">
        <f>O400</f>
        <v>0</v>
      </c>
    </row>
    <row r="400" spans="1:15" ht="25.5" hidden="1">
      <c r="A400" s="18" t="s">
        <v>40</v>
      </c>
      <c r="B400" s="16">
        <v>774</v>
      </c>
      <c r="C400" s="17" t="s">
        <v>35</v>
      </c>
      <c r="D400" s="17" t="s">
        <v>37</v>
      </c>
      <c r="E400" s="17" t="s">
        <v>68</v>
      </c>
      <c r="F400" s="17" t="s">
        <v>41</v>
      </c>
      <c r="G400" s="10">
        <f>G401</f>
        <v>0</v>
      </c>
      <c r="H400" s="144"/>
      <c r="I400" s="145"/>
      <c r="J400" s="145"/>
      <c r="K400" s="145"/>
      <c r="L400" s="145"/>
      <c r="M400" s="145"/>
      <c r="N400" s="145"/>
      <c r="O400" s="10">
        <f>O401</f>
        <v>0</v>
      </c>
    </row>
    <row r="401" spans="1:15" hidden="1">
      <c r="A401" s="18" t="s">
        <v>42</v>
      </c>
      <c r="B401" s="16">
        <v>774</v>
      </c>
      <c r="C401" s="17" t="s">
        <v>35</v>
      </c>
      <c r="D401" s="17" t="s">
        <v>37</v>
      </c>
      <c r="E401" s="17" t="s">
        <v>68</v>
      </c>
      <c r="F401" s="17" t="s">
        <v>43</v>
      </c>
      <c r="G401" s="10"/>
      <c r="H401" s="144"/>
      <c r="I401" s="145"/>
      <c r="J401" s="145"/>
      <c r="K401" s="145"/>
      <c r="L401" s="145"/>
      <c r="M401" s="145"/>
      <c r="N401" s="145"/>
      <c r="O401" s="10"/>
    </row>
    <row r="402" spans="1:15" s="5" customFormat="1">
      <c r="A402" s="18" t="s">
        <v>1</v>
      </c>
      <c r="B402" s="16">
        <v>774</v>
      </c>
      <c r="C402" s="17" t="s">
        <v>35</v>
      </c>
      <c r="D402" s="17" t="s">
        <v>37</v>
      </c>
      <c r="E402" s="17" t="s">
        <v>477</v>
      </c>
      <c r="F402" s="17"/>
      <c r="G402" s="106">
        <f>G403</f>
        <v>1300000</v>
      </c>
      <c r="H402" s="138"/>
      <c r="I402" s="139"/>
      <c r="J402" s="139"/>
      <c r="K402" s="139"/>
      <c r="L402" s="139"/>
      <c r="M402" s="139"/>
      <c r="N402" s="139"/>
      <c r="O402" s="106">
        <f>O403</f>
        <v>1300000</v>
      </c>
    </row>
    <row r="403" spans="1:15" s="5" customFormat="1" ht="25.5">
      <c r="A403" s="18" t="s">
        <v>40</v>
      </c>
      <c r="B403" s="16">
        <v>774</v>
      </c>
      <c r="C403" s="17" t="s">
        <v>35</v>
      </c>
      <c r="D403" s="17" t="s">
        <v>37</v>
      </c>
      <c r="E403" s="17" t="s">
        <v>477</v>
      </c>
      <c r="F403" s="17" t="s">
        <v>41</v>
      </c>
      <c r="G403" s="106">
        <f>G404</f>
        <v>1300000</v>
      </c>
      <c r="H403" s="138"/>
      <c r="I403" s="139"/>
      <c r="J403" s="139"/>
      <c r="K403" s="139"/>
      <c r="L403" s="139"/>
      <c r="M403" s="139"/>
      <c r="N403" s="139"/>
      <c r="O403" s="106">
        <f>O404</f>
        <v>1300000</v>
      </c>
    </row>
    <row r="404" spans="1:15" s="5" customFormat="1">
      <c r="A404" s="18" t="s">
        <v>42</v>
      </c>
      <c r="B404" s="16">
        <v>774</v>
      </c>
      <c r="C404" s="17" t="s">
        <v>35</v>
      </c>
      <c r="D404" s="17" t="s">
        <v>37</v>
      </c>
      <c r="E404" s="17" t="s">
        <v>477</v>
      </c>
      <c r="F404" s="17" t="s">
        <v>43</v>
      </c>
      <c r="G404" s="106">
        <v>1300000</v>
      </c>
      <c r="H404" s="138"/>
      <c r="I404" s="139"/>
      <c r="J404" s="139"/>
      <c r="K404" s="139"/>
      <c r="L404" s="139"/>
      <c r="M404" s="139"/>
      <c r="N404" s="139"/>
      <c r="O404" s="106">
        <v>1300000</v>
      </c>
    </row>
    <row r="405" spans="1:15" s="5" customFormat="1" ht="25.5">
      <c r="A405" s="18" t="s">
        <v>629</v>
      </c>
      <c r="B405" s="16">
        <v>774</v>
      </c>
      <c r="C405" s="17" t="s">
        <v>35</v>
      </c>
      <c r="D405" s="17" t="s">
        <v>37</v>
      </c>
      <c r="E405" s="17" t="s">
        <v>628</v>
      </c>
      <c r="F405" s="17"/>
      <c r="G405" s="106">
        <f>G406</f>
        <v>1625068</v>
      </c>
      <c r="H405" s="138"/>
      <c r="I405" s="139"/>
      <c r="J405" s="139"/>
      <c r="K405" s="139"/>
      <c r="L405" s="139"/>
      <c r="M405" s="139"/>
      <c r="N405" s="139"/>
      <c r="O405" s="106">
        <f>O406</f>
        <v>1625068</v>
      </c>
    </row>
    <row r="406" spans="1:15" s="5" customFormat="1" ht="25.5">
      <c r="A406" s="18" t="s">
        <v>40</v>
      </c>
      <c r="B406" s="16">
        <v>774</v>
      </c>
      <c r="C406" s="17" t="s">
        <v>35</v>
      </c>
      <c r="D406" s="17" t="s">
        <v>37</v>
      </c>
      <c r="E406" s="17" t="s">
        <v>628</v>
      </c>
      <c r="F406" s="17" t="s">
        <v>41</v>
      </c>
      <c r="G406" s="106">
        <f>G407</f>
        <v>1625068</v>
      </c>
      <c r="H406" s="138"/>
      <c r="I406" s="139"/>
      <c r="J406" s="139"/>
      <c r="K406" s="139"/>
      <c r="L406" s="139"/>
      <c r="M406" s="139"/>
      <c r="N406" s="139"/>
      <c r="O406" s="106">
        <f>O407</f>
        <v>1625068</v>
      </c>
    </row>
    <row r="407" spans="1:15" s="5" customFormat="1">
      <c r="A407" s="18" t="s">
        <v>42</v>
      </c>
      <c r="B407" s="16">
        <v>774</v>
      </c>
      <c r="C407" s="17" t="s">
        <v>35</v>
      </c>
      <c r="D407" s="17" t="s">
        <v>37</v>
      </c>
      <c r="E407" s="17" t="s">
        <v>628</v>
      </c>
      <c r="F407" s="17" t="s">
        <v>43</v>
      </c>
      <c r="G407" s="106">
        <v>1625068</v>
      </c>
      <c r="H407" s="138"/>
      <c r="I407" s="139"/>
      <c r="J407" s="139"/>
      <c r="K407" s="139"/>
      <c r="L407" s="139"/>
      <c r="M407" s="139"/>
      <c r="N407" s="139"/>
      <c r="O407" s="106">
        <v>1625068</v>
      </c>
    </row>
    <row r="408" spans="1:15" s="5" customFormat="1" ht="38.25" hidden="1">
      <c r="A408" s="18" t="s">
        <v>414</v>
      </c>
      <c r="B408" s="16">
        <v>774</v>
      </c>
      <c r="C408" s="17" t="s">
        <v>35</v>
      </c>
      <c r="D408" s="17" t="s">
        <v>37</v>
      </c>
      <c r="E408" s="17" t="s">
        <v>411</v>
      </c>
      <c r="F408" s="17"/>
      <c r="G408" s="106">
        <f>G409</f>
        <v>0</v>
      </c>
      <c r="H408" s="138"/>
      <c r="I408" s="139"/>
      <c r="J408" s="139"/>
      <c r="K408" s="139"/>
      <c r="L408" s="139"/>
      <c r="M408" s="139"/>
      <c r="N408" s="139"/>
      <c r="O408" s="106">
        <f>O409</f>
        <v>0</v>
      </c>
    </row>
    <row r="409" spans="1:15" s="5" customFormat="1" ht="25.5" hidden="1">
      <c r="A409" s="18" t="s">
        <v>40</v>
      </c>
      <c r="B409" s="16">
        <v>774</v>
      </c>
      <c r="C409" s="17" t="s">
        <v>35</v>
      </c>
      <c r="D409" s="17" t="s">
        <v>37</v>
      </c>
      <c r="E409" s="17" t="s">
        <v>411</v>
      </c>
      <c r="F409" s="17" t="s">
        <v>41</v>
      </c>
      <c r="G409" s="106">
        <f>G410</f>
        <v>0</v>
      </c>
      <c r="H409" s="138"/>
      <c r="I409" s="139"/>
      <c r="J409" s="139"/>
      <c r="K409" s="139"/>
      <c r="L409" s="139"/>
      <c r="M409" s="139"/>
      <c r="N409" s="139"/>
      <c r="O409" s="106">
        <f>O410</f>
        <v>0</v>
      </c>
    </row>
    <row r="410" spans="1:15" s="5" customFormat="1" hidden="1">
      <c r="A410" s="18" t="s">
        <v>42</v>
      </c>
      <c r="B410" s="16">
        <v>774</v>
      </c>
      <c r="C410" s="17" t="s">
        <v>35</v>
      </c>
      <c r="D410" s="17" t="s">
        <v>37</v>
      </c>
      <c r="E410" s="17" t="s">
        <v>411</v>
      </c>
      <c r="F410" s="17" t="s">
        <v>43</v>
      </c>
      <c r="G410" s="106"/>
      <c r="H410" s="138"/>
      <c r="I410" s="139"/>
      <c r="J410" s="139"/>
      <c r="K410" s="139"/>
      <c r="L410" s="139"/>
      <c r="M410" s="139"/>
      <c r="N410" s="139"/>
      <c r="O410" s="106"/>
    </row>
    <row r="411" spans="1:15" s="5" customFormat="1" ht="38.25" hidden="1">
      <c r="A411" s="18" t="s">
        <v>416</v>
      </c>
      <c r="B411" s="16">
        <v>774</v>
      </c>
      <c r="C411" s="17" t="s">
        <v>35</v>
      </c>
      <c r="D411" s="17" t="s">
        <v>37</v>
      </c>
      <c r="E411" s="17" t="s">
        <v>415</v>
      </c>
      <c r="F411" s="17"/>
      <c r="G411" s="106">
        <f>G412</f>
        <v>0</v>
      </c>
      <c r="H411" s="138"/>
      <c r="I411" s="139"/>
      <c r="J411" s="139"/>
      <c r="K411" s="139"/>
      <c r="L411" s="139"/>
      <c r="M411" s="139"/>
      <c r="N411" s="139"/>
      <c r="O411" s="106">
        <f>O412</f>
        <v>0</v>
      </c>
    </row>
    <row r="412" spans="1:15" s="5" customFormat="1" ht="25.5" hidden="1">
      <c r="A412" s="18" t="s">
        <v>40</v>
      </c>
      <c r="B412" s="16">
        <v>774</v>
      </c>
      <c r="C412" s="17" t="s">
        <v>35</v>
      </c>
      <c r="D412" s="17" t="s">
        <v>37</v>
      </c>
      <c r="E412" s="17" t="s">
        <v>415</v>
      </c>
      <c r="F412" s="17" t="s">
        <v>41</v>
      </c>
      <c r="G412" s="106">
        <f>G413</f>
        <v>0</v>
      </c>
      <c r="H412" s="138"/>
      <c r="I412" s="139"/>
      <c r="J412" s="139"/>
      <c r="K412" s="139"/>
      <c r="L412" s="139"/>
      <c r="M412" s="139"/>
      <c r="N412" s="139"/>
      <c r="O412" s="106">
        <f>O413</f>
        <v>0</v>
      </c>
    </row>
    <row r="413" spans="1:15" s="5" customFormat="1" hidden="1">
      <c r="A413" s="18" t="s">
        <v>42</v>
      </c>
      <c r="B413" s="16">
        <v>774</v>
      </c>
      <c r="C413" s="17" t="s">
        <v>35</v>
      </c>
      <c r="D413" s="17" t="s">
        <v>37</v>
      </c>
      <c r="E413" s="17" t="s">
        <v>415</v>
      </c>
      <c r="F413" s="17" t="s">
        <v>43</v>
      </c>
      <c r="G413" s="106"/>
      <c r="H413" s="138"/>
      <c r="I413" s="139"/>
      <c r="J413" s="139"/>
      <c r="K413" s="139"/>
      <c r="L413" s="139"/>
      <c r="M413" s="139"/>
      <c r="N413" s="139"/>
      <c r="O413" s="106"/>
    </row>
    <row r="414" spans="1:15" s="20" customFormat="1" ht="21.75" hidden="1" customHeight="1">
      <c r="A414" s="15" t="s">
        <v>241</v>
      </c>
      <c r="B414" s="16">
        <v>774</v>
      </c>
      <c r="C414" s="17" t="s">
        <v>35</v>
      </c>
      <c r="D414" s="17" t="s">
        <v>37</v>
      </c>
      <c r="E414" s="17" t="s">
        <v>438</v>
      </c>
      <c r="F414" s="17"/>
      <c r="G414" s="106">
        <f>G415+G418</f>
        <v>0</v>
      </c>
      <c r="H414" s="153"/>
      <c r="I414" s="154"/>
      <c r="J414" s="154"/>
      <c r="K414" s="154"/>
      <c r="L414" s="154"/>
      <c r="M414" s="154"/>
      <c r="N414" s="154"/>
      <c r="O414" s="106">
        <f>O415+O418</f>
        <v>0</v>
      </c>
    </row>
    <row r="415" spans="1:15" s="20" customFormat="1" hidden="1">
      <c r="A415" s="15" t="s">
        <v>242</v>
      </c>
      <c r="B415" s="16">
        <v>774</v>
      </c>
      <c r="C415" s="17" t="s">
        <v>35</v>
      </c>
      <c r="D415" s="17" t="s">
        <v>37</v>
      </c>
      <c r="E415" s="17" t="s">
        <v>439</v>
      </c>
      <c r="F415" s="17"/>
      <c r="G415" s="106">
        <f>G416</f>
        <v>0</v>
      </c>
      <c r="H415" s="153"/>
      <c r="I415" s="154"/>
      <c r="J415" s="154"/>
      <c r="K415" s="154"/>
      <c r="L415" s="154"/>
      <c r="M415" s="154"/>
      <c r="N415" s="154"/>
      <c r="O415" s="106">
        <f>O416</f>
        <v>0</v>
      </c>
    </row>
    <row r="416" spans="1:15" s="20" customFormat="1" ht="25.5" hidden="1">
      <c r="A416" s="18" t="s">
        <v>40</v>
      </c>
      <c r="B416" s="16">
        <v>774</v>
      </c>
      <c r="C416" s="17" t="s">
        <v>35</v>
      </c>
      <c r="D416" s="17" t="s">
        <v>37</v>
      </c>
      <c r="E416" s="17" t="s">
        <v>439</v>
      </c>
      <c r="F416" s="17" t="s">
        <v>41</v>
      </c>
      <c r="G416" s="106">
        <f>G417</f>
        <v>0</v>
      </c>
      <c r="H416" s="153"/>
      <c r="I416" s="154"/>
      <c r="J416" s="154"/>
      <c r="K416" s="154"/>
      <c r="L416" s="154"/>
      <c r="M416" s="154"/>
      <c r="N416" s="154"/>
      <c r="O416" s="106">
        <f>O417</f>
        <v>0</v>
      </c>
    </row>
    <row r="417" spans="1:15" s="20" customFormat="1" ht="13.5" hidden="1" customHeight="1">
      <c r="A417" s="18" t="s">
        <v>42</v>
      </c>
      <c r="B417" s="16">
        <v>774</v>
      </c>
      <c r="C417" s="17" t="s">
        <v>35</v>
      </c>
      <c r="D417" s="17" t="s">
        <v>37</v>
      </c>
      <c r="E417" s="17" t="s">
        <v>439</v>
      </c>
      <c r="F417" s="17" t="s">
        <v>43</v>
      </c>
      <c r="G417" s="106"/>
      <c r="H417" s="153"/>
      <c r="I417" s="154"/>
      <c r="J417" s="154"/>
      <c r="K417" s="154"/>
      <c r="L417" s="154"/>
      <c r="M417" s="154"/>
      <c r="N417" s="154"/>
      <c r="O417" s="106"/>
    </row>
    <row r="418" spans="1:15" s="20" customFormat="1" ht="61.5" hidden="1" customHeight="1">
      <c r="A418" s="15" t="s">
        <v>729</v>
      </c>
      <c r="B418" s="16">
        <v>774</v>
      </c>
      <c r="C418" s="17" t="s">
        <v>35</v>
      </c>
      <c r="D418" s="17" t="s">
        <v>37</v>
      </c>
      <c r="E418" s="17" t="s">
        <v>440</v>
      </c>
      <c r="F418" s="17"/>
      <c r="G418" s="106">
        <f>G419</f>
        <v>0</v>
      </c>
      <c r="H418" s="153"/>
      <c r="I418" s="154"/>
      <c r="J418" s="154"/>
      <c r="K418" s="154"/>
      <c r="L418" s="154"/>
      <c r="M418" s="154"/>
      <c r="N418" s="154"/>
      <c r="O418" s="106">
        <f>O419</f>
        <v>0</v>
      </c>
    </row>
    <row r="419" spans="1:15" s="20" customFormat="1" ht="25.5" hidden="1">
      <c r="A419" s="18" t="s">
        <v>40</v>
      </c>
      <c r="B419" s="16">
        <v>774</v>
      </c>
      <c r="C419" s="17" t="s">
        <v>35</v>
      </c>
      <c r="D419" s="17" t="s">
        <v>37</v>
      </c>
      <c r="E419" s="17" t="s">
        <v>440</v>
      </c>
      <c r="F419" s="17" t="s">
        <v>41</v>
      </c>
      <c r="G419" s="106">
        <f>G420</f>
        <v>0</v>
      </c>
      <c r="H419" s="153"/>
      <c r="I419" s="154"/>
      <c r="J419" s="154"/>
      <c r="K419" s="154"/>
      <c r="L419" s="154"/>
      <c r="M419" s="154"/>
      <c r="N419" s="154"/>
      <c r="O419" s="106">
        <f>O420</f>
        <v>0</v>
      </c>
    </row>
    <row r="420" spans="1:15" s="20" customFormat="1" hidden="1">
      <c r="A420" s="18" t="s">
        <v>42</v>
      </c>
      <c r="B420" s="16">
        <v>774</v>
      </c>
      <c r="C420" s="17" t="s">
        <v>35</v>
      </c>
      <c r="D420" s="17" t="s">
        <v>37</v>
      </c>
      <c r="E420" s="17" t="s">
        <v>440</v>
      </c>
      <c r="F420" s="17" t="s">
        <v>43</v>
      </c>
      <c r="G420" s="106"/>
      <c r="H420" s="153"/>
      <c r="I420" s="154"/>
      <c r="J420" s="154"/>
      <c r="K420" s="154"/>
      <c r="L420" s="154"/>
      <c r="M420" s="154"/>
      <c r="N420" s="154"/>
      <c r="O420" s="106"/>
    </row>
    <row r="421" spans="1:15" s="5" customFormat="1" ht="38.25">
      <c r="A421" s="18" t="s">
        <v>835</v>
      </c>
      <c r="B421" s="16">
        <v>774</v>
      </c>
      <c r="C421" s="17" t="s">
        <v>35</v>
      </c>
      <c r="D421" s="17" t="s">
        <v>37</v>
      </c>
      <c r="E421" s="17" t="s">
        <v>795</v>
      </c>
      <c r="F421" s="17"/>
      <c r="G421" s="106">
        <f>G422</f>
        <v>300000</v>
      </c>
      <c r="H421" s="138"/>
      <c r="I421" s="139"/>
      <c r="J421" s="139"/>
      <c r="K421" s="139"/>
      <c r="L421" s="139"/>
      <c r="M421" s="139"/>
      <c r="N421" s="139"/>
      <c r="O421" s="106">
        <f>O422</f>
        <v>0</v>
      </c>
    </row>
    <row r="422" spans="1:15" s="5" customFormat="1" ht="25.5">
      <c r="A422" s="18" t="s">
        <v>40</v>
      </c>
      <c r="B422" s="16">
        <v>774</v>
      </c>
      <c r="C422" s="17" t="s">
        <v>35</v>
      </c>
      <c r="D422" s="17" t="s">
        <v>37</v>
      </c>
      <c r="E422" s="17" t="s">
        <v>795</v>
      </c>
      <c r="F422" s="17" t="s">
        <v>41</v>
      </c>
      <c r="G422" s="106">
        <f>G423</f>
        <v>300000</v>
      </c>
      <c r="H422" s="138"/>
      <c r="I422" s="139"/>
      <c r="J422" s="139"/>
      <c r="K422" s="139"/>
      <c r="L422" s="139"/>
      <c r="M422" s="139"/>
      <c r="N422" s="139"/>
      <c r="O422" s="106">
        <f>O423</f>
        <v>0</v>
      </c>
    </row>
    <row r="423" spans="1:15" s="5" customFormat="1">
      <c r="A423" s="18" t="s">
        <v>42</v>
      </c>
      <c r="B423" s="16">
        <v>774</v>
      </c>
      <c r="C423" s="17" t="s">
        <v>35</v>
      </c>
      <c r="D423" s="17" t="s">
        <v>37</v>
      </c>
      <c r="E423" s="17" t="s">
        <v>795</v>
      </c>
      <c r="F423" s="17" t="s">
        <v>43</v>
      </c>
      <c r="G423" s="106">
        <v>300000</v>
      </c>
      <c r="H423" s="138"/>
      <c r="I423" s="139"/>
      <c r="J423" s="139"/>
      <c r="K423" s="139"/>
      <c r="L423" s="139"/>
      <c r="M423" s="139"/>
      <c r="N423" s="139"/>
      <c r="O423" s="106">
        <v>0</v>
      </c>
    </row>
    <row r="424" spans="1:15" s="5" customFormat="1" ht="25.5">
      <c r="A424" s="18" t="s">
        <v>834</v>
      </c>
      <c r="B424" s="16">
        <v>774</v>
      </c>
      <c r="C424" s="17" t="s">
        <v>35</v>
      </c>
      <c r="D424" s="17" t="s">
        <v>37</v>
      </c>
      <c r="E424" s="17" t="s">
        <v>797</v>
      </c>
      <c r="F424" s="17"/>
      <c r="G424" s="106">
        <f>G425</f>
        <v>0</v>
      </c>
      <c r="H424" s="138"/>
      <c r="I424" s="139"/>
      <c r="J424" s="139"/>
      <c r="K424" s="139"/>
      <c r="L424" s="139"/>
      <c r="M424" s="139"/>
      <c r="N424" s="139"/>
      <c r="O424" s="106">
        <f>O425</f>
        <v>0</v>
      </c>
    </row>
    <row r="425" spans="1:15" s="5" customFormat="1" ht="25.5">
      <c r="A425" s="18" t="s">
        <v>40</v>
      </c>
      <c r="B425" s="16">
        <v>774</v>
      </c>
      <c r="C425" s="17" t="s">
        <v>35</v>
      </c>
      <c r="D425" s="17" t="s">
        <v>37</v>
      </c>
      <c r="E425" s="17" t="s">
        <v>797</v>
      </c>
      <c r="F425" s="17" t="s">
        <v>41</v>
      </c>
      <c r="G425" s="106">
        <f>G426</f>
        <v>0</v>
      </c>
      <c r="H425" s="138"/>
      <c r="I425" s="139"/>
      <c r="J425" s="139"/>
      <c r="K425" s="139"/>
      <c r="L425" s="139"/>
      <c r="M425" s="139"/>
      <c r="N425" s="139"/>
      <c r="O425" s="106">
        <f>O426</f>
        <v>0</v>
      </c>
    </row>
    <row r="426" spans="1:15" s="5" customFormat="1">
      <c r="A426" s="18" t="s">
        <v>42</v>
      </c>
      <c r="B426" s="16">
        <v>774</v>
      </c>
      <c r="C426" s="17" t="s">
        <v>35</v>
      </c>
      <c r="D426" s="17" t="s">
        <v>37</v>
      </c>
      <c r="E426" s="17" t="s">
        <v>797</v>
      </c>
      <c r="F426" s="17" t="s">
        <v>43</v>
      </c>
      <c r="G426" s="106">
        <v>0</v>
      </c>
      <c r="H426" s="138"/>
      <c r="I426" s="139"/>
      <c r="J426" s="139"/>
      <c r="K426" s="139"/>
      <c r="L426" s="139"/>
      <c r="M426" s="139"/>
      <c r="N426" s="139"/>
      <c r="O426" s="106">
        <v>0</v>
      </c>
    </row>
    <row r="427" spans="1:15" s="5" customFormat="1">
      <c r="A427" s="18" t="s">
        <v>833</v>
      </c>
      <c r="B427" s="16">
        <v>774</v>
      </c>
      <c r="C427" s="17" t="s">
        <v>35</v>
      </c>
      <c r="D427" s="17" t="s">
        <v>37</v>
      </c>
      <c r="E427" s="17" t="s">
        <v>798</v>
      </c>
      <c r="F427" s="17"/>
      <c r="G427" s="106">
        <f>G428</f>
        <v>0</v>
      </c>
      <c r="H427" s="138"/>
      <c r="I427" s="139"/>
      <c r="J427" s="139"/>
      <c r="K427" s="139"/>
      <c r="L427" s="139"/>
      <c r="M427" s="139"/>
      <c r="N427" s="139"/>
      <c r="O427" s="106">
        <f>O428</f>
        <v>0</v>
      </c>
    </row>
    <row r="428" spans="1:15" s="5" customFormat="1" ht="25.5">
      <c r="A428" s="18" t="s">
        <v>40</v>
      </c>
      <c r="B428" s="16">
        <v>774</v>
      </c>
      <c r="C428" s="17" t="s">
        <v>35</v>
      </c>
      <c r="D428" s="17" t="s">
        <v>37</v>
      </c>
      <c r="E428" s="17" t="s">
        <v>798</v>
      </c>
      <c r="F428" s="17" t="s">
        <v>41</v>
      </c>
      <c r="G428" s="106">
        <f>G429</f>
        <v>0</v>
      </c>
      <c r="H428" s="138"/>
      <c r="I428" s="139"/>
      <c r="J428" s="139"/>
      <c r="K428" s="139"/>
      <c r="L428" s="139"/>
      <c r="M428" s="139"/>
      <c r="N428" s="139"/>
      <c r="O428" s="106">
        <f>O429</f>
        <v>0</v>
      </c>
    </row>
    <row r="429" spans="1:15" s="5" customFormat="1">
      <c r="A429" s="18" t="s">
        <v>42</v>
      </c>
      <c r="B429" s="16">
        <v>774</v>
      </c>
      <c r="C429" s="17" t="s">
        <v>35</v>
      </c>
      <c r="D429" s="17" t="s">
        <v>37</v>
      </c>
      <c r="E429" s="17" t="s">
        <v>798</v>
      </c>
      <c r="F429" s="17" t="s">
        <v>43</v>
      </c>
      <c r="G429" s="106">
        <v>0</v>
      </c>
      <c r="H429" s="138"/>
      <c r="I429" s="139"/>
      <c r="J429" s="139"/>
      <c r="K429" s="139"/>
      <c r="L429" s="139"/>
      <c r="M429" s="139"/>
      <c r="N429" s="139"/>
      <c r="O429" s="106">
        <v>0</v>
      </c>
    </row>
    <row r="430" spans="1:15" ht="25.5" hidden="1">
      <c r="A430" s="18" t="s">
        <v>405</v>
      </c>
      <c r="B430" s="16">
        <v>774</v>
      </c>
      <c r="C430" s="17" t="s">
        <v>35</v>
      </c>
      <c r="D430" s="17" t="s">
        <v>37</v>
      </c>
      <c r="E430" s="17" t="s">
        <v>273</v>
      </c>
      <c r="F430" s="17"/>
      <c r="G430" s="106">
        <f>G431</f>
        <v>0</v>
      </c>
      <c r="H430" s="144"/>
      <c r="I430" s="145"/>
      <c r="J430" s="145"/>
      <c r="K430" s="145"/>
      <c r="L430" s="145"/>
      <c r="M430" s="145"/>
      <c r="N430" s="145"/>
      <c r="O430" s="106">
        <f>O431</f>
        <v>0</v>
      </c>
    </row>
    <row r="431" spans="1:15" ht="25.5" hidden="1">
      <c r="A431" s="18" t="s">
        <v>40</v>
      </c>
      <c r="B431" s="16">
        <v>774</v>
      </c>
      <c r="C431" s="17" t="s">
        <v>35</v>
      </c>
      <c r="D431" s="17" t="s">
        <v>37</v>
      </c>
      <c r="E431" s="17" t="s">
        <v>273</v>
      </c>
      <c r="F431" s="17" t="s">
        <v>41</v>
      </c>
      <c r="G431" s="106">
        <f>G432</f>
        <v>0</v>
      </c>
      <c r="H431" s="144"/>
      <c r="I431" s="145"/>
      <c r="J431" s="145"/>
      <c r="K431" s="145"/>
      <c r="L431" s="145"/>
      <c r="M431" s="145"/>
      <c r="N431" s="145"/>
      <c r="O431" s="106">
        <f>O432</f>
        <v>0</v>
      </c>
    </row>
    <row r="432" spans="1:15" hidden="1">
      <c r="A432" s="18" t="s">
        <v>42</v>
      </c>
      <c r="B432" s="16">
        <v>774</v>
      </c>
      <c r="C432" s="17" t="s">
        <v>35</v>
      </c>
      <c r="D432" s="17" t="s">
        <v>37</v>
      </c>
      <c r="E432" s="17" t="s">
        <v>273</v>
      </c>
      <c r="F432" s="17" t="s">
        <v>43</v>
      </c>
      <c r="G432" s="106"/>
      <c r="H432" s="144"/>
      <c r="I432" s="145"/>
      <c r="J432" s="145"/>
      <c r="K432" s="145"/>
      <c r="L432" s="145"/>
      <c r="M432" s="145"/>
      <c r="N432" s="145"/>
      <c r="O432" s="106"/>
    </row>
    <row r="433" spans="1:15" s="5" customFormat="1" ht="18.75" customHeight="1">
      <c r="A433" s="18" t="s">
        <v>33</v>
      </c>
      <c r="B433" s="16">
        <v>774</v>
      </c>
      <c r="C433" s="17" t="s">
        <v>35</v>
      </c>
      <c r="D433" s="17" t="s">
        <v>37</v>
      </c>
      <c r="E433" s="17" t="s">
        <v>483</v>
      </c>
      <c r="F433" s="17"/>
      <c r="G433" s="106">
        <f>G434</f>
        <v>303000</v>
      </c>
      <c r="H433" s="138"/>
      <c r="I433" s="139"/>
      <c r="J433" s="139"/>
      <c r="K433" s="139"/>
      <c r="L433" s="139"/>
      <c r="M433" s="139"/>
      <c r="N433" s="139"/>
      <c r="O433" s="106">
        <f>O434</f>
        <v>303000</v>
      </c>
    </row>
    <row r="434" spans="1:15" s="5" customFormat="1" ht="24.75" customHeight="1">
      <c r="A434" s="18" t="s">
        <v>341</v>
      </c>
      <c r="B434" s="16">
        <v>774</v>
      </c>
      <c r="C434" s="17" t="s">
        <v>35</v>
      </c>
      <c r="D434" s="17" t="s">
        <v>37</v>
      </c>
      <c r="E434" s="17" t="s">
        <v>484</v>
      </c>
      <c r="F434" s="17"/>
      <c r="G434" s="106">
        <f>G435</f>
        <v>303000</v>
      </c>
      <c r="H434" s="138"/>
      <c r="I434" s="139"/>
      <c r="J434" s="139"/>
      <c r="K434" s="139"/>
      <c r="L434" s="139"/>
      <c r="M434" s="139"/>
      <c r="N434" s="139"/>
      <c r="O434" s="106">
        <f>O435</f>
        <v>303000</v>
      </c>
    </row>
    <row r="435" spans="1:15" s="20" customFormat="1" ht="25.5">
      <c r="A435" s="18" t="s">
        <v>40</v>
      </c>
      <c r="B435" s="17" t="s">
        <v>158</v>
      </c>
      <c r="C435" s="17" t="s">
        <v>35</v>
      </c>
      <c r="D435" s="17" t="s">
        <v>37</v>
      </c>
      <c r="E435" s="17" t="s">
        <v>484</v>
      </c>
      <c r="F435" s="17" t="s">
        <v>41</v>
      </c>
      <c r="G435" s="106">
        <f>G436</f>
        <v>303000</v>
      </c>
      <c r="H435" s="153"/>
      <c r="I435" s="154"/>
      <c r="J435" s="154"/>
      <c r="K435" s="154"/>
      <c r="L435" s="154"/>
      <c r="M435" s="154"/>
      <c r="N435" s="154"/>
      <c r="O435" s="106">
        <f>O436</f>
        <v>303000</v>
      </c>
    </row>
    <row r="436" spans="1:15" s="20" customFormat="1">
      <c r="A436" s="18" t="s">
        <v>42</v>
      </c>
      <c r="B436" s="17" t="s">
        <v>158</v>
      </c>
      <c r="C436" s="17" t="s">
        <v>35</v>
      </c>
      <c r="D436" s="17" t="s">
        <v>37</v>
      </c>
      <c r="E436" s="17" t="s">
        <v>484</v>
      </c>
      <c r="F436" s="17" t="s">
        <v>43</v>
      </c>
      <c r="G436" s="106">
        <v>303000</v>
      </c>
      <c r="H436" s="153"/>
      <c r="I436" s="154"/>
      <c r="J436" s="154"/>
      <c r="K436" s="154"/>
      <c r="L436" s="154"/>
      <c r="M436" s="154"/>
      <c r="N436" s="154"/>
      <c r="O436" s="106">
        <v>303000</v>
      </c>
    </row>
    <row r="437" spans="1:15" hidden="1">
      <c r="A437" s="40" t="s">
        <v>380</v>
      </c>
      <c r="B437" s="17" t="s">
        <v>158</v>
      </c>
      <c r="C437" s="17" t="s">
        <v>35</v>
      </c>
      <c r="D437" s="17" t="s">
        <v>37</v>
      </c>
      <c r="E437" s="17" t="s">
        <v>498</v>
      </c>
      <c r="F437" s="17"/>
      <c r="G437" s="10">
        <f>G438</f>
        <v>0</v>
      </c>
      <c r="H437" s="144"/>
      <c r="I437" s="145"/>
      <c r="J437" s="145"/>
      <c r="K437" s="145"/>
      <c r="L437" s="145"/>
      <c r="M437" s="145"/>
      <c r="N437" s="145"/>
      <c r="O437" s="10">
        <f>O438</f>
        <v>0</v>
      </c>
    </row>
    <row r="438" spans="1:15" hidden="1">
      <c r="A438" s="40" t="s">
        <v>380</v>
      </c>
      <c r="B438" s="17" t="s">
        <v>158</v>
      </c>
      <c r="C438" s="17" t="s">
        <v>35</v>
      </c>
      <c r="D438" s="17" t="s">
        <v>37</v>
      </c>
      <c r="E438" s="17" t="s">
        <v>590</v>
      </c>
      <c r="F438" s="17"/>
      <c r="G438" s="10">
        <f>G439</f>
        <v>0</v>
      </c>
      <c r="H438" s="144"/>
      <c r="I438" s="145"/>
      <c r="J438" s="145"/>
      <c r="K438" s="145"/>
      <c r="L438" s="145"/>
      <c r="M438" s="145"/>
      <c r="N438" s="145"/>
      <c r="O438" s="10">
        <f>O439</f>
        <v>0</v>
      </c>
    </row>
    <row r="439" spans="1:15" ht="25.5" hidden="1">
      <c r="A439" s="18" t="s">
        <v>40</v>
      </c>
      <c r="B439" s="17" t="s">
        <v>158</v>
      </c>
      <c r="C439" s="17" t="s">
        <v>35</v>
      </c>
      <c r="D439" s="17" t="s">
        <v>37</v>
      </c>
      <c r="E439" s="17" t="s">
        <v>590</v>
      </c>
      <c r="F439" s="17" t="s">
        <v>41</v>
      </c>
      <c r="G439" s="10">
        <f>G440</f>
        <v>0</v>
      </c>
      <c r="H439" s="144"/>
      <c r="I439" s="145"/>
      <c r="J439" s="145"/>
      <c r="K439" s="145"/>
      <c r="L439" s="145"/>
      <c r="M439" s="145"/>
      <c r="N439" s="145"/>
      <c r="O439" s="10">
        <f>O440</f>
        <v>0</v>
      </c>
    </row>
    <row r="440" spans="1:15" hidden="1">
      <c r="A440" s="18" t="s">
        <v>42</v>
      </c>
      <c r="B440" s="17" t="s">
        <v>158</v>
      </c>
      <c r="C440" s="17" t="s">
        <v>35</v>
      </c>
      <c r="D440" s="17" t="s">
        <v>37</v>
      </c>
      <c r="E440" s="17" t="s">
        <v>590</v>
      </c>
      <c r="F440" s="17" t="s">
        <v>43</v>
      </c>
      <c r="G440" s="10"/>
      <c r="H440" s="144"/>
      <c r="I440" s="145"/>
      <c r="J440" s="145"/>
      <c r="K440" s="145"/>
      <c r="L440" s="145"/>
      <c r="M440" s="145"/>
      <c r="N440" s="145"/>
      <c r="O440" s="10"/>
    </row>
    <row r="441" spans="1:15" s="32" customFormat="1" ht="12" customHeight="1">
      <c r="A441" s="18" t="s">
        <v>47</v>
      </c>
      <c r="B441" s="17" t="s">
        <v>158</v>
      </c>
      <c r="C441" s="17" t="s">
        <v>35</v>
      </c>
      <c r="D441" s="17" t="s">
        <v>37</v>
      </c>
      <c r="E441" s="17" t="s">
        <v>445</v>
      </c>
      <c r="F441" s="42"/>
      <c r="G441" s="106">
        <f>G442</f>
        <v>0</v>
      </c>
      <c r="H441" s="158"/>
      <c r="I441" s="159"/>
      <c r="J441" s="159"/>
      <c r="K441" s="159"/>
      <c r="L441" s="159"/>
      <c r="M441" s="159"/>
      <c r="N441" s="159"/>
      <c r="O441" s="106">
        <f>O442</f>
        <v>0</v>
      </c>
    </row>
    <row r="442" spans="1:15" s="20" customFormat="1" ht="63.75">
      <c r="A442" s="18" t="s">
        <v>246</v>
      </c>
      <c r="B442" s="17" t="s">
        <v>158</v>
      </c>
      <c r="C442" s="17" t="s">
        <v>35</v>
      </c>
      <c r="D442" s="17" t="s">
        <v>37</v>
      </c>
      <c r="E442" s="17" t="s">
        <v>485</v>
      </c>
      <c r="F442" s="17"/>
      <c r="G442" s="106">
        <f>G443</f>
        <v>0</v>
      </c>
      <c r="H442" s="153"/>
      <c r="I442" s="154"/>
      <c r="J442" s="154"/>
      <c r="K442" s="154"/>
      <c r="L442" s="154"/>
      <c r="M442" s="154"/>
      <c r="N442" s="154"/>
      <c r="O442" s="106">
        <f>O443</f>
        <v>0</v>
      </c>
    </row>
    <row r="443" spans="1:15" s="20" customFormat="1" ht="25.5">
      <c r="A443" s="18" t="s">
        <v>40</v>
      </c>
      <c r="B443" s="17" t="s">
        <v>158</v>
      </c>
      <c r="C443" s="17" t="s">
        <v>35</v>
      </c>
      <c r="D443" s="17" t="s">
        <v>37</v>
      </c>
      <c r="E443" s="17" t="s">
        <v>485</v>
      </c>
      <c r="F443" s="17" t="s">
        <v>41</v>
      </c>
      <c r="G443" s="106">
        <f>G444</f>
        <v>0</v>
      </c>
      <c r="H443" s="153"/>
      <c r="I443" s="154"/>
      <c r="J443" s="154"/>
      <c r="K443" s="154"/>
      <c r="L443" s="154"/>
      <c r="M443" s="154"/>
      <c r="N443" s="154"/>
      <c r="O443" s="106">
        <f>O444</f>
        <v>0</v>
      </c>
    </row>
    <row r="444" spans="1:15" s="20" customFormat="1">
      <c r="A444" s="18" t="s">
        <v>42</v>
      </c>
      <c r="B444" s="17" t="s">
        <v>158</v>
      </c>
      <c r="C444" s="17" t="s">
        <v>35</v>
      </c>
      <c r="D444" s="17" t="s">
        <v>37</v>
      </c>
      <c r="E444" s="17" t="s">
        <v>485</v>
      </c>
      <c r="F444" s="17" t="s">
        <v>43</v>
      </c>
      <c r="G444" s="106"/>
      <c r="H444" s="153"/>
      <c r="I444" s="154"/>
      <c r="J444" s="154"/>
      <c r="K444" s="154"/>
      <c r="L444" s="154"/>
      <c r="M444" s="154"/>
      <c r="N444" s="154"/>
      <c r="O444" s="106"/>
    </row>
    <row r="445" spans="1:15" s="20" customFormat="1" ht="25.5" customHeight="1">
      <c r="A445" s="15" t="s">
        <v>821</v>
      </c>
      <c r="B445" s="16">
        <v>774</v>
      </c>
      <c r="C445" s="17" t="s">
        <v>35</v>
      </c>
      <c r="D445" s="17" t="s">
        <v>37</v>
      </c>
      <c r="E445" s="17" t="s">
        <v>478</v>
      </c>
      <c r="F445" s="17"/>
      <c r="G445" s="106">
        <f>G446</f>
        <v>50000</v>
      </c>
      <c r="H445" s="19"/>
      <c r="J445" s="19"/>
      <c r="O445" s="106">
        <f>O446</f>
        <v>50000</v>
      </c>
    </row>
    <row r="446" spans="1:15" s="20" customFormat="1" ht="25.5">
      <c r="A446" s="18" t="s">
        <v>187</v>
      </c>
      <c r="B446" s="17" t="s">
        <v>158</v>
      </c>
      <c r="C446" s="17" t="s">
        <v>35</v>
      </c>
      <c r="D446" s="17" t="s">
        <v>37</v>
      </c>
      <c r="E446" s="17" t="s">
        <v>479</v>
      </c>
      <c r="F446" s="17"/>
      <c r="G446" s="106">
        <f>G447</f>
        <v>50000</v>
      </c>
      <c r="H446" s="19"/>
      <c r="I446" s="19"/>
      <c r="O446" s="106">
        <f>O447</f>
        <v>50000</v>
      </c>
    </row>
    <row r="447" spans="1:15" s="20" customFormat="1" ht="30.75" customHeight="1">
      <c r="A447" s="18" t="s">
        <v>40</v>
      </c>
      <c r="B447" s="17" t="s">
        <v>158</v>
      </c>
      <c r="C447" s="17" t="s">
        <v>35</v>
      </c>
      <c r="D447" s="17" t="s">
        <v>37</v>
      </c>
      <c r="E447" s="17" t="s">
        <v>479</v>
      </c>
      <c r="F447" s="17" t="s">
        <v>41</v>
      </c>
      <c r="G447" s="106">
        <f>G448</f>
        <v>50000</v>
      </c>
      <c r="H447" s="19"/>
      <c r="O447" s="106">
        <f>O448</f>
        <v>50000</v>
      </c>
    </row>
    <row r="448" spans="1:15" s="20" customFormat="1">
      <c r="A448" s="18" t="s">
        <v>42</v>
      </c>
      <c r="B448" s="17" t="s">
        <v>158</v>
      </c>
      <c r="C448" s="17" t="s">
        <v>35</v>
      </c>
      <c r="D448" s="17" t="s">
        <v>37</v>
      </c>
      <c r="E448" s="17" t="s">
        <v>479</v>
      </c>
      <c r="F448" s="17" t="s">
        <v>43</v>
      </c>
      <c r="G448" s="106">
        <v>50000</v>
      </c>
      <c r="H448" s="19"/>
      <c r="O448" s="106">
        <v>50000</v>
      </c>
    </row>
    <row r="449" spans="1:15" ht="18.75" customHeight="1">
      <c r="A449" s="18" t="s">
        <v>159</v>
      </c>
      <c r="B449" s="16">
        <v>774</v>
      </c>
      <c r="C449" s="17" t="s">
        <v>35</v>
      </c>
      <c r="D449" s="17" t="s">
        <v>111</v>
      </c>
      <c r="E449" s="17"/>
      <c r="F449" s="16"/>
      <c r="G449" s="106">
        <f>G451+G475</f>
        <v>91942393</v>
      </c>
      <c r="H449" s="144"/>
      <c r="I449" s="145"/>
      <c r="J449" s="145"/>
      <c r="K449" s="145"/>
      <c r="L449" s="145"/>
      <c r="M449" s="145"/>
      <c r="N449" s="145"/>
      <c r="O449" s="106">
        <f>O451+O475</f>
        <v>94947962</v>
      </c>
    </row>
    <row r="450" spans="1:15" ht="18.75" hidden="1" customHeight="1">
      <c r="A450" s="18"/>
      <c r="B450" s="16"/>
      <c r="C450" s="17"/>
      <c r="D450" s="17"/>
      <c r="E450" s="17"/>
      <c r="F450" s="16"/>
      <c r="G450" s="106"/>
      <c r="H450" s="144"/>
      <c r="I450" s="145"/>
      <c r="J450" s="145"/>
      <c r="K450" s="145"/>
      <c r="L450" s="145"/>
      <c r="M450" s="145"/>
      <c r="N450" s="145"/>
      <c r="O450" s="106"/>
    </row>
    <row r="451" spans="1:15" s="32" customFormat="1" ht="25.5">
      <c r="A451" s="37" t="s">
        <v>816</v>
      </c>
      <c r="B451" s="17" t="s">
        <v>158</v>
      </c>
      <c r="C451" s="17" t="s">
        <v>35</v>
      </c>
      <c r="D451" s="17" t="s">
        <v>111</v>
      </c>
      <c r="E451" s="17" t="s">
        <v>437</v>
      </c>
      <c r="F451" s="42"/>
      <c r="G451" s="106">
        <f>G452+G471+G468+G462+G465</f>
        <v>91942393</v>
      </c>
      <c r="H451" s="158"/>
      <c r="I451" s="159"/>
      <c r="J451" s="158">
        <f>G458+G461</f>
        <v>90296913</v>
      </c>
      <c r="K451" s="159"/>
      <c r="L451" s="159"/>
      <c r="M451" s="159"/>
      <c r="N451" s="159"/>
      <c r="O451" s="106">
        <f>O452+O471+O468+O462+O465</f>
        <v>94947962</v>
      </c>
    </row>
    <row r="452" spans="1:15" ht="30.75" customHeight="1">
      <c r="A452" s="18" t="s">
        <v>154</v>
      </c>
      <c r="B452" s="17" t="s">
        <v>158</v>
      </c>
      <c r="C452" s="17" t="s">
        <v>35</v>
      </c>
      <c r="D452" s="17" t="s">
        <v>111</v>
      </c>
      <c r="E452" s="17" t="s">
        <v>472</v>
      </c>
      <c r="F452" s="17"/>
      <c r="G452" s="106">
        <f>G456+G459+G453</f>
        <v>91721993</v>
      </c>
      <c r="H452" s="144"/>
      <c r="I452" s="144"/>
      <c r="J452" s="145"/>
      <c r="K452" s="145"/>
      <c r="L452" s="145"/>
      <c r="M452" s="145"/>
      <c r="N452" s="145"/>
      <c r="O452" s="106">
        <f>O456+O459+O453</f>
        <v>94727562</v>
      </c>
    </row>
    <row r="453" spans="1:15" ht="45" customHeight="1">
      <c r="A453" s="18" t="s">
        <v>7</v>
      </c>
      <c r="B453" s="17" t="s">
        <v>158</v>
      </c>
      <c r="C453" s="17" t="s">
        <v>35</v>
      </c>
      <c r="D453" s="17" t="s">
        <v>111</v>
      </c>
      <c r="E453" s="17" t="s">
        <v>295</v>
      </c>
      <c r="F453" s="17"/>
      <c r="G453" s="106">
        <f>G454</f>
        <v>1425080</v>
      </c>
      <c r="H453" s="144"/>
      <c r="I453" s="145"/>
      <c r="J453" s="145"/>
      <c r="K453" s="145"/>
      <c r="L453" s="145"/>
      <c r="M453" s="145"/>
      <c r="N453" s="145"/>
      <c r="O453" s="106">
        <f>O454</f>
        <v>1425080</v>
      </c>
    </row>
    <row r="454" spans="1:15" s="20" customFormat="1" ht="25.5">
      <c r="A454" s="18" t="s">
        <v>40</v>
      </c>
      <c r="B454" s="17" t="s">
        <v>158</v>
      </c>
      <c r="C454" s="17" t="s">
        <v>35</v>
      </c>
      <c r="D454" s="17" t="s">
        <v>111</v>
      </c>
      <c r="E454" s="17" t="s">
        <v>295</v>
      </c>
      <c r="F454" s="17" t="s">
        <v>41</v>
      </c>
      <c r="G454" s="106">
        <f>G455</f>
        <v>1425080</v>
      </c>
      <c r="H454" s="153"/>
      <c r="I454" s="154"/>
      <c r="J454" s="154"/>
      <c r="K454" s="154"/>
      <c r="L454" s="154"/>
      <c r="M454" s="154"/>
      <c r="N454" s="154"/>
      <c r="O454" s="106">
        <f>O455</f>
        <v>1425080</v>
      </c>
    </row>
    <row r="455" spans="1:15" s="20" customFormat="1">
      <c r="A455" s="18" t="s">
        <v>42</v>
      </c>
      <c r="B455" s="17" t="s">
        <v>158</v>
      </c>
      <c r="C455" s="17" t="s">
        <v>35</v>
      </c>
      <c r="D455" s="17" t="s">
        <v>111</v>
      </c>
      <c r="E455" s="17" t="s">
        <v>295</v>
      </c>
      <c r="F455" s="17" t="s">
        <v>43</v>
      </c>
      <c r="G455" s="106">
        <v>1425080</v>
      </c>
      <c r="H455" s="153"/>
      <c r="I455" s="154"/>
      <c r="J455" s="154"/>
      <c r="K455" s="154"/>
      <c r="L455" s="154"/>
      <c r="M455" s="154"/>
      <c r="N455" s="154"/>
      <c r="O455" s="106">
        <v>1425080</v>
      </c>
    </row>
    <row r="456" spans="1:15" s="20" customFormat="1" ht="15" customHeight="1">
      <c r="A456" s="18" t="s">
        <v>155</v>
      </c>
      <c r="B456" s="17" t="s">
        <v>158</v>
      </c>
      <c r="C456" s="17" t="s">
        <v>35</v>
      </c>
      <c r="D456" s="17" t="s">
        <v>111</v>
      </c>
      <c r="E456" s="17" t="s">
        <v>294</v>
      </c>
      <c r="F456" s="17"/>
      <c r="G456" s="106">
        <f>G457</f>
        <v>79849911</v>
      </c>
      <c r="H456" s="153"/>
      <c r="I456" s="154"/>
      <c r="J456" s="154"/>
      <c r="K456" s="154"/>
      <c r="L456" s="154"/>
      <c r="M456" s="154"/>
      <c r="N456" s="154"/>
      <c r="O456" s="106">
        <f>O457</f>
        <v>82547480</v>
      </c>
    </row>
    <row r="457" spans="1:15" s="20" customFormat="1" ht="25.5">
      <c r="A457" s="18" t="s">
        <v>40</v>
      </c>
      <c r="B457" s="17" t="s">
        <v>158</v>
      </c>
      <c r="C457" s="17" t="s">
        <v>35</v>
      </c>
      <c r="D457" s="17" t="s">
        <v>111</v>
      </c>
      <c r="E457" s="17" t="s">
        <v>294</v>
      </c>
      <c r="F457" s="17" t="s">
        <v>41</v>
      </c>
      <c r="G457" s="106">
        <f>G458</f>
        <v>79849911</v>
      </c>
      <c r="H457" s="153"/>
      <c r="I457" s="154"/>
      <c r="J457" s="153">
        <f>G458+G461</f>
        <v>90296913</v>
      </c>
      <c r="K457" s="154"/>
      <c r="L457" s="154"/>
      <c r="M457" s="154"/>
      <c r="N457" s="154"/>
      <c r="O457" s="106">
        <f>O458</f>
        <v>82547480</v>
      </c>
    </row>
    <row r="458" spans="1:15" s="20" customFormat="1">
      <c r="A458" s="18" t="s">
        <v>42</v>
      </c>
      <c r="B458" s="17" t="s">
        <v>158</v>
      </c>
      <c r="C458" s="17" t="s">
        <v>35</v>
      </c>
      <c r="D458" s="17" t="s">
        <v>111</v>
      </c>
      <c r="E458" s="17" t="s">
        <v>294</v>
      </c>
      <c r="F458" s="17" t="s">
        <v>43</v>
      </c>
      <c r="G458" s="106">
        <v>79849911</v>
      </c>
      <c r="H458" s="153"/>
      <c r="I458" s="154"/>
      <c r="J458" s="154"/>
      <c r="K458" s="154"/>
      <c r="L458" s="154"/>
      <c r="M458" s="154"/>
      <c r="N458" s="154"/>
      <c r="O458" s="106">
        <v>82547480</v>
      </c>
    </row>
    <row r="459" spans="1:15" ht="25.5">
      <c r="A459" s="18" t="s">
        <v>39</v>
      </c>
      <c r="B459" s="17" t="s">
        <v>158</v>
      </c>
      <c r="C459" s="17" t="s">
        <v>35</v>
      </c>
      <c r="D459" s="17" t="s">
        <v>111</v>
      </c>
      <c r="E459" s="17" t="s">
        <v>482</v>
      </c>
      <c r="F459" s="17"/>
      <c r="G459" s="106">
        <f>G460</f>
        <v>10447002</v>
      </c>
      <c r="H459" s="144"/>
      <c r="I459" s="145"/>
      <c r="J459" s="145"/>
      <c r="K459" s="145"/>
      <c r="L459" s="145"/>
      <c r="M459" s="145"/>
      <c r="N459" s="145"/>
      <c r="O459" s="106">
        <f>O460</f>
        <v>10755002</v>
      </c>
    </row>
    <row r="460" spans="1:15" ht="25.5">
      <c r="A460" s="18" t="s">
        <v>40</v>
      </c>
      <c r="B460" s="17" t="s">
        <v>158</v>
      </c>
      <c r="C460" s="17" t="s">
        <v>35</v>
      </c>
      <c r="D460" s="17" t="s">
        <v>111</v>
      </c>
      <c r="E460" s="17" t="s">
        <v>482</v>
      </c>
      <c r="F460" s="17" t="s">
        <v>41</v>
      </c>
      <c r="G460" s="106">
        <f>G461</f>
        <v>10447002</v>
      </c>
      <c r="H460" s="144"/>
      <c r="I460" s="145"/>
      <c r="J460" s="145"/>
      <c r="K460" s="145"/>
      <c r="L460" s="145"/>
      <c r="M460" s="145"/>
      <c r="N460" s="145"/>
      <c r="O460" s="106">
        <f>O461</f>
        <v>10755002</v>
      </c>
    </row>
    <row r="461" spans="1:15">
      <c r="A461" s="18" t="s">
        <v>42</v>
      </c>
      <c r="B461" s="17" t="s">
        <v>158</v>
      </c>
      <c r="C461" s="17" t="s">
        <v>35</v>
      </c>
      <c r="D461" s="17" t="s">
        <v>111</v>
      </c>
      <c r="E461" s="17" t="s">
        <v>482</v>
      </c>
      <c r="F461" s="17" t="s">
        <v>43</v>
      </c>
      <c r="G461" s="106">
        <f>10182002+265000</f>
        <v>10447002</v>
      </c>
      <c r="H461" s="144"/>
      <c r="I461" s="145"/>
      <c r="J461" s="145"/>
      <c r="K461" s="145"/>
      <c r="L461" s="145"/>
      <c r="M461" s="145"/>
      <c r="N461" s="145"/>
      <c r="O461" s="106">
        <f>308000+G461</f>
        <v>10755002</v>
      </c>
    </row>
    <row r="462" spans="1:15" ht="33.75" hidden="1" customHeight="1">
      <c r="A462" s="18" t="s">
        <v>277</v>
      </c>
      <c r="B462" s="17" t="s">
        <v>158</v>
      </c>
      <c r="C462" s="17" t="s">
        <v>35</v>
      </c>
      <c r="D462" s="17" t="s">
        <v>111</v>
      </c>
      <c r="E462" s="17" t="s">
        <v>283</v>
      </c>
      <c r="F462" s="17"/>
      <c r="G462" s="106">
        <f>G463</f>
        <v>0</v>
      </c>
      <c r="H462" s="144"/>
      <c r="I462" s="145"/>
      <c r="J462" s="145"/>
      <c r="K462" s="145"/>
      <c r="L462" s="145"/>
      <c r="M462" s="145"/>
      <c r="N462" s="145"/>
      <c r="O462" s="106">
        <f>O463</f>
        <v>0</v>
      </c>
    </row>
    <row r="463" spans="1:15" ht="25.5" hidden="1">
      <c r="A463" s="18" t="s">
        <v>40</v>
      </c>
      <c r="B463" s="17" t="s">
        <v>158</v>
      </c>
      <c r="C463" s="17" t="s">
        <v>35</v>
      </c>
      <c r="D463" s="17" t="s">
        <v>111</v>
      </c>
      <c r="E463" s="17" t="s">
        <v>283</v>
      </c>
      <c r="F463" s="17" t="s">
        <v>41</v>
      </c>
      <c r="G463" s="106">
        <f>G464</f>
        <v>0</v>
      </c>
      <c r="H463" s="144"/>
      <c r="I463" s="145"/>
      <c r="J463" s="145"/>
      <c r="K463" s="145"/>
      <c r="L463" s="145"/>
      <c r="M463" s="145"/>
      <c r="N463" s="145"/>
      <c r="O463" s="106">
        <f>O464</f>
        <v>0</v>
      </c>
    </row>
    <row r="464" spans="1:15" hidden="1">
      <c r="A464" s="18" t="s">
        <v>42</v>
      </c>
      <c r="B464" s="17" t="s">
        <v>158</v>
      </c>
      <c r="C464" s="17" t="s">
        <v>35</v>
      </c>
      <c r="D464" s="17" t="s">
        <v>111</v>
      </c>
      <c r="E464" s="17" t="s">
        <v>283</v>
      </c>
      <c r="F464" s="17" t="s">
        <v>43</v>
      </c>
      <c r="G464" s="106"/>
      <c r="H464" s="144"/>
      <c r="I464" s="145"/>
      <c r="J464" s="145"/>
      <c r="K464" s="145"/>
      <c r="L464" s="145"/>
      <c r="M464" s="145"/>
      <c r="N464" s="145"/>
      <c r="O464" s="106"/>
    </row>
    <row r="465" spans="1:15" s="5" customFormat="1" ht="25.5">
      <c r="A465" s="18" t="s">
        <v>629</v>
      </c>
      <c r="B465" s="16">
        <v>774</v>
      </c>
      <c r="C465" s="17" t="s">
        <v>35</v>
      </c>
      <c r="D465" s="17" t="s">
        <v>111</v>
      </c>
      <c r="E465" s="17" t="s">
        <v>628</v>
      </c>
      <c r="F465" s="17"/>
      <c r="G465" s="106">
        <f>G466</f>
        <v>90400</v>
      </c>
      <c r="H465" s="138"/>
      <c r="I465" s="139"/>
      <c r="J465" s="139"/>
      <c r="K465" s="139"/>
      <c r="L465" s="139"/>
      <c r="M465" s="139"/>
      <c r="N465" s="139"/>
      <c r="O465" s="106">
        <f>O466</f>
        <v>90400</v>
      </c>
    </row>
    <row r="466" spans="1:15" s="5" customFormat="1" ht="25.5">
      <c r="A466" s="18" t="s">
        <v>40</v>
      </c>
      <c r="B466" s="16">
        <v>774</v>
      </c>
      <c r="C466" s="17" t="s">
        <v>35</v>
      </c>
      <c r="D466" s="17" t="s">
        <v>111</v>
      </c>
      <c r="E466" s="17" t="s">
        <v>628</v>
      </c>
      <c r="F466" s="17" t="s">
        <v>41</v>
      </c>
      <c r="G466" s="106">
        <f>G467</f>
        <v>90400</v>
      </c>
      <c r="H466" s="138"/>
      <c r="I466" s="139"/>
      <c r="J466" s="139"/>
      <c r="K466" s="139"/>
      <c r="L466" s="139"/>
      <c r="M466" s="139"/>
      <c r="N466" s="139"/>
      <c r="O466" s="106">
        <f>O467</f>
        <v>90400</v>
      </c>
    </row>
    <row r="467" spans="1:15" s="5" customFormat="1">
      <c r="A467" s="18" t="s">
        <v>42</v>
      </c>
      <c r="B467" s="16">
        <v>774</v>
      </c>
      <c r="C467" s="17" t="s">
        <v>35</v>
      </c>
      <c r="D467" s="17" t="s">
        <v>111</v>
      </c>
      <c r="E467" s="17" t="s">
        <v>628</v>
      </c>
      <c r="F467" s="17" t="s">
        <v>43</v>
      </c>
      <c r="G467" s="106">
        <v>90400</v>
      </c>
      <c r="H467" s="138"/>
      <c r="I467" s="139"/>
      <c r="J467" s="139"/>
      <c r="K467" s="139"/>
      <c r="L467" s="139"/>
      <c r="M467" s="139"/>
      <c r="N467" s="139"/>
      <c r="O467" s="106">
        <v>90400</v>
      </c>
    </row>
    <row r="468" spans="1:15" ht="25.5" hidden="1">
      <c r="A468" s="18" t="s">
        <v>405</v>
      </c>
      <c r="B468" s="16">
        <v>774</v>
      </c>
      <c r="C468" s="17" t="s">
        <v>35</v>
      </c>
      <c r="D468" s="17" t="s">
        <v>111</v>
      </c>
      <c r="E468" s="17" t="s">
        <v>273</v>
      </c>
      <c r="F468" s="17"/>
      <c r="G468" s="106">
        <f>G469</f>
        <v>0</v>
      </c>
      <c r="H468" s="144"/>
      <c r="I468" s="145"/>
      <c r="J468" s="145"/>
      <c r="K468" s="145"/>
      <c r="L468" s="145"/>
      <c r="M468" s="145"/>
      <c r="N468" s="145"/>
      <c r="O468" s="106">
        <f>O469</f>
        <v>0</v>
      </c>
    </row>
    <row r="469" spans="1:15" ht="25.5" hidden="1">
      <c r="A469" s="18" t="s">
        <v>40</v>
      </c>
      <c r="B469" s="16">
        <v>774</v>
      </c>
      <c r="C469" s="17" t="s">
        <v>35</v>
      </c>
      <c r="D469" s="17" t="s">
        <v>111</v>
      </c>
      <c r="E469" s="17" t="s">
        <v>273</v>
      </c>
      <c r="F469" s="17" t="s">
        <v>41</v>
      </c>
      <c r="G469" s="106">
        <f>G470</f>
        <v>0</v>
      </c>
      <c r="H469" s="144"/>
      <c r="I469" s="145"/>
      <c r="J469" s="145"/>
      <c r="K469" s="145"/>
      <c r="L469" s="145"/>
      <c r="M469" s="145"/>
      <c r="N469" s="145"/>
      <c r="O469" s="106">
        <f>O470</f>
        <v>0</v>
      </c>
    </row>
    <row r="470" spans="1:15" hidden="1">
      <c r="A470" s="18" t="s">
        <v>42</v>
      </c>
      <c r="B470" s="16">
        <v>774</v>
      </c>
      <c r="C470" s="17" t="s">
        <v>35</v>
      </c>
      <c r="D470" s="17" t="s">
        <v>111</v>
      </c>
      <c r="E470" s="17" t="s">
        <v>273</v>
      </c>
      <c r="F470" s="17" t="s">
        <v>43</v>
      </c>
      <c r="G470" s="106"/>
      <c r="H470" s="144"/>
      <c r="I470" s="145"/>
      <c r="J470" s="145"/>
      <c r="K470" s="145"/>
      <c r="L470" s="145"/>
      <c r="M470" s="145"/>
      <c r="N470" s="145"/>
      <c r="O470" s="106"/>
    </row>
    <row r="471" spans="1:15" ht="25.5">
      <c r="A471" s="18" t="s">
        <v>33</v>
      </c>
      <c r="B471" s="17" t="s">
        <v>158</v>
      </c>
      <c r="C471" s="17" t="s">
        <v>35</v>
      </c>
      <c r="D471" s="17" t="s">
        <v>111</v>
      </c>
      <c r="E471" s="17" t="s">
        <v>483</v>
      </c>
      <c r="F471" s="17"/>
      <c r="G471" s="106">
        <f>G472</f>
        <v>130000</v>
      </c>
      <c r="H471" s="144"/>
      <c r="I471" s="145"/>
      <c r="J471" s="145"/>
      <c r="K471" s="145"/>
      <c r="L471" s="145"/>
      <c r="M471" s="145"/>
      <c r="N471" s="145"/>
      <c r="O471" s="106">
        <f>O472</f>
        <v>130000</v>
      </c>
    </row>
    <row r="472" spans="1:15" ht="27" customHeight="1">
      <c r="A472" s="18" t="s">
        <v>341</v>
      </c>
      <c r="B472" s="17" t="s">
        <v>158</v>
      </c>
      <c r="C472" s="17" t="s">
        <v>35</v>
      </c>
      <c r="D472" s="17" t="s">
        <v>111</v>
      </c>
      <c r="E472" s="17" t="s">
        <v>484</v>
      </c>
      <c r="F472" s="17"/>
      <c r="G472" s="106">
        <f>G473</f>
        <v>130000</v>
      </c>
      <c r="H472" s="144"/>
      <c r="I472" s="145"/>
      <c r="J472" s="145"/>
      <c r="K472" s="145"/>
      <c r="L472" s="145"/>
      <c r="M472" s="145"/>
      <c r="N472" s="145"/>
      <c r="O472" s="106">
        <f>O473</f>
        <v>130000</v>
      </c>
    </row>
    <row r="473" spans="1:15" ht="25.5">
      <c r="A473" s="18" t="s">
        <v>40</v>
      </c>
      <c r="B473" s="17" t="s">
        <v>158</v>
      </c>
      <c r="C473" s="17" t="s">
        <v>35</v>
      </c>
      <c r="D473" s="17" t="s">
        <v>111</v>
      </c>
      <c r="E473" s="17" t="s">
        <v>484</v>
      </c>
      <c r="F473" s="17" t="s">
        <v>41</v>
      </c>
      <c r="G473" s="106">
        <f>G474</f>
        <v>130000</v>
      </c>
      <c r="H473" s="144"/>
      <c r="I473" s="145"/>
      <c r="J473" s="145"/>
      <c r="K473" s="145"/>
      <c r="L473" s="145"/>
      <c r="M473" s="145"/>
      <c r="N473" s="145"/>
      <c r="O473" s="106">
        <f>O474</f>
        <v>130000</v>
      </c>
    </row>
    <row r="474" spans="1:15">
      <c r="A474" s="18" t="s">
        <v>42</v>
      </c>
      <c r="B474" s="17" t="s">
        <v>158</v>
      </c>
      <c r="C474" s="17" t="s">
        <v>35</v>
      </c>
      <c r="D474" s="17" t="s">
        <v>111</v>
      </c>
      <c r="E474" s="17" t="s">
        <v>484</v>
      </c>
      <c r="F474" s="17" t="s">
        <v>43</v>
      </c>
      <c r="G474" s="106">
        <v>130000</v>
      </c>
      <c r="H474" s="144"/>
      <c r="I474" s="145"/>
      <c r="J474" s="145"/>
      <c r="K474" s="145"/>
      <c r="L474" s="145"/>
      <c r="M474" s="145"/>
      <c r="N474" s="145"/>
      <c r="O474" s="106">
        <v>130000</v>
      </c>
    </row>
    <row r="475" spans="1:15" s="20" customFormat="1" ht="25.5" hidden="1">
      <c r="A475" s="15" t="s">
        <v>627</v>
      </c>
      <c r="B475" s="17" t="s">
        <v>158</v>
      </c>
      <c r="C475" s="17" t="s">
        <v>35</v>
      </c>
      <c r="D475" s="17" t="s">
        <v>111</v>
      </c>
      <c r="E475" s="17" t="s">
        <v>478</v>
      </c>
      <c r="F475" s="17"/>
      <c r="G475" s="106">
        <f>G476</f>
        <v>0</v>
      </c>
      <c r="H475" s="153"/>
      <c r="I475" s="154"/>
      <c r="J475" s="154"/>
      <c r="K475" s="154"/>
      <c r="L475" s="154"/>
      <c r="M475" s="154"/>
      <c r="N475" s="154"/>
      <c r="O475" s="106">
        <f>O476</f>
        <v>0</v>
      </c>
    </row>
    <row r="476" spans="1:15" s="20" customFormat="1" ht="38.25" hidden="1">
      <c r="A476" s="18" t="s">
        <v>463</v>
      </c>
      <c r="B476" s="17" t="s">
        <v>158</v>
      </c>
      <c r="C476" s="17" t="s">
        <v>35</v>
      </c>
      <c r="D476" s="17" t="s">
        <v>111</v>
      </c>
      <c r="E476" s="17" t="s">
        <v>464</v>
      </c>
      <c r="F476" s="17"/>
      <c r="G476" s="106">
        <f>G477</f>
        <v>0</v>
      </c>
      <c r="H476" s="153"/>
      <c r="I476" s="154"/>
      <c r="J476" s="154"/>
      <c r="K476" s="154"/>
      <c r="L476" s="154"/>
      <c r="M476" s="154"/>
      <c r="N476" s="154"/>
      <c r="O476" s="106">
        <f>O477</f>
        <v>0</v>
      </c>
    </row>
    <row r="477" spans="1:15" s="20" customFormat="1" ht="24.75" hidden="1" customHeight="1">
      <c r="A477" s="18" t="s">
        <v>40</v>
      </c>
      <c r="B477" s="17" t="s">
        <v>158</v>
      </c>
      <c r="C477" s="17" t="s">
        <v>35</v>
      </c>
      <c r="D477" s="17" t="s">
        <v>111</v>
      </c>
      <c r="E477" s="17" t="s">
        <v>464</v>
      </c>
      <c r="F477" s="17" t="s">
        <v>41</v>
      </c>
      <c r="G477" s="106">
        <f>G478</f>
        <v>0</v>
      </c>
      <c r="H477" s="153"/>
      <c r="I477" s="154"/>
      <c r="J477" s="154"/>
      <c r="K477" s="154"/>
      <c r="L477" s="154"/>
      <c r="M477" s="154"/>
      <c r="N477" s="154"/>
      <c r="O477" s="106">
        <f>O478</f>
        <v>0</v>
      </c>
    </row>
    <row r="478" spans="1:15" s="20" customFormat="1" hidden="1">
      <c r="A478" s="18" t="s">
        <v>42</v>
      </c>
      <c r="B478" s="17" t="s">
        <v>158</v>
      </c>
      <c r="C478" s="17" t="s">
        <v>35</v>
      </c>
      <c r="D478" s="17" t="s">
        <v>111</v>
      </c>
      <c r="E478" s="17" t="s">
        <v>464</v>
      </c>
      <c r="F478" s="17" t="s">
        <v>43</v>
      </c>
      <c r="G478" s="106"/>
      <c r="H478" s="153"/>
      <c r="I478" s="154"/>
      <c r="J478" s="154"/>
      <c r="K478" s="154"/>
      <c r="L478" s="154"/>
      <c r="M478" s="154"/>
      <c r="N478" s="154"/>
      <c r="O478" s="106"/>
    </row>
    <row r="479" spans="1:15">
      <c r="A479" s="18" t="s">
        <v>598</v>
      </c>
      <c r="B479" s="17" t="s">
        <v>158</v>
      </c>
      <c r="C479" s="17" t="s">
        <v>35</v>
      </c>
      <c r="D479" s="17" t="s">
        <v>35</v>
      </c>
      <c r="E479" s="17"/>
      <c r="F479" s="17"/>
      <c r="G479" s="106">
        <f>G480</f>
        <v>4586500</v>
      </c>
      <c r="H479" s="144"/>
      <c r="I479" s="145"/>
      <c r="J479" s="145"/>
      <c r="K479" s="145"/>
      <c r="L479" s="145"/>
      <c r="M479" s="145"/>
      <c r="N479" s="145"/>
      <c r="O479" s="106">
        <f>O480</f>
        <v>4586500</v>
      </c>
    </row>
    <row r="480" spans="1:15" s="32" customFormat="1" ht="25.5">
      <c r="A480" s="37" t="s">
        <v>816</v>
      </c>
      <c r="B480" s="17" t="s">
        <v>158</v>
      </c>
      <c r="C480" s="17" t="s">
        <v>35</v>
      </c>
      <c r="D480" s="17" t="s">
        <v>35</v>
      </c>
      <c r="E480" s="17" t="s">
        <v>437</v>
      </c>
      <c r="F480" s="42"/>
      <c r="G480" s="106">
        <f>G481</f>
        <v>4586500</v>
      </c>
      <c r="H480" s="158"/>
      <c r="I480" s="159"/>
      <c r="J480" s="159"/>
      <c r="K480" s="159"/>
      <c r="L480" s="159"/>
      <c r="M480" s="159"/>
      <c r="N480" s="159"/>
      <c r="O480" s="106">
        <f>O481</f>
        <v>4586500</v>
      </c>
    </row>
    <row r="481" spans="1:15" s="20" customFormat="1" ht="21.75" customHeight="1">
      <c r="A481" s="15" t="s">
        <v>241</v>
      </c>
      <c r="B481" s="17" t="s">
        <v>158</v>
      </c>
      <c r="C481" s="17" t="s">
        <v>35</v>
      </c>
      <c r="D481" s="17" t="s">
        <v>35</v>
      </c>
      <c r="E481" s="17" t="s">
        <v>438</v>
      </c>
      <c r="F481" s="17"/>
      <c r="G481" s="106">
        <f>G485+G490+G482</f>
        <v>4586500</v>
      </c>
      <c r="H481" s="153"/>
      <c r="I481" s="154"/>
      <c r="J481" s="154"/>
      <c r="K481" s="154"/>
      <c r="L481" s="154"/>
      <c r="M481" s="154"/>
      <c r="N481" s="154"/>
      <c r="O481" s="106">
        <f>O485+O490+O482</f>
        <v>4586500</v>
      </c>
    </row>
    <row r="482" spans="1:15" hidden="1">
      <c r="A482" s="18" t="s">
        <v>566</v>
      </c>
      <c r="B482" s="17" t="s">
        <v>158</v>
      </c>
      <c r="C482" s="17" t="s">
        <v>35</v>
      </c>
      <c r="D482" s="17" t="s">
        <v>35</v>
      </c>
      <c r="E482" s="17" t="s">
        <v>69</v>
      </c>
      <c r="F482" s="17"/>
      <c r="G482" s="10">
        <f>G483</f>
        <v>0</v>
      </c>
      <c r="H482" s="144"/>
      <c r="I482" s="145"/>
      <c r="J482" s="145"/>
      <c r="K482" s="145"/>
      <c r="L482" s="145"/>
      <c r="M482" s="145"/>
      <c r="N482" s="145"/>
      <c r="O482" s="10">
        <f>O483</f>
        <v>0</v>
      </c>
    </row>
    <row r="483" spans="1:15" ht="25.5" hidden="1">
      <c r="A483" s="18" t="s">
        <v>40</v>
      </c>
      <c r="B483" s="17" t="s">
        <v>158</v>
      </c>
      <c r="C483" s="17" t="s">
        <v>35</v>
      </c>
      <c r="D483" s="17" t="s">
        <v>35</v>
      </c>
      <c r="E483" s="17" t="s">
        <v>69</v>
      </c>
      <c r="F483" s="17" t="s">
        <v>41</v>
      </c>
      <c r="G483" s="10">
        <f>G484</f>
        <v>0</v>
      </c>
      <c r="H483" s="144"/>
      <c r="I483" s="145"/>
      <c r="J483" s="145"/>
      <c r="K483" s="145"/>
      <c r="L483" s="145"/>
      <c r="M483" s="145"/>
      <c r="N483" s="145"/>
      <c r="O483" s="10">
        <f>O484</f>
        <v>0</v>
      </c>
    </row>
    <row r="484" spans="1:15" hidden="1">
      <c r="A484" s="18" t="s">
        <v>42</v>
      </c>
      <c r="B484" s="17" t="s">
        <v>158</v>
      </c>
      <c r="C484" s="17" t="s">
        <v>35</v>
      </c>
      <c r="D484" s="17" t="s">
        <v>35</v>
      </c>
      <c r="E484" s="17" t="s">
        <v>69</v>
      </c>
      <c r="F484" s="17" t="s">
        <v>43</v>
      </c>
      <c r="G484" s="10"/>
      <c r="H484" s="144"/>
      <c r="I484" s="145"/>
      <c r="J484" s="145"/>
      <c r="K484" s="145"/>
      <c r="L484" s="145"/>
      <c r="M484" s="145"/>
      <c r="N484" s="145"/>
      <c r="O484" s="10"/>
    </row>
    <row r="485" spans="1:15" s="20" customFormat="1" ht="52.5" customHeight="1">
      <c r="A485" s="15" t="s">
        <v>259</v>
      </c>
      <c r="B485" s="17" t="s">
        <v>158</v>
      </c>
      <c r="C485" s="17" t="s">
        <v>35</v>
      </c>
      <c r="D485" s="17" t="s">
        <v>35</v>
      </c>
      <c r="E485" s="17" t="s">
        <v>301</v>
      </c>
      <c r="F485" s="17"/>
      <c r="G485" s="106">
        <f>G486+G488</f>
        <v>4286500</v>
      </c>
      <c r="H485" s="153"/>
      <c r="I485" s="154"/>
      <c r="J485" s="154"/>
      <c r="K485" s="154"/>
      <c r="L485" s="154"/>
      <c r="M485" s="154"/>
      <c r="N485" s="154"/>
      <c r="O485" s="106">
        <f>O486+O488</f>
        <v>4286500</v>
      </c>
    </row>
    <row r="486" spans="1:15" s="20" customFormat="1" ht="25.5" hidden="1">
      <c r="A486" s="18" t="s">
        <v>50</v>
      </c>
      <c r="B486" s="17" t="s">
        <v>158</v>
      </c>
      <c r="C486" s="17" t="s">
        <v>35</v>
      </c>
      <c r="D486" s="17" t="s">
        <v>35</v>
      </c>
      <c r="E486" s="17" t="s">
        <v>301</v>
      </c>
      <c r="F486" s="17" t="s">
        <v>51</v>
      </c>
      <c r="G486" s="106">
        <f>G487</f>
        <v>0</v>
      </c>
      <c r="H486" s="153"/>
      <c r="I486" s="154"/>
      <c r="J486" s="154"/>
      <c r="K486" s="154"/>
      <c r="L486" s="154"/>
      <c r="M486" s="154"/>
      <c r="N486" s="154"/>
      <c r="O486" s="106">
        <f>O487</f>
        <v>0</v>
      </c>
    </row>
    <row r="487" spans="1:15" s="20" customFormat="1" ht="25.5" hidden="1">
      <c r="A487" s="18" t="s">
        <v>52</v>
      </c>
      <c r="B487" s="17" t="s">
        <v>158</v>
      </c>
      <c r="C487" s="17" t="s">
        <v>35</v>
      </c>
      <c r="D487" s="17" t="s">
        <v>35</v>
      </c>
      <c r="E487" s="17" t="s">
        <v>301</v>
      </c>
      <c r="F487" s="17" t="s">
        <v>53</v>
      </c>
      <c r="G487" s="106"/>
      <c r="H487" s="153"/>
      <c r="I487" s="154"/>
      <c r="J487" s="154"/>
      <c r="K487" s="154"/>
      <c r="L487" s="154"/>
      <c r="M487" s="154"/>
      <c r="N487" s="154"/>
      <c r="O487" s="106"/>
    </row>
    <row r="488" spans="1:15" s="20" customFormat="1" ht="25.5">
      <c r="A488" s="18" t="s">
        <v>40</v>
      </c>
      <c r="B488" s="17" t="s">
        <v>158</v>
      </c>
      <c r="C488" s="17" t="s">
        <v>35</v>
      </c>
      <c r="D488" s="17" t="s">
        <v>35</v>
      </c>
      <c r="E488" s="17" t="s">
        <v>301</v>
      </c>
      <c r="F488" s="17" t="s">
        <v>41</v>
      </c>
      <c r="G488" s="106">
        <f>G489</f>
        <v>4286500</v>
      </c>
      <c r="H488" s="153"/>
      <c r="I488" s="154"/>
      <c r="J488" s="154"/>
      <c r="K488" s="154"/>
      <c r="L488" s="154"/>
      <c r="M488" s="154"/>
      <c r="N488" s="154"/>
      <c r="O488" s="106">
        <f>O489</f>
        <v>4286500</v>
      </c>
    </row>
    <row r="489" spans="1:15" s="20" customFormat="1" ht="13.5" customHeight="1">
      <c r="A489" s="18" t="s">
        <v>42</v>
      </c>
      <c r="B489" s="17" t="s">
        <v>158</v>
      </c>
      <c r="C489" s="17" t="s">
        <v>35</v>
      </c>
      <c r="D489" s="17" t="s">
        <v>35</v>
      </c>
      <c r="E489" s="17" t="s">
        <v>301</v>
      </c>
      <c r="F489" s="17" t="s">
        <v>43</v>
      </c>
      <c r="G489" s="106">
        <v>4286500</v>
      </c>
      <c r="H489" s="153"/>
      <c r="I489" s="154"/>
      <c r="J489" s="154"/>
      <c r="K489" s="154"/>
      <c r="L489" s="154"/>
      <c r="M489" s="154"/>
      <c r="N489" s="154"/>
      <c r="O489" s="106">
        <v>4286500</v>
      </c>
    </row>
    <row r="490" spans="1:15" s="20" customFormat="1" ht="61.5" customHeight="1">
      <c r="A490" s="15" t="s">
        <v>729</v>
      </c>
      <c r="B490" s="17" t="s">
        <v>158</v>
      </c>
      <c r="C490" s="17" t="s">
        <v>35</v>
      </c>
      <c r="D490" s="17" t="s">
        <v>35</v>
      </c>
      <c r="E490" s="17" t="s">
        <v>440</v>
      </c>
      <c r="F490" s="17"/>
      <c r="G490" s="106">
        <f>G491+G495+G493</f>
        <v>300000</v>
      </c>
      <c r="H490" s="153"/>
      <c r="I490" s="154"/>
      <c r="J490" s="154"/>
      <c r="K490" s="154"/>
      <c r="L490" s="154"/>
      <c r="M490" s="154"/>
      <c r="N490" s="154"/>
      <c r="O490" s="106">
        <f>O491+O495+O493</f>
        <v>300000</v>
      </c>
    </row>
    <row r="491" spans="1:15" s="20" customFormat="1" ht="25.5">
      <c r="A491" s="18" t="s">
        <v>50</v>
      </c>
      <c r="B491" s="17" t="s">
        <v>158</v>
      </c>
      <c r="C491" s="17" t="s">
        <v>35</v>
      </c>
      <c r="D491" s="17" t="s">
        <v>35</v>
      </c>
      <c r="E491" s="17" t="s">
        <v>440</v>
      </c>
      <c r="F491" s="17" t="s">
        <v>51</v>
      </c>
      <c r="G491" s="106">
        <f>G492</f>
        <v>300000</v>
      </c>
      <c r="H491" s="153"/>
      <c r="I491" s="154"/>
      <c r="J491" s="154"/>
      <c r="K491" s="154"/>
      <c r="L491" s="154"/>
      <c r="M491" s="154"/>
      <c r="N491" s="154"/>
      <c r="O491" s="106">
        <f>O492</f>
        <v>300000</v>
      </c>
    </row>
    <row r="492" spans="1:15" s="20" customFormat="1" ht="25.5">
      <c r="A492" s="18" t="s">
        <v>52</v>
      </c>
      <c r="B492" s="17" t="s">
        <v>158</v>
      </c>
      <c r="C492" s="17" t="s">
        <v>35</v>
      </c>
      <c r="D492" s="17" t="s">
        <v>35</v>
      </c>
      <c r="E492" s="17" t="s">
        <v>440</v>
      </c>
      <c r="F492" s="17" t="s">
        <v>53</v>
      </c>
      <c r="G492" s="106">
        <v>300000</v>
      </c>
      <c r="H492" s="153"/>
      <c r="I492" s="154"/>
      <c r="J492" s="154"/>
      <c r="K492" s="154"/>
      <c r="L492" s="154"/>
      <c r="M492" s="154"/>
      <c r="N492" s="154"/>
      <c r="O492" s="106">
        <v>300000</v>
      </c>
    </row>
    <row r="493" spans="1:15" s="20" customFormat="1" hidden="1">
      <c r="A493" s="18" t="s">
        <v>352</v>
      </c>
      <c r="B493" s="17" t="s">
        <v>158</v>
      </c>
      <c r="C493" s="17" t="s">
        <v>35</v>
      </c>
      <c r="D493" s="17" t="s">
        <v>35</v>
      </c>
      <c r="E493" s="17" t="s">
        <v>440</v>
      </c>
      <c r="F493" s="17" t="s">
        <v>353</v>
      </c>
      <c r="G493" s="106">
        <f>G494</f>
        <v>0</v>
      </c>
      <c r="H493" s="153"/>
      <c r="I493" s="154"/>
      <c r="J493" s="154"/>
      <c r="K493" s="154"/>
      <c r="L493" s="154"/>
      <c r="M493" s="154"/>
      <c r="N493" s="154"/>
      <c r="O493" s="106">
        <f>O494</f>
        <v>0</v>
      </c>
    </row>
    <row r="494" spans="1:15" s="20" customFormat="1" ht="25.5" hidden="1">
      <c r="A494" s="18" t="s">
        <v>354</v>
      </c>
      <c r="B494" s="17" t="s">
        <v>158</v>
      </c>
      <c r="C494" s="17" t="s">
        <v>35</v>
      </c>
      <c r="D494" s="17" t="s">
        <v>35</v>
      </c>
      <c r="E494" s="17" t="s">
        <v>440</v>
      </c>
      <c r="F494" s="17" t="s">
        <v>355</v>
      </c>
      <c r="G494" s="106"/>
      <c r="H494" s="153"/>
      <c r="I494" s="154"/>
      <c r="J494" s="154"/>
      <c r="K494" s="154"/>
      <c r="L494" s="154"/>
      <c r="M494" s="154"/>
      <c r="N494" s="154"/>
      <c r="O494" s="106"/>
    </row>
    <row r="495" spans="1:15" s="20" customFormat="1" ht="25.5" hidden="1">
      <c r="A495" s="18" t="s">
        <v>40</v>
      </c>
      <c r="B495" s="17" t="s">
        <v>158</v>
      </c>
      <c r="C495" s="17" t="s">
        <v>35</v>
      </c>
      <c r="D495" s="17" t="s">
        <v>35</v>
      </c>
      <c r="E495" s="17" t="s">
        <v>440</v>
      </c>
      <c r="F495" s="17" t="s">
        <v>41</v>
      </c>
      <c r="G495" s="106">
        <f>G496</f>
        <v>0</v>
      </c>
      <c r="H495" s="153"/>
      <c r="I495" s="154"/>
      <c r="J495" s="154"/>
      <c r="K495" s="154"/>
      <c r="L495" s="154"/>
      <c r="M495" s="154"/>
      <c r="N495" s="154"/>
      <c r="O495" s="106">
        <f>O496</f>
        <v>0</v>
      </c>
    </row>
    <row r="496" spans="1:15" s="20" customFormat="1" hidden="1">
      <c r="A496" s="18" t="s">
        <v>42</v>
      </c>
      <c r="B496" s="17" t="s">
        <v>158</v>
      </c>
      <c r="C496" s="17" t="s">
        <v>35</v>
      </c>
      <c r="D496" s="17" t="s">
        <v>35</v>
      </c>
      <c r="E496" s="17" t="s">
        <v>440</v>
      </c>
      <c r="F496" s="17" t="s">
        <v>43</v>
      </c>
      <c r="G496" s="106"/>
      <c r="H496" s="153"/>
      <c r="I496" s="154"/>
      <c r="J496" s="154"/>
      <c r="K496" s="154"/>
      <c r="L496" s="154"/>
      <c r="M496" s="154"/>
      <c r="N496" s="154"/>
      <c r="O496" s="106"/>
    </row>
    <row r="497" spans="1:15">
      <c r="A497" s="18" t="s">
        <v>248</v>
      </c>
      <c r="B497" s="17" t="s">
        <v>158</v>
      </c>
      <c r="C497" s="17" t="s">
        <v>35</v>
      </c>
      <c r="D497" s="17" t="s">
        <v>249</v>
      </c>
      <c r="E497" s="17"/>
      <c r="F497" s="17"/>
      <c r="G497" s="106">
        <f>G499</f>
        <v>14264113</v>
      </c>
      <c r="H497" s="144"/>
      <c r="I497" s="145"/>
      <c r="J497" s="145"/>
      <c r="K497" s="145"/>
      <c r="L497" s="145"/>
      <c r="M497" s="145"/>
      <c r="N497" s="145"/>
      <c r="O497" s="106">
        <f>O499</f>
        <v>14264113</v>
      </c>
    </row>
    <row r="498" spans="1:15" ht="38.25" hidden="1">
      <c r="A498" s="15" t="s">
        <v>250</v>
      </c>
      <c r="B498" s="17" t="s">
        <v>158</v>
      </c>
      <c r="C498" s="17" t="s">
        <v>35</v>
      </c>
      <c r="D498" s="17" t="s">
        <v>249</v>
      </c>
      <c r="E498" s="17"/>
      <c r="F498" s="17"/>
      <c r="G498" s="106"/>
      <c r="H498" s="144"/>
      <c r="I498" s="145"/>
      <c r="J498" s="145"/>
      <c r="K498" s="145"/>
      <c r="L498" s="145"/>
      <c r="M498" s="145"/>
      <c r="N498" s="145"/>
      <c r="O498" s="106"/>
    </row>
    <row r="499" spans="1:15" ht="25.5">
      <c r="A499" s="37" t="s">
        <v>816</v>
      </c>
      <c r="B499" s="17" t="s">
        <v>158</v>
      </c>
      <c r="C499" s="17" t="s">
        <v>35</v>
      </c>
      <c r="D499" s="17" t="s">
        <v>249</v>
      </c>
      <c r="E499" s="17" t="s">
        <v>437</v>
      </c>
      <c r="F499" s="17"/>
      <c r="G499" s="106">
        <f>G504+G500</f>
        <v>14264113</v>
      </c>
      <c r="H499" s="144"/>
      <c r="I499" s="145"/>
      <c r="J499" s="145"/>
      <c r="K499" s="145"/>
      <c r="L499" s="145"/>
      <c r="M499" s="145"/>
      <c r="N499" s="145"/>
      <c r="O499" s="106">
        <f>O504+O500</f>
        <v>14264113</v>
      </c>
    </row>
    <row r="500" spans="1:15" s="20" customFormat="1" ht="30" customHeight="1">
      <c r="A500" s="18" t="s">
        <v>154</v>
      </c>
      <c r="B500" s="17" t="s">
        <v>158</v>
      </c>
      <c r="C500" s="17" t="s">
        <v>35</v>
      </c>
      <c r="D500" s="17" t="s">
        <v>249</v>
      </c>
      <c r="E500" s="17" t="s">
        <v>472</v>
      </c>
      <c r="F500" s="17"/>
      <c r="G500" s="106">
        <f>G501</f>
        <v>893401</v>
      </c>
      <c r="H500" s="153"/>
      <c r="I500" s="154"/>
      <c r="J500" s="154"/>
      <c r="K500" s="154"/>
      <c r="L500" s="154"/>
      <c r="M500" s="154"/>
      <c r="N500" s="154"/>
      <c r="O500" s="106">
        <f>O501</f>
        <v>893401</v>
      </c>
    </row>
    <row r="501" spans="1:15" s="20" customFormat="1" ht="31.5" customHeight="1">
      <c r="A501" s="45" t="s">
        <v>251</v>
      </c>
      <c r="B501" s="17" t="s">
        <v>158</v>
      </c>
      <c r="C501" s="17" t="s">
        <v>35</v>
      </c>
      <c r="D501" s="17" t="s">
        <v>249</v>
      </c>
      <c r="E501" s="17" t="s">
        <v>486</v>
      </c>
      <c r="F501" s="17"/>
      <c r="G501" s="106">
        <f>G502</f>
        <v>893401</v>
      </c>
      <c r="H501" s="153"/>
      <c r="I501" s="154"/>
      <c r="J501" s="154"/>
      <c r="K501" s="154"/>
      <c r="L501" s="154"/>
      <c r="M501" s="154"/>
      <c r="N501" s="154"/>
      <c r="O501" s="106">
        <f>O502</f>
        <v>893401</v>
      </c>
    </row>
    <row r="502" spans="1:15" s="20" customFormat="1" ht="25.5">
      <c r="A502" s="18" t="s">
        <v>40</v>
      </c>
      <c r="B502" s="17" t="s">
        <v>158</v>
      </c>
      <c r="C502" s="17" t="s">
        <v>35</v>
      </c>
      <c r="D502" s="17" t="s">
        <v>249</v>
      </c>
      <c r="E502" s="17" t="s">
        <v>486</v>
      </c>
      <c r="F502" s="17" t="s">
        <v>41</v>
      </c>
      <c r="G502" s="106">
        <f>G503</f>
        <v>893401</v>
      </c>
      <c r="H502" s="153"/>
      <c r="I502" s="154"/>
      <c r="J502" s="154"/>
      <c r="K502" s="154"/>
      <c r="L502" s="154"/>
      <c r="M502" s="154"/>
      <c r="N502" s="154"/>
      <c r="O502" s="106">
        <f>O503</f>
        <v>893401</v>
      </c>
    </row>
    <row r="503" spans="1:15">
      <c r="A503" s="18" t="s">
        <v>42</v>
      </c>
      <c r="B503" s="17" t="s">
        <v>158</v>
      </c>
      <c r="C503" s="17" t="s">
        <v>35</v>
      </c>
      <c r="D503" s="17" t="s">
        <v>249</v>
      </c>
      <c r="E503" s="17" t="s">
        <v>486</v>
      </c>
      <c r="F503" s="17" t="s">
        <v>43</v>
      </c>
      <c r="G503" s="106">
        <v>893401</v>
      </c>
      <c r="H503" s="144"/>
      <c r="I503" s="145"/>
      <c r="J503" s="145"/>
      <c r="K503" s="145"/>
      <c r="L503" s="145"/>
      <c r="M503" s="145"/>
      <c r="N503" s="145"/>
      <c r="O503" s="106">
        <f>893401</f>
        <v>893401</v>
      </c>
    </row>
    <row r="504" spans="1:15" s="20" customFormat="1" ht="32.25" customHeight="1">
      <c r="A504" s="18" t="s">
        <v>342</v>
      </c>
      <c r="B504" s="17" t="s">
        <v>158</v>
      </c>
      <c r="C504" s="17" t="s">
        <v>35</v>
      </c>
      <c r="D504" s="17" t="s">
        <v>249</v>
      </c>
      <c r="E504" s="17" t="s">
        <v>487</v>
      </c>
      <c r="F504" s="17"/>
      <c r="G504" s="106">
        <f>G505</f>
        <v>13370712</v>
      </c>
      <c r="H504" s="153"/>
      <c r="I504" s="154"/>
      <c r="J504" s="154"/>
      <c r="K504" s="154"/>
      <c r="L504" s="154"/>
      <c r="M504" s="154"/>
      <c r="N504" s="154"/>
      <c r="O504" s="106">
        <f>O505</f>
        <v>13370712</v>
      </c>
    </row>
    <row r="505" spans="1:15" s="20" customFormat="1" ht="25.5">
      <c r="A505" s="18" t="s">
        <v>123</v>
      </c>
      <c r="B505" s="17" t="s">
        <v>158</v>
      </c>
      <c r="C505" s="17" t="s">
        <v>35</v>
      </c>
      <c r="D505" s="17" t="s">
        <v>249</v>
      </c>
      <c r="E505" s="17" t="s">
        <v>488</v>
      </c>
      <c r="F505" s="17"/>
      <c r="G505" s="106">
        <f>G506+G510+G512</f>
        <v>13370712</v>
      </c>
      <c r="H505" s="153"/>
      <c r="I505" s="154"/>
      <c r="J505" s="154"/>
      <c r="K505" s="154"/>
      <c r="L505" s="154"/>
      <c r="M505" s="154"/>
      <c r="N505" s="154"/>
      <c r="O505" s="106">
        <f>O506+O510+O512</f>
        <v>13370712</v>
      </c>
    </row>
    <row r="506" spans="1:15" ht="51">
      <c r="A506" s="18" t="s">
        <v>93</v>
      </c>
      <c r="B506" s="17" t="s">
        <v>158</v>
      </c>
      <c r="C506" s="17" t="s">
        <v>35</v>
      </c>
      <c r="D506" s="17" t="s">
        <v>249</v>
      </c>
      <c r="E506" s="17" t="s">
        <v>488</v>
      </c>
      <c r="F506" s="17" t="s">
        <v>96</v>
      </c>
      <c r="G506" s="106">
        <f>G507</f>
        <v>12545832</v>
      </c>
      <c r="H506" s="144"/>
      <c r="I506" s="145"/>
      <c r="J506" s="145"/>
      <c r="K506" s="145"/>
      <c r="L506" s="145"/>
      <c r="M506" s="145"/>
      <c r="N506" s="145"/>
      <c r="O506" s="106">
        <f>O507</f>
        <v>12545832</v>
      </c>
    </row>
    <row r="507" spans="1:15" ht="25.5">
      <c r="A507" s="18" t="s">
        <v>94</v>
      </c>
      <c r="B507" s="17" t="s">
        <v>158</v>
      </c>
      <c r="C507" s="17" t="s">
        <v>35</v>
      </c>
      <c r="D507" s="17" t="s">
        <v>249</v>
      </c>
      <c r="E507" s="17" t="s">
        <v>488</v>
      </c>
      <c r="F507" s="17" t="s">
        <v>97</v>
      </c>
      <c r="G507" s="106">
        <v>12545832</v>
      </c>
      <c r="H507" s="144"/>
      <c r="I507" s="145"/>
      <c r="J507" s="145"/>
      <c r="K507" s="145"/>
      <c r="L507" s="145"/>
      <c r="M507" s="145"/>
      <c r="N507" s="145"/>
      <c r="O507" s="106">
        <f>G507</f>
        <v>12545832</v>
      </c>
    </row>
    <row r="508" spans="1:15" ht="25.5" hidden="1">
      <c r="A508" s="34" t="s">
        <v>95</v>
      </c>
      <c r="B508" s="17" t="s">
        <v>158</v>
      </c>
      <c r="C508" s="17" t="s">
        <v>35</v>
      </c>
      <c r="D508" s="17" t="s">
        <v>249</v>
      </c>
      <c r="E508" s="17" t="s">
        <v>488</v>
      </c>
      <c r="F508" s="17" t="s">
        <v>98</v>
      </c>
      <c r="G508" s="106"/>
      <c r="H508" s="144"/>
      <c r="I508" s="145"/>
      <c r="J508" s="145"/>
      <c r="K508" s="145"/>
      <c r="L508" s="145"/>
      <c r="M508" s="145"/>
      <c r="N508" s="145"/>
      <c r="O508" s="106"/>
    </row>
    <row r="509" spans="1:15" ht="25.5" hidden="1">
      <c r="A509" s="34" t="s">
        <v>99</v>
      </c>
      <c r="B509" s="17" t="s">
        <v>158</v>
      </c>
      <c r="C509" s="17" t="s">
        <v>35</v>
      </c>
      <c r="D509" s="17" t="s">
        <v>249</v>
      </c>
      <c r="E509" s="17" t="s">
        <v>488</v>
      </c>
      <c r="F509" s="17" t="s">
        <v>100</v>
      </c>
      <c r="G509" s="106"/>
      <c r="H509" s="144"/>
      <c r="I509" s="145"/>
      <c r="J509" s="145"/>
      <c r="K509" s="145"/>
      <c r="L509" s="145"/>
      <c r="M509" s="145"/>
      <c r="N509" s="145"/>
      <c r="O509" s="106"/>
    </row>
    <row r="510" spans="1:15" ht="25.5">
      <c r="A510" s="18" t="s">
        <v>50</v>
      </c>
      <c r="B510" s="17" t="s">
        <v>158</v>
      </c>
      <c r="C510" s="17" t="s">
        <v>35</v>
      </c>
      <c r="D510" s="17" t="s">
        <v>249</v>
      </c>
      <c r="E510" s="17" t="s">
        <v>488</v>
      </c>
      <c r="F510" s="17" t="s">
        <v>51</v>
      </c>
      <c r="G510" s="106">
        <f>G511</f>
        <v>804440</v>
      </c>
      <c r="H510" s="144"/>
      <c r="I510" s="145"/>
      <c r="J510" s="145"/>
      <c r="K510" s="145"/>
      <c r="L510" s="145"/>
      <c r="M510" s="145"/>
      <c r="N510" s="145"/>
      <c r="O510" s="106">
        <f>O511</f>
        <v>804440</v>
      </c>
    </row>
    <row r="511" spans="1:15" ht="25.5">
      <c r="A511" s="18" t="s">
        <v>52</v>
      </c>
      <c r="B511" s="17" t="s">
        <v>158</v>
      </c>
      <c r="C511" s="17" t="s">
        <v>35</v>
      </c>
      <c r="D511" s="17" t="s">
        <v>249</v>
      </c>
      <c r="E511" s="17" t="s">
        <v>488</v>
      </c>
      <c r="F511" s="17" t="s">
        <v>53</v>
      </c>
      <c r="G511" s="106">
        <v>804440</v>
      </c>
      <c r="H511" s="144"/>
      <c r="I511" s="145"/>
      <c r="J511" s="145"/>
      <c r="K511" s="145"/>
      <c r="L511" s="145"/>
      <c r="M511" s="145"/>
      <c r="N511" s="145"/>
      <c r="O511" s="106">
        <f>G511</f>
        <v>804440</v>
      </c>
    </row>
    <row r="512" spans="1:15">
      <c r="A512" s="18" t="s">
        <v>101</v>
      </c>
      <c r="B512" s="17" t="s">
        <v>158</v>
      </c>
      <c r="C512" s="17" t="s">
        <v>35</v>
      </c>
      <c r="D512" s="17" t="s">
        <v>249</v>
      </c>
      <c r="E512" s="17" t="s">
        <v>488</v>
      </c>
      <c r="F512" s="17" t="s">
        <v>102</v>
      </c>
      <c r="G512" s="31">
        <f>G513</f>
        <v>20440</v>
      </c>
      <c r="H512" s="144"/>
      <c r="I512" s="145"/>
      <c r="J512" s="145"/>
      <c r="K512" s="145"/>
      <c r="L512" s="145"/>
      <c r="M512" s="145"/>
      <c r="N512" s="145"/>
      <c r="O512" s="31">
        <f>O513</f>
        <v>20440</v>
      </c>
    </row>
    <row r="513" spans="1:15">
      <c r="A513" s="18" t="s">
        <v>104</v>
      </c>
      <c r="B513" s="17" t="s">
        <v>158</v>
      </c>
      <c r="C513" s="17" t="s">
        <v>35</v>
      </c>
      <c r="D513" s="17" t="s">
        <v>249</v>
      </c>
      <c r="E513" s="17" t="s">
        <v>488</v>
      </c>
      <c r="F513" s="17" t="s">
        <v>105</v>
      </c>
      <c r="G513" s="31">
        <v>20440</v>
      </c>
      <c r="H513" s="144"/>
      <c r="I513" s="145"/>
      <c r="J513" s="145"/>
      <c r="K513" s="145"/>
      <c r="L513" s="145"/>
      <c r="M513" s="145"/>
      <c r="N513" s="145"/>
      <c r="O513" s="31">
        <f>G513</f>
        <v>20440</v>
      </c>
    </row>
    <row r="514" spans="1:15">
      <c r="A514" s="13" t="s">
        <v>344</v>
      </c>
      <c r="B514" s="23" t="s">
        <v>158</v>
      </c>
      <c r="C514" s="9" t="s">
        <v>110</v>
      </c>
      <c r="D514" s="9"/>
      <c r="E514" s="9"/>
      <c r="F514" s="9"/>
      <c r="G514" s="41">
        <f>G517+G524</f>
        <v>4087300</v>
      </c>
      <c r="H514" s="144"/>
      <c r="I514" s="145"/>
      <c r="J514" s="145"/>
      <c r="K514" s="145"/>
      <c r="L514" s="145"/>
      <c r="M514" s="145"/>
      <c r="N514" s="145"/>
      <c r="O514" s="41">
        <f>O517+O524</f>
        <v>4087300</v>
      </c>
    </row>
    <row r="515" spans="1:15" hidden="1">
      <c r="A515" s="13"/>
      <c r="B515" s="23"/>
      <c r="C515" s="9"/>
      <c r="D515" s="9"/>
      <c r="E515" s="9"/>
      <c r="F515" s="9"/>
      <c r="G515" s="41"/>
      <c r="H515" s="144"/>
      <c r="I515" s="145"/>
      <c r="J515" s="145"/>
      <c r="K515" s="145"/>
      <c r="L515" s="145"/>
      <c r="M515" s="145"/>
      <c r="N515" s="145"/>
      <c r="O515" s="41"/>
    </row>
    <row r="516" spans="1:15" hidden="1">
      <c r="A516" s="13"/>
      <c r="B516" s="23"/>
      <c r="C516" s="9"/>
      <c r="D516" s="9"/>
      <c r="E516" s="9"/>
      <c r="F516" s="9"/>
      <c r="G516" s="41"/>
      <c r="H516" s="144"/>
      <c r="I516" s="145"/>
      <c r="J516" s="145"/>
      <c r="K516" s="145"/>
      <c r="L516" s="145"/>
      <c r="M516" s="145"/>
      <c r="N516" s="145"/>
      <c r="O516" s="41"/>
    </row>
    <row r="517" spans="1:15">
      <c r="A517" s="18" t="s">
        <v>345</v>
      </c>
      <c r="B517" s="17" t="s">
        <v>158</v>
      </c>
      <c r="C517" s="17" t="s">
        <v>110</v>
      </c>
      <c r="D517" s="17" t="s">
        <v>26</v>
      </c>
      <c r="E517" s="17"/>
      <c r="F517" s="17"/>
      <c r="G517" s="106">
        <f>G519</f>
        <v>92400</v>
      </c>
      <c r="H517" s="144"/>
      <c r="I517" s="145"/>
      <c r="J517" s="145"/>
      <c r="K517" s="145"/>
      <c r="L517" s="145"/>
      <c r="M517" s="145"/>
      <c r="N517" s="145"/>
      <c r="O517" s="106">
        <f>O519</f>
        <v>92400</v>
      </c>
    </row>
    <row r="518" spans="1:15" s="32" customFormat="1" hidden="1">
      <c r="A518" s="47" t="s">
        <v>346</v>
      </c>
      <c r="B518" s="17" t="s">
        <v>158</v>
      </c>
      <c r="C518" s="42" t="s">
        <v>110</v>
      </c>
      <c r="D518" s="42" t="s">
        <v>26</v>
      </c>
      <c r="E518" s="42" t="s">
        <v>347</v>
      </c>
      <c r="F518" s="42" t="s">
        <v>348</v>
      </c>
      <c r="G518" s="108"/>
      <c r="H518" s="158"/>
      <c r="I518" s="159"/>
      <c r="J518" s="159"/>
      <c r="K518" s="159"/>
      <c r="L518" s="159"/>
      <c r="M518" s="159"/>
      <c r="N518" s="159"/>
      <c r="O518" s="108"/>
    </row>
    <row r="519" spans="1:15" s="48" customFormat="1" ht="30.75" customHeight="1">
      <c r="A519" s="18" t="s">
        <v>822</v>
      </c>
      <c r="B519" s="17" t="s">
        <v>158</v>
      </c>
      <c r="C519" s="17" t="s">
        <v>110</v>
      </c>
      <c r="D519" s="17" t="s">
        <v>26</v>
      </c>
      <c r="E519" s="17" t="s">
        <v>611</v>
      </c>
      <c r="F519" s="42"/>
      <c r="G519" s="106">
        <f>G520</f>
        <v>92400</v>
      </c>
      <c r="H519" s="158"/>
      <c r="I519" s="162"/>
      <c r="J519" s="162"/>
      <c r="K519" s="162"/>
      <c r="L519" s="162"/>
      <c r="M519" s="162"/>
      <c r="N519" s="162"/>
      <c r="O519" s="106">
        <f>O520</f>
        <v>92400</v>
      </c>
    </row>
    <row r="520" spans="1:15" s="48" customFormat="1">
      <c r="A520" s="18" t="s">
        <v>351</v>
      </c>
      <c r="B520" s="17" t="s">
        <v>158</v>
      </c>
      <c r="C520" s="17" t="s">
        <v>110</v>
      </c>
      <c r="D520" s="17" t="s">
        <v>26</v>
      </c>
      <c r="E520" s="17" t="s">
        <v>617</v>
      </c>
      <c r="F520" s="42"/>
      <c r="G520" s="106">
        <f>G521</f>
        <v>92400</v>
      </c>
      <c r="H520" s="158"/>
      <c r="I520" s="162"/>
      <c r="J520" s="162"/>
      <c r="K520" s="162"/>
      <c r="L520" s="162"/>
      <c r="M520" s="162"/>
      <c r="N520" s="162"/>
      <c r="O520" s="106">
        <f>O521</f>
        <v>92400</v>
      </c>
    </row>
    <row r="521" spans="1:15" s="48" customFormat="1">
      <c r="A521" s="18" t="s">
        <v>352</v>
      </c>
      <c r="B521" s="17" t="s">
        <v>158</v>
      </c>
      <c r="C521" s="17" t="s">
        <v>110</v>
      </c>
      <c r="D521" s="17" t="s">
        <v>26</v>
      </c>
      <c r="E521" s="17" t="s">
        <v>617</v>
      </c>
      <c r="F521" s="17" t="s">
        <v>353</v>
      </c>
      <c r="G521" s="106">
        <f>G522</f>
        <v>92400</v>
      </c>
      <c r="H521" s="158"/>
      <c r="I521" s="162"/>
      <c r="J521" s="162"/>
      <c r="K521" s="162"/>
      <c r="L521" s="162"/>
      <c r="M521" s="162"/>
      <c r="N521" s="162"/>
      <c r="O521" s="106">
        <f>O522</f>
        <v>92400</v>
      </c>
    </row>
    <row r="522" spans="1:15" s="49" customFormat="1" ht="25.5">
      <c r="A522" s="18" t="s">
        <v>354</v>
      </c>
      <c r="B522" s="17" t="s">
        <v>158</v>
      </c>
      <c r="C522" s="17" t="s">
        <v>110</v>
      </c>
      <c r="D522" s="17" t="s">
        <v>26</v>
      </c>
      <c r="E522" s="17" t="s">
        <v>617</v>
      </c>
      <c r="F522" s="17" t="s">
        <v>355</v>
      </c>
      <c r="G522" s="106">
        <v>92400</v>
      </c>
      <c r="H522" s="144"/>
      <c r="I522" s="163"/>
      <c r="J522" s="163"/>
      <c r="K522" s="163"/>
      <c r="L522" s="163"/>
      <c r="M522" s="163"/>
      <c r="N522" s="163"/>
      <c r="O522" s="106">
        <v>92400</v>
      </c>
    </row>
    <row r="523" spans="1:15" s="49" customFormat="1" ht="25.5" hidden="1">
      <c r="A523" s="34" t="s">
        <v>356</v>
      </c>
      <c r="B523" s="17" t="s">
        <v>158</v>
      </c>
      <c r="C523" s="17" t="s">
        <v>110</v>
      </c>
      <c r="D523" s="17" t="s">
        <v>26</v>
      </c>
      <c r="E523" s="17" t="s">
        <v>617</v>
      </c>
      <c r="F523" s="17" t="s">
        <v>357</v>
      </c>
      <c r="G523" s="106"/>
      <c r="H523" s="144"/>
      <c r="I523" s="163"/>
      <c r="J523" s="163"/>
      <c r="K523" s="163"/>
      <c r="L523" s="163"/>
      <c r="M523" s="163"/>
      <c r="N523" s="163"/>
      <c r="O523" s="106"/>
    </row>
    <row r="524" spans="1:15">
      <c r="A524" s="15" t="s">
        <v>358</v>
      </c>
      <c r="B524" s="17" t="s">
        <v>158</v>
      </c>
      <c r="C524" s="17" t="s">
        <v>110</v>
      </c>
      <c r="D524" s="17" t="s">
        <v>91</v>
      </c>
      <c r="E524" s="17"/>
      <c r="F524" s="17"/>
      <c r="G524" s="106">
        <f>G540+G525</f>
        <v>3994900</v>
      </c>
      <c r="H524" s="144"/>
      <c r="I524" s="145"/>
      <c r="J524" s="145"/>
      <c r="K524" s="145"/>
      <c r="L524" s="145"/>
      <c r="M524" s="145"/>
      <c r="N524" s="145"/>
      <c r="O524" s="106">
        <f>O540+O525</f>
        <v>3994900</v>
      </c>
    </row>
    <row r="525" spans="1:15" s="32" customFormat="1" ht="25.5">
      <c r="A525" s="37" t="s">
        <v>816</v>
      </c>
      <c r="B525" s="17" t="s">
        <v>158</v>
      </c>
      <c r="C525" s="17" t="s">
        <v>110</v>
      </c>
      <c r="D525" s="17" t="s">
        <v>91</v>
      </c>
      <c r="E525" s="17" t="s">
        <v>437</v>
      </c>
      <c r="F525" s="42"/>
      <c r="G525" s="106">
        <f>G526</f>
        <v>651800</v>
      </c>
      <c r="H525" s="158"/>
      <c r="I525" s="159"/>
      <c r="J525" s="159"/>
      <c r="K525" s="159"/>
      <c r="L525" s="159"/>
      <c r="M525" s="159"/>
      <c r="N525" s="159"/>
      <c r="O525" s="106">
        <f>O526</f>
        <v>651800</v>
      </c>
    </row>
    <row r="526" spans="1:15" ht="30.75" customHeight="1">
      <c r="A526" s="18" t="s">
        <v>154</v>
      </c>
      <c r="B526" s="17" t="s">
        <v>158</v>
      </c>
      <c r="C526" s="17" t="s">
        <v>110</v>
      </c>
      <c r="D526" s="17" t="s">
        <v>91</v>
      </c>
      <c r="E526" s="17" t="s">
        <v>472</v>
      </c>
      <c r="F526" s="17"/>
      <c r="G526" s="106">
        <f>G527+G537</f>
        <v>651800</v>
      </c>
      <c r="H526" s="144"/>
      <c r="I526" s="144"/>
      <c r="J526" s="145"/>
      <c r="K526" s="145"/>
      <c r="L526" s="145"/>
      <c r="M526" s="145"/>
      <c r="N526" s="145"/>
      <c r="O526" s="106">
        <f>O527+O537</f>
        <v>651800</v>
      </c>
    </row>
    <row r="527" spans="1:15" s="20" customFormat="1" ht="56.25" customHeight="1">
      <c r="A527" s="179" t="s">
        <v>103</v>
      </c>
      <c r="B527" s="17" t="s">
        <v>158</v>
      </c>
      <c r="C527" s="17" t="s">
        <v>110</v>
      </c>
      <c r="D527" s="17" t="s">
        <v>91</v>
      </c>
      <c r="E527" s="17" t="s">
        <v>770</v>
      </c>
      <c r="F527" s="17"/>
      <c r="G527" s="106">
        <f>G528</f>
        <v>651800</v>
      </c>
      <c r="H527" s="153"/>
      <c r="I527" s="154"/>
      <c r="J527" s="154"/>
      <c r="K527" s="154"/>
      <c r="L527" s="154"/>
      <c r="M527" s="154"/>
      <c r="N527" s="154"/>
      <c r="O527" s="106">
        <f>O528</f>
        <v>651800</v>
      </c>
    </row>
    <row r="528" spans="1:15" s="20" customFormat="1" ht="25.5">
      <c r="A528" s="18" t="s">
        <v>40</v>
      </c>
      <c r="B528" s="17" t="s">
        <v>158</v>
      </c>
      <c r="C528" s="17" t="s">
        <v>110</v>
      </c>
      <c r="D528" s="17" t="s">
        <v>91</v>
      </c>
      <c r="E528" s="17" t="s">
        <v>770</v>
      </c>
      <c r="F528" s="17" t="s">
        <v>41</v>
      </c>
      <c r="G528" s="106">
        <f>G529</f>
        <v>651800</v>
      </c>
      <c r="H528" s="153"/>
      <c r="I528" s="154"/>
      <c r="J528" s="154"/>
      <c r="K528" s="154"/>
      <c r="L528" s="154"/>
      <c r="M528" s="154"/>
      <c r="N528" s="154"/>
      <c r="O528" s="106">
        <f>O529</f>
        <v>651800</v>
      </c>
    </row>
    <row r="529" spans="1:15" s="20" customFormat="1">
      <c r="A529" s="18" t="s">
        <v>42</v>
      </c>
      <c r="B529" s="17" t="s">
        <v>158</v>
      </c>
      <c r="C529" s="17" t="s">
        <v>110</v>
      </c>
      <c r="D529" s="17" t="s">
        <v>91</v>
      </c>
      <c r="E529" s="17" t="s">
        <v>770</v>
      </c>
      <c r="F529" s="17" t="s">
        <v>43</v>
      </c>
      <c r="G529" s="106">
        <f>256000+395800</f>
        <v>651800</v>
      </c>
      <c r="H529" s="153"/>
      <c r="I529" s="154"/>
      <c r="J529" s="154"/>
      <c r="K529" s="154"/>
      <c r="L529" s="154"/>
      <c r="M529" s="154"/>
      <c r="N529" s="154"/>
      <c r="O529" s="106">
        <f>256000+395800</f>
        <v>651800</v>
      </c>
    </row>
    <row r="530" spans="1:15" s="20" customFormat="1" ht="51" hidden="1">
      <c r="A530" s="18" t="s">
        <v>44</v>
      </c>
      <c r="B530" s="17" t="s">
        <v>158</v>
      </c>
      <c r="C530" s="17" t="s">
        <v>110</v>
      </c>
      <c r="D530" s="17" t="s">
        <v>91</v>
      </c>
      <c r="E530" s="17" t="s">
        <v>480</v>
      </c>
      <c r="F530" s="17" t="s">
        <v>156</v>
      </c>
      <c r="G530" s="106"/>
      <c r="H530" s="153"/>
      <c r="I530" s="154"/>
      <c r="J530" s="154"/>
      <c r="K530" s="154"/>
      <c r="L530" s="154"/>
      <c r="M530" s="154"/>
      <c r="N530" s="154"/>
      <c r="O530" s="106"/>
    </row>
    <row r="531" spans="1:15" s="20" customFormat="1" ht="63.75" hidden="1">
      <c r="A531" s="18" t="s">
        <v>631</v>
      </c>
      <c r="B531" s="17" t="s">
        <v>158</v>
      </c>
      <c r="C531" s="17" t="s">
        <v>110</v>
      </c>
      <c r="D531" s="17" t="s">
        <v>91</v>
      </c>
      <c r="E531" s="17" t="s">
        <v>630</v>
      </c>
      <c r="F531" s="17"/>
      <c r="G531" s="106">
        <f>G532</f>
        <v>0</v>
      </c>
      <c r="H531" s="153"/>
      <c r="I531" s="154"/>
      <c r="J531" s="154"/>
      <c r="K531" s="154"/>
      <c r="L531" s="154"/>
      <c r="M531" s="154"/>
      <c r="N531" s="154"/>
      <c r="O531" s="106">
        <f>O532</f>
        <v>0</v>
      </c>
    </row>
    <row r="532" spans="1:15" s="20" customFormat="1" ht="25.5" hidden="1">
      <c r="A532" s="18" t="s">
        <v>40</v>
      </c>
      <c r="B532" s="17" t="s">
        <v>158</v>
      </c>
      <c r="C532" s="17" t="s">
        <v>110</v>
      </c>
      <c r="D532" s="17" t="s">
        <v>91</v>
      </c>
      <c r="E532" s="17" t="s">
        <v>630</v>
      </c>
      <c r="F532" s="17" t="s">
        <v>41</v>
      </c>
      <c r="G532" s="106">
        <f>G533</f>
        <v>0</v>
      </c>
      <c r="H532" s="153"/>
      <c r="I532" s="154"/>
      <c r="J532" s="154"/>
      <c r="K532" s="154"/>
      <c r="L532" s="154"/>
      <c r="M532" s="154"/>
      <c r="N532" s="154"/>
      <c r="O532" s="106">
        <f>O533</f>
        <v>0</v>
      </c>
    </row>
    <row r="533" spans="1:15" s="20" customFormat="1" hidden="1">
      <c r="A533" s="18" t="s">
        <v>42</v>
      </c>
      <c r="B533" s="17" t="s">
        <v>158</v>
      </c>
      <c r="C533" s="17" t="s">
        <v>110</v>
      </c>
      <c r="D533" s="17" t="s">
        <v>91</v>
      </c>
      <c r="E533" s="17" t="s">
        <v>630</v>
      </c>
      <c r="F533" s="17" t="s">
        <v>43</v>
      </c>
      <c r="G533" s="106"/>
      <c r="H533" s="153"/>
      <c r="I533" s="154"/>
      <c r="J533" s="154"/>
      <c r="K533" s="154"/>
      <c r="L533" s="154"/>
      <c r="M533" s="154"/>
      <c r="N533" s="154"/>
      <c r="O533" s="106"/>
    </row>
    <row r="534" spans="1:15" ht="50.25" hidden="1" customHeight="1">
      <c r="A534" s="18" t="s">
        <v>7</v>
      </c>
      <c r="B534" s="17" t="s">
        <v>158</v>
      </c>
      <c r="C534" s="17" t="s">
        <v>110</v>
      </c>
      <c r="D534" s="17" t="s">
        <v>91</v>
      </c>
      <c r="E534" s="17" t="s">
        <v>473</v>
      </c>
      <c r="F534" s="17"/>
      <c r="G534" s="106">
        <f>G535</f>
        <v>0</v>
      </c>
      <c r="H534" s="144"/>
      <c r="I534" s="145"/>
      <c r="J534" s="145"/>
      <c r="K534" s="145"/>
      <c r="L534" s="145"/>
      <c r="M534" s="145"/>
      <c r="N534" s="145"/>
      <c r="O534" s="106">
        <f>O535</f>
        <v>0</v>
      </c>
    </row>
    <row r="535" spans="1:15" s="20" customFormat="1" ht="25.5" hidden="1">
      <c r="A535" s="18" t="s">
        <v>40</v>
      </c>
      <c r="B535" s="17" t="s">
        <v>158</v>
      </c>
      <c r="C535" s="17" t="s">
        <v>110</v>
      </c>
      <c r="D535" s="17" t="s">
        <v>91</v>
      </c>
      <c r="E535" s="17" t="s">
        <v>473</v>
      </c>
      <c r="F535" s="17" t="s">
        <v>41</v>
      </c>
      <c r="G535" s="106">
        <f>G536</f>
        <v>0</v>
      </c>
      <c r="H535" s="153"/>
      <c r="I535" s="154"/>
      <c r="J535" s="154"/>
      <c r="K535" s="154"/>
      <c r="L535" s="154"/>
      <c r="M535" s="154"/>
      <c r="N535" s="154"/>
      <c r="O535" s="106">
        <f>O536</f>
        <v>0</v>
      </c>
    </row>
    <row r="536" spans="1:15" s="20" customFormat="1" hidden="1">
      <c r="A536" s="18" t="s">
        <v>42</v>
      </c>
      <c r="B536" s="17" t="s">
        <v>158</v>
      </c>
      <c r="C536" s="17" t="s">
        <v>110</v>
      </c>
      <c r="D536" s="17" t="s">
        <v>91</v>
      </c>
      <c r="E536" s="17" t="s">
        <v>473</v>
      </c>
      <c r="F536" s="17" t="s">
        <v>43</v>
      </c>
      <c r="G536" s="106"/>
      <c r="H536" s="153"/>
      <c r="I536" s="154"/>
      <c r="J536" s="154"/>
      <c r="K536" s="154"/>
      <c r="L536" s="154"/>
      <c r="M536" s="154"/>
      <c r="N536" s="154"/>
      <c r="O536" s="106"/>
    </row>
    <row r="537" spans="1:15" s="20" customFormat="1" ht="56.25" hidden="1" customHeight="1">
      <c r="A537" s="18" t="s">
        <v>631</v>
      </c>
      <c r="B537" s="17" t="s">
        <v>158</v>
      </c>
      <c r="C537" s="17" t="s">
        <v>110</v>
      </c>
      <c r="D537" s="17" t="s">
        <v>91</v>
      </c>
      <c r="E537" s="17" t="s">
        <v>630</v>
      </c>
      <c r="F537" s="17"/>
      <c r="G537" s="106">
        <f>G538</f>
        <v>0</v>
      </c>
      <c r="H537" s="153"/>
      <c r="I537" s="154"/>
      <c r="J537" s="154"/>
      <c r="K537" s="154"/>
      <c r="L537" s="154"/>
      <c r="M537" s="154"/>
      <c r="N537" s="154"/>
      <c r="O537" s="106">
        <f>O538</f>
        <v>0</v>
      </c>
    </row>
    <row r="538" spans="1:15" s="20" customFormat="1" ht="25.5" hidden="1">
      <c r="A538" s="18" t="s">
        <v>40</v>
      </c>
      <c r="B538" s="17" t="s">
        <v>158</v>
      </c>
      <c r="C538" s="17" t="s">
        <v>110</v>
      </c>
      <c r="D538" s="17" t="s">
        <v>91</v>
      </c>
      <c r="E538" s="17" t="s">
        <v>630</v>
      </c>
      <c r="F538" s="17" t="s">
        <v>41</v>
      </c>
      <c r="G538" s="106">
        <f>G539</f>
        <v>0</v>
      </c>
      <c r="H538" s="153"/>
      <c r="I538" s="154"/>
      <c r="J538" s="154"/>
      <c r="K538" s="154"/>
      <c r="L538" s="154"/>
      <c r="M538" s="154"/>
      <c r="N538" s="154"/>
      <c r="O538" s="106">
        <f>O539</f>
        <v>0</v>
      </c>
    </row>
    <row r="539" spans="1:15" s="20" customFormat="1" hidden="1">
      <c r="A539" s="18" t="s">
        <v>42</v>
      </c>
      <c r="B539" s="17" t="s">
        <v>158</v>
      </c>
      <c r="C539" s="17" t="s">
        <v>110</v>
      </c>
      <c r="D539" s="17" t="s">
        <v>91</v>
      </c>
      <c r="E539" s="17" t="s">
        <v>630</v>
      </c>
      <c r="F539" s="17" t="s">
        <v>43</v>
      </c>
      <c r="G539" s="106"/>
      <c r="H539" s="153"/>
      <c r="I539" s="154"/>
      <c r="J539" s="154"/>
      <c r="K539" s="154"/>
      <c r="L539" s="154"/>
      <c r="M539" s="154"/>
      <c r="N539" s="154"/>
      <c r="O539" s="106"/>
    </row>
    <row r="540" spans="1:15" s="32" customFormat="1">
      <c r="A540" s="18" t="s">
        <v>350</v>
      </c>
      <c r="B540" s="17" t="s">
        <v>158</v>
      </c>
      <c r="C540" s="17" t="s">
        <v>110</v>
      </c>
      <c r="D540" s="17" t="s">
        <v>91</v>
      </c>
      <c r="E540" s="17" t="s">
        <v>489</v>
      </c>
      <c r="F540" s="42"/>
      <c r="G540" s="106">
        <f>G541</f>
        <v>3343100</v>
      </c>
      <c r="H540" s="158"/>
      <c r="I540" s="159"/>
      <c r="J540" s="159"/>
      <c r="K540" s="159"/>
      <c r="L540" s="159"/>
      <c r="M540" s="159"/>
      <c r="N540" s="159"/>
      <c r="O540" s="106">
        <f>O541</f>
        <v>3343100</v>
      </c>
    </row>
    <row r="541" spans="1:15" s="32" customFormat="1" ht="54.75" customHeight="1">
      <c r="A541" s="15" t="s">
        <v>359</v>
      </c>
      <c r="B541" s="17" t="s">
        <v>158</v>
      </c>
      <c r="C541" s="17" t="s">
        <v>110</v>
      </c>
      <c r="D541" s="17" t="s">
        <v>91</v>
      </c>
      <c r="E541" s="17" t="s">
        <v>490</v>
      </c>
      <c r="F541" s="42"/>
      <c r="G541" s="106">
        <f>G542</f>
        <v>3343100</v>
      </c>
      <c r="H541" s="158"/>
      <c r="I541" s="159"/>
      <c r="J541" s="158">
        <f>G343+G388+G391+G458</f>
        <v>594894145</v>
      </c>
      <c r="K541" s="158" t="e">
        <f>J541+#REF!+G487+G543</f>
        <v>#REF!</v>
      </c>
      <c r="L541" s="159"/>
      <c r="M541" s="159"/>
      <c r="N541" s="159"/>
      <c r="O541" s="106">
        <f>O542</f>
        <v>3343100</v>
      </c>
    </row>
    <row r="542" spans="1:15" s="32" customFormat="1" ht="25.5">
      <c r="A542" s="18" t="s">
        <v>40</v>
      </c>
      <c r="B542" s="17" t="s">
        <v>158</v>
      </c>
      <c r="C542" s="17" t="s">
        <v>110</v>
      </c>
      <c r="D542" s="17" t="s">
        <v>91</v>
      </c>
      <c r="E542" s="17" t="s">
        <v>490</v>
      </c>
      <c r="F542" s="17" t="s">
        <v>41</v>
      </c>
      <c r="G542" s="106">
        <f>G543</f>
        <v>3343100</v>
      </c>
      <c r="H542" s="158"/>
      <c r="I542" s="159"/>
      <c r="J542" s="159"/>
      <c r="K542" s="159"/>
      <c r="L542" s="159"/>
      <c r="M542" s="159"/>
      <c r="N542" s="159"/>
      <c r="O542" s="106">
        <f>O543</f>
        <v>3343100</v>
      </c>
    </row>
    <row r="543" spans="1:15">
      <c r="A543" s="18" t="s">
        <v>42</v>
      </c>
      <c r="B543" s="17" t="s">
        <v>158</v>
      </c>
      <c r="C543" s="17" t="s">
        <v>110</v>
      </c>
      <c r="D543" s="17" t="s">
        <v>91</v>
      </c>
      <c r="E543" s="17" t="s">
        <v>490</v>
      </c>
      <c r="F543" s="17" t="s">
        <v>43</v>
      </c>
      <c r="G543" s="106">
        <v>3343100</v>
      </c>
      <c r="H543" s="144"/>
      <c r="I543" s="145"/>
      <c r="J543" s="145"/>
      <c r="K543" s="145"/>
      <c r="L543" s="145"/>
      <c r="M543" s="145"/>
      <c r="N543" s="145"/>
      <c r="O543" s="106">
        <v>3343100</v>
      </c>
    </row>
    <row r="544" spans="1:15" ht="14.25" hidden="1" customHeight="1">
      <c r="A544" s="18" t="s">
        <v>45</v>
      </c>
      <c r="B544" s="17" t="s">
        <v>158</v>
      </c>
      <c r="C544" s="17" t="s">
        <v>110</v>
      </c>
      <c r="D544" s="17" t="s">
        <v>91</v>
      </c>
      <c r="E544" s="17" t="s">
        <v>490</v>
      </c>
      <c r="F544" s="17" t="s">
        <v>89</v>
      </c>
      <c r="G544" s="106"/>
      <c r="H544" s="144"/>
      <c r="I544" s="145"/>
      <c r="J544" s="145"/>
      <c r="K544" s="145"/>
      <c r="L544" s="145"/>
      <c r="M544" s="145"/>
      <c r="N544" s="145"/>
      <c r="O544" s="106"/>
    </row>
    <row r="545" spans="1:15" s="25" customFormat="1">
      <c r="A545" s="53" t="s">
        <v>119</v>
      </c>
      <c r="B545" s="22"/>
      <c r="C545" s="23"/>
      <c r="D545" s="23"/>
      <c r="E545" s="23"/>
      <c r="F545" s="23"/>
      <c r="G545" s="14">
        <f>G332+G514</f>
        <v>894332792</v>
      </c>
      <c r="H545" s="150"/>
      <c r="I545" s="78"/>
      <c r="J545" s="78">
        <v>643835027</v>
      </c>
      <c r="K545" s="150">
        <f>J545-G545</f>
        <v>-250497765</v>
      </c>
      <c r="L545" s="78"/>
      <c r="M545" s="78"/>
      <c r="N545" s="78"/>
      <c r="O545" s="14">
        <f>O332+O514</f>
        <v>917787016</v>
      </c>
    </row>
    <row r="546" spans="1:15" ht="25.5">
      <c r="A546" s="72" t="s">
        <v>360</v>
      </c>
      <c r="B546" s="72"/>
      <c r="C546" s="72"/>
      <c r="D546" s="72"/>
      <c r="E546" s="72"/>
      <c r="F546" s="72"/>
      <c r="G546" s="109"/>
      <c r="H546" s="144"/>
      <c r="I546" s="145"/>
      <c r="J546" s="144"/>
      <c r="K546" s="145"/>
      <c r="L546" s="145"/>
      <c r="M546" s="145"/>
      <c r="N546" s="145"/>
      <c r="O546" s="109"/>
    </row>
    <row r="547" spans="1:15">
      <c r="A547" s="7" t="s">
        <v>25</v>
      </c>
      <c r="B547" s="22">
        <v>792</v>
      </c>
      <c r="C547" s="9" t="s">
        <v>26</v>
      </c>
      <c r="D547" s="9"/>
      <c r="E547" s="9"/>
      <c r="F547" s="9"/>
      <c r="G547" s="41">
        <f>G548+G554+G568</f>
        <v>13867392</v>
      </c>
      <c r="H547" s="144"/>
      <c r="I547" s="145"/>
      <c r="J547" s="145"/>
      <c r="K547" s="145"/>
      <c r="L547" s="145"/>
      <c r="M547" s="145"/>
      <c r="N547" s="145"/>
      <c r="O547" s="41">
        <f>O548+O554+O568</f>
        <v>13867392</v>
      </c>
    </row>
    <row r="548" spans="1:15" ht="38.25">
      <c r="A548" s="18" t="s">
        <v>122</v>
      </c>
      <c r="B548" s="16">
        <v>792</v>
      </c>
      <c r="C548" s="17" t="s">
        <v>26</v>
      </c>
      <c r="D548" s="17" t="s">
        <v>91</v>
      </c>
      <c r="E548" s="17"/>
      <c r="F548" s="17"/>
      <c r="G548" s="106">
        <f>G549</f>
        <v>1012500</v>
      </c>
      <c r="H548" s="144"/>
      <c r="I548" s="145"/>
      <c r="J548" s="145"/>
      <c r="K548" s="145"/>
      <c r="L548" s="145"/>
      <c r="M548" s="145"/>
      <c r="N548" s="145"/>
      <c r="O548" s="106">
        <f>O549</f>
        <v>1012500</v>
      </c>
    </row>
    <row r="549" spans="1:15" s="32" customFormat="1" ht="38.25">
      <c r="A549" s="18" t="s">
        <v>831</v>
      </c>
      <c r="B549" s="16">
        <v>792</v>
      </c>
      <c r="C549" s="17" t="s">
        <v>26</v>
      </c>
      <c r="D549" s="17" t="s">
        <v>91</v>
      </c>
      <c r="E549" s="17" t="s">
        <v>491</v>
      </c>
      <c r="F549" s="42"/>
      <c r="G549" s="106">
        <f>G551</f>
        <v>1012500</v>
      </c>
      <c r="H549" s="158"/>
      <c r="I549" s="159"/>
      <c r="J549" s="159"/>
      <c r="K549" s="159"/>
      <c r="L549" s="159"/>
      <c r="M549" s="159"/>
      <c r="N549" s="159"/>
      <c r="O549" s="106">
        <f>O551</f>
        <v>1012500</v>
      </c>
    </row>
    <row r="550" spans="1:15" s="32" customFormat="1" ht="25.5">
      <c r="A550" s="18" t="s">
        <v>361</v>
      </c>
      <c r="B550" s="16">
        <v>792</v>
      </c>
      <c r="C550" s="17" t="s">
        <v>26</v>
      </c>
      <c r="D550" s="17" t="s">
        <v>91</v>
      </c>
      <c r="E550" s="17" t="s">
        <v>812</v>
      </c>
      <c r="F550" s="42"/>
      <c r="G550" s="106">
        <f>G551</f>
        <v>1012500</v>
      </c>
      <c r="H550" s="158"/>
      <c r="I550" s="159"/>
      <c r="J550" s="159"/>
      <c r="K550" s="159"/>
      <c r="L550" s="159"/>
      <c r="M550" s="159"/>
      <c r="N550" s="159"/>
      <c r="O550" s="106">
        <f>O551</f>
        <v>1012500</v>
      </c>
    </row>
    <row r="551" spans="1:15" ht="25.5">
      <c r="A551" s="18" t="s">
        <v>362</v>
      </c>
      <c r="B551" s="16">
        <v>792</v>
      </c>
      <c r="C551" s="17" t="s">
        <v>26</v>
      </c>
      <c r="D551" s="17" t="s">
        <v>91</v>
      </c>
      <c r="E551" s="17" t="s">
        <v>812</v>
      </c>
      <c r="F551" s="17"/>
      <c r="G551" s="106">
        <f>G552</f>
        <v>1012500</v>
      </c>
      <c r="H551" s="144"/>
      <c r="I551" s="145"/>
      <c r="J551" s="145"/>
      <c r="K551" s="145"/>
      <c r="L551" s="145"/>
      <c r="M551" s="145"/>
      <c r="N551" s="145"/>
      <c r="O551" s="106">
        <f>O552</f>
        <v>1012500</v>
      </c>
    </row>
    <row r="552" spans="1:15">
      <c r="A552" s="18" t="s">
        <v>363</v>
      </c>
      <c r="B552" s="16">
        <v>792</v>
      </c>
      <c r="C552" s="17" t="s">
        <v>26</v>
      </c>
      <c r="D552" s="17" t="s">
        <v>91</v>
      </c>
      <c r="E552" s="17" t="s">
        <v>812</v>
      </c>
      <c r="F552" s="17" t="s">
        <v>364</v>
      </c>
      <c r="G552" s="106">
        <f>G553</f>
        <v>1012500</v>
      </c>
      <c r="H552" s="144"/>
      <c r="I552" s="145"/>
      <c r="J552" s="145"/>
      <c r="K552" s="145"/>
      <c r="L552" s="145"/>
      <c r="M552" s="145"/>
      <c r="N552" s="145"/>
      <c r="O552" s="106">
        <f>O553</f>
        <v>1012500</v>
      </c>
    </row>
    <row r="553" spans="1:15">
      <c r="A553" s="18" t="s">
        <v>365</v>
      </c>
      <c r="B553" s="16">
        <v>792</v>
      </c>
      <c r="C553" s="17" t="s">
        <v>26</v>
      </c>
      <c r="D553" s="17" t="s">
        <v>91</v>
      </c>
      <c r="E553" s="17" t="s">
        <v>812</v>
      </c>
      <c r="F553" s="17" t="s">
        <v>366</v>
      </c>
      <c r="G553" s="106">
        <v>1012500</v>
      </c>
      <c r="H553" s="144"/>
      <c r="I553" s="145"/>
      <c r="J553" s="145"/>
      <c r="K553" s="145"/>
      <c r="L553" s="145"/>
      <c r="M553" s="145"/>
      <c r="N553" s="145"/>
      <c r="O553" s="106">
        <v>1012500</v>
      </c>
    </row>
    <row r="554" spans="1:15" ht="38.25">
      <c r="A554" s="18" t="s">
        <v>367</v>
      </c>
      <c r="B554" s="16">
        <v>792</v>
      </c>
      <c r="C554" s="17" t="s">
        <v>26</v>
      </c>
      <c r="D554" s="17" t="s">
        <v>368</v>
      </c>
      <c r="E554" s="17"/>
      <c r="F554" s="17"/>
      <c r="G554" s="106">
        <f>G555</f>
        <v>12854892</v>
      </c>
      <c r="H554" s="144"/>
      <c r="I554" s="145"/>
      <c r="J554" s="145"/>
      <c r="K554" s="145"/>
      <c r="L554" s="145"/>
      <c r="M554" s="145"/>
      <c r="N554" s="145"/>
      <c r="O554" s="106">
        <f>O555</f>
        <v>12854892</v>
      </c>
    </row>
    <row r="555" spans="1:15" s="36" customFormat="1" ht="48" customHeight="1">
      <c r="A555" s="18" t="s">
        <v>831</v>
      </c>
      <c r="B555" s="16">
        <v>792</v>
      </c>
      <c r="C555" s="17" t="s">
        <v>26</v>
      </c>
      <c r="D555" s="17" t="s">
        <v>368</v>
      </c>
      <c r="E555" s="17" t="s">
        <v>491</v>
      </c>
      <c r="F555" s="42"/>
      <c r="G555" s="106">
        <f>G556</f>
        <v>12854892</v>
      </c>
      <c r="H555" s="146"/>
      <c r="I555" s="147"/>
      <c r="J555" s="147"/>
      <c r="K555" s="147"/>
      <c r="L555" s="147"/>
      <c r="M555" s="147"/>
      <c r="N555" s="147"/>
      <c r="O555" s="106">
        <f>O556</f>
        <v>12854892</v>
      </c>
    </row>
    <row r="556" spans="1:15" s="52" customFormat="1" ht="41.25" customHeight="1">
      <c r="A556" s="18" t="s">
        <v>369</v>
      </c>
      <c r="B556" s="16">
        <v>792</v>
      </c>
      <c r="C556" s="17" t="s">
        <v>26</v>
      </c>
      <c r="D556" s="17" t="s">
        <v>368</v>
      </c>
      <c r="E556" s="17" t="s">
        <v>496</v>
      </c>
      <c r="F556" s="17"/>
      <c r="G556" s="106">
        <f>G557</f>
        <v>12854892</v>
      </c>
      <c r="H556" s="148"/>
      <c r="I556" s="149"/>
      <c r="J556" s="149"/>
      <c r="K556" s="149"/>
      <c r="L556" s="149"/>
      <c r="M556" s="149"/>
      <c r="N556" s="149"/>
      <c r="O556" s="106">
        <f>O557</f>
        <v>12854892</v>
      </c>
    </row>
    <row r="557" spans="1:15" s="52" customFormat="1" ht="42" customHeight="1">
      <c r="A557" s="18" t="s">
        <v>123</v>
      </c>
      <c r="B557" s="16">
        <v>792</v>
      </c>
      <c r="C557" s="17" t="s">
        <v>26</v>
      </c>
      <c r="D557" s="17" t="s">
        <v>368</v>
      </c>
      <c r="E557" s="17" t="s">
        <v>497</v>
      </c>
      <c r="F557" s="17"/>
      <c r="G557" s="106">
        <f>G558+G562+G566</f>
        <v>12854892</v>
      </c>
      <c r="H557" s="148"/>
      <c r="I557" s="149"/>
      <c r="J557" s="149"/>
      <c r="K557" s="149"/>
      <c r="L557" s="149"/>
      <c r="M557" s="149"/>
      <c r="N557" s="149"/>
      <c r="O557" s="106">
        <f>O558+O562+O566</f>
        <v>12854892</v>
      </c>
    </row>
    <row r="558" spans="1:15" s="52" customFormat="1" ht="51">
      <c r="A558" s="18" t="s">
        <v>93</v>
      </c>
      <c r="B558" s="16">
        <v>792</v>
      </c>
      <c r="C558" s="17" t="s">
        <v>26</v>
      </c>
      <c r="D558" s="17" t="s">
        <v>368</v>
      </c>
      <c r="E558" s="17" t="s">
        <v>497</v>
      </c>
      <c r="F558" s="17" t="s">
        <v>96</v>
      </c>
      <c r="G558" s="106">
        <f>G559</f>
        <v>11340344</v>
      </c>
      <c r="H558" s="148"/>
      <c r="I558" s="149"/>
      <c r="J558" s="149"/>
      <c r="K558" s="149"/>
      <c r="L558" s="149"/>
      <c r="M558" s="149"/>
      <c r="N558" s="149"/>
      <c r="O558" s="106">
        <f>O559</f>
        <v>11340344</v>
      </c>
    </row>
    <row r="559" spans="1:15" s="52" customFormat="1" ht="25.5">
      <c r="A559" s="18" t="s">
        <v>94</v>
      </c>
      <c r="B559" s="16">
        <v>792</v>
      </c>
      <c r="C559" s="17" t="s">
        <v>26</v>
      </c>
      <c r="D559" s="17" t="s">
        <v>368</v>
      </c>
      <c r="E559" s="17" t="s">
        <v>497</v>
      </c>
      <c r="F559" s="17" t="s">
        <v>97</v>
      </c>
      <c r="G559" s="106">
        <v>11340344</v>
      </c>
      <c r="H559" s="148"/>
      <c r="I559" s="149"/>
      <c r="J559" s="149"/>
      <c r="K559" s="149"/>
      <c r="L559" s="149"/>
      <c r="M559" s="149"/>
      <c r="N559" s="149"/>
      <c r="O559" s="106">
        <f>G559</f>
        <v>11340344</v>
      </c>
    </row>
    <row r="560" spans="1:15" s="52" customFormat="1" ht="25.5" hidden="1">
      <c r="A560" s="101" t="s">
        <v>95</v>
      </c>
      <c r="B560" s="16">
        <v>792</v>
      </c>
      <c r="C560" s="17" t="s">
        <v>26</v>
      </c>
      <c r="D560" s="17" t="s">
        <v>368</v>
      </c>
      <c r="E560" s="17" t="s">
        <v>497</v>
      </c>
      <c r="F560" s="17" t="s">
        <v>98</v>
      </c>
      <c r="G560" s="106"/>
      <c r="H560" s="148"/>
      <c r="I560" s="149"/>
      <c r="J560" s="149"/>
      <c r="K560" s="149"/>
      <c r="L560" s="149"/>
      <c r="M560" s="149"/>
      <c r="N560" s="149"/>
      <c r="O560" s="106"/>
    </row>
    <row r="561" spans="1:15" s="52" customFormat="1" ht="25.5" hidden="1">
      <c r="A561" s="101" t="s">
        <v>99</v>
      </c>
      <c r="B561" s="16">
        <v>792</v>
      </c>
      <c r="C561" s="17" t="s">
        <v>26</v>
      </c>
      <c r="D561" s="17" t="s">
        <v>368</v>
      </c>
      <c r="E561" s="17" t="s">
        <v>497</v>
      </c>
      <c r="F561" s="17" t="s">
        <v>100</v>
      </c>
      <c r="G561" s="106"/>
      <c r="H561" s="148"/>
      <c r="I561" s="149"/>
      <c r="J561" s="149"/>
      <c r="K561" s="149"/>
      <c r="L561" s="149"/>
      <c r="M561" s="149"/>
      <c r="N561" s="149"/>
      <c r="O561" s="106"/>
    </row>
    <row r="562" spans="1:15" s="52" customFormat="1" ht="25.5">
      <c r="A562" s="18" t="s">
        <v>50</v>
      </c>
      <c r="B562" s="16">
        <v>792</v>
      </c>
      <c r="C562" s="17" t="s">
        <v>26</v>
      </c>
      <c r="D562" s="17" t="s">
        <v>368</v>
      </c>
      <c r="E562" s="17" t="s">
        <v>497</v>
      </c>
      <c r="F562" s="17" t="s">
        <v>51</v>
      </c>
      <c r="G562" s="106">
        <f>G563</f>
        <v>1514548</v>
      </c>
      <c r="H562" s="148"/>
      <c r="I562" s="149"/>
      <c r="J562" s="149"/>
      <c r="K562" s="149"/>
      <c r="L562" s="149"/>
      <c r="M562" s="149"/>
      <c r="N562" s="149"/>
      <c r="O562" s="106">
        <f>O563</f>
        <v>1514548</v>
      </c>
    </row>
    <row r="563" spans="1:15" s="52" customFormat="1" ht="25.5">
      <c r="A563" s="18" t="s">
        <v>52</v>
      </c>
      <c r="B563" s="16">
        <v>792</v>
      </c>
      <c r="C563" s="17" t="s">
        <v>26</v>
      </c>
      <c r="D563" s="17" t="s">
        <v>368</v>
      </c>
      <c r="E563" s="17" t="s">
        <v>497</v>
      </c>
      <c r="F563" s="17" t="s">
        <v>53</v>
      </c>
      <c r="G563" s="106">
        <f>1464548+50000</f>
        <v>1514548</v>
      </c>
      <c r="H563" s="148"/>
      <c r="I563" s="149"/>
      <c r="J563" s="149"/>
      <c r="K563" s="149"/>
      <c r="L563" s="149"/>
      <c r="M563" s="149"/>
      <c r="N563" s="149"/>
      <c r="O563" s="106">
        <f>G563</f>
        <v>1514548</v>
      </c>
    </row>
    <row r="564" spans="1:15" s="52" customFormat="1" ht="25.5" hidden="1">
      <c r="A564" s="18" t="s">
        <v>370</v>
      </c>
      <c r="B564" s="16">
        <v>792</v>
      </c>
      <c r="C564" s="17" t="s">
        <v>26</v>
      </c>
      <c r="D564" s="17" t="s">
        <v>368</v>
      </c>
      <c r="E564" s="17" t="s">
        <v>497</v>
      </c>
      <c r="F564" s="17" t="s">
        <v>371</v>
      </c>
      <c r="G564" s="106"/>
      <c r="H564" s="148"/>
      <c r="I564" s="149"/>
      <c r="J564" s="149"/>
      <c r="K564" s="149"/>
      <c r="L564" s="149"/>
      <c r="M564" s="149"/>
      <c r="N564" s="149"/>
      <c r="O564" s="106"/>
    </row>
    <row r="565" spans="1:15" s="52" customFormat="1" ht="39" hidden="1" customHeight="1">
      <c r="A565" s="18" t="s">
        <v>675</v>
      </c>
      <c r="B565" s="16">
        <v>792</v>
      </c>
      <c r="C565" s="17" t="s">
        <v>26</v>
      </c>
      <c r="D565" s="17" t="s">
        <v>368</v>
      </c>
      <c r="E565" s="17" t="s">
        <v>497</v>
      </c>
      <c r="F565" s="17" t="s">
        <v>54</v>
      </c>
      <c r="G565" s="106"/>
      <c r="H565" s="148"/>
      <c r="I565" s="149"/>
      <c r="J565" s="149"/>
      <c r="K565" s="149"/>
      <c r="L565" s="149"/>
      <c r="M565" s="149"/>
      <c r="N565" s="149"/>
      <c r="O565" s="106"/>
    </row>
    <row r="566" spans="1:15" s="52" customFormat="1" ht="25.5" hidden="1">
      <c r="A566" s="18" t="s">
        <v>52</v>
      </c>
      <c r="B566" s="16">
        <v>792</v>
      </c>
      <c r="C566" s="17" t="s">
        <v>26</v>
      </c>
      <c r="D566" s="17" t="s">
        <v>368</v>
      </c>
      <c r="E566" s="17" t="s">
        <v>497</v>
      </c>
      <c r="F566" s="17" t="s">
        <v>102</v>
      </c>
      <c r="G566" s="106">
        <f>G567</f>
        <v>0</v>
      </c>
      <c r="H566" s="148"/>
      <c r="I566" s="149"/>
      <c r="J566" s="149"/>
      <c r="K566" s="149"/>
      <c r="L566" s="149"/>
      <c r="M566" s="149"/>
      <c r="N566" s="149"/>
      <c r="O566" s="106">
        <f>O567</f>
        <v>0</v>
      </c>
    </row>
    <row r="567" spans="1:15" s="52" customFormat="1" hidden="1">
      <c r="A567" s="18" t="s">
        <v>343</v>
      </c>
      <c r="B567" s="16">
        <v>792</v>
      </c>
      <c r="C567" s="17" t="s">
        <v>26</v>
      </c>
      <c r="D567" s="17" t="s">
        <v>368</v>
      </c>
      <c r="E567" s="17" t="s">
        <v>497</v>
      </c>
      <c r="F567" s="17" t="s">
        <v>105</v>
      </c>
      <c r="G567" s="106"/>
      <c r="H567" s="148"/>
      <c r="I567" s="149"/>
      <c r="J567" s="149"/>
      <c r="K567" s="149"/>
      <c r="L567" s="149"/>
      <c r="M567" s="149"/>
      <c r="N567" s="149"/>
      <c r="O567" s="106"/>
    </row>
    <row r="568" spans="1:15" hidden="1">
      <c r="A568" s="43" t="s">
        <v>31</v>
      </c>
      <c r="B568" s="16">
        <v>792</v>
      </c>
      <c r="C568" s="17" t="s">
        <v>26</v>
      </c>
      <c r="D568" s="17" t="s">
        <v>32</v>
      </c>
      <c r="E568" s="17"/>
      <c r="F568" s="17"/>
      <c r="G568" s="106">
        <f>G569</f>
        <v>0</v>
      </c>
      <c r="H568" s="144"/>
      <c r="I568" s="145"/>
      <c r="J568" s="145"/>
      <c r="K568" s="145"/>
      <c r="L568" s="145"/>
      <c r="M568" s="145"/>
      <c r="N568" s="145"/>
      <c r="O568" s="106">
        <f>O569</f>
        <v>0</v>
      </c>
    </row>
    <row r="569" spans="1:15" s="36" customFormat="1" ht="15" hidden="1" customHeight="1">
      <c r="A569" s="18" t="s">
        <v>171</v>
      </c>
      <c r="B569" s="16">
        <v>792</v>
      </c>
      <c r="C569" s="17" t="s">
        <v>26</v>
      </c>
      <c r="D569" s="17" t="s">
        <v>32</v>
      </c>
      <c r="E569" s="16" t="s">
        <v>467</v>
      </c>
      <c r="F569" s="17"/>
      <c r="G569" s="106">
        <f>G578+G570+G577</f>
        <v>0</v>
      </c>
      <c r="H569" s="146"/>
      <c r="I569" s="147"/>
      <c r="J569" s="147"/>
      <c r="K569" s="147"/>
      <c r="L569" s="147"/>
      <c r="M569" s="147"/>
      <c r="N569" s="147"/>
      <c r="O569" s="106">
        <f>O578+O570+O577</f>
        <v>0</v>
      </c>
    </row>
    <row r="570" spans="1:15" ht="18.75" hidden="1" customHeight="1">
      <c r="A570" s="18" t="s">
        <v>682</v>
      </c>
      <c r="B570" s="16">
        <v>792</v>
      </c>
      <c r="C570" s="17" t="s">
        <v>26</v>
      </c>
      <c r="D570" s="17" t="s">
        <v>32</v>
      </c>
      <c r="E570" s="17" t="s">
        <v>468</v>
      </c>
      <c r="F570" s="17"/>
      <c r="G570" s="106">
        <f>G571</f>
        <v>0</v>
      </c>
      <c r="H570" s="144"/>
      <c r="I570" s="145"/>
      <c r="J570" s="145"/>
      <c r="K570" s="145"/>
      <c r="L570" s="145"/>
      <c r="M570" s="145"/>
      <c r="N570" s="145"/>
      <c r="O570" s="106">
        <f>O571</f>
        <v>0</v>
      </c>
    </row>
    <row r="571" spans="1:15" ht="19.5" hidden="1" customHeight="1">
      <c r="A571" s="18" t="s">
        <v>101</v>
      </c>
      <c r="B571" s="16">
        <v>792</v>
      </c>
      <c r="C571" s="17" t="s">
        <v>26</v>
      </c>
      <c r="D571" s="17" t="s">
        <v>32</v>
      </c>
      <c r="E571" s="17" t="s">
        <v>468</v>
      </c>
      <c r="F571" s="17" t="s">
        <v>102</v>
      </c>
      <c r="G571" s="106">
        <f>G572+G573</f>
        <v>0</v>
      </c>
      <c r="H571" s="144"/>
      <c r="I571" s="145"/>
      <c r="J571" s="145"/>
      <c r="K571" s="145"/>
      <c r="L571" s="145"/>
      <c r="M571" s="145"/>
      <c r="N571" s="145"/>
      <c r="O571" s="106">
        <f>O572+O573</f>
        <v>0</v>
      </c>
    </row>
    <row r="572" spans="1:15" ht="18.75" hidden="1" customHeight="1">
      <c r="A572" s="18" t="s">
        <v>682</v>
      </c>
      <c r="B572" s="16">
        <v>792</v>
      </c>
      <c r="C572" s="17" t="s">
        <v>26</v>
      </c>
      <c r="D572" s="17" t="s">
        <v>32</v>
      </c>
      <c r="E572" s="17" t="s">
        <v>468</v>
      </c>
      <c r="F572" s="17" t="s">
        <v>681</v>
      </c>
      <c r="G572" s="106"/>
      <c r="H572" s="144"/>
      <c r="I572" s="145"/>
      <c r="J572" s="145"/>
      <c r="K572" s="145"/>
      <c r="L572" s="145"/>
      <c r="M572" s="145"/>
      <c r="N572" s="145"/>
      <c r="O572" s="106"/>
    </row>
    <row r="573" spans="1:15" ht="18.75" hidden="1" customHeight="1">
      <c r="A573" s="18" t="s">
        <v>343</v>
      </c>
      <c r="B573" s="16">
        <v>792</v>
      </c>
      <c r="C573" s="17" t="s">
        <v>26</v>
      </c>
      <c r="D573" s="17" t="s">
        <v>32</v>
      </c>
      <c r="E573" s="17" t="s">
        <v>468</v>
      </c>
      <c r="F573" s="17" t="s">
        <v>105</v>
      </c>
      <c r="G573" s="106"/>
      <c r="H573" s="144"/>
      <c r="I573" s="145"/>
      <c r="J573" s="145"/>
      <c r="K573" s="145"/>
      <c r="L573" s="145"/>
      <c r="M573" s="145"/>
      <c r="N573" s="145"/>
      <c r="O573" s="106"/>
    </row>
    <row r="574" spans="1:15" ht="18.75" hidden="1" customHeight="1">
      <c r="A574" s="18"/>
      <c r="B574" s="16"/>
      <c r="C574" s="17"/>
      <c r="D574" s="17"/>
      <c r="E574" s="17"/>
      <c r="F574" s="17"/>
      <c r="G574" s="106"/>
      <c r="H574" s="144"/>
      <c r="I574" s="145"/>
      <c r="J574" s="145"/>
      <c r="K574" s="145"/>
      <c r="L574" s="145"/>
      <c r="M574" s="145"/>
      <c r="N574" s="145"/>
      <c r="O574" s="106"/>
    </row>
    <row r="575" spans="1:15" ht="18.75" hidden="1" customHeight="1">
      <c r="A575" s="18" t="s">
        <v>698</v>
      </c>
      <c r="B575" s="16">
        <v>792</v>
      </c>
      <c r="C575" s="17" t="s">
        <v>26</v>
      </c>
      <c r="D575" s="17" t="s">
        <v>32</v>
      </c>
      <c r="E575" s="17" t="s">
        <v>468</v>
      </c>
      <c r="F575" s="17"/>
      <c r="G575" s="106">
        <f>G576</f>
        <v>0</v>
      </c>
      <c r="H575" s="144"/>
      <c r="I575" s="145"/>
      <c r="J575" s="145"/>
      <c r="K575" s="145"/>
      <c r="L575" s="145"/>
      <c r="M575" s="145"/>
      <c r="N575" s="145"/>
      <c r="O575" s="106">
        <f>O576</f>
        <v>0</v>
      </c>
    </row>
    <row r="576" spans="1:15" ht="18.75" hidden="1" customHeight="1">
      <c r="A576" s="18" t="s">
        <v>101</v>
      </c>
      <c r="B576" s="16">
        <v>792</v>
      </c>
      <c r="C576" s="17" t="s">
        <v>26</v>
      </c>
      <c r="D576" s="17" t="s">
        <v>32</v>
      </c>
      <c r="E576" s="17" t="s">
        <v>468</v>
      </c>
      <c r="F576" s="17" t="s">
        <v>102</v>
      </c>
      <c r="G576" s="106">
        <f>G577</f>
        <v>0</v>
      </c>
      <c r="H576" s="144"/>
      <c r="I576" s="145"/>
      <c r="J576" s="145"/>
      <c r="K576" s="145"/>
      <c r="L576" s="145"/>
      <c r="M576" s="145"/>
      <c r="N576" s="145"/>
      <c r="O576" s="106">
        <f>O577</f>
        <v>0</v>
      </c>
    </row>
    <row r="577" spans="1:15" ht="18.75" hidden="1" customHeight="1">
      <c r="A577" s="18" t="s">
        <v>682</v>
      </c>
      <c r="B577" s="16">
        <v>792</v>
      </c>
      <c r="C577" s="17" t="s">
        <v>26</v>
      </c>
      <c r="D577" s="17" t="s">
        <v>32</v>
      </c>
      <c r="E577" s="17" t="s">
        <v>468</v>
      </c>
      <c r="F577" s="17" t="s">
        <v>681</v>
      </c>
      <c r="G577" s="106"/>
      <c r="H577" s="144"/>
      <c r="I577" s="145"/>
      <c r="J577" s="145"/>
      <c r="K577" s="145"/>
      <c r="L577" s="145"/>
      <c r="M577" s="145"/>
      <c r="N577" s="145"/>
      <c r="O577" s="106"/>
    </row>
    <row r="578" spans="1:15" hidden="1">
      <c r="A578" s="18" t="s">
        <v>172</v>
      </c>
      <c r="B578" s="16">
        <v>792</v>
      </c>
      <c r="C578" s="17" t="s">
        <v>26</v>
      </c>
      <c r="D578" s="17" t="s">
        <v>32</v>
      </c>
      <c r="E578" s="17" t="s">
        <v>170</v>
      </c>
      <c r="F578" s="17"/>
      <c r="G578" s="106">
        <f>G579</f>
        <v>0</v>
      </c>
      <c r="H578" s="144"/>
      <c r="I578" s="145"/>
      <c r="J578" s="145"/>
      <c r="K578" s="145"/>
      <c r="L578" s="145"/>
      <c r="M578" s="145"/>
      <c r="N578" s="145"/>
      <c r="O578" s="106">
        <f>O579</f>
        <v>0</v>
      </c>
    </row>
    <row r="579" spans="1:15" hidden="1">
      <c r="A579" s="18" t="s">
        <v>101</v>
      </c>
      <c r="B579" s="16">
        <v>792</v>
      </c>
      <c r="C579" s="17" t="s">
        <v>26</v>
      </c>
      <c r="D579" s="17" t="s">
        <v>32</v>
      </c>
      <c r="E579" s="17" t="s">
        <v>170</v>
      </c>
      <c r="F579" s="17" t="s">
        <v>102</v>
      </c>
      <c r="G579" s="106">
        <f>G580</f>
        <v>0</v>
      </c>
      <c r="H579" s="144"/>
      <c r="I579" s="145"/>
      <c r="J579" s="145"/>
      <c r="K579" s="145"/>
      <c r="L579" s="145"/>
      <c r="M579" s="145"/>
      <c r="N579" s="145"/>
      <c r="O579" s="106">
        <f>O580</f>
        <v>0</v>
      </c>
    </row>
    <row r="580" spans="1:15" hidden="1">
      <c r="A580" s="18" t="s">
        <v>394</v>
      </c>
      <c r="B580" s="16">
        <v>792</v>
      </c>
      <c r="C580" s="17" t="s">
        <v>26</v>
      </c>
      <c r="D580" s="17" t="s">
        <v>32</v>
      </c>
      <c r="E580" s="17" t="s">
        <v>170</v>
      </c>
      <c r="F580" s="17" t="s">
        <v>395</v>
      </c>
      <c r="G580" s="106">
        <v>0</v>
      </c>
      <c r="H580" s="144"/>
      <c r="I580" s="145"/>
      <c r="J580" s="145"/>
      <c r="K580" s="145"/>
      <c r="L580" s="145"/>
      <c r="M580" s="145"/>
      <c r="N580" s="145"/>
      <c r="O580" s="106">
        <v>0</v>
      </c>
    </row>
    <row r="581" spans="1:15">
      <c r="A581" s="53" t="s">
        <v>375</v>
      </c>
      <c r="B581" s="22">
        <v>792</v>
      </c>
      <c r="C581" s="23" t="s">
        <v>37</v>
      </c>
      <c r="D581" s="23"/>
      <c r="E581" s="23"/>
      <c r="F581" s="23"/>
      <c r="G581" s="14">
        <f>G582</f>
        <v>2888900</v>
      </c>
      <c r="H581" s="144"/>
      <c r="I581" s="145"/>
      <c r="J581" s="145"/>
      <c r="K581" s="145"/>
      <c r="L581" s="145"/>
      <c r="M581" s="145"/>
      <c r="N581" s="145"/>
      <c r="O581" s="14">
        <f>O582</f>
        <v>2888900</v>
      </c>
    </row>
    <row r="582" spans="1:15">
      <c r="A582" s="43" t="s">
        <v>376</v>
      </c>
      <c r="B582" s="16">
        <v>792</v>
      </c>
      <c r="C582" s="17" t="s">
        <v>37</v>
      </c>
      <c r="D582" s="17" t="s">
        <v>111</v>
      </c>
      <c r="E582" s="17"/>
      <c r="F582" s="17"/>
      <c r="G582" s="106">
        <f>G583</f>
        <v>2888900</v>
      </c>
      <c r="H582" s="144"/>
      <c r="I582" s="145"/>
      <c r="J582" s="145"/>
      <c r="K582" s="145"/>
      <c r="L582" s="145"/>
      <c r="M582" s="145"/>
      <c r="N582" s="145"/>
      <c r="O582" s="106">
        <f>O583</f>
        <v>2888900</v>
      </c>
    </row>
    <row r="583" spans="1:15" s="32" customFormat="1" ht="38.25">
      <c r="A583" s="18" t="s">
        <v>831</v>
      </c>
      <c r="B583" s="16">
        <v>792</v>
      </c>
      <c r="C583" s="17" t="s">
        <v>37</v>
      </c>
      <c r="D583" s="17" t="s">
        <v>111</v>
      </c>
      <c r="E583" s="17" t="s">
        <v>491</v>
      </c>
      <c r="F583" s="42"/>
      <c r="G583" s="106">
        <f>G585</f>
        <v>2888900</v>
      </c>
      <c r="H583" s="158"/>
      <c r="I583" s="159"/>
      <c r="J583" s="159"/>
      <c r="K583" s="159"/>
      <c r="L583" s="159"/>
      <c r="M583" s="159"/>
      <c r="N583" s="159"/>
      <c r="O583" s="106">
        <f>O585</f>
        <v>2888900</v>
      </c>
    </row>
    <row r="584" spans="1:15" s="32" customFormat="1" ht="25.5">
      <c r="A584" s="18" t="s">
        <v>361</v>
      </c>
      <c r="B584" s="16">
        <v>792</v>
      </c>
      <c r="C584" s="17" t="s">
        <v>37</v>
      </c>
      <c r="D584" s="17" t="s">
        <v>111</v>
      </c>
      <c r="E584" s="17" t="s">
        <v>492</v>
      </c>
      <c r="F584" s="42"/>
      <c r="G584" s="106">
        <f>G585</f>
        <v>2888900</v>
      </c>
      <c r="H584" s="158"/>
      <c r="I584" s="159"/>
      <c r="J584" s="159"/>
      <c r="K584" s="159"/>
      <c r="L584" s="159"/>
      <c r="M584" s="159"/>
      <c r="N584" s="159"/>
      <c r="O584" s="106">
        <f>O585</f>
        <v>2888900</v>
      </c>
    </row>
    <row r="585" spans="1:15" s="32" customFormat="1" ht="25.5">
      <c r="A585" s="18" t="s">
        <v>377</v>
      </c>
      <c r="B585" s="16">
        <v>792</v>
      </c>
      <c r="C585" s="17" t="s">
        <v>37</v>
      </c>
      <c r="D585" s="17" t="s">
        <v>111</v>
      </c>
      <c r="E585" s="17" t="s">
        <v>811</v>
      </c>
      <c r="F585" s="42"/>
      <c r="G585" s="106">
        <f>G586</f>
        <v>2888900</v>
      </c>
      <c r="H585" s="158"/>
      <c r="I585" s="159"/>
      <c r="J585" s="159"/>
      <c r="K585" s="159"/>
      <c r="L585" s="159"/>
      <c r="M585" s="159"/>
      <c r="N585" s="159"/>
      <c r="O585" s="106">
        <f>O586</f>
        <v>2888900</v>
      </c>
    </row>
    <row r="586" spans="1:15">
      <c r="A586" s="18" t="s">
        <v>363</v>
      </c>
      <c r="B586" s="16">
        <v>792</v>
      </c>
      <c r="C586" s="17" t="s">
        <v>37</v>
      </c>
      <c r="D586" s="17" t="s">
        <v>111</v>
      </c>
      <c r="E586" s="17" t="s">
        <v>811</v>
      </c>
      <c r="F586" s="17" t="s">
        <v>364</v>
      </c>
      <c r="G586" s="106">
        <f>G587</f>
        <v>2888900</v>
      </c>
      <c r="H586" s="144"/>
      <c r="I586" s="145"/>
      <c r="J586" s="145"/>
      <c r="K586" s="145"/>
      <c r="L586" s="145"/>
      <c r="M586" s="145"/>
      <c r="N586" s="145"/>
      <c r="O586" s="106">
        <f>O587</f>
        <v>2888900</v>
      </c>
    </row>
    <row r="587" spans="1:15">
      <c r="A587" s="18" t="s">
        <v>365</v>
      </c>
      <c r="B587" s="16">
        <v>792</v>
      </c>
      <c r="C587" s="17" t="s">
        <v>37</v>
      </c>
      <c r="D587" s="17" t="s">
        <v>111</v>
      </c>
      <c r="E587" s="17" t="s">
        <v>811</v>
      </c>
      <c r="F587" s="17" t="s">
        <v>366</v>
      </c>
      <c r="G587" s="106">
        <v>2888900</v>
      </c>
      <c r="H587" s="144"/>
      <c r="I587" s="145"/>
      <c r="J587" s="145"/>
      <c r="K587" s="145"/>
      <c r="L587" s="145"/>
      <c r="M587" s="145"/>
      <c r="N587" s="145"/>
      <c r="O587" s="106">
        <v>2888900</v>
      </c>
    </row>
    <row r="588" spans="1:15" s="25" customFormat="1" hidden="1">
      <c r="A588" s="13" t="s">
        <v>34</v>
      </c>
      <c r="B588" s="38">
        <v>792</v>
      </c>
      <c r="C588" s="39" t="s">
        <v>35</v>
      </c>
      <c r="D588" s="39"/>
      <c r="E588" s="39"/>
      <c r="F588" s="39"/>
      <c r="G588" s="107">
        <f>G589</f>
        <v>0</v>
      </c>
      <c r="H588" s="150"/>
      <c r="I588" s="78"/>
      <c r="J588" s="78"/>
      <c r="K588" s="78"/>
      <c r="L588" s="78"/>
      <c r="M588" s="78"/>
      <c r="N588" s="78"/>
      <c r="O588" s="107">
        <f>O589</f>
        <v>0</v>
      </c>
    </row>
    <row r="589" spans="1:15" hidden="1">
      <c r="A589" s="15" t="s">
        <v>36</v>
      </c>
      <c r="B589" s="16">
        <v>792</v>
      </c>
      <c r="C589" s="17" t="s">
        <v>35</v>
      </c>
      <c r="D589" s="17" t="s">
        <v>37</v>
      </c>
      <c r="E589" s="17"/>
      <c r="F589" s="17"/>
      <c r="G589" s="106">
        <f>G590</f>
        <v>0</v>
      </c>
      <c r="H589" s="144"/>
      <c r="I589" s="145"/>
      <c r="J589" s="145"/>
      <c r="K589" s="145"/>
      <c r="L589" s="145"/>
      <c r="M589" s="145"/>
      <c r="N589" s="145"/>
      <c r="O589" s="106">
        <f>O590</f>
        <v>0</v>
      </c>
    </row>
    <row r="590" spans="1:15" hidden="1">
      <c r="A590" s="18" t="s">
        <v>47</v>
      </c>
      <c r="B590" s="16">
        <v>792</v>
      </c>
      <c r="C590" s="17" t="s">
        <v>35</v>
      </c>
      <c r="D590" s="17" t="s">
        <v>37</v>
      </c>
      <c r="E590" s="17" t="s">
        <v>445</v>
      </c>
      <c r="F590" s="17"/>
      <c r="G590" s="106">
        <f>G591</f>
        <v>0</v>
      </c>
      <c r="H590" s="144"/>
      <c r="I590" s="145"/>
      <c r="J590" s="145"/>
      <c r="K590" s="145"/>
      <c r="L590" s="145"/>
      <c r="M590" s="145"/>
      <c r="N590" s="145"/>
      <c r="O590" s="106">
        <f>O591</f>
        <v>0</v>
      </c>
    </row>
    <row r="591" spans="1:15" ht="25.5" hidden="1">
      <c r="A591" s="18" t="s">
        <v>405</v>
      </c>
      <c r="B591" s="16">
        <v>792</v>
      </c>
      <c r="C591" s="17" t="s">
        <v>35</v>
      </c>
      <c r="D591" s="17" t="s">
        <v>37</v>
      </c>
      <c r="E591" s="17" t="s">
        <v>404</v>
      </c>
      <c r="F591" s="17"/>
      <c r="G591" s="106">
        <f>G592</f>
        <v>0</v>
      </c>
      <c r="H591" s="144"/>
      <c r="I591" s="145"/>
      <c r="J591" s="145"/>
      <c r="K591" s="145"/>
      <c r="L591" s="145"/>
      <c r="M591" s="145"/>
      <c r="N591" s="145"/>
      <c r="O591" s="106">
        <f>O592</f>
        <v>0</v>
      </c>
    </row>
    <row r="592" spans="1:15" hidden="1">
      <c r="A592" s="18" t="s">
        <v>101</v>
      </c>
      <c r="B592" s="16">
        <v>792</v>
      </c>
      <c r="C592" s="17" t="s">
        <v>35</v>
      </c>
      <c r="D592" s="17" t="s">
        <v>37</v>
      </c>
      <c r="E592" s="17" t="s">
        <v>404</v>
      </c>
      <c r="F592" s="17" t="s">
        <v>102</v>
      </c>
      <c r="G592" s="106">
        <f>G593</f>
        <v>0</v>
      </c>
      <c r="H592" s="144"/>
      <c r="I592" s="145"/>
      <c r="J592" s="145"/>
      <c r="K592" s="145"/>
      <c r="L592" s="145"/>
      <c r="M592" s="145"/>
      <c r="N592" s="145"/>
      <c r="O592" s="106">
        <f>O593</f>
        <v>0</v>
      </c>
    </row>
    <row r="593" spans="1:15" hidden="1">
      <c r="A593" s="18" t="s">
        <v>394</v>
      </c>
      <c r="B593" s="16">
        <v>792</v>
      </c>
      <c r="C593" s="17" t="s">
        <v>35</v>
      </c>
      <c r="D593" s="17" t="s">
        <v>37</v>
      </c>
      <c r="E593" s="17" t="s">
        <v>404</v>
      </c>
      <c r="F593" s="17" t="s">
        <v>395</v>
      </c>
      <c r="G593" s="106"/>
      <c r="H593" s="144"/>
      <c r="I593" s="145"/>
      <c r="J593" s="145"/>
      <c r="K593" s="145"/>
      <c r="L593" s="145"/>
      <c r="M593" s="145"/>
      <c r="N593" s="145"/>
      <c r="O593" s="106"/>
    </row>
    <row r="594" spans="1:15">
      <c r="A594" s="13" t="s">
        <v>344</v>
      </c>
      <c r="B594" s="22">
        <v>792</v>
      </c>
      <c r="C594" s="9" t="s">
        <v>110</v>
      </c>
      <c r="D594" s="9"/>
      <c r="E594" s="9"/>
      <c r="F594" s="9"/>
      <c r="G594" s="41">
        <f>G595</f>
        <v>21544</v>
      </c>
      <c r="H594" s="144"/>
      <c r="I594" s="145"/>
      <c r="J594" s="145"/>
      <c r="K594" s="145"/>
      <c r="L594" s="145"/>
      <c r="M594" s="145"/>
      <c r="N594" s="145"/>
      <c r="O594" s="41">
        <f>O595</f>
        <v>21544</v>
      </c>
    </row>
    <row r="595" spans="1:15">
      <c r="A595" s="18" t="s">
        <v>345</v>
      </c>
      <c r="B595" s="16">
        <v>792</v>
      </c>
      <c r="C595" s="17" t="s">
        <v>110</v>
      </c>
      <c r="D595" s="17" t="s">
        <v>26</v>
      </c>
      <c r="E595" s="17"/>
      <c r="F595" s="17"/>
      <c r="G595" s="106">
        <f>G596</f>
        <v>21544</v>
      </c>
      <c r="H595" s="144"/>
      <c r="I595" s="145"/>
      <c r="J595" s="145"/>
      <c r="K595" s="145"/>
      <c r="L595" s="145"/>
      <c r="M595" s="145"/>
      <c r="N595" s="145"/>
      <c r="O595" s="106">
        <f>O596</f>
        <v>21544</v>
      </c>
    </row>
    <row r="596" spans="1:15" s="32" customFormat="1" ht="25.5">
      <c r="A596" s="18" t="s">
        <v>822</v>
      </c>
      <c r="B596" s="16">
        <v>792</v>
      </c>
      <c r="C596" s="17" t="s">
        <v>110</v>
      </c>
      <c r="D596" s="17" t="s">
        <v>26</v>
      </c>
      <c r="E596" s="17" t="s">
        <v>611</v>
      </c>
      <c r="F596" s="42"/>
      <c r="G596" s="106">
        <f>G597</f>
        <v>21544</v>
      </c>
      <c r="H596" s="158"/>
      <c r="I596" s="159"/>
      <c r="J596" s="159"/>
      <c r="K596" s="159"/>
      <c r="L596" s="159"/>
      <c r="M596" s="159"/>
      <c r="N596" s="159"/>
      <c r="O596" s="106">
        <f>O597</f>
        <v>21544</v>
      </c>
    </row>
    <row r="597" spans="1:15" s="32" customFormat="1">
      <c r="A597" s="18" t="s">
        <v>351</v>
      </c>
      <c r="B597" s="16">
        <v>792</v>
      </c>
      <c r="C597" s="17" t="s">
        <v>110</v>
      </c>
      <c r="D597" s="17" t="s">
        <v>26</v>
      </c>
      <c r="E597" s="17" t="s">
        <v>617</v>
      </c>
      <c r="F597" s="42"/>
      <c r="G597" s="106">
        <f>G598</f>
        <v>21544</v>
      </c>
      <c r="H597" s="158"/>
      <c r="I597" s="159"/>
      <c r="J597" s="159"/>
      <c r="K597" s="159"/>
      <c r="L597" s="159"/>
      <c r="M597" s="159"/>
      <c r="N597" s="159"/>
      <c r="O597" s="106">
        <f>O598</f>
        <v>21544</v>
      </c>
    </row>
    <row r="598" spans="1:15" s="32" customFormat="1">
      <c r="A598" s="18" t="s">
        <v>352</v>
      </c>
      <c r="B598" s="16">
        <v>792</v>
      </c>
      <c r="C598" s="17" t="s">
        <v>110</v>
      </c>
      <c r="D598" s="17" t="s">
        <v>26</v>
      </c>
      <c r="E598" s="17" t="s">
        <v>617</v>
      </c>
      <c r="F598" s="17" t="s">
        <v>353</v>
      </c>
      <c r="G598" s="106">
        <f>G599</f>
        <v>21544</v>
      </c>
      <c r="H598" s="158"/>
      <c r="I598" s="159"/>
      <c r="J598" s="159"/>
      <c r="K598" s="159"/>
      <c r="L598" s="159"/>
      <c r="M598" s="159"/>
      <c r="N598" s="159"/>
      <c r="O598" s="106">
        <f>O599</f>
        <v>21544</v>
      </c>
    </row>
    <row r="599" spans="1:15" s="5" customFormat="1" ht="25.5">
      <c r="A599" s="18" t="s">
        <v>354</v>
      </c>
      <c r="B599" s="16">
        <v>792</v>
      </c>
      <c r="C599" s="17" t="s">
        <v>110</v>
      </c>
      <c r="D599" s="17" t="s">
        <v>26</v>
      </c>
      <c r="E599" s="17" t="s">
        <v>617</v>
      </c>
      <c r="F599" s="17" t="s">
        <v>355</v>
      </c>
      <c r="G599" s="106">
        <v>21544</v>
      </c>
      <c r="H599" s="138"/>
      <c r="I599" s="139"/>
      <c r="J599" s="139"/>
      <c r="K599" s="139"/>
      <c r="L599" s="139"/>
      <c r="M599" s="139"/>
      <c r="N599" s="139"/>
      <c r="O599" s="106">
        <f>G599</f>
        <v>21544</v>
      </c>
    </row>
    <row r="600" spans="1:15" ht="25.5">
      <c r="A600" s="62" t="s">
        <v>643</v>
      </c>
      <c r="B600" s="22">
        <v>792</v>
      </c>
      <c r="C600" s="9" t="s">
        <v>32</v>
      </c>
      <c r="D600" s="9"/>
      <c r="E600" s="9"/>
      <c r="F600" s="9"/>
      <c r="G600" s="41">
        <f t="shared" ref="G600:G605" si="5">G601</f>
        <v>18124</v>
      </c>
      <c r="H600" s="144"/>
      <c r="I600" s="145"/>
      <c r="J600" s="145"/>
      <c r="K600" s="145"/>
      <c r="L600" s="145"/>
      <c r="M600" s="145"/>
      <c r="N600" s="145"/>
      <c r="O600" s="41">
        <f t="shared" ref="O600:O605" si="6">O601</f>
        <v>18124</v>
      </c>
    </row>
    <row r="601" spans="1:15" ht="28.5" customHeight="1">
      <c r="A601" s="15" t="s">
        <v>644</v>
      </c>
      <c r="B601" s="16">
        <v>792</v>
      </c>
      <c r="C601" s="17" t="s">
        <v>32</v>
      </c>
      <c r="D601" s="17" t="s">
        <v>26</v>
      </c>
      <c r="E601" s="39"/>
      <c r="F601" s="39"/>
      <c r="G601" s="106">
        <f t="shared" si="5"/>
        <v>18124</v>
      </c>
      <c r="H601" s="144"/>
      <c r="I601" s="145"/>
      <c r="J601" s="145"/>
      <c r="K601" s="145"/>
      <c r="L601" s="145"/>
      <c r="M601" s="145"/>
      <c r="N601" s="145"/>
      <c r="O601" s="106">
        <f t="shared" si="6"/>
        <v>18124</v>
      </c>
    </row>
    <row r="602" spans="1:15" s="32" customFormat="1" ht="38.25">
      <c r="A602" s="18" t="s">
        <v>284</v>
      </c>
      <c r="B602" s="16">
        <v>792</v>
      </c>
      <c r="C602" s="17" t="s">
        <v>32</v>
      </c>
      <c r="D602" s="17" t="s">
        <v>26</v>
      </c>
      <c r="E602" s="17" t="s">
        <v>491</v>
      </c>
      <c r="F602" s="42"/>
      <c r="G602" s="106">
        <f t="shared" si="5"/>
        <v>18124</v>
      </c>
      <c r="H602" s="158"/>
      <c r="I602" s="159"/>
      <c r="J602" s="159"/>
      <c r="K602" s="159"/>
      <c r="L602" s="159"/>
      <c r="M602" s="159"/>
      <c r="N602" s="159"/>
      <c r="O602" s="106">
        <f t="shared" si="6"/>
        <v>18124</v>
      </c>
    </row>
    <row r="603" spans="1:15" s="32" customFormat="1" ht="25.5">
      <c r="A603" s="18" t="s">
        <v>645</v>
      </c>
      <c r="B603" s="16">
        <v>792</v>
      </c>
      <c r="C603" s="17" t="s">
        <v>32</v>
      </c>
      <c r="D603" s="17" t="s">
        <v>26</v>
      </c>
      <c r="E603" s="17" t="s">
        <v>504</v>
      </c>
      <c r="F603" s="42"/>
      <c r="G603" s="106">
        <f t="shared" si="5"/>
        <v>18124</v>
      </c>
      <c r="H603" s="158"/>
      <c r="I603" s="159"/>
      <c r="J603" s="159"/>
      <c r="K603" s="159"/>
      <c r="L603" s="159"/>
      <c r="M603" s="159"/>
      <c r="N603" s="159"/>
      <c r="O603" s="106">
        <f t="shared" si="6"/>
        <v>18124</v>
      </c>
    </row>
    <row r="604" spans="1:15">
      <c r="A604" s="18" t="s">
        <v>646</v>
      </c>
      <c r="B604" s="16">
        <v>792</v>
      </c>
      <c r="C604" s="17" t="s">
        <v>32</v>
      </c>
      <c r="D604" s="17" t="s">
        <v>26</v>
      </c>
      <c r="E604" s="17" t="s">
        <v>505</v>
      </c>
      <c r="F604" s="17"/>
      <c r="G604" s="106">
        <f t="shared" si="5"/>
        <v>18124</v>
      </c>
      <c r="H604" s="144"/>
      <c r="I604" s="145"/>
      <c r="J604" s="145"/>
      <c r="K604" s="145"/>
      <c r="L604" s="145"/>
      <c r="M604" s="145"/>
      <c r="N604" s="145"/>
      <c r="O604" s="106">
        <f t="shared" si="6"/>
        <v>18124</v>
      </c>
    </row>
    <row r="605" spans="1:15">
      <c r="A605" s="18" t="s">
        <v>647</v>
      </c>
      <c r="B605" s="16">
        <v>792</v>
      </c>
      <c r="C605" s="17" t="s">
        <v>32</v>
      </c>
      <c r="D605" s="17" t="s">
        <v>26</v>
      </c>
      <c r="E605" s="17" t="s">
        <v>505</v>
      </c>
      <c r="F605" s="17" t="s">
        <v>648</v>
      </c>
      <c r="G605" s="106">
        <f t="shared" si="5"/>
        <v>18124</v>
      </c>
      <c r="H605" s="144"/>
      <c r="I605" s="145"/>
      <c r="J605" s="145"/>
      <c r="K605" s="145"/>
      <c r="L605" s="145"/>
      <c r="M605" s="145"/>
      <c r="N605" s="145"/>
      <c r="O605" s="106">
        <f t="shared" si="6"/>
        <v>18124</v>
      </c>
    </row>
    <row r="606" spans="1:15">
      <c r="A606" s="18" t="s">
        <v>649</v>
      </c>
      <c r="B606" s="16">
        <v>792</v>
      </c>
      <c r="C606" s="17" t="s">
        <v>32</v>
      </c>
      <c r="D606" s="17" t="s">
        <v>26</v>
      </c>
      <c r="E606" s="17" t="s">
        <v>505</v>
      </c>
      <c r="F606" s="17" t="s">
        <v>650</v>
      </c>
      <c r="G606" s="106">
        <v>18124</v>
      </c>
      <c r="H606" s="144"/>
      <c r="I606" s="145"/>
      <c r="J606" s="145"/>
      <c r="K606" s="145"/>
      <c r="L606" s="145"/>
      <c r="M606" s="145"/>
      <c r="N606" s="145"/>
      <c r="O606" s="106">
        <v>18124</v>
      </c>
    </row>
    <row r="607" spans="1:15" ht="38.25">
      <c r="A607" s="62" t="s">
        <v>651</v>
      </c>
      <c r="B607" s="22">
        <v>792</v>
      </c>
      <c r="C607" s="9" t="s">
        <v>652</v>
      </c>
      <c r="D607" s="9"/>
      <c r="E607" s="9"/>
      <c r="F607" s="9"/>
      <c r="G607" s="41">
        <f>G611+G624+G620</f>
        <v>29416049</v>
      </c>
      <c r="H607" s="144"/>
      <c r="I607" s="145"/>
      <c r="J607" s="145"/>
      <c r="K607" s="145"/>
      <c r="L607" s="145"/>
      <c r="M607" s="145"/>
      <c r="N607" s="145"/>
      <c r="O607" s="41">
        <f>O611+O624+O620</f>
        <v>30793193</v>
      </c>
    </row>
    <row r="608" spans="1:15" ht="25.5" hidden="1">
      <c r="A608" s="63" t="s">
        <v>653</v>
      </c>
      <c r="B608" s="50">
        <v>792</v>
      </c>
      <c r="C608" s="12" t="s">
        <v>652</v>
      </c>
      <c r="D608" s="12" t="s">
        <v>26</v>
      </c>
      <c r="E608" s="12"/>
      <c r="F608" s="12"/>
      <c r="G608" s="28"/>
      <c r="H608" s="144"/>
      <c r="I608" s="145"/>
      <c r="J608" s="145"/>
      <c r="K608" s="145"/>
      <c r="L608" s="145"/>
      <c r="M608" s="145"/>
      <c r="N608" s="145"/>
      <c r="O608" s="28"/>
    </row>
    <row r="609" spans="1:15" s="32" customFormat="1" ht="50.25" hidden="1" customHeight="1">
      <c r="A609" s="103" t="s">
        <v>654</v>
      </c>
      <c r="B609" s="104">
        <v>792</v>
      </c>
      <c r="C609" s="105" t="s">
        <v>652</v>
      </c>
      <c r="D609" s="105" t="s">
        <v>26</v>
      </c>
      <c r="E609" s="105" t="s">
        <v>655</v>
      </c>
      <c r="F609" s="105" t="s">
        <v>656</v>
      </c>
      <c r="G609" s="110"/>
      <c r="H609" s="158"/>
      <c r="I609" s="159"/>
      <c r="J609" s="159"/>
      <c r="K609" s="159"/>
      <c r="L609" s="159"/>
      <c r="M609" s="159"/>
      <c r="N609" s="159"/>
      <c r="O609" s="110"/>
    </row>
    <row r="610" spans="1:15" s="32" customFormat="1" ht="35.25" customHeight="1">
      <c r="A610" s="15" t="s">
        <v>653</v>
      </c>
      <c r="B610" s="16">
        <v>792</v>
      </c>
      <c r="C610" s="17" t="s">
        <v>652</v>
      </c>
      <c r="D610" s="17" t="s">
        <v>26</v>
      </c>
      <c r="E610" s="42"/>
      <c r="F610" s="42"/>
      <c r="G610" s="106">
        <f>G611</f>
        <v>18665983</v>
      </c>
      <c r="H610" s="158"/>
      <c r="I610" s="159"/>
      <c r="J610" s="159"/>
      <c r="K610" s="159"/>
      <c r="L610" s="159"/>
      <c r="M610" s="159"/>
      <c r="N610" s="159"/>
      <c r="O610" s="106">
        <f>O611</f>
        <v>19720625</v>
      </c>
    </row>
    <row r="611" spans="1:15" s="20" customFormat="1" ht="38.25">
      <c r="A611" s="18" t="s">
        <v>831</v>
      </c>
      <c r="B611" s="16">
        <v>792</v>
      </c>
      <c r="C611" s="17" t="s">
        <v>652</v>
      </c>
      <c r="D611" s="17" t="s">
        <v>26</v>
      </c>
      <c r="E611" s="17" t="s">
        <v>491</v>
      </c>
      <c r="F611" s="17"/>
      <c r="G611" s="106">
        <f>G617+G613</f>
        <v>18665983</v>
      </c>
      <c r="H611" s="153"/>
      <c r="I611" s="154"/>
      <c r="J611" s="154"/>
      <c r="K611" s="154"/>
      <c r="L611" s="154"/>
      <c r="M611" s="154"/>
      <c r="N611" s="154"/>
      <c r="O611" s="106">
        <f>O617+O613</f>
        <v>19720625</v>
      </c>
    </row>
    <row r="612" spans="1:15" s="20" customFormat="1" ht="25.5">
      <c r="A612" s="18" t="s">
        <v>361</v>
      </c>
      <c r="B612" s="16">
        <v>792</v>
      </c>
      <c r="C612" s="17" t="s">
        <v>652</v>
      </c>
      <c r="D612" s="17" t="s">
        <v>26</v>
      </c>
      <c r="E612" s="17" t="s">
        <v>492</v>
      </c>
      <c r="F612" s="17"/>
      <c r="G612" s="106">
        <f>G617+G613</f>
        <v>18665983</v>
      </c>
      <c r="H612" s="153"/>
      <c r="I612" s="154"/>
      <c r="J612" s="154"/>
      <c r="K612" s="154"/>
      <c r="L612" s="154"/>
      <c r="M612" s="154"/>
      <c r="N612" s="154"/>
      <c r="O612" s="106">
        <f>O617+O613</f>
        <v>19720625</v>
      </c>
    </row>
    <row r="613" spans="1:15" s="32" customFormat="1" ht="29.25" customHeight="1">
      <c r="A613" s="18" t="s">
        <v>660</v>
      </c>
      <c r="B613" s="16">
        <v>792</v>
      </c>
      <c r="C613" s="17" t="s">
        <v>652</v>
      </c>
      <c r="D613" s="17" t="s">
        <v>26</v>
      </c>
      <c r="E613" s="17" t="s">
        <v>506</v>
      </c>
      <c r="F613" s="17"/>
      <c r="G613" s="106">
        <f>G614</f>
        <v>4727400</v>
      </c>
      <c r="H613" s="158"/>
      <c r="I613" s="159"/>
      <c r="J613" s="159"/>
      <c r="K613" s="159"/>
      <c r="L613" s="159"/>
      <c r="M613" s="159"/>
      <c r="N613" s="159"/>
      <c r="O613" s="106">
        <f>O614</f>
        <v>4726300</v>
      </c>
    </row>
    <row r="614" spans="1:15" s="32" customFormat="1">
      <c r="A614" s="18" t="s">
        <v>363</v>
      </c>
      <c r="B614" s="16">
        <v>792</v>
      </c>
      <c r="C614" s="17" t="s">
        <v>652</v>
      </c>
      <c r="D614" s="17" t="s">
        <v>26</v>
      </c>
      <c r="E614" s="17" t="s">
        <v>506</v>
      </c>
      <c r="F614" s="17" t="s">
        <v>364</v>
      </c>
      <c r="G614" s="106">
        <f>G615</f>
        <v>4727400</v>
      </c>
      <c r="H614" s="158"/>
      <c r="I614" s="159"/>
      <c r="J614" s="159"/>
      <c r="K614" s="159"/>
      <c r="L614" s="159"/>
      <c r="M614" s="159"/>
      <c r="N614" s="159"/>
      <c r="O614" s="106">
        <f>O615</f>
        <v>4726300</v>
      </c>
    </row>
    <row r="615" spans="1:15" s="5" customFormat="1">
      <c r="A615" s="18" t="s">
        <v>658</v>
      </c>
      <c r="B615" s="16">
        <v>792</v>
      </c>
      <c r="C615" s="17" t="s">
        <v>652</v>
      </c>
      <c r="D615" s="17" t="s">
        <v>26</v>
      </c>
      <c r="E615" s="17" t="s">
        <v>506</v>
      </c>
      <c r="F615" s="17" t="s">
        <v>659</v>
      </c>
      <c r="G615" s="106">
        <v>4727400</v>
      </c>
      <c r="H615" s="138"/>
      <c r="I615" s="139"/>
      <c r="J615" s="139"/>
      <c r="K615" s="139"/>
      <c r="L615" s="139"/>
      <c r="M615" s="139"/>
      <c r="N615" s="139"/>
      <c r="O615" s="106">
        <v>4726300</v>
      </c>
    </row>
    <row r="616" spans="1:15" s="5" customFormat="1" hidden="1">
      <c r="A616" s="18" t="s">
        <v>11</v>
      </c>
      <c r="B616" s="16">
        <v>792</v>
      </c>
      <c r="C616" s="17" t="s">
        <v>652</v>
      </c>
      <c r="D616" s="17" t="s">
        <v>26</v>
      </c>
      <c r="E616" s="17" t="s">
        <v>506</v>
      </c>
      <c r="F616" s="17" t="s">
        <v>10</v>
      </c>
      <c r="G616" s="106"/>
      <c r="H616" s="138"/>
      <c r="I616" s="139"/>
      <c r="J616" s="139"/>
      <c r="K616" s="139"/>
      <c r="L616" s="139"/>
      <c r="M616" s="139"/>
      <c r="N616" s="139"/>
      <c r="O616" s="106"/>
    </row>
    <row r="617" spans="1:15" s="20" customFormat="1" ht="25.5">
      <c r="A617" s="18" t="s">
        <v>657</v>
      </c>
      <c r="B617" s="16">
        <v>792</v>
      </c>
      <c r="C617" s="17" t="s">
        <v>652</v>
      </c>
      <c r="D617" s="17" t="s">
        <v>26</v>
      </c>
      <c r="E617" s="17" t="s">
        <v>607</v>
      </c>
      <c r="F617" s="17"/>
      <c r="G617" s="106">
        <f>G618</f>
        <v>13938583</v>
      </c>
      <c r="H617" s="153"/>
      <c r="I617" s="154"/>
      <c r="J617" s="154"/>
      <c r="K617" s="154"/>
      <c r="L617" s="154"/>
      <c r="M617" s="154"/>
      <c r="N617" s="154"/>
      <c r="O617" s="106">
        <f>O618</f>
        <v>14994325</v>
      </c>
    </row>
    <row r="618" spans="1:15" s="20" customFormat="1">
      <c r="A618" s="18" t="s">
        <v>363</v>
      </c>
      <c r="B618" s="16">
        <v>792</v>
      </c>
      <c r="C618" s="17" t="s">
        <v>652</v>
      </c>
      <c r="D618" s="17" t="s">
        <v>26</v>
      </c>
      <c r="E618" s="17" t="s">
        <v>607</v>
      </c>
      <c r="F618" s="17" t="s">
        <v>364</v>
      </c>
      <c r="G618" s="106">
        <f>G619</f>
        <v>13938583</v>
      </c>
      <c r="H618" s="153"/>
      <c r="I618" s="154"/>
      <c r="J618" s="154"/>
      <c r="K618" s="154"/>
      <c r="L618" s="154"/>
      <c r="M618" s="154"/>
      <c r="N618" s="154"/>
      <c r="O618" s="106">
        <f>O619</f>
        <v>14994325</v>
      </c>
    </row>
    <row r="619" spans="1:15" s="20" customFormat="1">
      <c r="A619" s="18" t="s">
        <v>658</v>
      </c>
      <c r="B619" s="16">
        <v>792</v>
      </c>
      <c r="C619" s="17" t="s">
        <v>652</v>
      </c>
      <c r="D619" s="17" t="s">
        <v>26</v>
      </c>
      <c r="E619" s="17" t="s">
        <v>607</v>
      </c>
      <c r="F619" s="17" t="s">
        <v>659</v>
      </c>
      <c r="G619" s="106">
        <v>13938583</v>
      </c>
      <c r="H619" s="153"/>
      <c r="I619" s="154"/>
      <c r="J619" s="154"/>
      <c r="K619" s="154"/>
      <c r="L619" s="154"/>
      <c r="M619" s="154"/>
      <c r="N619" s="154"/>
      <c r="O619" s="106">
        <v>14994325</v>
      </c>
    </row>
    <row r="620" spans="1:15" s="20" customFormat="1" hidden="1">
      <c r="A620" s="18" t="s">
        <v>725</v>
      </c>
      <c r="B620" s="16">
        <v>792</v>
      </c>
      <c r="C620" s="17" t="s">
        <v>652</v>
      </c>
      <c r="D620" s="17" t="s">
        <v>37</v>
      </c>
      <c r="E620" s="17"/>
      <c r="F620" s="17"/>
      <c r="G620" s="106">
        <f>G621</f>
        <v>0</v>
      </c>
      <c r="H620" s="153"/>
      <c r="I620" s="154"/>
      <c r="J620" s="154"/>
      <c r="K620" s="154"/>
      <c r="L620" s="154"/>
      <c r="M620" s="154"/>
      <c r="N620" s="154"/>
      <c r="O620" s="106">
        <f>O621</f>
        <v>0</v>
      </c>
    </row>
    <row r="621" spans="1:15" s="20" customFormat="1" ht="41.25" hidden="1" customHeight="1">
      <c r="A621" s="18" t="s">
        <v>727</v>
      </c>
      <c r="B621" s="16">
        <v>792</v>
      </c>
      <c r="C621" s="17" t="s">
        <v>652</v>
      </c>
      <c r="D621" s="17" t="s">
        <v>37</v>
      </c>
      <c r="E621" s="17" t="s">
        <v>726</v>
      </c>
      <c r="F621" s="17"/>
      <c r="G621" s="106">
        <f>G622</f>
        <v>0</v>
      </c>
      <c r="H621" s="153"/>
      <c r="I621" s="154"/>
      <c r="J621" s="154"/>
      <c r="K621" s="154"/>
      <c r="L621" s="154"/>
      <c r="M621" s="154"/>
      <c r="N621" s="154"/>
      <c r="O621" s="106">
        <f>O622</f>
        <v>0</v>
      </c>
    </row>
    <row r="622" spans="1:15" s="20" customFormat="1" hidden="1">
      <c r="A622" s="18" t="s">
        <v>363</v>
      </c>
      <c r="B622" s="16">
        <v>792</v>
      </c>
      <c r="C622" s="17" t="s">
        <v>652</v>
      </c>
      <c r="D622" s="17" t="s">
        <v>37</v>
      </c>
      <c r="E622" s="17" t="s">
        <v>726</v>
      </c>
      <c r="F622" s="17" t="s">
        <v>364</v>
      </c>
      <c r="G622" s="106">
        <f>G623</f>
        <v>0</v>
      </c>
      <c r="H622" s="153"/>
      <c r="I622" s="154"/>
      <c r="J622" s="154"/>
      <c r="K622" s="154"/>
      <c r="L622" s="154"/>
      <c r="M622" s="154"/>
      <c r="N622" s="154"/>
      <c r="O622" s="106">
        <f>O623</f>
        <v>0</v>
      </c>
    </row>
    <row r="623" spans="1:15" s="20" customFormat="1" hidden="1">
      <c r="A623" s="18" t="s">
        <v>658</v>
      </c>
      <c r="B623" s="16">
        <v>792</v>
      </c>
      <c r="C623" s="17" t="s">
        <v>652</v>
      </c>
      <c r="D623" s="17" t="s">
        <v>37</v>
      </c>
      <c r="E623" s="17" t="s">
        <v>726</v>
      </c>
      <c r="F623" s="17" t="s">
        <v>659</v>
      </c>
      <c r="G623" s="106"/>
      <c r="H623" s="153"/>
      <c r="I623" s="154"/>
      <c r="J623" s="154"/>
      <c r="K623" s="154"/>
      <c r="L623" s="154"/>
      <c r="M623" s="154"/>
      <c r="N623" s="154"/>
      <c r="O623" s="106"/>
    </row>
    <row r="624" spans="1:15" ht="18.75" customHeight="1">
      <c r="A624" s="15" t="s">
        <v>661</v>
      </c>
      <c r="B624" s="16">
        <v>792</v>
      </c>
      <c r="C624" s="17" t="s">
        <v>652</v>
      </c>
      <c r="D624" s="17" t="s">
        <v>111</v>
      </c>
      <c r="E624" s="17"/>
      <c r="F624" s="17"/>
      <c r="G624" s="106">
        <f>G625</f>
        <v>10750066</v>
      </c>
      <c r="H624" s="144"/>
      <c r="I624" s="145"/>
      <c r="J624" s="145"/>
      <c r="K624" s="145"/>
      <c r="L624" s="145"/>
      <c r="M624" s="145"/>
      <c r="N624" s="145"/>
      <c r="O624" s="106">
        <f>O625</f>
        <v>11072568</v>
      </c>
    </row>
    <row r="625" spans="1:15" s="32" customFormat="1" ht="45" customHeight="1">
      <c r="A625" s="18" t="s">
        <v>831</v>
      </c>
      <c r="B625" s="16">
        <v>792</v>
      </c>
      <c r="C625" s="17" t="s">
        <v>652</v>
      </c>
      <c r="D625" s="17" t="s">
        <v>111</v>
      </c>
      <c r="E625" s="17" t="s">
        <v>491</v>
      </c>
      <c r="F625" s="17"/>
      <c r="G625" s="106">
        <f>G627</f>
        <v>10750066</v>
      </c>
      <c r="H625" s="158"/>
      <c r="I625" s="159"/>
      <c r="J625" s="159"/>
      <c r="K625" s="159"/>
      <c r="L625" s="159"/>
      <c r="M625" s="159"/>
      <c r="N625" s="159"/>
      <c r="O625" s="106">
        <f>O627</f>
        <v>11072568</v>
      </c>
    </row>
    <row r="626" spans="1:15" s="5" customFormat="1" ht="25.5">
      <c r="A626" s="18" t="s">
        <v>361</v>
      </c>
      <c r="B626" s="16">
        <v>792</v>
      </c>
      <c r="C626" s="17" t="s">
        <v>652</v>
      </c>
      <c r="D626" s="17" t="s">
        <v>111</v>
      </c>
      <c r="E626" s="17" t="s">
        <v>492</v>
      </c>
      <c r="F626" s="17"/>
      <c r="G626" s="106">
        <f>G627</f>
        <v>10750066</v>
      </c>
      <c r="H626" s="138"/>
      <c r="I626" s="139"/>
      <c r="J626" s="139"/>
      <c r="K626" s="139"/>
      <c r="L626" s="139"/>
      <c r="M626" s="139"/>
      <c r="N626" s="139"/>
      <c r="O626" s="106">
        <f>O627</f>
        <v>11072568</v>
      </c>
    </row>
    <row r="627" spans="1:15" s="5" customFormat="1">
      <c r="A627" s="18" t="s">
        <v>662</v>
      </c>
      <c r="B627" s="16">
        <v>792</v>
      </c>
      <c r="C627" s="17" t="s">
        <v>652</v>
      </c>
      <c r="D627" s="17" t="s">
        <v>111</v>
      </c>
      <c r="E627" s="17" t="s">
        <v>507</v>
      </c>
      <c r="F627" s="17"/>
      <c r="G627" s="106">
        <f>G628</f>
        <v>10750066</v>
      </c>
      <c r="H627" s="138"/>
      <c r="I627" s="139"/>
      <c r="J627" s="139"/>
      <c r="K627" s="139"/>
      <c r="L627" s="139"/>
      <c r="M627" s="139"/>
      <c r="N627" s="139"/>
      <c r="O627" s="106">
        <f>O628</f>
        <v>11072568</v>
      </c>
    </row>
    <row r="628" spans="1:15" s="5" customFormat="1">
      <c r="A628" s="18" t="s">
        <v>363</v>
      </c>
      <c r="B628" s="16">
        <v>792</v>
      </c>
      <c r="C628" s="17" t="s">
        <v>652</v>
      </c>
      <c r="D628" s="17" t="s">
        <v>111</v>
      </c>
      <c r="E628" s="17" t="s">
        <v>507</v>
      </c>
      <c r="F628" s="17" t="s">
        <v>364</v>
      </c>
      <c r="G628" s="106">
        <f>G629</f>
        <v>10750066</v>
      </c>
      <c r="H628" s="138"/>
      <c r="I628" s="139"/>
      <c r="J628" s="139"/>
      <c r="K628" s="139"/>
      <c r="L628" s="139"/>
      <c r="M628" s="139"/>
      <c r="N628" s="139"/>
      <c r="O628" s="106">
        <f>O629</f>
        <v>11072568</v>
      </c>
    </row>
    <row r="629" spans="1:15" s="5" customFormat="1">
      <c r="A629" s="18" t="s">
        <v>381</v>
      </c>
      <c r="B629" s="16">
        <v>792</v>
      </c>
      <c r="C629" s="17" t="s">
        <v>652</v>
      </c>
      <c r="D629" s="17" t="s">
        <v>111</v>
      </c>
      <c r="E629" s="17" t="s">
        <v>507</v>
      </c>
      <c r="F629" s="17" t="s">
        <v>382</v>
      </c>
      <c r="G629" s="106">
        <v>10750066</v>
      </c>
      <c r="H629" s="138"/>
      <c r="I629" s="139"/>
      <c r="J629" s="139"/>
      <c r="K629" s="139"/>
      <c r="L629" s="139"/>
      <c r="M629" s="139"/>
      <c r="N629" s="139"/>
      <c r="O629" s="106">
        <v>11072568</v>
      </c>
    </row>
    <row r="630" spans="1:15" s="5" customFormat="1" ht="47.25" hidden="1" customHeight="1">
      <c r="A630" s="18" t="s">
        <v>389</v>
      </c>
      <c r="B630" s="16">
        <v>792</v>
      </c>
      <c r="C630" s="17" t="s">
        <v>652</v>
      </c>
      <c r="D630" s="17" t="s">
        <v>111</v>
      </c>
      <c r="E630" s="17" t="s">
        <v>507</v>
      </c>
      <c r="F630" s="17" t="s">
        <v>390</v>
      </c>
      <c r="G630" s="106"/>
      <c r="H630" s="138"/>
      <c r="I630" s="139"/>
      <c r="J630" s="139"/>
      <c r="K630" s="139"/>
      <c r="L630" s="139"/>
      <c r="M630" s="139"/>
      <c r="N630" s="139"/>
      <c r="O630" s="106"/>
    </row>
    <row r="631" spans="1:15" s="25" customFormat="1">
      <c r="A631" s="76" t="s">
        <v>119</v>
      </c>
      <c r="B631" s="22"/>
      <c r="C631" s="23"/>
      <c r="D631" s="23"/>
      <c r="E631" s="23"/>
      <c r="F631" s="23"/>
      <c r="G631" s="14">
        <f>G547+G581+G600+G607+G594+G588</f>
        <v>46212009</v>
      </c>
      <c r="H631" s="150"/>
      <c r="I631" s="150"/>
      <c r="J631" s="150"/>
      <c r="K631" s="78"/>
      <c r="L631" s="78"/>
      <c r="M631" s="78"/>
      <c r="N631" s="78"/>
      <c r="O631" s="14">
        <f>O547+O581+O600+O607+O594+O588</f>
        <v>47589153</v>
      </c>
    </row>
    <row r="632" spans="1:15" ht="25.5">
      <c r="A632" s="72" t="s">
        <v>663</v>
      </c>
      <c r="B632" s="72"/>
      <c r="C632" s="72"/>
      <c r="D632" s="72"/>
      <c r="E632" s="72"/>
      <c r="F632" s="72"/>
      <c r="G632" s="109"/>
      <c r="H632" s="144"/>
      <c r="I632" s="145"/>
      <c r="J632" s="145"/>
      <c r="K632" s="145"/>
      <c r="L632" s="145"/>
      <c r="M632" s="145"/>
      <c r="N632" s="145"/>
      <c r="O632" s="109"/>
    </row>
    <row r="633" spans="1:15">
      <c r="A633" s="7" t="s">
        <v>25</v>
      </c>
      <c r="B633" s="22">
        <v>793</v>
      </c>
      <c r="C633" s="9" t="s">
        <v>26</v>
      </c>
      <c r="D633" s="9"/>
      <c r="E633" s="9"/>
      <c r="F633" s="9"/>
      <c r="G633" s="41">
        <f>G634+G641+G722+G726+G711+G716</f>
        <v>44640247</v>
      </c>
      <c r="H633" s="144"/>
      <c r="I633" s="145"/>
      <c r="J633" s="145"/>
      <c r="K633" s="145"/>
      <c r="L633" s="145"/>
      <c r="M633" s="145"/>
      <c r="N633" s="145"/>
      <c r="O633" s="41">
        <f>O634+O641+O722+O726+O711+O716</f>
        <v>44937347</v>
      </c>
    </row>
    <row r="634" spans="1:15" ht="25.5">
      <c r="A634" s="18" t="s">
        <v>664</v>
      </c>
      <c r="B634" s="16">
        <v>793</v>
      </c>
      <c r="C634" s="17" t="s">
        <v>26</v>
      </c>
      <c r="D634" s="17" t="s">
        <v>37</v>
      </c>
      <c r="E634" s="17"/>
      <c r="F634" s="17"/>
      <c r="G634" s="106">
        <f>G635</f>
        <v>1730083</v>
      </c>
      <c r="H634" s="144"/>
      <c r="I634" s="145"/>
      <c r="J634" s="145"/>
      <c r="K634" s="145"/>
      <c r="L634" s="145"/>
      <c r="M634" s="145"/>
      <c r="N634" s="145"/>
      <c r="O634" s="106">
        <f>O635</f>
        <v>1730083</v>
      </c>
    </row>
    <row r="635" spans="1:15" s="20" customFormat="1" ht="25.5">
      <c r="A635" s="18" t="s">
        <v>665</v>
      </c>
      <c r="B635" s="16">
        <v>793</v>
      </c>
      <c r="C635" s="17" t="s">
        <v>26</v>
      </c>
      <c r="D635" s="17" t="s">
        <v>37</v>
      </c>
      <c r="E635" s="17" t="s">
        <v>508</v>
      </c>
      <c r="F635" s="17"/>
      <c r="G635" s="106">
        <f>G636</f>
        <v>1730083</v>
      </c>
      <c r="H635" s="153"/>
      <c r="I635" s="153"/>
      <c r="J635" s="154"/>
      <c r="K635" s="154"/>
      <c r="L635" s="154"/>
      <c r="M635" s="154"/>
      <c r="N635" s="154"/>
      <c r="O635" s="106">
        <f>O636</f>
        <v>1730083</v>
      </c>
    </row>
    <row r="636" spans="1:15">
      <c r="A636" s="18" t="s">
        <v>667</v>
      </c>
      <c r="B636" s="16">
        <v>793</v>
      </c>
      <c r="C636" s="17" t="s">
        <v>26</v>
      </c>
      <c r="D636" s="17" t="s">
        <v>37</v>
      </c>
      <c r="E636" s="17" t="s">
        <v>509</v>
      </c>
      <c r="F636" s="17"/>
      <c r="G636" s="106">
        <f>G637</f>
        <v>1730083</v>
      </c>
      <c r="H636" s="144"/>
      <c r="I636" s="145"/>
      <c r="J636" s="145"/>
      <c r="K636" s="145"/>
      <c r="L636" s="145"/>
      <c r="M636" s="145"/>
      <c r="N636" s="145"/>
      <c r="O636" s="106">
        <f>O637</f>
        <v>1730083</v>
      </c>
    </row>
    <row r="637" spans="1:15" ht="25.5">
      <c r="A637" s="18" t="s">
        <v>123</v>
      </c>
      <c r="B637" s="16">
        <v>793</v>
      </c>
      <c r="C637" s="17" t="s">
        <v>26</v>
      </c>
      <c r="D637" s="17" t="s">
        <v>37</v>
      </c>
      <c r="E637" s="17" t="s">
        <v>510</v>
      </c>
      <c r="F637" s="17"/>
      <c r="G637" s="106">
        <f>G638</f>
        <v>1730083</v>
      </c>
      <c r="H637" s="144"/>
      <c r="I637" s="145"/>
      <c r="J637" s="145"/>
      <c r="K637" s="145"/>
      <c r="L637" s="145"/>
      <c r="M637" s="145"/>
      <c r="N637" s="145"/>
      <c r="O637" s="106">
        <f>O638</f>
        <v>1730083</v>
      </c>
    </row>
    <row r="638" spans="1:15" ht="51">
      <c r="A638" s="18" t="s">
        <v>668</v>
      </c>
      <c r="B638" s="16">
        <v>793</v>
      </c>
      <c r="C638" s="17" t="s">
        <v>26</v>
      </c>
      <c r="D638" s="17" t="s">
        <v>37</v>
      </c>
      <c r="E638" s="17" t="s">
        <v>510</v>
      </c>
      <c r="F638" s="17" t="s">
        <v>96</v>
      </c>
      <c r="G638" s="106">
        <f>G639</f>
        <v>1730083</v>
      </c>
      <c r="H638" s="144"/>
      <c r="I638" s="145"/>
      <c r="J638" s="145"/>
      <c r="K638" s="145"/>
      <c r="L638" s="145"/>
      <c r="M638" s="145"/>
      <c r="N638" s="145"/>
      <c r="O638" s="106">
        <f>O639</f>
        <v>1730083</v>
      </c>
    </row>
    <row r="639" spans="1:15" ht="25.5">
      <c r="A639" s="18" t="s">
        <v>94</v>
      </c>
      <c r="B639" s="16">
        <v>793</v>
      </c>
      <c r="C639" s="17" t="s">
        <v>26</v>
      </c>
      <c r="D639" s="17" t="s">
        <v>37</v>
      </c>
      <c r="E639" s="17" t="s">
        <v>510</v>
      </c>
      <c r="F639" s="17" t="s">
        <v>97</v>
      </c>
      <c r="G639" s="106">
        <v>1730083</v>
      </c>
      <c r="H639" s="144"/>
      <c r="I639" s="145"/>
      <c r="J639" s="145"/>
      <c r="K639" s="145"/>
      <c r="L639" s="145"/>
      <c r="M639" s="145"/>
      <c r="N639" s="145"/>
      <c r="O639" s="106">
        <f>G639</f>
        <v>1730083</v>
      </c>
    </row>
    <row r="640" spans="1:15" ht="25.5" hidden="1">
      <c r="A640" s="18" t="s">
        <v>95</v>
      </c>
      <c r="B640" s="16">
        <v>793</v>
      </c>
      <c r="C640" s="17" t="s">
        <v>26</v>
      </c>
      <c r="D640" s="17" t="s">
        <v>37</v>
      </c>
      <c r="E640" s="17" t="s">
        <v>510</v>
      </c>
      <c r="F640" s="17" t="s">
        <v>98</v>
      </c>
      <c r="G640" s="106"/>
      <c r="H640" s="144"/>
      <c r="I640" s="145"/>
      <c r="J640" s="145"/>
      <c r="K640" s="145"/>
      <c r="L640" s="145"/>
      <c r="M640" s="145"/>
      <c r="N640" s="145"/>
      <c r="O640" s="106"/>
    </row>
    <row r="641" spans="1:15" ht="38.25">
      <c r="A641" s="18" t="s">
        <v>122</v>
      </c>
      <c r="B641" s="16">
        <v>793</v>
      </c>
      <c r="C641" s="17" t="s">
        <v>26</v>
      </c>
      <c r="D641" s="17" t="s">
        <v>91</v>
      </c>
      <c r="E641" s="17"/>
      <c r="F641" s="17"/>
      <c r="G641" s="106">
        <f>G647+G642</f>
        <v>28459578</v>
      </c>
      <c r="H641" s="144"/>
      <c r="I641" s="145"/>
      <c r="J641" s="145"/>
      <c r="K641" s="145"/>
      <c r="L641" s="145"/>
      <c r="M641" s="145"/>
      <c r="N641" s="145"/>
      <c r="O641" s="106">
        <f>O647+O642</f>
        <v>28459578</v>
      </c>
    </row>
    <row r="642" spans="1:15" ht="53.25" customHeight="1">
      <c r="A642" s="40" t="s">
        <v>827</v>
      </c>
      <c r="B642" s="16">
        <v>793</v>
      </c>
      <c r="C642" s="17" t="s">
        <v>26</v>
      </c>
      <c r="D642" s="17" t="s">
        <v>91</v>
      </c>
      <c r="E642" s="16" t="s">
        <v>511</v>
      </c>
      <c r="F642" s="16"/>
      <c r="G642" s="106">
        <f>G645</f>
        <v>25000</v>
      </c>
      <c r="H642" s="144"/>
      <c r="I642" s="145"/>
      <c r="J642" s="145"/>
      <c r="K642" s="145"/>
      <c r="L642" s="145"/>
      <c r="M642" s="145"/>
      <c r="N642" s="145"/>
      <c r="O642" s="106">
        <f>O645</f>
        <v>25000</v>
      </c>
    </row>
    <row r="643" spans="1:15" ht="25.5">
      <c r="A643" s="18" t="s">
        <v>673</v>
      </c>
      <c r="B643" s="16">
        <v>793</v>
      </c>
      <c r="C643" s="17" t="s">
        <v>26</v>
      </c>
      <c r="D643" s="17" t="s">
        <v>91</v>
      </c>
      <c r="E643" s="17" t="s">
        <v>512</v>
      </c>
      <c r="F643" s="17"/>
      <c r="G643" s="106">
        <f>G644</f>
        <v>25000</v>
      </c>
      <c r="H643" s="144"/>
      <c r="I643" s="145"/>
      <c r="J643" s="145"/>
      <c r="K643" s="145"/>
      <c r="L643" s="145"/>
      <c r="M643" s="145"/>
      <c r="N643" s="145"/>
      <c r="O643" s="106">
        <f>O644</f>
        <v>25000</v>
      </c>
    </row>
    <row r="644" spans="1:15">
      <c r="A644" s="18" t="s">
        <v>674</v>
      </c>
      <c r="B644" s="16">
        <v>793</v>
      </c>
      <c r="C644" s="17" t="s">
        <v>26</v>
      </c>
      <c r="D644" s="17" t="s">
        <v>91</v>
      </c>
      <c r="E644" s="17" t="s">
        <v>512</v>
      </c>
      <c r="F644" s="17" t="s">
        <v>51</v>
      </c>
      <c r="G644" s="106">
        <f>G645</f>
        <v>25000</v>
      </c>
      <c r="H644" s="144"/>
      <c r="I644" s="145"/>
      <c r="J644" s="145"/>
      <c r="K644" s="145"/>
      <c r="L644" s="145"/>
      <c r="M644" s="145"/>
      <c r="N644" s="145"/>
      <c r="O644" s="106">
        <f>O645</f>
        <v>25000</v>
      </c>
    </row>
    <row r="645" spans="1:15" ht="25.5">
      <c r="A645" s="18" t="s">
        <v>52</v>
      </c>
      <c r="B645" s="16">
        <v>793</v>
      </c>
      <c r="C645" s="17" t="s">
        <v>26</v>
      </c>
      <c r="D645" s="17" t="s">
        <v>91</v>
      </c>
      <c r="E645" s="17" t="s">
        <v>512</v>
      </c>
      <c r="F645" s="17" t="s">
        <v>53</v>
      </c>
      <c r="G645" s="106">
        <v>25000</v>
      </c>
      <c r="H645" s="144"/>
      <c r="I645" s="145"/>
      <c r="J645" s="145"/>
      <c r="K645" s="145"/>
      <c r="L645" s="145"/>
      <c r="M645" s="145"/>
      <c r="N645" s="145"/>
      <c r="O645" s="106">
        <v>25000</v>
      </c>
    </row>
    <row r="646" spans="1:15" ht="33" hidden="1" customHeight="1">
      <c r="A646" s="18" t="s">
        <v>675</v>
      </c>
      <c r="B646" s="16">
        <v>793</v>
      </c>
      <c r="C646" s="17" t="s">
        <v>26</v>
      </c>
      <c r="D646" s="17" t="s">
        <v>91</v>
      </c>
      <c r="E646" s="17" t="s">
        <v>512</v>
      </c>
      <c r="F646" s="17" t="s">
        <v>54</v>
      </c>
      <c r="G646" s="106"/>
      <c r="H646" s="144"/>
      <c r="I646" s="145"/>
      <c r="J646" s="145"/>
      <c r="K646" s="145"/>
      <c r="L646" s="145"/>
      <c r="M646" s="145"/>
      <c r="N646" s="145"/>
      <c r="O646" s="106"/>
    </row>
    <row r="647" spans="1:15" s="52" customFormat="1" ht="25.5">
      <c r="A647" s="18" t="s">
        <v>665</v>
      </c>
      <c r="B647" s="16">
        <v>793</v>
      </c>
      <c r="C647" s="17" t="s">
        <v>26</v>
      </c>
      <c r="D647" s="17" t="s">
        <v>91</v>
      </c>
      <c r="E647" s="17" t="s">
        <v>508</v>
      </c>
      <c r="F647" s="17"/>
      <c r="G647" s="106">
        <f>G648</f>
        <v>28434578</v>
      </c>
      <c r="H647" s="148"/>
      <c r="I647" s="149"/>
      <c r="J647" s="149"/>
      <c r="K647" s="149"/>
      <c r="L647" s="149"/>
      <c r="M647" s="149"/>
      <c r="N647" s="149"/>
      <c r="O647" s="106">
        <f>O648</f>
        <v>28434578</v>
      </c>
    </row>
    <row r="648" spans="1:15" s="52" customFormat="1">
      <c r="A648" s="64" t="s">
        <v>676</v>
      </c>
      <c r="B648" s="16">
        <v>793</v>
      </c>
      <c r="C648" s="17" t="s">
        <v>26</v>
      </c>
      <c r="D648" s="17" t="s">
        <v>91</v>
      </c>
      <c r="E648" s="17" t="s">
        <v>513</v>
      </c>
      <c r="F648" s="17"/>
      <c r="G648" s="106">
        <f>G649+G677+G685+G693+G706+G668+G701</f>
        <v>28434578</v>
      </c>
      <c r="H648" s="148"/>
      <c r="I648" s="149"/>
      <c r="J648" s="149"/>
      <c r="K648" s="149"/>
      <c r="L648" s="149"/>
      <c r="M648" s="149"/>
      <c r="N648" s="149"/>
      <c r="O648" s="106">
        <f>O649+O677+O685+O693+O706+O668+O701</f>
        <v>28434578</v>
      </c>
    </row>
    <row r="649" spans="1:15" s="52" customFormat="1" ht="25.5">
      <c r="A649" s="18" t="s">
        <v>123</v>
      </c>
      <c r="B649" s="16">
        <v>793</v>
      </c>
      <c r="C649" s="17" t="s">
        <v>26</v>
      </c>
      <c r="D649" s="17" t="s">
        <v>91</v>
      </c>
      <c r="E649" s="17" t="s">
        <v>514</v>
      </c>
      <c r="F649" s="17"/>
      <c r="G649" s="106">
        <f>G650+G654+G659+G657</f>
        <v>23357678</v>
      </c>
      <c r="H649" s="148"/>
      <c r="I649" s="149"/>
      <c r="J649" s="149"/>
      <c r="K649" s="149"/>
      <c r="L649" s="149"/>
      <c r="M649" s="149"/>
      <c r="N649" s="149"/>
      <c r="O649" s="106">
        <f>O650+O654+O659+O657</f>
        <v>23357678</v>
      </c>
    </row>
    <row r="650" spans="1:15" s="52" customFormat="1" ht="51">
      <c r="A650" s="18" t="s">
        <v>668</v>
      </c>
      <c r="B650" s="16">
        <v>793</v>
      </c>
      <c r="C650" s="17" t="s">
        <v>26</v>
      </c>
      <c r="D650" s="17" t="s">
        <v>91</v>
      </c>
      <c r="E650" s="17" t="s">
        <v>514</v>
      </c>
      <c r="F650" s="17" t="s">
        <v>96</v>
      </c>
      <c r="G650" s="106">
        <f>G651</f>
        <v>21229592</v>
      </c>
      <c r="H650" s="148"/>
      <c r="I650" s="149"/>
      <c r="J650" s="149"/>
      <c r="K650" s="149"/>
      <c r="L650" s="149"/>
      <c r="M650" s="149"/>
      <c r="N650" s="149"/>
      <c r="O650" s="106">
        <f>O651</f>
        <v>21229592</v>
      </c>
    </row>
    <row r="651" spans="1:15" s="52" customFormat="1" ht="25.5">
      <c r="A651" s="18" t="s">
        <v>94</v>
      </c>
      <c r="B651" s="16">
        <v>793</v>
      </c>
      <c r="C651" s="17" t="s">
        <v>26</v>
      </c>
      <c r="D651" s="17" t="s">
        <v>91</v>
      </c>
      <c r="E651" s="17" t="s">
        <v>514</v>
      </c>
      <c r="F651" s="17" t="s">
        <v>97</v>
      </c>
      <c r="G651" s="106">
        <v>21229592</v>
      </c>
      <c r="H651" s="148"/>
      <c r="I651" s="149"/>
      <c r="J651" s="149"/>
      <c r="K651" s="149"/>
      <c r="L651" s="149"/>
      <c r="M651" s="149"/>
      <c r="N651" s="149"/>
      <c r="O651" s="106">
        <f>G651</f>
        <v>21229592</v>
      </c>
    </row>
    <row r="652" spans="1:15" s="52" customFormat="1" ht="25.5" hidden="1">
      <c r="A652" s="18" t="s">
        <v>95</v>
      </c>
      <c r="B652" s="16">
        <v>793</v>
      </c>
      <c r="C652" s="17" t="s">
        <v>26</v>
      </c>
      <c r="D652" s="17" t="s">
        <v>91</v>
      </c>
      <c r="E652" s="17" t="s">
        <v>514</v>
      </c>
      <c r="F652" s="17" t="s">
        <v>98</v>
      </c>
      <c r="G652" s="106"/>
      <c r="H652" s="148"/>
      <c r="I652" s="149"/>
      <c r="J652" s="149"/>
      <c r="K652" s="149"/>
      <c r="L652" s="149"/>
      <c r="M652" s="149"/>
      <c r="N652" s="149"/>
      <c r="O652" s="106"/>
    </row>
    <row r="653" spans="1:15" s="52" customFormat="1" ht="25.5" hidden="1">
      <c r="A653" s="18" t="s">
        <v>99</v>
      </c>
      <c r="B653" s="16">
        <v>793</v>
      </c>
      <c r="C653" s="17" t="s">
        <v>26</v>
      </c>
      <c r="D653" s="17" t="s">
        <v>91</v>
      </c>
      <c r="E653" s="17" t="s">
        <v>514</v>
      </c>
      <c r="F653" s="17" t="s">
        <v>100</v>
      </c>
      <c r="G653" s="106"/>
      <c r="H653" s="148"/>
      <c r="I653" s="149"/>
      <c r="J653" s="149"/>
      <c r="K653" s="149"/>
      <c r="L653" s="149"/>
      <c r="M653" s="149"/>
      <c r="N653" s="149"/>
      <c r="O653" s="106"/>
    </row>
    <row r="654" spans="1:15" s="52" customFormat="1">
      <c r="A654" s="18" t="s">
        <v>674</v>
      </c>
      <c r="B654" s="16">
        <v>793</v>
      </c>
      <c r="C654" s="17" t="s">
        <v>26</v>
      </c>
      <c r="D654" s="17" t="s">
        <v>91</v>
      </c>
      <c r="E654" s="17" t="s">
        <v>514</v>
      </c>
      <c r="F654" s="17" t="s">
        <v>51</v>
      </c>
      <c r="G654" s="106">
        <f>G655</f>
        <v>2117986</v>
      </c>
      <c r="H654" s="148"/>
      <c r="I654" s="149"/>
      <c r="J654" s="149"/>
      <c r="K654" s="149"/>
      <c r="L654" s="149"/>
      <c r="M654" s="149"/>
      <c r="N654" s="149"/>
      <c r="O654" s="106">
        <f>O655</f>
        <v>2117986</v>
      </c>
    </row>
    <row r="655" spans="1:15" s="52" customFormat="1" ht="25.5">
      <c r="A655" s="18" t="s">
        <v>52</v>
      </c>
      <c r="B655" s="16">
        <v>793</v>
      </c>
      <c r="C655" s="17" t="s">
        <v>26</v>
      </c>
      <c r="D655" s="17" t="s">
        <v>91</v>
      </c>
      <c r="E655" s="17" t="s">
        <v>514</v>
      </c>
      <c r="F655" s="17" t="s">
        <v>53</v>
      </c>
      <c r="G655" s="106">
        <v>2117986</v>
      </c>
      <c r="H655" s="148"/>
      <c r="I655" s="149"/>
      <c r="J655" s="149"/>
      <c r="K655" s="149"/>
      <c r="L655" s="149"/>
      <c r="M655" s="149"/>
      <c r="N655" s="149"/>
      <c r="O655" s="106">
        <f>G655</f>
        <v>2117986</v>
      </c>
    </row>
    <row r="656" spans="1:15" s="52" customFormat="1" ht="25.5" hidden="1">
      <c r="A656" s="18" t="s">
        <v>675</v>
      </c>
      <c r="B656" s="16">
        <v>793</v>
      </c>
      <c r="C656" s="17" t="s">
        <v>26</v>
      </c>
      <c r="D656" s="17" t="s">
        <v>91</v>
      </c>
      <c r="E656" s="17" t="s">
        <v>514</v>
      </c>
      <c r="F656" s="17" t="s">
        <v>54</v>
      </c>
      <c r="G656" s="106"/>
      <c r="H656" s="148"/>
      <c r="I656" s="149"/>
      <c r="J656" s="149"/>
      <c r="K656" s="149"/>
      <c r="L656" s="149"/>
      <c r="M656" s="149"/>
      <c r="N656" s="149"/>
      <c r="O656" s="106"/>
    </row>
    <row r="657" spans="1:15" s="52" customFormat="1">
      <c r="A657" s="18" t="s">
        <v>352</v>
      </c>
      <c r="B657" s="16">
        <v>793</v>
      </c>
      <c r="C657" s="17" t="s">
        <v>26</v>
      </c>
      <c r="D657" s="17" t="s">
        <v>91</v>
      </c>
      <c r="E657" s="17" t="s">
        <v>514</v>
      </c>
      <c r="F657" s="17" t="s">
        <v>353</v>
      </c>
      <c r="G657" s="106">
        <f>G658</f>
        <v>0</v>
      </c>
      <c r="H657" s="148"/>
      <c r="I657" s="149"/>
      <c r="J657" s="149"/>
      <c r="K657" s="149"/>
      <c r="L657" s="149"/>
      <c r="M657" s="149"/>
      <c r="N657" s="149"/>
      <c r="O657" s="106">
        <f>O658</f>
        <v>0</v>
      </c>
    </row>
    <row r="658" spans="1:15" s="52" customFormat="1" ht="25.5">
      <c r="A658" s="18" t="s">
        <v>354</v>
      </c>
      <c r="B658" s="16">
        <v>793</v>
      </c>
      <c r="C658" s="17" t="s">
        <v>26</v>
      </c>
      <c r="D658" s="17" t="s">
        <v>91</v>
      </c>
      <c r="E658" s="17" t="s">
        <v>514</v>
      </c>
      <c r="F658" s="17" t="s">
        <v>355</v>
      </c>
      <c r="G658" s="106"/>
      <c r="H658" s="148"/>
      <c r="I658" s="149"/>
      <c r="J658" s="149"/>
      <c r="K658" s="149"/>
      <c r="L658" s="149"/>
      <c r="M658" s="149"/>
      <c r="N658" s="149"/>
      <c r="O658" s="106"/>
    </row>
    <row r="659" spans="1:15" s="52" customFormat="1">
      <c r="A659" s="18" t="s">
        <v>101</v>
      </c>
      <c r="B659" s="16">
        <v>793</v>
      </c>
      <c r="C659" s="17" t="s">
        <v>26</v>
      </c>
      <c r="D659" s="17" t="s">
        <v>91</v>
      </c>
      <c r="E659" s="17" t="s">
        <v>514</v>
      </c>
      <c r="F659" s="17" t="s">
        <v>102</v>
      </c>
      <c r="G659" s="106">
        <f>G660+G661</f>
        <v>10100</v>
      </c>
      <c r="H659" s="148"/>
      <c r="I659" s="149"/>
      <c r="J659" s="149"/>
      <c r="K659" s="149"/>
      <c r="L659" s="149"/>
      <c r="M659" s="149"/>
      <c r="N659" s="149"/>
      <c r="O659" s="106">
        <f>O660+O661</f>
        <v>10100</v>
      </c>
    </row>
    <row r="660" spans="1:15" s="52" customFormat="1" hidden="1">
      <c r="A660" s="18" t="s">
        <v>682</v>
      </c>
      <c r="B660" s="16">
        <v>793</v>
      </c>
      <c r="C660" s="17" t="s">
        <v>26</v>
      </c>
      <c r="D660" s="17" t="s">
        <v>91</v>
      </c>
      <c r="E660" s="17" t="s">
        <v>514</v>
      </c>
      <c r="F660" s="17" t="s">
        <v>681</v>
      </c>
      <c r="G660" s="106"/>
      <c r="H660" s="148"/>
      <c r="I660" s="149"/>
      <c r="J660" s="149"/>
      <c r="K660" s="149"/>
      <c r="L660" s="149"/>
      <c r="M660" s="149"/>
      <c r="N660" s="149"/>
      <c r="O660" s="106"/>
    </row>
    <row r="661" spans="1:15" s="52" customFormat="1">
      <c r="A661" s="18" t="s">
        <v>343</v>
      </c>
      <c r="B661" s="16">
        <v>793</v>
      </c>
      <c r="C661" s="17" t="s">
        <v>26</v>
      </c>
      <c r="D661" s="17" t="s">
        <v>91</v>
      </c>
      <c r="E661" s="17" t="s">
        <v>514</v>
      </c>
      <c r="F661" s="17" t="s">
        <v>105</v>
      </c>
      <c r="G661" s="106">
        <v>10100</v>
      </c>
      <c r="H661" s="148"/>
      <c r="I661" s="149"/>
      <c r="J661" s="149"/>
      <c r="K661" s="149"/>
      <c r="L661" s="149"/>
      <c r="M661" s="149"/>
      <c r="N661" s="149"/>
      <c r="O661" s="106">
        <f>G661</f>
        <v>10100</v>
      </c>
    </row>
    <row r="662" spans="1:15" ht="25.5" hidden="1" customHeight="1">
      <c r="A662" s="18" t="s">
        <v>106</v>
      </c>
      <c r="B662" s="16">
        <v>793</v>
      </c>
      <c r="C662" s="17" t="s">
        <v>26</v>
      </c>
      <c r="D662" s="17" t="s">
        <v>91</v>
      </c>
      <c r="E662" s="17" t="s">
        <v>514</v>
      </c>
      <c r="F662" s="17" t="s">
        <v>107</v>
      </c>
      <c r="G662" s="106"/>
      <c r="H662" s="144"/>
      <c r="I662" s="145"/>
      <c r="J662" s="145"/>
      <c r="K662" s="145"/>
      <c r="L662" s="145"/>
      <c r="M662" s="145"/>
      <c r="N662" s="145"/>
      <c r="O662" s="106"/>
    </row>
    <row r="663" spans="1:15" ht="23.25" hidden="1" customHeight="1">
      <c r="A663" s="18" t="s">
        <v>125</v>
      </c>
      <c r="B663" s="16">
        <v>793</v>
      </c>
      <c r="C663" s="17" t="s">
        <v>26</v>
      </c>
      <c r="D663" s="17" t="s">
        <v>91</v>
      </c>
      <c r="E663" s="17" t="s">
        <v>514</v>
      </c>
      <c r="F663" s="17" t="s">
        <v>126</v>
      </c>
      <c r="G663" s="106"/>
      <c r="H663" s="144"/>
      <c r="I663" s="145"/>
      <c r="J663" s="145"/>
      <c r="K663" s="145"/>
      <c r="L663" s="145"/>
      <c r="M663" s="145"/>
      <c r="N663" s="145"/>
      <c r="O663" s="106"/>
    </row>
    <row r="664" spans="1:15" s="32" customFormat="1" ht="38.25" hidden="1">
      <c r="A664" s="47" t="s">
        <v>684</v>
      </c>
      <c r="B664" s="30">
        <v>793</v>
      </c>
      <c r="C664" s="42" t="s">
        <v>26</v>
      </c>
      <c r="D664" s="42" t="s">
        <v>91</v>
      </c>
      <c r="E664" s="42" t="s">
        <v>685</v>
      </c>
      <c r="F664" s="42" t="s">
        <v>41</v>
      </c>
      <c r="G664" s="108"/>
      <c r="H664" s="158"/>
      <c r="I664" s="159"/>
      <c r="J664" s="159"/>
      <c r="K664" s="159"/>
      <c r="L664" s="159"/>
      <c r="M664" s="159"/>
      <c r="N664" s="159"/>
      <c r="O664" s="108"/>
    </row>
    <row r="665" spans="1:15" s="32" customFormat="1" ht="25.5" hidden="1">
      <c r="A665" s="18" t="s">
        <v>665</v>
      </c>
      <c r="B665" s="16">
        <v>793</v>
      </c>
      <c r="C665" s="17" t="s">
        <v>26</v>
      </c>
      <c r="D665" s="17" t="s">
        <v>91</v>
      </c>
      <c r="E665" s="17" t="s">
        <v>666</v>
      </c>
      <c r="F665" s="42"/>
      <c r="G665" s="108"/>
      <c r="H665" s="158"/>
      <c r="I665" s="159"/>
      <c r="J665" s="159"/>
      <c r="K665" s="159"/>
      <c r="L665" s="159"/>
      <c r="M665" s="159"/>
      <c r="N665" s="159"/>
      <c r="O665" s="108"/>
    </row>
    <row r="666" spans="1:15" s="5" customFormat="1" ht="25.5" hidden="1">
      <c r="A666" s="18" t="s">
        <v>686</v>
      </c>
      <c r="B666" s="16">
        <v>793</v>
      </c>
      <c r="C666" s="17" t="s">
        <v>26</v>
      </c>
      <c r="D666" s="17" t="s">
        <v>91</v>
      </c>
      <c r="E666" s="17" t="s">
        <v>687</v>
      </c>
      <c r="F666" s="17"/>
      <c r="G666" s="106"/>
      <c r="H666" s="138"/>
      <c r="I666" s="139"/>
      <c r="J666" s="139"/>
      <c r="K666" s="139"/>
      <c r="L666" s="139"/>
      <c r="M666" s="139"/>
      <c r="N666" s="139"/>
      <c r="O666" s="106"/>
    </row>
    <row r="667" spans="1:15" s="5" customFormat="1" hidden="1">
      <c r="A667" s="18"/>
      <c r="B667" s="16"/>
      <c r="C667" s="17"/>
      <c r="D667" s="17"/>
      <c r="E667" s="17"/>
      <c r="F667" s="17"/>
      <c r="G667" s="106"/>
      <c r="H667" s="138"/>
      <c r="I667" s="139"/>
      <c r="J667" s="139"/>
      <c r="K667" s="139"/>
      <c r="L667" s="139"/>
      <c r="M667" s="139"/>
      <c r="N667" s="139"/>
      <c r="O667" s="106"/>
    </row>
    <row r="668" spans="1:15" s="5" customFormat="1">
      <c r="A668" s="18" t="s">
        <v>803</v>
      </c>
      <c r="B668" s="16">
        <v>793</v>
      </c>
      <c r="C668" s="17" t="s">
        <v>26</v>
      </c>
      <c r="D668" s="17" t="s">
        <v>91</v>
      </c>
      <c r="E668" s="17" t="s">
        <v>804</v>
      </c>
      <c r="F668" s="17"/>
      <c r="G668" s="106">
        <f>G669+G673</f>
        <v>4785400</v>
      </c>
      <c r="H668" s="138"/>
      <c r="I668" s="139"/>
      <c r="J668" s="139"/>
      <c r="K668" s="139"/>
      <c r="L668" s="139"/>
      <c r="M668" s="139"/>
      <c r="N668" s="139"/>
      <c r="O668" s="106">
        <f>O669+O673</f>
        <v>4785400</v>
      </c>
    </row>
    <row r="669" spans="1:15" s="5" customFormat="1" ht="51">
      <c r="A669" s="18" t="s">
        <v>668</v>
      </c>
      <c r="B669" s="16">
        <v>793</v>
      </c>
      <c r="C669" s="17" t="s">
        <v>26</v>
      </c>
      <c r="D669" s="17" t="s">
        <v>91</v>
      </c>
      <c r="E669" s="17" t="s">
        <v>804</v>
      </c>
      <c r="F669" s="17" t="s">
        <v>96</v>
      </c>
      <c r="G669" s="106">
        <f>G670</f>
        <v>3883425</v>
      </c>
      <c r="H669" s="138"/>
      <c r="I669" s="139"/>
      <c r="J669" s="139"/>
      <c r="K669" s="139"/>
      <c r="L669" s="139"/>
      <c r="M669" s="139"/>
      <c r="N669" s="139"/>
      <c r="O669" s="106">
        <f>O670</f>
        <v>3883425</v>
      </c>
    </row>
    <row r="670" spans="1:15" s="5" customFormat="1" ht="25.5">
      <c r="A670" s="18" t="s">
        <v>94</v>
      </c>
      <c r="B670" s="16">
        <v>793</v>
      </c>
      <c r="C670" s="17" t="s">
        <v>26</v>
      </c>
      <c r="D670" s="17" t="s">
        <v>91</v>
      </c>
      <c r="E670" s="17" t="s">
        <v>804</v>
      </c>
      <c r="F670" s="17" t="s">
        <v>97</v>
      </c>
      <c r="G670" s="106">
        <v>3883425</v>
      </c>
      <c r="H670" s="138"/>
      <c r="I670" s="139"/>
      <c r="J670" s="139"/>
      <c r="K670" s="139"/>
      <c r="L670" s="139"/>
      <c r="M670" s="139"/>
      <c r="N670" s="139"/>
      <c r="O670" s="106">
        <v>3883425</v>
      </c>
    </row>
    <row r="671" spans="1:15" s="5" customFormat="1" ht="25.5" hidden="1">
      <c r="A671" s="18" t="s">
        <v>95</v>
      </c>
      <c r="B671" s="16">
        <v>793</v>
      </c>
      <c r="C671" s="17" t="s">
        <v>26</v>
      </c>
      <c r="D671" s="17" t="s">
        <v>91</v>
      </c>
      <c r="E671" s="17" t="s">
        <v>804</v>
      </c>
      <c r="F671" s="17" t="s">
        <v>98</v>
      </c>
      <c r="G671" s="106"/>
      <c r="H671" s="138"/>
      <c r="I671" s="139"/>
      <c r="J671" s="139"/>
      <c r="K671" s="139"/>
      <c r="L671" s="139"/>
      <c r="M671" s="139"/>
      <c r="N671" s="139"/>
      <c r="O671" s="106"/>
    </row>
    <row r="672" spans="1:15" s="5" customFormat="1" ht="25.5" hidden="1">
      <c r="A672" s="18" t="s">
        <v>99</v>
      </c>
      <c r="B672" s="16">
        <v>793</v>
      </c>
      <c r="C672" s="17" t="s">
        <v>26</v>
      </c>
      <c r="D672" s="17" t="s">
        <v>91</v>
      </c>
      <c r="E672" s="17" t="s">
        <v>804</v>
      </c>
      <c r="F672" s="17" t="s">
        <v>100</v>
      </c>
      <c r="G672" s="106"/>
      <c r="H672" s="138"/>
      <c r="I672" s="139"/>
      <c r="J672" s="139"/>
      <c r="K672" s="139"/>
      <c r="L672" s="139"/>
      <c r="M672" s="139"/>
      <c r="N672" s="139"/>
      <c r="O672" s="106"/>
    </row>
    <row r="673" spans="1:15" s="5" customFormat="1">
      <c r="A673" s="18" t="s">
        <v>674</v>
      </c>
      <c r="B673" s="16">
        <v>793</v>
      </c>
      <c r="C673" s="17" t="s">
        <v>26</v>
      </c>
      <c r="D673" s="17" t="s">
        <v>91</v>
      </c>
      <c r="E673" s="17" t="s">
        <v>804</v>
      </c>
      <c r="F673" s="17" t="s">
        <v>51</v>
      </c>
      <c r="G673" s="106">
        <f>G674</f>
        <v>901975</v>
      </c>
      <c r="H673" s="138"/>
      <c r="I673" s="139"/>
      <c r="J673" s="139"/>
      <c r="K673" s="139"/>
      <c r="L673" s="139"/>
      <c r="M673" s="139"/>
      <c r="N673" s="139"/>
      <c r="O673" s="106">
        <f>O674</f>
        <v>901975</v>
      </c>
    </row>
    <row r="674" spans="1:15" s="5" customFormat="1" ht="25.5">
      <c r="A674" s="18" t="s">
        <v>52</v>
      </c>
      <c r="B674" s="16">
        <v>793</v>
      </c>
      <c r="C674" s="17" t="s">
        <v>26</v>
      </c>
      <c r="D674" s="17" t="s">
        <v>91</v>
      </c>
      <c r="E674" s="17" t="s">
        <v>804</v>
      </c>
      <c r="F674" s="17" t="s">
        <v>53</v>
      </c>
      <c r="G674" s="106">
        <v>901975</v>
      </c>
      <c r="H674" s="138"/>
      <c r="I674" s="139"/>
      <c r="J674" s="139"/>
      <c r="K674" s="139"/>
      <c r="L674" s="139"/>
      <c r="M674" s="139"/>
      <c r="N674" s="139"/>
      <c r="O674" s="106">
        <v>901975</v>
      </c>
    </row>
    <row r="675" spans="1:15" s="5" customFormat="1" hidden="1">
      <c r="A675" s="18"/>
      <c r="B675" s="16"/>
      <c r="C675" s="17"/>
      <c r="D675" s="17"/>
      <c r="E675" s="17"/>
      <c r="F675" s="17"/>
      <c r="G675" s="106"/>
      <c r="H675" s="138"/>
      <c r="I675" s="139"/>
      <c r="J675" s="139"/>
      <c r="K675" s="139"/>
      <c r="L675" s="139"/>
      <c r="M675" s="139"/>
      <c r="N675" s="139"/>
      <c r="O675" s="106"/>
    </row>
    <row r="676" spans="1:15" s="5" customFormat="1" hidden="1">
      <c r="A676" s="18"/>
      <c r="B676" s="16"/>
      <c r="C676" s="17"/>
      <c r="D676" s="17"/>
      <c r="E676" s="17"/>
      <c r="F676" s="17"/>
      <c r="G676" s="106"/>
      <c r="H676" s="138"/>
      <c r="I676" s="139"/>
      <c r="J676" s="139"/>
      <c r="K676" s="139"/>
      <c r="L676" s="139"/>
      <c r="M676" s="139"/>
      <c r="N676" s="139"/>
      <c r="O676" s="106"/>
    </row>
    <row r="677" spans="1:15" s="5" customFormat="1" ht="25.5" hidden="1">
      <c r="A677" s="18" t="s">
        <v>688</v>
      </c>
      <c r="B677" s="16">
        <v>793</v>
      </c>
      <c r="C677" s="17" t="s">
        <v>26</v>
      </c>
      <c r="D677" s="17" t="s">
        <v>91</v>
      </c>
      <c r="E677" s="17" t="s">
        <v>297</v>
      </c>
      <c r="F677" s="17"/>
      <c r="G677" s="106">
        <f>G678+G682</f>
        <v>0</v>
      </c>
      <c r="H677" s="138"/>
      <c r="I677" s="139"/>
      <c r="J677" s="139"/>
      <c r="K677" s="139"/>
      <c r="L677" s="139"/>
      <c r="M677" s="139"/>
      <c r="N677" s="139"/>
      <c r="O677" s="106">
        <f>O678+O682</f>
        <v>0</v>
      </c>
    </row>
    <row r="678" spans="1:15" s="5" customFormat="1" ht="51" hidden="1">
      <c r="A678" s="18" t="s">
        <v>668</v>
      </c>
      <c r="B678" s="16">
        <v>793</v>
      </c>
      <c r="C678" s="17" t="s">
        <v>26</v>
      </c>
      <c r="D678" s="17" t="s">
        <v>91</v>
      </c>
      <c r="E678" s="17" t="s">
        <v>297</v>
      </c>
      <c r="F678" s="17" t="s">
        <v>96</v>
      </c>
      <c r="G678" s="106">
        <f>G679</f>
        <v>0</v>
      </c>
      <c r="H678" s="138"/>
      <c r="I678" s="139"/>
      <c r="J678" s="139"/>
      <c r="K678" s="139"/>
      <c r="L678" s="139"/>
      <c r="M678" s="139"/>
      <c r="N678" s="139"/>
      <c r="O678" s="106">
        <f>O679</f>
        <v>0</v>
      </c>
    </row>
    <row r="679" spans="1:15" s="5" customFormat="1" ht="25.5" hidden="1">
      <c r="A679" s="18" t="s">
        <v>94</v>
      </c>
      <c r="B679" s="16">
        <v>793</v>
      </c>
      <c r="C679" s="17" t="s">
        <v>26</v>
      </c>
      <c r="D679" s="17" t="s">
        <v>91</v>
      </c>
      <c r="E679" s="17" t="s">
        <v>297</v>
      </c>
      <c r="F679" s="17" t="s">
        <v>97</v>
      </c>
      <c r="G679" s="106"/>
      <c r="H679" s="138"/>
      <c r="I679" s="139"/>
      <c r="J679" s="139"/>
      <c r="K679" s="139"/>
      <c r="L679" s="139"/>
      <c r="M679" s="139"/>
      <c r="N679" s="139"/>
      <c r="O679" s="106"/>
    </row>
    <row r="680" spans="1:15" s="5" customFormat="1" ht="25.5" hidden="1">
      <c r="A680" s="18" t="s">
        <v>95</v>
      </c>
      <c r="B680" s="16">
        <v>793</v>
      </c>
      <c r="C680" s="17" t="s">
        <v>26</v>
      </c>
      <c r="D680" s="17" t="s">
        <v>91</v>
      </c>
      <c r="E680" s="17" t="s">
        <v>515</v>
      </c>
      <c r="F680" s="17" t="s">
        <v>98</v>
      </c>
      <c r="G680" s="106"/>
      <c r="H680" s="138"/>
      <c r="I680" s="139"/>
      <c r="J680" s="139"/>
      <c r="K680" s="139"/>
      <c r="L680" s="139"/>
      <c r="M680" s="139"/>
      <c r="N680" s="139"/>
      <c r="O680" s="106"/>
    </row>
    <row r="681" spans="1:15" s="5" customFormat="1" ht="25.5" hidden="1">
      <c r="A681" s="18" t="s">
        <v>99</v>
      </c>
      <c r="B681" s="16">
        <v>793</v>
      </c>
      <c r="C681" s="17" t="s">
        <v>26</v>
      </c>
      <c r="D681" s="17" t="s">
        <v>91</v>
      </c>
      <c r="E681" s="17" t="s">
        <v>515</v>
      </c>
      <c r="F681" s="17" t="s">
        <v>100</v>
      </c>
      <c r="G681" s="106"/>
      <c r="H681" s="138"/>
      <c r="I681" s="139"/>
      <c r="J681" s="139"/>
      <c r="K681" s="139"/>
      <c r="L681" s="139"/>
      <c r="M681" s="139"/>
      <c r="N681" s="139"/>
      <c r="O681" s="106"/>
    </row>
    <row r="682" spans="1:15" s="5" customFormat="1" hidden="1">
      <c r="A682" s="18" t="s">
        <v>674</v>
      </c>
      <c r="B682" s="16">
        <v>793</v>
      </c>
      <c r="C682" s="17" t="s">
        <v>26</v>
      </c>
      <c r="D682" s="17" t="s">
        <v>91</v>
      </c>
      <c r="E682" s="17" t="s">
        <v>297</v>
      </c>
      <c r="F682" s="17" t="s">
        <v>51</v>
      </c>
      <c r="G682" s="106">
        <f>G683</f>
        <v>0</v>
      </c>
      <c r="H682" s="138"/>
      <c r="I682" s="139"/>
      <c r="J682" s="139"/>
      <c r="K682" s="139"/>
      <c r="L682" s="139"/>
      <c r="M682" s="139"/>
      <c r="N682" s="139"/>
      <c r="O682" s="106">
        <f>O683</f>
        <v>0</v>
      </c>
    </row>
    <row r="683" spans="1:15" s="5" customFormat="1" ht="25.5" hidden="1">
      <c r="A683" s="18" t="s">
        <v>52</v>
      </c>
      <c r="B683" s="16">
        <v>793</v>
      </c>
      <c r="C683" s="17" t="s">
        <v>26</v>
      </c>
      <c r="D683" s="17" t="s">
        <v>91</v>
      </c>
      <c r="E683" s="17" t="s">
        <v>297</v>
      </c>
      <c r="F683" s="17" t="s">
        <v>53</v>
      </c>
      <c r="G683" s="106"/>
      <c r="H683" s="138"/>
      <c r="I683" s="139"/>
      <c r="J683" s="139"/>
      <c r="K683" s="139"/>
      <c r="L683" s="139"/>
      <c r="M683" s="139"/>
      <c r="N683" s="139"/>
      <c r="O683" s="106"/>
    </row>
    <row r="684" spans="1:15" s="5" customFormat="1" ht="25.5" hidden="1">
      <c r="A684" s="18" t="s">
        <v>675</v>
      </c>
      <c r="B684" s="16">
        <v>793</v>
      </c>
      <c r="C684" s="17" t="s">
        <v>26</v>
      </c>
      <c r="D684" s="17" t="s">
        <v>91</v>
      </c>
      <c r="E684" s="17" t="s">
        <v>515</v>
      </c>
      <c r="F684" s="17" t="s">
        <v>54</v>
      </c>
      <c r="G684" s="106"/>
      <c r="H684" s="138"/>
      <c r="I684" s="139"/>
      <c r="J684" s="139"/>
      <c r="K684" s="139"/>
      <c r="L684" s="139"/>
      <c r="M684" s="139"/>
      <c r="N684" s="139"/>
      <c r="O684" s="106"/>
    </row>
    <row r="685" spans="1:15" ht="41.25" hidden="1" customHeight="1">
      <c r="A685" s="18" t="s">
        <v>693</v>
      </c>
      <c r="B685" s="16">
        <v>793</v>
      </c>
      <c r="C685" s="17" t="s">
        <v>26</v>
      </c>
      <c r="D685" s="17" t="s">
        <v>91</v>
      </c>
      <c r="E685" s="17" t="s">
        <v>296</v>
      </c>
      <c r="F685" s="17"/>
      <c r="G685" s="106">
        <f>G686+G690</f>
        <v>0</v>
      </c>
      <c r="H685" s="144"/>
      <c r="I685" s="145"/>
      <c r="J685" s="145"/>
      <c r="K685" s="145"/>
      <c r="L685" s="145"/>
      <c r="M685" s="145"/>
      <c r="N685" s="145"/>
      <c r="O685" s="106">
        <f>O686+O690</f>
        <v>0</v>
      </c>
    </row>
    <row r="686" spans="1:15" ht="51" hidden="1">
      <c r="A686" s="18" t="s">
        <v>668</v>
      </c>
      <c r="B686" s="16">
        <v>793</v>
      </c>
      <c r="C686" s="17" t="s">
        <v>26</v>
      </c>
      <c r="D686" s="17" t="s">
        <v>91</v>
      </c>
      <c r="E686" s="17" t="s">
        <v>296</v>
      </c>
      <c r="F686" s="17" t="s">
        <v>96</v>
      </c>
      <c r="G686" s="106">
        <f>G687</f>
        <v>0</v>
      </c>
      <c r="H686" s="144"/>
      <c r="I686" s="145"/>
      <c r="J686" s="145"/>
      <c r="K686" s="145"/>
      <c r="L686" s="145"/>
      <c r="M686" s="145"/>
      <c r="N686" s="145"/>
      <c r="O686" s="106">
        <f>O687</f>
        <v>0</v>
      </c>
    </row>
    <row r="687" spans="1:15" ht="25.5" hidden="1" customHeight="1">
      <c r="A687" s="18" t="s">
        <v>94</v>
      </c>
      <c r="B687" s="16">
        <v>793</v>
      </c>
      <c r="C687" s="17" t="s">
        <v>26</v>
      </c>
      <c r="D687" s="17" t="s">
        <v>91</v>
      </c>
      <c r="E687" s="17" t="s">
        <v>296</v>
      </c>
      <c r="F687" s="17" t="s">
        <v>97</v>
      </c>
      <c r="G687" s="106"/>
      <c r="H687" s="144"/>
      <c r="I687" s="145"/>
      <c r="J687" s="145"/>
      <c r="K687" s="145"/>
      <c r="L687" s="145"/>
      <c r="M687" s="145"/>
      <c r="N687" s="145"/>
      <c r="O687" s="106"/>
    </row>
    <row r="688" spans="1:15" ht="25.5" hidden="1" customHeight="1">
      <c r="A688" s="18" t="s">
        <v>95</v>
      </c>
      <c r="B688" s="16">
        <v>793</v>
      </c>
      <c r="C688" s="17" t="s">
        <v>26</v>
      </c>
      <c r="D688" s="17" t="s">
        <v>91</v>
      </c>
      <c r="E688" s="17" t="s">
        <v>296</v>
      </c>
      <c r="F688" s="17" t="s">
        <v>98</v>
      </c>
      <c r="G688" s="106"/>
      <c r="H688" s="144"/>
      <c r="I688" s="145"/>
      <c r="J688" s="145"/>
      <c r="K688" s="145"/>
      <c r="L688" s="145"/>
      <c r="M688" s="145"/>
      <c r="N688" s="145"/>
      <c r="O688" s="106"/>
    </row>
    <row r="689" spans="1:15" ht="25.5" hidden="1" customHeight="1">
      <c r="A689" s="18" t="s">
        <v>99</v>
      </c>
      <c r="B689" s="16">
        <v>793</v>
      </c>
      <c r="C689" s="17" t="s">
        <v>26</v>
      </c>
      <c r="D689" s="17" t="s">
        <v>91</v>
      </c>
      <c r="E689" s="17" t="s">
        <v>296</v>
      </c>
      <c r="F689" s="17" t="s">
        <v>100</v>
      </c>
      <c r="G689" s="106"/>
      <c r="H689" s="144"/>
      <c r="I689" s="145"/>
      <c r="J689" s="145"/>
      <c r="K689" s="145"/>
      <c r="L689" s="145"/>
      <c r="M689" s="145"/>
      <c r="N689" s="145"/>
      <c r="O689" s="106"/>
    </row>
    <row r="690" spans="1:15" ht="19.5" hidden="1" customHeight="1">
      <c r="A690" s="18" t="s">
        <v>674</v>
      </c>
      <c r="B690" s="16">
        <v>793</v>
      </c>
      <c r="C690" s="17" t="s">
        <v>26</v>
      </c>
      <c r="D690" s="17" t="s">
        <v>91</v>
      </c>
      <c r="E690" s="17" t="s">
        <v>296</v>
      </c>
      <c r="F690" s="17" t="s">
        <v>51</v>
      </c>
      <c r="G690" s="106">
        <f>G691</f>
        <v>0</v>
      </c>
      <c r="H690" s="144"/>
      <c r="I690" s="145"/>
      <c r="J690" s="145"/>
      <c r="K690" s="145"/>
      <c r="L690" s="145"/>
      <c r="M690" s="145"/>
      <c r="N690" s="145"/>
      <c r="O690" s="106">
        <f>O691</f>
        <v>0</v>
      </c>
    </row>
    <row r="691" spans="1:15" ht="25.5" hidden="1" customHeight="1">
      <c r="A691" s="18" t="s">
        <v>52</v>
      </c>
      <c r="B691" s="16">
        <v>793</v>
      </c>
      <c r="C691" s="17" t="s">
        <v>26</v>
      </c>
      <c r="D691" s="17" t="s">
        <v>91</v>
      </c>
      <c r="E691" s="17" t="s">
        <v>296</v>
      </c>
      <c r="F691" s="17" t="s">
        <v>53</v>
      </c>
      <c r="G691" s="106"/>
      <c r="H691" s="144"/>
      <c r="I691" s="145"/>
      <c r="J691" s="145"/>
      <c r="K691" s="145"/>
      <c r="L691" s="145"/>
      <c r="M691" s="145"/>
      <c r="N691" s="145"/>
      <c r="O691" s="106"/>
    </row>
    <row r="692" spans="1:15" ht="25.5" hidden="1" customHeight="1">
      <c r="A692" s="18" t="s">
        <v>675</v>
      </c>
      <c r="B692" s="16">
        <v>793</v>
      </c>
      <c r="C692" s="17" t="s">
        <v>26</v>
      </c>
      <c r="D692" s="17" t="s">
        <v>91</v>
      </c>
      <c r="E692" s="17" t="s">
        <v>516</v>
      </c>
      <c r="F692" s="17" t="s">
        <v>54</v>
      </c>
      <c r="G692" s="106"/>
      <c r="H692" s="144"/>
      <c r="I692" s="145"/>
      <c r="J692" s="145"/>
      <c r="K692" s="145"/>
      <c r="L692" s="145"/>
      <c r="M692" s="145"/>
      <c r="N692" s="145"/>
      <c r="O692" s="106"/>
    </row>
    <row r="693" spans="1:15" ht="31.5" hidden="1" customHeight="1">
      <c r="A693" s="18" t="s">
        <v>694</v>
      </c>
      <c r="B693" s="16">
        <v>793</v>
      </c>
      <c r="C693" s="17" t="s">
        <v>26</v>
      </c>
      <c r="D693" s="17" t="s">
        <v>91</v>
      </c>
      <c r="E693" s="17" t="s">
        <v>298</v>
      </c>
      <c r="F693" s="17"/>
      <c r="G693" s="106">
        <f>G694+G698</f>
        <v>0</v>
      </c>
      <c r="H693" s="144"/>
      <c r="I693" s="145"/>
      <c r="J693" s="145"/>
      <c r="K693" s="145"/>
      <c r="L693" s="145"/>
      <c r="M693" s="145"/>
      <c r="N693" s="145"/>
      <c r="O693" s="106">
        <f>O694+O698</f>
        <v>0</v>
      </c>
    </row>
    <row r="694" spans="1:15" ht="51" hidden="1">
      <c r="A694" s="18" t="s">
        <v>668</v>
      </c>
      <c r="B694" s="16">
        <v>793</v>
      </c>
      <c r="C694" s="17" t="s">
        <v>26</v>
      </c>
      <c r="D694" s="17" t="s">
        <v>91</v>
      </c>
      <c r="E694" s="17" t="s">
        <v>298</v>
      </c>
      <c r="F694" s="17" t="s">
        <v>96</v>
      </c>
      <c r="G694" s="106">
        <f>G695</f>
        <v>0</v>
      </c>
      <c r="H694" s="144"/>
      <c r="I694" s="145"/>
      <c r="J694" s="145"/>
      <c r="K694" s="145"/>
      <c r="L694" s="145"/>
      <c r="M694" s="145"/>
      <c r="N694" s="145"/>
      <c r="O694" s="106">
        <f>O695</f>
        <v>0</v>
      </c>
    </row>
    <row r="695" spans="1:15" ht="25.5" hidden="1" customHeight="1">
      <c r="A695" s="18" t="s">
        <v>94</v>
      </c>
      <c r="B695" s="16">
        <v>793</v>
      </c>
      <c r="C695" s="17" t="s">
        <v>26</v>
      </c>
      <c r="D695" s="17" t="s">
        <v>91</v>
      </c>
      <c r="E695" s="17" t="s">
        <v>298</v>
      </c>
      <c r="F695" s="17" t="s">
        <v>97</v>
      </c>
      <c r="G695" s="106"/>
      <c r="H695" s="144"/>
      <c r="I695" s="145"/>
      <c r="J695" s="145"/>
      <c r="K695" s="145"/>
      <c r="L695" s="145"/>
      <c r="M695" s="145"/>
      <c r="N695" s="145"/>
      <c r="O695" s="106"/>
    </row>
    <row r="696" spans="1:15" ht="25.5" hidden="1" customHeight="1">
      <c r="A696" s="18" t="s">
        <v>95</v>
      </c>
      <c r="B696" s="16">
        <v>793</v>
      </c>
      <c r="C696" s="17" t="s">
        <v>26</v>
      </c>
      <c r="D696" s="17" t="s">
        <v>91</v>
      </c>
      <c r="E696" s="17" t="s">
        <v>517</v>
      </c>
      <c r="F696" s="17" t="s">
        <v>98</v>
      </c>
      <c r="G696" s="106"/>
      <c r="H696" s="144"/>
      <c r="I696" s="145"/>
      <c r="J696" s="145"/>
      <c r="K696" s="145"/>
      <c r="L696" s="145"/>
      <c r="M696" s="145"/>
      <c r="N696" s="145"/>
      <c r="O696" s="106"/>
    </row>
    <row r="697" spans="1:15" ht="25.5" hidden="1" customHeight="1">
      <c r="A697" s="18" t="s">
        <v>99</v>
      </c>
      <c r="B697" s="16">
        <v>793</v>
      </c>
      <c r="C697" s="17" t="s">
        <v>26</v>
      </c>
      <c r="D697" s="17" t="s">
        <v>91</v>
      </c>
      <c r="E697" s="17" t="s">
        <v>517</v>
      </c>
      <c r="F697" s="17" t="s">
        <v>100</v>
      </c>
      <c r="G697" s="106"/>
      <c r="H697" s="144"/>
      <c r="I697" s="145"/>
      <c r="J697" s="145"/>
      <c r="K697" s="145"/>
      <c r="L697" s="145"/>
      <c r="M697" s="145"/>
      <c r="N697" s="145"/>
      <c r="O697" s="106"/>
    </row>
    <row r="698" spans="1:15" ht="25.5" hidden="1" customHeight="1">
      <c r="A698" s="18" t="s">
        <v>674</v>
      </c>
      <c r="B698" s="16">
        <v>793</v>
      </c>
      <c r="C698" s="17" t="s">
        <v>26</v>
      </c>
      <c r="D698" s="17" t="s">
        <v>91</v>
      </c>
      <c r="E698" s="17" t="s">
        <v>298</v>
      </c>
      <c r="F698" s="17" t="s">
        <v>51</v>
      </c>
      <c r="G698" s="106">
        <f>G699</f>
        <v>0</v>
      </c>
      <c r="H698" s="144"/>
      <c r="I698" s="145"/>
      <c r="J698" s="145"/>
      <c r="K698" s="145"/>
      <c r="L698" s="145"/>
      <c r="M698" s="145"/>
      <c r="N698" s="145"/>
      <c r="O698" s="106">
        <f>O699</f>
        <v>0</v>
      </c>
    </row>
    <row r="699" spans="1:15" ht="25.5" hidden="1" customHeight="1">
      <c r="A699" s="18" t="s">
        <v>52</v>
      </c>
      <c r="B699" s="16">
        <v>793</v>
      </c>
      <c r="C699" s="17" t="s">
        <v>26</v>
      </c>
      <c r="D699" s="17" t="s">
        <v>91</v>
      </c>
      <c r="E699" s="17" t="s">
        <v>298</v>
      </c>
      <c r="F699" s="17" t="s">
        <v>53</v>
      </c>
      <c r="G699" s="106"/>
      <c r="H699" s="144"/>
      <c r="I699" s="145"/>
      <c r="J699" s="145"/>
      <c r="K699" s="145"/>
      <c r="L699" s="145"/>
      <c r="M699" s="145"/>
      <c r="N699" s="145"/>
      <c r="O699" s="106"/>
    </row>
    <row r="700" spans="1:15" ht="25.5" hidden="1" customHeight="1">
      <c r="A700" s="18" t="s">
        <v>675</v>
      </c>
      <c r="B700" s="16">
        <v>793</v>
      </c>
      <c r="C700" s="17" t="s">
        <v>26</v>
      </c>
      <c r="D700" s="17" t="s">
        <v>91</v>
      </c>
      <c r="E700" s="17" t="s">
        <v>517</v>
      </c>
      <c r="F700" s="17" t="s">
        <v>54</v>
      </c>
      <c r="G700" s="106"/>
      <c r="H700" s="144"/>
      <c r="I700" s="145"/>
      <c r="J700" s="145"/>
      <c r="K700" s="145"/>
      <c r="L700" s="145"/>
      <c r="M700" s="145"/>
      <c r="N700" s="145"/>
      <c r="O700" s="106"/>
    </row>
    <row r="701" spans="1:15" ht="25.5" customHeight="1">
      <c r="A701" s="190" t="s">
        <v>688</v>
      </c>
      <c r="B701" s="16">
        <v>793</v>
      </c>
      <c r="C701" s="17" t="s">
        <v>26</v>
      </c>
      <c r="D701" s="17" t="s">
        <v>91</v>
      </c>
      <c r="E701" s="17" t="s">
        <v>515</v>
      </c>
      <c r="F701" s="17"/>
      <c r="G701" s="106">
        <f>G702+G704</f>
        <v>281500</v>
      </c>
      <c r="O701" s="106">
        <f>O702+O704</f>
        <v>281500</v>
      </c>
    </row>
    <row r="702" spans="1:15" s="5" customFormat="1" ht="51">
      <c r="A702" s="18" t="s">
        <v>668</v>
      </c>
      <c r="B702" s="16">
        <v>793</v>
      </c>
      <c r="C702" s="17" t="s">
        <v>26</v>
      </c>
      <c r="D702" s="17" t="s">
        <v>91</v>
      </c>
      <c r="E702" s="17" t="s">
        <v>515</v>
      </c>
      <c r="F702" s="17" t="s">
        <v>96</v>
      </c>
      <c r="G702" s="106">
        <f>G703</f>
        <v>243721</v>
      </c>
      <c r="H702" s="4"/>
      <c r="O702" s="106">
        <f>O703</f>
        <v>243721</v>
      </c>
    </row>
    <row r="703" spans="1:15" s="5" customFormat="1" ht="25.5">
      <c r="A703" s="18" t="s">
        <v>94</v>
      </c>
      <c r="B703" s="16">
        <v>793</v>
      </c>
      <c r="C703" s="17" t="s">
        <v>26</v>
      </c>
      <c r="D703" s="17" t="s">
        <v>91</v>
      </c>
      <c r="E703" s="17" t="s">
        <v>515</v>
      </c>
      <c r="F703" s="17" t="s">
        <v>97</v>
      </c>
      <c r="G703" s="106">
        <v>243721</v>
      </c>
      <c r="H703" s="4"/>
      <c r="O703" s="106">
        <v>243721</v>
      </c>
    </row>
    <row r="704" spans="1:15" ht="25.5" customHeight="1">
      <c r="A704" s="18" t="s">
        <v>674</v>
      </c>
      <c r="B704" s="16">
        <v>793</v>
      </c>
      <c r="C704" s="17" t="s">
        <v>26</v>
      </c>
      <c r="D704" s="17" t="s">
        <v>91</v>
      </c>
      <c r="E704" s="17" t="s">
        <v>515</v>
      </c>
      <c r="F704" s="17" t="s">
        <v>51</v>
      </c>
      <c r="G704" s="106">
        <f>G705</f>
        <v>37779</v>
      </c>
      <c r="O704" s="106">
        <f>O705</f>
        <v>37779</v>
      </c>
    </row>
    <row r="705" spans="1:15" ht="25.5" customHeight="1">
      <c r="A705" s="18" t="s">
        <v>52</v>
      </c>
      <c r="B705" s="16">
        <v>793</v>
      </c>
      <c r="C705" s="17" t="s">
        <v>26</v>
      </c>
      <c r="D705" s="17" t="s">
        <v>91</v>
      </c>
      <c r="E705" s="17" t="s">
        <v>515</v>
      </c>
      <c r="F705" s="17" t="s">
        <v>53</v>
      </c>
      <c r="G705" s="106">
        <v>37779</v>
      </c>
      <c r="O705" s="106">
        <v>37779</v>
      </c>
    </row>
    <row r="706" spans="1:15" s="52" customFormat="1" ht="51">
      <c r="A706" s="18" t="s">
        <v>695</v>
      </c>
      <c r="B706" s="16">
        <v>793</v>
      </c>
      <c r="C706" s="17" t="s">
        <v>26</v>
      </c>
      <c r="D706" s="17" t="s">
        <v>91</v>
      </c>
      <c r="E706" s="17" t="s">
        <v>813</v>
      </c>
      <c r="F706" s="17"/>
      <c r="G706" s="106">
        <f>G709</f>
        <v>10000</v>
      </c>
      <c r="H706" s="148"/>
      <c r="I706" s="149"/>
      <c r="J706" s="149"/>
      <c r="K706" s="149"/>
      <c r="L706" s="149"/>
      <c r="M706" s="149"/>
      <c r="N706" s="149"/>
      <c r="O706" s="106">
        <f>O709</f>
        <v>10000</v>
      </c>
    </row>
    <row r="707" spans="1:15" s="52" customFormat="1" ht="51" hidden="1" customHeight="1">
      <c r="A707" s="18" t="s">
        <v>668</v>
      </c>
      <c r="B707" s="16">
        <v>793</v>
      </c>
      <c r="C707" s="17" t="s">
        <v>26</v>
      </c>
      <c r="D707" s="17" t="s">
        <v>91</v>
      </c>
      <c r="E707" s="17" t="s">
        <v>773</v>
      </c>
      <c r="F707" s="17" t="s">
        <v>96</v>
      </c>
      <c r="G707" s="106"/>
      <c r="H707" s="148"/>
      <c r="I707" s="149"/>
      <c r="J707" s="149"/>
      <c r="K707" s="149"/>
      <c r="L707" s="149"/>
      <c r="M707" s="149"/>
      <c r="N707" s="149"/>
      <c r="O707" s="106"/>
    </row>
    <row r="708" spans="1:15" s="52" customFormat="1" ht="25.5" hidden="1">
      <c r="A708" s="18" t="s">
        <v>94</v>
      </c>
      <c r="B708" s="16">
        <v>793</v>
      </c>
      <c r="C708" s="17" t="s">
        <v>26</v>
      </c>
      <c r="D708" s="17" t="s">
        <v>91</v>
      </c>
      <c r="E708" s="17" t="s">
        <v>773</v>
      </c>
      <c r="F708" s="17" t="s">
        <v>97</v>
      </c>
      <c r="G708" s="106"/>
      <c r="H708" s="148"/>
      <c r="I708" s="149"/>
      <c r="J708" s="149"/>
      <c r="K708" s="149"/>
      <c r="L708" s="149"/>
      <c r="M708" s="149"/>
      <c r="N708" s="149"/>
      <c r="O708" s="106"/>
    </row>
    <row r="709" spans="1:15" s="52" customFormat="1">
      <c r="A709" s="18" t="s">
        <v>674</v>
      </c>
      <c r="B709" s="16">
        <v>793</v>
      </c>
      <c r="C709" s="17" t="s">
        <v>26</v>
      </c>
      <c r="D709" s="17" t="s">
        <v>91</v>
      </c>
      <c r="E709" s="17" t="s">
        <v>813</v>
      </c>
      <c r="F709" s="17" t="s">
        <v>51</v>
      </c>
      <c r="G709" s="106">
        <f>G710</f>
        <v>10000</v>
      </c>
      <c r="H709" s="148"/>
      <c r="I709" s="149"/>
      <c r="J709" s="149"/>
      <c r="K709" s="149"/>
      <c r="L709" s="149"/>
      <c r="M709" s="149"/>
      <c r="N709" s="149"/>
      <c r="O709" s="106">
        <f>O710</f>
        <v>10000</v>
      </c>
    </row>
    <row r="710" spans="1:15" s="52" customFormat="1" ht="25.5">
      <c r="A710" s="18" t="s">
        <v>52</v>
      </c>
      <c r="B710" s="16">
        <v>793</v>
      </c>
      <c r="C710" s="17" t="s">
        <v>26</v>
      </c>
      <c r="D710" s="17" t="s">
        <v>91</v>
      </c>
      <c r="E710" s="17" t="s">
        <v>813</v>
      </c>
      <c r="F710" s="17" t="s">
        <v>53</v>
      </c>
      <c r="G710" s="106">
        <v>10000</v>
      </c>
      <c r="H710" s="148"/>
      <c r="I710" s="149"/>
      <c r="J710" s="149"/>
      <c r="K710" s="149"/>
      <c r="L710" s="149"/>
      <c r="M710" s="149"/>
      <c r="N710" s="149"/>
      <c r="O710" s="106">
        <v>10000</v>
      </c>
    </row>
    <row r="711" spans="1:15" s="52" customFormat="1">
      <c r="A711" s="18" t="s">
        <v>591</v>
      </c>
      <c r="B711" s="16">
        <v>793</v>
      </c>
      <c r="C711" s="17" t="s">
        <v>26</v>
      </c>
      <c r="D711" s="17" t="s">
        <v>385</v>
      </c>
      <c r="E711" s="17"/>
      <c r="F711" s="17"/>
      <c r="G711" s="106">
        <f>G712</f>
        <v>10100</v>
      </c>
      <c r="H711" s="148"/>
      <c r="I711" s="149"/>
      <c r="J711" s="149"/>
      <c r="K711" s="149"/>
      <c r="L711" s="149"/>
      <c r="M711" s="149"/>
      <c r="N711" s="149"/>
      <c r="O711" s="106">
        <f>O712</f>
        <v>13200</v>
      </c>
    </row>
    <row r="712" spans="1:15" s="52" customFormat="1">
      <c r="A712" s="18" t="s">
        <v>592</v>
      </c>
      <c r="B712" s="16">
        <v>793</v>
      </c>
      <c r="C712" s="17" t="s">
        <v>26</v>
      </c>
      <c r="D712" s="17" t="s">
        <v>385</v>
      </c>
      <c r="E712" s="17" t="s">
        <v>593</v>
      </c>
      <c r="F712" s="17"/>
      <c r="G712" s="106">
        <f>G713</f>
        <v>10100</v>
      </c>
      <c r="H712" s="148"/>
      <c r="I712" s="149"/>
      <c r="J712" s="149"/>
      <c r="K712" s="149"/>
      <c r="L712" s="149"/>
      <c r="M712" s="149"/>
      <c r="N712" s="149"/>
      <c r="O712" s="106">
        <f>O713</f>
        <v>13200</v>
      </c>
    </row>
    <row r="713" spans="1:15" s="52" customFormat="1" ht="38.25">
      <c r="A713" s="18" t="s">
        <v>597</v>
      </c>
      <c r="B713" s="16">
        <v>793</v>
      </c>
      <c r="C713" s="17" t="s">
        <v>26</v>
      </c>
      <c r="D713" s="17" t="s">
        <v>385</v>
      </c>
      <c r="E713" s="17" t="s">
        <v>775</v>
      </c>
      <c r="F713" s="17"/>
      <c r="G713" s="106">
        <f>G714</f>
        <v>10100</v>
      </c>
      <c r="H713" s="148"/>
      <c r="I713" s="149"/>
      <c r="J713" s="149"/>
      <c r="K713" s="149"/>
      <c r="L713" s="149"/>
      <c r="M713" s="149"/>
      <c r="N713" s="149"/>
      <c r="O713" s="106">
        <f>O714</f>
        <v>13200</v>
      </c>
    </row>
    <row r="714" spans="1:15" s="52" customFormat="1">
      <c r="A714" s="18" t="s">
        <v>674</v>
      </c>
      <c r="B714" s="16">
        <v>793</v>
      </c>
      <c r="C714" s="17" t="s">
        <v>26</v>
      </c>
      <c r="D714" s="17" t="s">
        <v>385</v>
      </c>
      <c r="E714" s="17" t="s">
        <v>775</v>
      </c>
      <c r="F714" s="17" t="s">
        <v>51</v>
      </c>
      <c r="G714" s="106">
        <f>G715</f>
        <v>10100</v>
      </c>
      <c r="H714" s="148"/>
      <c r="I714" s="149"/>
      <c r="J714" s="149"/>
      <c r="K714" s="149"/>
      <c r="L714" s="149"/>
      <c r="M714" s="149"/>
      <c r="N714" s="149"/>
      <c r="O714" s="106">
        <f>O715</f>
        <v>13200</v>
      </c>
    </row>
    <row r="715" spans="1:15" s="52" customFormat="1" ht="25.5">
      <c r="A715" s="18" t="s">
        <v>52</v>
      </c>
      <c r="B715" s="16">
        <v>793</v>
      </c>
      <c r="C715" s="17" t="s">
        <v>26</v>
      </c>
      <c r="D715" s="17" t="s">
        <v>385</v>
      </c>
      <c r="E715" s="17" t="s">
        <v>775</v>
      </c>
      <c r="F715" s="17" t="s">
        <v>53</v>
      </c>
      <c r="G715" s="106">
        <v>10100</v>
      </c>
      <c r="H715" s="148"/>
      <c r="I715" s="149"/>
      <c r="J715" s="149"/>
      <c r="K715" s="149"/>
      <c r="L715" s="149"/>
      <c r="M715" s="149"/>
      <c r="N715" s="149"/>
      <c r="O715" s="106">
        <v>13200</v>
      </c>
    </row>
    <row r="716" spans="1:15" s="52" customFormat="1" hidden="1">
      <c r="A716" s="18" t="s">
        <v>262</v>
      </c>
      <c r="B716" s="16">
        <v>793</v>
      </c>
      <c r="C716" s="17" t="s">
        <v>26</v>
      </c>
      <c r="D716" s="17" t="s">
        <v>35</v>
      </c>
      <c r="E716" s="17"/>
      <c r="F716" s="17"/>
      <c r="G716" s="106">
        <f>G717</f>
        <v>0</v>
      </c>
      <c r="H716" s="148"/>
      <c r="I716" s="149"/>
      <c r="J716" s="149"/>
      <c r="K716" s="149"/>
      <c r="L716" s="149"/>
      <c r="M716" s="149"/>
      <c r="N716" s="149"/>
      <c r="O716" s="106">
        <f>O717</f>
        <v>0</v>
      </c>
    </row>
    <row r="717" spans="1:15" s="52" customFormat="1" ht="25.5" hidden="1">
      <c r="A717" s="18" t="s">
        <v>374</v>
      </c>
      <c r="B717" s="16">
        <v>793</v>
      </c>
      <c r="C717" s="17" t="s">
        <v>26</v>
      </c>
      <c r="D717" s="17" t="s">
        <v>35</v>
      </c>
      <c r="E717" s="17" t="s">
        <v>261</v>
      </c>
      <c r="F717" s="17"/>
      <c r="G717" s="106">
        <f>G718</f>
        <v>0</v>
      </c>
      <c r="H717" s="148"/>
      <c r="I717" s="149"/>
      <c r="J717" s="149"/>
      <c r="K717" s="149"/>
      <c r="L717" s="149"/>
      <c r="M717" s="149"/>
      <c r="N717" s="149"/>
      <c r="O717" s="106">
        <f>O718</f>
        <v>0</v>
      </c>
    </row>
    <row r="718" spans="1:15" s="52" customFormat="1" hidden="1">
      <c r="A718" s="18" t="s">
        <v>263</v>
      </c>
      <c r="B718" s="16">
        <v>793</v>
      </c>
      <c r="C718" s="17" t="s">
        <v>26</v>
      </c>
      <c r="D718" s="17" t="s">
        <v>35</v>
      </c>
      <c r="E718" s="17" t="s">
        <v>260</v>
      </c>
      <c r="F718" s="17"/>
      <c r="G718" s="106">
        <f>G719</f>
        <v>0</v>
      </c>
      <c r="H718" s="148"/>
      <c r="I718" s="149"/>
      <c r="J718" s="149"/>
      <c r="K718" s="149"/>
      <c r="L718" s="149"/>
      <c r="M718" s="149"/>
      <c r="N718" s="149"/>
      <c r="O718" s="106">
        <f>O719</f>
        <v>0</v>
      </c>
    </row>
    <row r="719" spans="1:15" s="52" customFormat="1" hidden="1">
      <c r="A719" s="18" t="s">
        <v>674</v>
      </c>
      <c r="B719" s="16">
        <v>793</v>
      </c>
      <c r="C719" s="17" t="s">
        <v>26</v>
      </c>
      <c r="D719" s="17" t="s">
        <v>35</v>
      </c>
      <c r="E719" s="17" t="s">
        <v>260</v>
      </c>
      <c r="F719" s="17" t="s">
        <v>51</v>
      </c>
      <c r="G719" s="106">
        <f>G720</f>
        <v>0</v>
      </c>
      <c r="H719" s="148"/>
      <c r="I719" s="149"/>
      <c r="J719" s="149"/>
      <c r="K719" s="149"/>
      <c r="L719" s="149"/>
      <c r="M719" s="149"/>
      <c r="N719" s="149"/>
      <c r="O719" s="106">
        <f>O720</f>
        <v>0</v>
      </c>
    </row>
    <row r="720" spans="1:15" s="52" customFormat="1" ht="25.5" hidden="1">
      <c r="A720" s="18" t="s">
        <v>52</v>
      </c>
      <c r="B720" s="16">
        <v>793</v>
      </c>
      <c r="C720" s="17" t="s">
        <v>26</v>
      </c>
      <c r="D720" s="17" t="s">
        <v>35</v>
      </c>
      <c r="E720" s="17" t="s">
        <v>260</v>
      </c>
      <c r="F720" s="17" t="s">
        <v>53</v>
      </c>
      <c r="G720" s="106"/>
      <c r="H720" s="148"/>
      <c r="I720" s="149"/>
      <c r="J720" s="149"/>
      <c r="K720" s="149"/>
      <c r="L720" s="149"/>
      <c r="M720" s="149"/>
      <c r="N720" s="149"/>
      <c r="O720" s="106"/>
    </row>
    <row r="721" spans="1:15" s="20" customFormat="1">
      <c r="A721" s="43" t="s">
        <v>696</v>
      </c>
      <c r="B721" s="16">
        <v>793</v>
      </c>
      <c r="C721" s="17" t="s">
        <v>26</v>
      </c>
      <c r="D721" s="17" t="s">
        <v>115</v>
      </c>
      <c r="E721" s="17"/>
      <c r="F721" s="17"/>
      <c r="G721" s="106">
        <f>G722</f>
        <v>1000000</v>
      </c>
      <c r="H721" s="153"/>
      <c r="I721" s="154"/>
      <c r="J721" s="154"/>
      <c r="K721" s="154"/>
      <c r="L721" s="154"/>
      <c r="M721" s="154"/>
      <c r="N721" s="154"/>
      <c r="O721" s="106">
        <f>O722</f>
        <v>1000000</v>
      </c>
    </row>
    <row r="722" spans="1:15" s="32" customFormat="1" ht="18" customHeight="1">
      <c r="A722" s="40" t="s">
        <v>380</v>
      </c>
      <c r="B722" s="16">
        <v>793</v>
      </c>
      <c r="C722" s="17" t="s">
        <v>26</v>
      </c>
      <c r="D722" s="17" t="s">
        <v>115</v>
      </c>
      <c r="E722" s="17" t="s">
        <v>498</v>
      </c>
      <c r="F722" s="42"/>
      <c r="G722" s="106">
        <f>G723</f>
        <v>1000000</v>
      </c>
      <c r="H722" s="158"/>
      <c r="I722" s="159"/>
      <c r="J722" s="159"/>
      <c r="K722" s="159"/>
      <c r="L722" s="159"/>
      <c r="M722" s="159"/>
      <c r="N722" s="159"/>
      <c r="O722" s="106">
        <f>O723</f>
        <v>1000000</v>
      </c>
    </row>
    <row r="723" spans="1:15">
      <c r="A723" s="40" t="s">
        <v>380</v>
      </c>
      <c r="B723" s="16">
        <v>793</v>
      </c>
      <c r="C723" s="17" t="s">
        <v>26</v>
      </c>
      <c r="D723" s="17" t="s">
        <v>115</v>
      </c>
      <c r="E723" s="17" t="s">
        <v>590</v>
      </c>
      <c r="F723" s="16"/>
      <c r="G723" s="106">
        <f>G724</f>
        <v>1000000</v>
      </c>
      <c r="H723" s="144"/>
      <c r="I723" s="145"/>
      <c r="J723" s="145"/>
      <c r="K723" s="145"/>
      <c r="L723" s="145"/>
      <c r="M723" s="145"/>
      <c r="N723" s="145"/>
      <c r="O723" s="106">
        <f>O724</f>
        <v>1000000</v>
      </c>
    </row>
    <row r="724" spans="1:15">
      <c r="A724" s="18" t="s">
        <v>101</v>
      </c>
      <c r="B724" s="16">
        <v>793</v>
      </c>
      <c r="C724" s="17" t="s">
        <v>26</v>
      </c>
      <c r="D724" s="17" t="s">
        <v>115</v>
      </c>
      <c r="E724" s="17" t="s">
        <v>590</v>
      </c>
      <c r="F724" s="17" t="s">
        <v>102</v>
      </c>
      <c r="G724" s="106">
        <f>G725</f>
        <v>1000000</v>
      </c>
      <c r="H724" s="144"/>
      <c r="I724" s="145"/>
      <c r="J724" s="145"/>
      <c r="K724" s="145"/>
      <c r="L724" s="145"/>
      <c r="M724" s="145"/>
      <c r="N724" s="145"/>
      <c r="O724" s="106">
        <f>O725</f>
        <v>1000000</v>
      </c>
    </row>
    <row r="725" spans="1:15">
      <c r="A725" s="18" t="s">
        <v>394</v>
      </c>
      <c r="B725" s="16">
        <v>793</v>
      </c>
      <c r="C725" s="17" t="s">
        <v>26</v>
      </c>
      <c r="D725" s="17" t="s">
        <v>115</v>
      </c>
      <c r="E725" s="17" t="s">
        <v>590</v>
      </c>
      <c r="F725" s="17" t="s">
        <v>395</v>
      </c>
      <c r="G725" s="106">
        <v>1000000</v>
      </c>
      <c r="H725" s="144"/>
      <c r="I725" s="145"/>
      <c r="J725" s="145"/>
      <c r="K725" s="145"/>
      <c r="L725" s="145"/>
      <c r="M725" s="145"/>
      <c r="N725" s="145"/>
      <c r="O725" s="106">
        <v>1000000</v>
      </c>
    </row>
    <row r="726" spans="1:15">
      <c r="A726" s="43" t="s">
        <v>31</v>
      </c>
      <c r="B726" s="16">
        <v>793</v>
      </c>
      <c r="C726" s="17" t="s">
        <v>26</v>
      </c>
      <c r="D726" s="17" t="s">
        <v>32</v>
      </c>
      <c r="E726" s="17"/>
      <c r="F726" s="17"/>
      <c r="G726" s="106">
        <f>G727+G777+G793+G770+G798</f>
        <v>13440486</v>
      </c>
      <c r="H726" s="144"/>
      <c r="I726" s="145"/>
      <c r="J726" s="145"/>
      <c r="K726" s="145"/>
      <c r="L726" s="145"/>
      <c r="M726" s="145"/>
      <c r="N726" s="145"/>
      <c r="O726" s="106">
        <f>O727+O777+O793+O770+O798</f>
        <v>13734486</v>
      </c>
    </row>
    <row r="727" spans="1:15" s="36" customFormat="1" ht="51" hidden="1">
      <c r="A727" s="18" t="s">
        <v>183</v>
      </c>
      <c r="B727" s="16">
        <v>793</v>
      </c>
      <c r="C727" s="17" t="s">
        <v>26</v>
      </c>
      <c r="D727" s="17" t="s">
        <v>32</v>
      </c>
      <c r="E727" s="16" t="s">
        <v>518</v>
      </c>
      <c r="F727" s="17"/>
      <c r="G727" s="106">
        <f>G742+G758+G750+G739+G728+G731+G765</f>
        <v>0</v>
      </c>
      <c r="H727" s="146"/>
      <c r="I727" s="147"/>
      <c r="J727" s="147"/>
      <c r="K727" s="147"/>
      <c r="L727" s="147"/>
      <c r="M727" s="147"/>
      <c r="N727" s="147"/>
      <c r="O727" s="106">
        <f>O742+O758+O750+O739+O728+O731+O765</f>
        <v>0</v>
      </c>
    </row>
    <row r="728" spans="1:15" s="36" customFormat="1" ht="27.75" hidden="1" customHeight="1">
      <c r="A728" s="18" t="s">
        <v>418</v>
      </c>
      <c r="B728" s="16">
        <v>793</v>
      </c>
      <c r="C728" s="17" t="s">
        <v>26</v>
      </c>
      <c r="D728" s="17" t="s">
        <v>32</v>
      </c>
      <c r="E728" s="17" t="s">
        <v>789</v>
      </c>
      <c r="F728" s="17"/>
      <c r="G728" s="106">
        <f>G729</f>
        <v>0</v>
      </c>
      <c r="H728" s="146"/>
      <c r="I728" s="147"/>
      <c r="J728" s="147"/>
      <c r="K728" s="147"/>
      <c r="L728" s="147"/>
      <c r="M728" s="147"/>
      <c r="N728" s="147"/>
      <c r="O728" s="106">
        <f>O729</f>
        <v>0</v>
      </c>
    </row>
    <row r="729" spans="1:15" s="36" customFormat="1" ht="28.5" hidden="1" customHeight="1">
      <c r="A729" s="18" t="s">
        <v>40</v>
      </c>
      <c r="B729" s="16">
        <v>793</v>
      </c>
      <c r="C729" s="17" t="s">
        <v>26</v>
      </c>
      <c r="D729" s="17" t="s">
        <v>32</v>
      </c>
      <c r="E729" s="17" t="s">
        <v>789</v>
      </c>
      <c r="F729" s="17" t="s">
        <v>41</v>
      </c>
      <c r="G729" s="106">
        <f>G730</f>
        <v>0</v>
      </c>
      <c r="H729" s="146"/>
      <c r="I729" s="147"/>
      <c r="J729" s="147"/>
      <c r="K729" s="147"/>
      <c r="L729" s="147"/>
      <c r="M729" s="147"/>
      <c r="N729" s="147"/>
      <c r="O729" s="106">
        <f>O730</f>
        <v>0</v>
      </c>
    </row>
    <row r="730" spans="1:15" s="36" customFormat="1" ht="31.5" hidden="1" customHeight="1">
      <c r="A730" s="18" t="s">
        <v>13</v>
      </c>
      <c r="B730" s="16">
        <v>793</v>
      </c>
      <c r="C730" s="17" t="s">
        <v>26</v>
      </c>
      <c r="D730" s="17" t="s">
        <v>32</v>
      </c>
      <c r="E730" s="17" t="s">
        <v>789</v>
      </c>
      <c r="F730" s="17" t="s">
        <v>12</v>
      </c>
      <c r="G730" s="106"/>
      <c r="H730" s="146"/>
      <c r="I730" s="147"/>
      <c r="J730" s="147"/>
      <c r="K730" s="147"/>
      <c r="L730" s="147"/>
      <c r="M730" s="147"/>
      <c r="N730" s="147"/>
      <c r="O730" s="106"/>
    </row>
    <row r="731" spans="1:15" ht="25.5" hidden="1">
      <c r="A731" s="18" t="s">
        <v>372</v>
      </c>
      <c r="B731" s="16">
        <v>793</v>
      </c>
      <c r="C731" s="17" t="s">
        <v>26</v>
      </c>
      <c r="D731" s="17" t="s">
        <v>32</v>
      </c>
      <c r="E731" s="17" t="s">
        <v>790</v>
      </c>
      <c r="F731" s="17"/>
      <c r="G731" s="106">
        <f>G735+G732+G737</f>
        <v>0</v>
      </c>
      <c r="H731" s="144"/>
      <c r="I731" s="145"/>
      <c r="J731" s="145"/>
      <c r="K731" s="145"/>
      <c r="L731" s="145"/>
      <c r="M731" s="145"/>
      <c r="N731" s="145"/>
      <c r="O731" s="106">
        <f>O735+O732+O737</f>
        <v>0</v>
      </c>
    </row>
    <row r="732" spans="1:15" s="52" customFormat="1" hidden="1">
      <c r="A732" s="18" t="s">
        <v>674</v>
      </c>
      <c r="B732" s="16">
        <v>793</v>
      </c>
      <c r="C732" s="17" t="s">
        <v>26</v>
      </c>
      <c r="D732" s="17" t="s">
        <v>32</v>
      </c>
      <c r="E732" s="17" t="s">
        <v>791</v>
      </c>
      <c r="F732" s="17" t="s">
        <v>51</v>
      </c>
      <c r="G732" s="106">
        <f>G733</f>
        <v>0</v>
      </c>
      <c r="H732" s="148"/>
      <c r="I732" s="149"/>
      <c r="J732" s="149"/>
      <c r="K732" s="149"/>
      <c r="L732" s="149"/>
      <c r="M732" s="149"/>
      <c r="N732" s="149"/>
      <c r="O732" s="106">
        <f>O733</f>
        <v>0</v>
      </c>
    </row>
    <row r="733" spans="1:15" s="52" customFormat="1" ht="25.5" hidden="1">
      <c r="A733" s="18" t="s">
        <v>52</v>
      </c>
      <c r="B733" s="16">
        <v>793</v>
      </c>
      <c r="C733" s="17" t="s">
        <v>26</v>
      </c>
      <c r="D733" s="17" t="s">
        <v>32</v>
      </c>
      <c r="E733" s="17" t="s">
        <v>791</v>
      </c>
      <c r="F733" s="17" t="s">
        <v>53</v>
      </c>
      <c r="G733" s="106">
        <v>0</v>
      </c>
      <c r="H733" s="148"/>
      <c r="I733" s="149"/>
      <c r="J733" s="149"/>
      <c r="K733" s="149"/>
      <c r="L733" s="149"/>
      <c r="M733" s="149"/>
      <c r="N733" s="149"/>
      <c r="O733" s="106">
        <v>0</v>
      </c>
    </row>
    <row r="734" spans="1:15" hidden="1">
      <c r="A734" s="18"/>
      <c r="B734" s="16"/>
      <c r="C734" s="17"/>
      <c r="D734" s="17"/>
      <c r="E734" s="17"/>
      <c r="F734" s="17"/>
      <c r="G734" s="106"/>
      <c r="H734" s="144"/>
      <c r="I734" s="145"/>
      <c r="J734" s="145"/>
      <c r="K734" s="145"/>
      <c r="L734" s="145"/>
      <c r="M734" s="145"/>
      <c r="N734" s="145"/>
      <c r="O734" s="106"/>
    </row>
    <row r="735" spans="1:15" ht="19.5" hidden="1" customHeight="1">
      <c r="A735" s="18" t="s">
        <v>363</v>
      </c>
      <c r="B735" s="16">
        <v>793</v>
      </c>
      <c r="C735" s="17" t="s">
        <v>26</v>
      </c>
      <c r="D735" s="17" t="s">
        <v>32</v>
      </c>
      <c r="E735" s="17" t="s">
        <v>519</v>
      </c>
      <c r="F735" s="17" t="s">
        <v>364</v>
      </c>
      <c r="G735" s="106">
        <f>G736</f>
        <v>0</v>
      </c>
      <c r="H735" s="144"/>
      <c r="I735" s="145"/>
      <c r="J735" s="145"/>
      <c r="K735" s="145"/>
      <c r="L735" s="145"/>
      <c r="M735" s="145"/>
      <c r="N735" s="145"/>
      <c r="O735" s="106">
        <f>O736</f>
        <v>0</v>
      </c>
    </row>
    <row r="736" spans="1:15" ht="40.5" hidden="1" customHeight="1">
      <c r="A736" s="18" t="s">
        <v>595</v>
      </c>
      <c r="B736" s="16">
        <v>793</v>
      </c>
      <c r="C736" s="17" t="s">
        <v>26</v>
      </c>
      <c r="D736" s="17" t="s">
        <v>32</v>
      </c>
      <c r="E736" s="17" t="s">
        <v>519</v>
      </c>
      <c r="F736" s="17" t="s">
        <v>382</v>
      </c>
      <c r="G736" s="106"/>
      <c r="H736" s="144"/>
      <c r="I736" s="145"/>
      <c r="J736" s="145"/>
      <c r="K736" s="145"/>
      <c r="L736" s="145"/>
      <c r="M736" s="145"/>
      <c r="N736" s="145"/>
      <c r="O736" s="106"/>
    </row>
    <row r="737" spans="1:15" ht="24" hidden="1" customHeight="1">
      <c r="A737" s="18" t="s">
        <v>101</v>
      </c>
      <c r="B737" s="16">
        <v>793</v>
      </c>
      <c r="C737" s="17" t="s">
        <v>26</v>
      </c>
      <c r="D737" s="17" t="s">
        <v>32</v>
      </c>
      <c r="E737" s="17" t="s">
        <v>790</v>
      </c>
      <c r="F737" s="17" t="s">
        <v>102</v>
      </c>
      <c r="G737" s="106">
        <f>G738</f>
        <v>0</v>
      </c>
      <c r="H737" s="144"/>
      <c r="I737" s="145"/>
      <c r="J737" s="145"/>
      <c r="K737" s="145"/>
      <c r="L737" s="145"/>
      <c r="M737" s="145"/>
      <c r="N737" s="145"/>
      <c r="O737" s="106">
        <f>O738</f>
        <v>0</v>
      </c>
    </row>
    <row r="738" spans="1:15" ht="25.5" hidden="1" customHeight="1">
      <c r="A738" s="18" t="s">
        <v>394</v>
      </c>
      <c r="B738" s="16">
        <v>793</v>
      </c>
      <c r="C738" s="17" t="s">
        <v>26</v>
      </c>
      <c r="D738" s="17" t="s">
        <v>32</v>
      </c>
      <c r="E738" s="17" t="s">
        <v>790</v>
      </c>
      <c r="F738" s="17" t="s">
        <v>395</v>
      </c>
      <c r="G738" s="106"/>
      <c r="H738" s="144"/>
      <c r="I738" s="145"/>
      <c r="J738" s="145"/>
      <c r="K738" s="145"/>
      <c r="L738" s="145"/>
      <c r="M738" s="145"/>
      <c r="N738" s="145"/>
      <c r="O738" s="106"/>
    </row>
    <row r="739" spans="1:15" s="36" customFormat="1" ht="27.75" hidden="1" customHeight="1">
      <c r="A739" s="18" t="s">
        <v>418</v>
      </c>
      <c r="B739" s="16">
        <v>793</v>
      </c>
      <c r="C739" s="17" t="s">
        <v>26</v>
      </c>
      <c r="D739" s="17" t="s">
        <v>32</v>
      </c>
      <c r="E739" s="17" t="s">
        <v>417</v>
      </c>
      <c r="F739" s="17"/>
      <c r="G739" s="106">
        <f>G740</f>
        <v>0</v>
      </c>
      <c r="H739" s="146"/>
      <c r="I739" s="147"/>
      <c r="J739" s="147"/>
      <c r="K739" s="147"/>
      <c r="L739" s="147"/>
      <c r="M739" s="147"/>
      <c r="N739" s="147"/>
      <c r="O739" s="106">
        <f>O740</f>
        <v>0</v>
      </c>
    </row>
    <row r="740" spans="1:15" s="36" customFormat="1" ht="28.5" hidden="1" customHeight="1">
      <c r="A740" s="18" t="s">
        <v>40</v>
      </c>
      <c r="B740" s="16">
        <v>793</v>
      </c>
      <c r="C740" s="17" t="s">
        <v>26</v>
      </c>
      <c r="D740" s="17" t="s">
        <v>32</v>
      </c>
      <c r="E740" s="17" t="s">
        <v>417</v>
      </c>
      <c r="F740" s="17" t="s">
        <v>41</v>
      </c>
      <c r="G740" s="106">
        <f>G741</f>
        <v>0</v>
      </c>
      <c r="H740" s="146"/>
      <c r="I740" s="147"/>
      <c r="J740" s="147"/>
      <c r="K740" s="147"/>
      <c r="L740" s="147"/>
      <c r="M740" s="147"/>
      <c r="N740" s="147"/>
      <c r="O740" s="106">
        <f>O741</f>
        <v>0</v>
      </c>
    </row>
    <row r="741" spans="1:15" s="36" customFormat="1" ht="31.5" hidden="1" customHeight="1">
      <c r="A741" s="18" t="s">
        <v>13</v>
      </c>
      <c r="B741" s="16">
        <v>793</v>
      </c>
      <c r="C741" s="17" t="s">
        <v>26</v>
      </c>
      <c r="D741" s="17" t="s">
        <v>32</v>
      </c>
      <c r="E741" s="17" t="s">
        <v>417</v>
      </c>
      <c r="F741" s="17" t="s">
        <v>12</v>
      </c>
      <c r="G741" s="106"/>
      <c r="H741" s="146"/>
      <c r="I741" s="147"/>
      <c r="J741" s="147"/>
      <c r="K741" s="147"/>
      <c r="L741" s="147"/>
      <c r="M741" s="147"/>
      <c r="N741" s="147"/>
      <c r="O741" s="106"/>
    </row>
    <row r="742" spans="1:15" ht="25.5" hidden="1">
      <c r="A742" s="18" t="s">
        <v>372</v>
      </c>
      <c r="B742" s="16">
        <v>793</v>
      </c>
      <c r="C742" s="17" t="s">
        <v>26</v>
      </c>
      <c r="D742" s="17" t="s">
        <v>32</v>
      </c>
      <c r="E742" s="17" t="s">
        <v>519</v>
      </c>
      <c r="F742" s="17"/>
      <c r="G742" s="106">
        <f>G746+G743+G748</f>
        <v>0</v>
      </c>
      <c r="H742" s="144"/>
      <c r="I742" s="145"/>
      <c r="J742" s="145"/>
      <c r="K742" s="145"/>
      <c r="L742" s="145"/>
      <c r="M742" s="145"/>
      <c r="N742" s="145"/>
      <c r="O742" s="106">
        <f>O746+O743+O748</f>
        <v>0</v>
      </c>
    </row>
    <row r="743" spans="1:15" s="52" customFormat="1" hidden="1">
      <c r="A743" s="18" t="s">
        <v>674</v>
      </c>
      <c r="B743" s="16">
        <v>793</v>
      </c>
      <c r="C743" s="17" t="s">
        <v>26</v>
      </c>
      <c r="D743" s="17" t="s">
        <v>32</v>
      </c>
      <c r="E743" s="17" t="s">
        <v>519</v>
      </c>
      <c r="F743" s="17" t="s">
        <v>51</v>
      </c>
      <c r="G743" s="106">
        <f>G744</f>
        <v>0</v>
      </c>
      <c r="H743" s="148"/>
      <c r="I743" s="149"/>
      <c r="J743" s="149"/>
      <c r="K743" s="149"/>
      <c r="L743" s="149"/>
      <c r="M743" s="149"/>
      <c r="N743" s="149"/>
      <c r="O743" s="106">
        <f>O744</f>
        <v>0</v>
      </c>
    </row>
    <row r="744" spans="1:15" s="52" customFormat="1" ht="25.5" hidden="1">
      <c r="A744" s="18" t="s">
        <v>52</v>
      </c>
      <c r="B744" s="16">
        <v>793</v>
      </c>
      <c r="C744" s="17" t="s">
        <v>26</v>
      </c>
      <c r="D744" s="17" t="s">
        <v>32</v>
      </c>
      <c r="E744" s="17" t="s">
        <v>519</v>
      </c>
      <c r="F744" s="17" t="s">
        <v>53</v>
      </c>
      <c r="G744" s="106">
        <v>0</v>
      </c>
      <c r="H744" s="148"/>
      <c r="I744" s="149"/>
      <c r="J744" s="149"/>
      <c r="K744" s="149"/>
      <c r="L744" s="149"/>
      <c r="M744" s="149"/>
      <c r="N744" s="149"/>
      <c r="O744" s="106">
        <v>0</v>
      </c>
    </row>
    <row r="745" spans="1:15" hidden="1">
      <c r="A745" s="18"/>
      <c r="B745" s="16"/>
      <c r="C745" s="17"/>
      <c r="D745" s="17"/>
      <c r="E745" s="17" t="s">
        <v>519</v>
      </c>
      <c r="F745" s="17"/>
      <c r="G745" s="106"/>
      <c r="H745" s="144"/>
      <c r="I745" s="145"/>
      <c r="J745" s="145"/>
      <c r="K745" s="145"/>
      <c r="L745" s="145"/>
      <c r="M745" s="145"/>
      <c r="N745" s="145"/>
      <c r="O745" s="106"/>
    </row>
    <row r="746" spans="1:15" ht="19.5" hidden="1" customHeight="1">
      <c r="A746" s="18" t="s">
        <v>363</v>
      </c>
      <c r="B746" s="16">
        <v>793</v>
      </c>
      <c r="C746" s="17" t="s">
        <v>26</v>
      </c>
      <c r="D746" s="17" t="s">
        <v>32</v>
      </c>
      <c r="E746" s="17" t="s">
        <v>519</v>
      </c>
      <c r="F746" s="17" t="s">
        <v>364</v>
      </c>
      <c r="G746" s="106">
        <f>G747</f>
        <v>0</v>
      </c>
      <c r="H746" s="144"/>
      <c r="I746" s="145"/>
      <c r="J746" s="145"/>
      <c r="K746" s="145"/>
      <c r="L746" s="145"/>
      <c r="M746" s="145"/>
      <c r="N746" s="145"/>
      <c r="O746" s="106">
        <f>O747</f>
        <v>0</v>
      </c>
    </row>
    <row r="747" spans="1:15" ht="40.5" hidden="1" customHeight="1">
      <c r="A747" s="18" t="s">
        <v>595</v>
      </c>
      <c r="B747" s="16">
        <v>793</v>
      </c>
      <c r="C747" s="17" t="s">
        <v>26</v>
      </c>
      <c r="D747" s="17" t="s">
        <v>32</v>
      </c>
      <c r="E747" s="17" t="s">
        <v>519</v>
      </c>
      <c r="F747" s="17" t="s">
        <v>382</v>
      </c>
      <c r="G747" s="106"/>
      <c r="H747" s="144"/>
      <c r="I747" s="145"/>
      <c r="J747" s="145"/>
      <c r="K747" s="145"/>
      <c r="L747" s="145"/>
      <c r="M747" s="145"/>
      <c r="N747" s="145"/>
      <c r="O747" s="106"/>
    </row>
    <row r="748" spans="1:15" ht="24" hidden="1" customHeight="1">
      <c r="A748" s="18" t="s">
        <v>101</v>
      </c>
      <c r="B748" s="16">
        <v>793</v>
      </c>
      <c r="C748" s="17" t="s">
        <v>26</v>
      </c>
      <c r="D748" s="17" t="s">
        <v>32</v>
      </c>
      <c r="E748" s="17" t="s">
        <v>519</v>
      </c>
      <c r="F748" s="17" t="s">
        <v>102</v>
      </c>
      <c r="G748" s="106">
        <f>G749</f>
        <v>0</v>
      </c>
      <c r="H748" s="144"/>
      <c r="I748" s="145"/>
      <c r="J748" s="145"/>
      <c r="K748" s="145"/>
      <c r="L748" s="145"/>
      <c r="M748" s="145"/>
      <c r="N748" s="145"/>
      <c r="O748" s="106">
        <f>O749</f>
        <v>0</v>
      </c>
    </row>
    <row r="749" spans="1:15" ht="25.5" hidden="1" customHeight="1">
      <c r="A749" s="18" t="s">
        <v>394</v>
      </c>
      <c r="B749" s="16">
        <v>793</v>
      </c>
      <c r="C749" s="17" t="s">
        <v>26</v>
      </c>
      <c r="D749" s="17" t="s">
        <v>32</v>
      </c>
      <c r="E749" s="17" t="s">
        <v>519</v>
      </c>
      <c r="F749" s="17" t="s">
        <v>395</v>
      </c>
      <c r="G749" s="106"/>
      <c r="H749" s="144"/>
      <c r="I749" s="145"/>
      <c r="J749" s="145"/>
      <c r="K749" s="145"/>
      <c r="L749" s="145"/>
      <c r="M749" s="145"/>
      <c r="N749" s="145"/>
      <c r="O749" s="106"/>
    </row>
    <row r="750" spans="1:15" s="36" customFormat="1" ht="27.75" hidden="1" customHeight="1">
      <c r="A750" s="18" t="s">
        <v>244</v>
      </c>
      <c r="B750" s="16">
        <v>793</v>
      </c>
      <c r="C750" s="17" t="s">
        <v>26</v>
      </c>
      <c r="D750" s="17" t="s">
        <v>32</v>
      </c>
      <c r="E750" s="17" t="s">
        <v>520</v>
      </c>
      <c r="F750" s="17"/>
      <c r="G750" s="106">
        <f>G755+G751</f>
        <v>0</v>
      </c>
      <c r="H750" s="146"/>
      <c r="I750" s="147"/>
      <c r="J750" s="147"/>
      <c r="K750" s="147"/>
      <c r="L750" s="147"/>
      <c r="M750" s="147"/>
      <c r="N750" s="147"/>
      <c r="O750" s="106">
        <f>O755+O751</f>
        <v>0</v>
      </c>
    </row>
    <row r="751" spans="1:15" s="52" customFormat="1" hidden="1">
      <c r="A751" s="18" t="s">
        <v>674</v>
      </c>
      <c r="B751" s="16">
        <v>793</v>
      </c>
      <c r="C751" s="17" t="s">
        <v>26</v>
      </c>
      <c r="D751" s="17" t="s">
        <v>32</v>
      </c>
      <c r="E751" s="17" t="s">
        <v>520</v>
      </c>
      <c r="F751" s="17" t="s">
        <v>51</v>
      </c>
      <c r="G751" s="106">
        <f>G752</f>
        <v>0</v>
      </c>
      <c r="H751" s="148"/>
      <c r="I751" s="149"/>
      <c r="J751" s="149"/>
      <c r="K751" s="149"/>
      <c r="L751" s="149"/>
      <c r="M751" s="149"/>
      <c r="N751" s="149"/>
      <c r="O751" s="106">
        <f>O752</f>
        <v>0</v>
      </c>
    </row>
    <row r="752" spans="1:15" s="52" customFormat="1" ht="25.5" hidden="1">
      <c r="A752" s="18" t="s">
        <v>52</v>
      </c>
      <c r="B752" s="16">
        <v>793</v>
      </c>
      <c r="C752" s="17" t="s">
        <v>26</v>
      </c>
      <c r="D752" s="17" t="s">
        <v>32</v>
      </c>
      <c r="E752" s="17" t="s">
        <v>520</v>
      </c>
      <c r="F752" s="17" t="s">
        <v>53</v>
      </c>
      <c r="G752" s="106"/>
      <c r="H752" s="148"/>
      <c r="I752" s="149"/>
      <c r="J752" s="149"/>
      <c r="K752" s="149"/>
      <c r="L752" s="149"/>
      <c r="M752" s="149"/>
      <c r="N752" s="149"/>
      <c r="O752" s="106"/>
    </row>
    <row r="753" spans="1:15" s="36" customFormat="1" ht="27.75" hidden="1" customHeight="1">
      <c r="A753" s="18"/>
      <c r="B753" s="16"/>
      <c r="C753" s="17"/>
      <c r="D753" s="17"/>
      <c r="E753" s="17"/>
      <c r="F753" s="17"/>
      <c r="G753" s="106"/>
      <c r="H753" s="146"/>
      <c r="I753" s="147"/>
      <c r="J753" s="147"/>
      <c r="K753" s="147"/>
      <c r="L753" s="147"/>
      <c r="M753" s="147"/>
      <c r="N753" s="147"/>
      <c r="O753" s="106"/>
    </row>
    <row r="754" spans="1:15" s="36" customFormat="1" ht="27.75" hidden="1" customHeight="1">
      <c r="A754" s="18"/>
      <c r="B754" s="16"/>
      <c r="C754" s="17"/>
      <c r="D754" s="17"/>
      <c r="E754" s="17"/>
      <c r="F754" s="17"/>
      <c r="G754" s="106"/>
      <c r="H754" s="146"/>
      <c r="I754" s="147"/>
      <c r="J754" s="147"/>
      <c r="K754" s="147"/>
      <c r="L754" s="147"/>
      <c r="M754" s="147"/>
      <c r="N754" s="147"/>
      <c r="O754" s="106"/>
    </row>
    <row r="755" spans="1:15" s="36" customFormat="1" ht="28.5" hidden="1" customHeight="1">
      <c r="A755" s="18" t="s">
        <v>40</v>
      </c>
      <c r="B755" s="16">
        <v>793</v>
      </c>
      <c r="C755" s="17" t="s">
        <v>26</v>
      </c>
      <c r="D755" s="17" t="s">
        <v>32</v>
      </c>
      <c r="E755" s="17" t="s">
        <v>520</v>
      </c>
      <c r="F755" s="17" t="s">
        <v>41</v>
      </c>
      <c r="G755" s="106">
        <f>G756</f>
        <v>0</v>
      </c>
      <c r="H755" s="146"/>
      <c r="I755" s="147"/>
      <c r="J755" s="147"/>
      <c r="K755" s="147"/>
      <c r="L755" s="147"/>
      <c r="M755" s="147"/>
      <c r="N755" s="147"/>
      <c r="O755" s="106">
        <f>O756</f>
        <v>0</v>
      </c>
    </row>
    <row r="756" spans="1:15" s="36" customFormat="1" ht="31.5" hidden="1" customHeight="1">
      <c r="A756" s="18" t="s">
        <v>13</v>
      </c>
      <c r="B756" s="16">
        <v>793</v>
      </c>
      <c r="C756" s="17" t="s">
        <v>26</v>
      </c>
      <c r="D756" s="17" t="s">
        <v>32</v>
      </c>
      <c r="E756" s="17" t="s">
        <v>520</v>
      </c>
      <c r="F756" s="17" t="s">
        <v>12</v>
      </c>
      <c r="G756" s="106"/>
      <c r="H756" s="146"/>
      <c r="I756" s="147"/>
      <c r="J756" s="147"/>
      <c r="K756" s="147"/>
      <c r="L756" s="147"/>
      <c r="M756" s="147"/>
      <c r="N756" s="147"/>
      <c r="O756" s="106"/>
    </row>
    <row r="757" spans="1:15" s="36" customFormat="1" ht="31.5" hidden="1" customHeight="1">
      <c r="A757" s="18"/>
      <c r="B757" s="16"/>
      <c r="C757" s="17"/>
      <c r="D757" s="17"/>
      <c r="E757" s="17"/>
      <c r="F757" s="17"/>
      <c r="G757" s="106"/>
      <c r="H757" s="146"/>
      <c r="I757" s="147"/>
      <c r="J757" s="147"/>
      <c r="K757" s="147"/>
      <c r="L757" s="147"/>
      <c r="M757" s="147"/>
      <c r="N757" s="147"/>
      <c r="O757" s="106"/>
    </row>
    <row r="758" spans="1:15" ht="25.5" hidden="1">
      <c r="A758" s="18" t="s">
        <v>373</v>
      </c>
      <c r="B758" s="16">
        <v>793</v>
      </c>
      <c r="C758" s="17" t="s">
        <v>26</v>
      </c>
      <c r="D758" s="17" t="s">
        <v>32</v>
      </c>
      <c r="E758" s="17" t="s">
        <v>521</v>
      </c>
      <c r="F758" s="17"/>
      <c r="G758" s="106">
        <f>G761+G760+G763</f>
        <v>0</v>
      </c>
      <c r="H758" s="144"/>
      <c r="I758" s="145"/>
      <c r="J758" s="145"/>
      <c r="K758" s="145"/>
      <c r="L758" s="145"/>
      <c r="M758" s="145"/>
      <c r="N758" s="145"/>
      <c r="O758" s="106">
        <f>O761+O760+O763</f>
        <v>0</v>
      </c>
    </row>
    <row r="759" spans="1:15" s="52" customFormat="1" hidden="1">
      <c r="A759" s="18" t="s">
        <v>674</v>
      </c>
      <c r="B759" s="16">
        <v>793</v>
      </c>
      <c r="C759" s="17" t="s">
        <v>26</v>
      </c>
      <c r="D759" s="17" t="s">
        <v>32</v>
      </c>
      <c r="E759" s="17" t="s">
        <v>521</v>
      </c>
      <c r="F759" s="17" t="s">
        <v>51</v>
      </c>
      <c r="G759" s="106">
        <f>G760</f>
        <v>0</v>
      </c>
      <c r="H759" s="148"/>
      <c r="I759" s="149"/>
      <c r="J759" s="149"/>
      <c r="K759" s="149"/>
      <c r="L759" s="149"/>
      <c r="M759" s="149"/>
      <c r="N759" s="149"/>
      <c r="O759" s="106">
        <f>O760</f>
        <v>0</v>
      </c>
    </row>
    <row r="760" spans="1:15" s="52" customFormat="1" ht="25.5" hidden="1">
      <c r="A760" s="18" t="s">
        <v>52</v>
      </c>
      <c r="B760" s="16">
        <v>793</v>
      </c>
      <c r="C760" s="17" t="s">
        <v>26</v>
      </c>
      <c r="D760" s="17" t="s">
        <v>32</v>
      </c>
      <c r="E760" s="17" t="s">
        <v>521</v>
      </c>
      <c r="F760" s="17" t="s">
        <v>53</v>
      </c>
      <c r="G760" s="106"/>
      <c r="H760" s="148"/>
      <c r="I760" s="149"/>
      <c r="J760" s="149"/>
      <c r="K760" s="149"/>
      <c r="L760" s="149"/>
      <c r="M760" s="149"/>
      <c r="N760" s="149"/>
      <c r="O760" s="106"/>
    </row>
    <row r="761" spans="1:15" ht="20.25" hidden="1" customHeight="1">
      <c r="A761" s="18" t="s">
        <v>363</v>
      </c>
      <c r="B761" s="16">
        <v>793</v>
      </c>
      <c r="C761" s="17" t="s">
        <v>26</v>
      </c>
      <c r="D761" s="17" t="s">
        <v>32</v>
      </c>
      <c r="E761" s="17" t="s">
        <v>521</v>
      </c>
      <c r="F761" s="17" t="s">
        <v>364</v>
      </c>
      <c r="G761" s="106">
        <f>G762</f>
        <v>0</v>
      </c>
      <c r="H761" s="144"/>
      <c r="I761" s="145"/>
      <c r="J761" s="145"/>
      <c r="K761" s="145"/>
      <c r="L761" s="145"/>
      <c r="M761" s="145"/>
      <c r="N761" s="145"/>
      <c r="O761" s="106">
        <f>O762</f>
        <v>0</v>
      </c>
    </row>
    <row r="762" spans="1:15" ht="35.25" hidden="1" customHeight="1">
      <c r="A762" s="18" t="s">
        <v>596</v>
      </c>
      <c r="B762" s="16">
        <v>793</v>
      </c>
      <c r="C762" s="17" t="s">
        <v>26</v>
      </c>
      <c r="D762" s="17" t="s">
        <v>32</v>
      </c>
      <c r="E762" s="17" t="s">
        <v>521</v>
      </c>
      <c r="F762" s="17" t="s">
        <v>382</v>
      </c>
      <c r="G762" s="106"/>
      <c r="H762" s="144"/>
      <c r="I762" s="145"/>
      <c r="J762" s="145"/>
      <c r="K762" s="145"/>
      <c r="L762" s="145"/>
      <c r="M762" s="145"/>
      <c r="N762" s="145"/>
      <c r="O762" s="106"/>
    </row>
    <row r="763" spans="1:15" ht="24" hidden="1" customHeight="1">
      <c r="A763" s="18" t="s">
        <v>363</v>
      </c>
      <c r="B763" s="16">
        <v>793</v>
      </c>
      <c r="C763" s="17" t="s">
        <v>26</v>
      </c>
      <c r="D763" s="17" t="s">
        <v>32</v>
      </c>
      <c r="E763" s="17" t="s">
        <v>521</v>
      </c>
      <c r="F763" s="17" t="s">
        <v>364</v>
      </c>
      <c r="G763" s="106">
        <f>G764</f>
        <v>0</v>
      </c>
      <c r="H763" s="144"/>
      <c r="I763" s="145"/>
      <c r="J763" s="145"/>
      <c r="K763" s="145"/>
      <c r="L763" s="145"/>
      <c r="M763" s="145"/>
      <c r="N763" s="145"/>
      <c r="O763" s="106">
        <f>O764</f>
        <v>0</v>
      </c>
    </row>
    <row r="764" spans="1:15" ht="25.5" hidden="1" customHeight="1">
      <c r="A764" s="18" t="s">
        <v>381</v>
      </c>
      <c r="B764" s="16">
        <v>793</v>
      </c>
      <c r="C764" s="17" t="s">
        <v>26</v>
      </c>
      <c r="D764" s="17" t="s">
        <v>32</v>
      </c>
      <c r="E764" s="17" t="s">
        <v>521</v>
      </c>
      <c r="F764" s="17" t="s">
        <v>382</v>
      </c>
      <c r="G764" s="106"/>
      <c r="H764" s="144"/>
      <c r="I764" s="145"/>
      <c r="J764" s="145"/>
      <c r="K764" s="145"/>
      <c r="L764" s="145"/>
      <c r="M764" s="145"/>
      <c r="N764" s="145"/>
      <c r="O764" s="106"/>
    </row>
    <row r="765" spans="1:15" ht="25.5" hidden="1" customHeight="1">
      <c r="A765" s="18" t="s">
        <v>244</v>
      </c>
      <c r="B765" s="16">
        <v>793</v>
      </c>
      <c r="C765" s="17" t="s">
        <v>26</v>
      </c>
      <c r="D765" s="17" t="s">
        <v>32</v>
      </c>
      <c r="E765" s="17" t="s">
        <v>520</v>
      </c>
      <c r="F765" s="17"/>
      <c r="G765" s="106">
        <f>G766+G768</f>
        <v>0</v>
      </c>
      <c r="H765" s="144"/>
      <c r="I765" s="145"/>
      <c r="J765" s="145"/>
      <c r="K765" s="145"/>
      <c r="L765" s="145"/>
      <c r="M765" s="145"/>
      <c r="N765" s="145"/>
      <c r="O765" s="106">
        <f>O766+O768</f>
        <v>0</v>
      </c>
    </row>
    <row r="766" spans="1:15" ht="25.5" hidden="1" customHeight="1">
      <c r="A766" s="18" t="s">
        <v>674</v>
      </c>
      <c r="B766" s="16">
        <v>793</v>
      </c>
      <c r="C766" s="17" t="s">
        <v>26</v>
      </c>
      <c r="D766" s="17" t="s">
        <v>32</v>
      </c>
      <c r="E766" s="17" t="s">
        <v>520</v>
      </c>
      <c r="F766" s="17" t="s">
        <v>51</v>
      </c>
      <c r="G766" s="106">
        <f>G767</f>
        <v>0</v>
      </c>
      <c r="H766" s="144"/>
      <c r="I766" s="145"/>
      <c r="J766" s="145"/>
      <c r="K766" s="145"/>
      <c r="L766" s="145"/>
      <c r="M766" s="145"/>
      <c r="N766" s="145"/>
      <c r="O766" s="106">
        <f>O767</f>
        <v>0</v>
      </c>
    </row>
    <row r="767" spans="1:15" ht="25.5" hidden="1" customHeight="1">
      <c r="A767" s="18" t="s">
        <v>52</v>
      </c>
      <c r="B767" s="16">
        <v>793</v>
      </c>
      <c r="C767" s="17" t="s">
        <v>26</v>
      </c>
      <c r="D767" s="17" t="s">
        <v>32</v>
      </c>
      <c r="E767" s="17" t="s">
        <v>520</v>
      </c>
      <c r="F767" s="17" t="s">
        <v>53</v>
      </c>
      <c r="G767" s="106"/>
      <c r="H767" s="144"/>
      <c r="I767" s="145"/>
      <c r="J767" s="145"/>
      <c r="K767" s="145"/>
      <c r="L767" s="145"/>
      <c r="M767" s="145"/>
      <c r="N767" s="145"/>
      <c r="O767" s="106"/>
    </row>
    <row r="768" spans="1:15" ht="25.5" hidden="1" customHeight="1">
      <c r="A768" s="18" t="s">
        <v>101</v>
      </c>
      <c r="B768" s="16">
        <v>793</v>
      </c>
      <c r="C768" s="17" t="s">
        <v>26</v>
      </c>
      <c r="D768" s="17" t="s">
        <v>32</v>
      </c>
      <c r="E768" s="17" t="s">
        <v>520</v>
      </c>
      <c r="F768" s="17" t="s">
        <v>102</v>
      </c>
      <c r="G768" s="106">
        <f>G769</f>
        <v>0</v>
      </c>
      <c r="H768" s="144"/>
      <c r="I768" s="145"/>
      <c r="J768" s="145"/>
      <c r="K768" s="145"/>
      <c r="L768" s="145"/>
      <c r="M768" s="145"/>
      <c r="N768" s="145"/>
      <c r="O768" s="106">
        <f>O769</f>
        <v>0</v>
      </c>
    </row>
    <row r="769" spans="1:15" ht="25.5" hidden="1" customHeight="1">
      <c r="A769" s="18" t="s">
        <v>343</v>
      </c>
      <c r="B769" s="16">
        <v>793</v>
      </c>
      <c r="C769" s="17" t="s">
        <v>26</v>
      </c>
      <c r="D769" s="17" t="s">
        <v>32</v>
      </c>
      <c r="E769" s="17" t="s">
        <v>520</v>
      </c>
      <c r="F769" s="17" t="s">
        <v>105</v>
      </c>
      <c r="G769" s="106"/>
      <c r="H769" s="144"/>
      <c r="I769" s="145"/>
      <c r="J769" s="145"/>
      <c r="K769" s="145"/>
      <c r="L769" s="145"/>
      <c r="M769" s="145"/>
      <c r="N769" s="145"/>
      <c r="O769" s="106"/>
    </row>
    <row r="770" spans="1:15" ht="38.25" hidden="1">
      <c r="A770" s="43" t="s">
        <v>160</v>
      </c>
      <c r="B770" s="16">
        <v>793</v>
      </c>
      <c r="C770" s="17" t="s">
        <v>26</v>
      </c>
      <c r="D770" s="17" t="s">
        <v>32</v>
      </c>
      <c r="E770" s="17" t="s">
        <v>522</v>
      </c>
      <c r="F770" s="17"/>
      <c r="G770" s="106">
        <f>G771+G774</f>
        <v>0</v>
      </c>
      <c r="H770" s="144"/>
      <c r="I770" s="145"/>
      <c r="J770" s="145"/>
      <c r="K770" s="145"/>
      <c r="L770" s="145"/>
      <c r="M770" s="145"/>
      <c r="N770" s="145"/>
      <c r="O770" s="106">
        <f>O771+O774</f>
        <v>0</v>
      </c>
    </row>
    <row r="771" spans="1:15" ht="25.5" hidden="1">
      <c r="A771" s="43" t="s">
        <v>391</v>
      </c>
      <c r="B771" s="16">
        <v>793</v>
      </c>
      <c r="C771" s="17" t="s">
        <v>26</v>
      </c>
      <c r="D771" s="17" t="s">
        <v>32</v>
      </c>
      <c r="E771" s="17" t="s">
        <v>523</v>
      </c>
      <c r="F771" s="17"/>
      <c r="G771" s="106">
        <f>G772</f>
        <v>0</v>
      </c>
      <c r="H771" s="144"/>
      <c r="I771" s="145"/>
      <c r="J771" s="145"/>
      <c r="K771" s="145"/>
      <c r="L771" s="145"/>
      <c r="M771" s="145"/>
      <c r="N771" s="145"/>
      <c r="O771" s="106">
        <f>O772</f>
        <v>0</v>
      </c>
    </row>
    <row r="772" spans="1:15" hidden="1">
      <c r="A772" s="18" t="s">
        <v>674</v>
      </c>
      <c r="B772" s="16">
        <v>793</v>
      </c>
      <c r="C772" s="17" t="s">
        <v>26</v>
      </c>
      <c r="D772" s="17" t="s">
        <v>32</v>
      </c>
      <c r="E772" s="17" t="s">
        <v>523</v>
      </c>
      <c r="F772" s="17" t="s">
        <v>51</v>
      </c>
      <c r="G772" s="106">
        <f>G773</f>
        <v>0</v>
      </c>
      <c r="H772" s="144"/>
      <c r="I772" s="145"/>
      <c r="J772" s="145"/>
      <c r="K772" s="145"/>
      <c r="L772" s="145"/>
      <c r="M772" s="145"/>
      <c r="N772" s="145"/>
      <c r="O772" s="106">
        <f>O773</f>
        <v>0</v>
      </c>
    </row>
    <row r="773" spans="1:15" ht="30.75" hidden="1" customHeight="1">
      <c r="A773" s="18" t="s">
        <v>52</v>
      </c>
      <c r="B773" s="16">
        <v>793</v>
      </c>
      <c r="C773" s="17" t="s">
        <v>26</v>
      </c>
      <c r="D773" s="17" t="s">
        <v>32</v>
      </c>
      <c r="E773" s="17" t="s">
        <v>523</v>
      </c>
      <c r="F773" s="17" t="s">
        <v>53</v>
      </c>
      <c r="G773" s="106"/>
      <c r="H773" s="144"/>
      <c r="I773" s="145"/>
      <c r="J773" s="145"/>
      <c r="K773" s="145"/>
      <c r="L773" s="145"/>
      <c r="M773" s="145"/>
      <c r="N773" s="145"/>
      <c r="O773" s="106"/>
    </row>
    <row r="774" spans="1:15" ht="45" hidden="1" customHeight="1">
      <c r="A774" s="43" t="s">
        <v>30</v>
      </c>
      <c r="B774" s="16">
        <v>793</v>
      </c>
      <c r="C774" s="17" t="s">
        <v>26</v>
      </c>
      <c r="D774" s="17" t="s">
        <v>32</v>
      </c>
      <c r="E774" s="17" t="s">
        <v>29</v>
      </c>
      <c r="F774" s="17"/>
      <c r="G774" s="106">
        <f>G775</f>
        <v>0</v>
      </c>
      <c r="H774" s="144"/>
      <c r="I774" s="145"/>
      <c r="J774" s="145"/>
      <c r="K774" s="145"/>
      <c r="L774" s="145"/>
      <c r="M774" s="145"/>
      <c r="N774" s="145"/>
      <c r="O774" s="106">
        <f>O775</f>
        <v>0</v>
      </c>
    </row>
    <row r="775" spans="1:15" hidden="1">
      <c r="A775" s="18" t="s">
        <v>674</v>
      </c>
      <c r="B775" s="16">
        <v>793</v>
      </c>
      <c r="C775" s="17" t="s">
        <v>26</v>
      </c>
      <c r="D775" s="17" t="s">
        <v>32</v>
      </c>
      <c r="E775" s="17" t="s">
        <v>29</v>
      </c>
      <c r="F775" s="17" t="s">
        <v>51</v>
      </c>
      <c r="G775" s="106">
        <f>G776</f>
        <v>0</v>
      </c>
      <c r="H775" s="144"/>
      <c r="I775" s="145"/>
      <c r="J775" s="145"/>
      <c r="K775" s="145"/>
      <c r="L775" s="145"/>
      <c r="M775" s="145"/>
      <c r="N775" s="145"/>
      <c r="O775" s="106">
        <f>O776</f>
        <v>0</v>
      </c>
    </row>
    <row r="776" spans="1:15" ht="30.75" hidden="1" customHeight="1">
      <c r="A776" s="18" t="s">
        <v>52</v>
      </c>
      <c r="B776" s="16">
        <v>793</v>
      </c>
      <c r="C776" s="17" t="s">
        <v>26</v>
      </c>
      <c r="D776" s="17" t="s">
        <v>32</v>
      </c>
      <c r="E776" s="17" t="s">
        <v>29</v>
      </c>
      <c r="F776" s="17" t="s">
        <v>53</v>
      </c>
      <c r="G776" s="106"/>
      <c r="H776" s="144"/>
      <c r="I776" s="145"/>
      <c r="J776" s="145"/>
      <c r="K776" s="145"/>
      <c r="L776" s="145"/>
      <c r="M776" s="145"/>
      <c r="N776" s="145"/>
      <c r="O776" s="106"/>
    </row>
    <row r="777" spans="1:15" ht="25.5" customHeight="1">
      <c r="A777" s="18" t="s">
        <v>697</v>
      </c>
      <c r="B777" s="16">
        <v>793</v>
      </c>
      <c r="C777" s="17" t="s">
        <v>26</v>
      </c>
      <c r="D777" s="17" t="s">
        <v>32</v>
      </c>
      <c r="E777" s="17" t="s">
        <v>524</v>
      </c>
      <c r="F777" s="17"/>
      <c r="G777" s="106">
        <f>G784+G781+G778</f>
        <v>13440486</v>
      </c>
      <c r="H777" s="144"/>
      <c r="I777" s="145"/>
      <c r="J777" s="145"/>
      <c r="K777" s="145"/>
      <c r="L777" s="145"/>
      <c r="M777" s="145"/>
      <c r="N777" s="145"/>
      <c r="O777" s="106">
        <f>O784+O781+O778</f>
        <v>13734486</v>
      </c>
    </row>
    <row r="778" spans="1:15" ht="25.5" hidden="1">
      <c r="A778" s="18" t="s">
        <v>277</v>
      </c>
      <c r="B778" s="16">
        <v>793</v>
      </c>
      <c r="C778" s="17" t="s">
        <v>26</v>
      </c>
      <c r="D778" s="17" t="s">
        <v>32</v>
      </c>
      <c r="E778" s="17" t="s">
        <v>276</v>
      </c>
      <c r="F778" s="17"/>
      <c r="G778" s="106">
        <f>G779</f>
        <v>0</v>
      </c>
      <c r="H778" s="144"/>
      <c r="I778" s="145"/>
      <c r="J778" s="145"/>
      <c r="K778" s="145"/>
      <c r="L778" s="145"/>
      <c r="M778" s="145"/>
      <c r="N778" s="145"/>
      <c r="O778" s="106">
        <f>O779</f>
        <v>0</v>
      </c>
    </row>
    <row r="779" spans="1:15" ht="51" hidden="1">
      <c r="A779" s="18" t="s">
        <v>668</v>
      </c>
      <c r="B779" s="16">
        <v>793</v>
      </c>
      <c r="C779" s="17" t="s">
        <v>26</v>
      </c>
      <c r="D779" s="17" t="s">
        <v>32</v>
      </c>
      <c r="E779" s="17" t="s">
        <v>278</v>
      </c>
      <c r="F779" s="17" t="s">
        <v>96</v>
      </c>
      <c r="G779" s="106">
        <f>G780</f>
        <v>0</v>
      </c>
      <c r="H779" s="144"/>
      <c r="I779" s="145"/>
      <c r="J779" s="145"/>
      <c r="K779" s="145"/>
      <c r="L779" s="145"/>
      <c r="M779" s="145"/>
      <c r="N779" s="145"/>
      <c r="O779" s="106">
        <f>O780</f>
        <v>0</v>
      </c>
    </row>
    <row r="780" spans="1:15" hidden="1">
      <c r="A780" s="18" t="s">
        <v>680</v>
      </c>
      <c r="B780" s="16">
        <v>793</v>
      </c>
      <c r="C780" s="17" t="s">
        <v>26</v>
      </c>
      <c r="D780" s="17" t="s">
        <v>32</v>
      </c>
      <c r="E780" s="17" t="s">
        <v>278</v>
      </c>
      <c r="F780" s="17" t="s">
        <v>679</v>
      </c>
      <c r="G780" s="106"/>
      <c r="H780" s="144"/>
      <c r="I780" s="145"/>
      <c r="J780" s="145"/>
      <c r="K780" s="145"/>
      <c r="L780" s="145"/>
      <c r="M780" s="145"/>
      <c r="N780" s="145"/>
      <c r="O780" s="106"/>
    </row>
    <row r="781" spans="1:15" ht="25.5" hidden="1">
      <c r="A781" s="18" t="s">
        <v>405</v>
      </c>
      <c r="B781" s="16">
        <v>793</v>
      </c>
      <c r="C781" s="17" t="s">
        <v>26</v>
      </c>
      <c r="D781" s="17" t="s">
        <v>32</v>
      </c>
      <c r="E781" s="17" t="s">
        <v>272</v>
      </c>
      <c r="F781" s="17"/>
      <c r="G781" s="106">
        <f>G782</f>
        <v>0</v>
      </c>
      <c r="H781" s="144"/>
      <c r="I781" s="145"/>
      <c r="J781" s="145"/>
      <c r="K781" s="145"/>
      <c r="L781" s="145"/>
      <c r="M781" s="145"/>
      <c r="N781" s="145"/>
      <c r="O781" s="106">
        <f>O782</f>
        <v>0</v>
      </c>
    </row>
    <row r="782" spans="1:15" ht="51" hidden="1">
      <c r="A782" s="18" t="s">
        <v>668</v>
      </c>
      <c r="B782" s="16">
        <v>793</v>
      </c>
      <c r="C782" s="17" t="s">
        <v>26</v>
      </c>
      <c r="D782" s="17" t="s">
        <v>32</v>
      </c>
      <c r="E782" s="17" t="s">
        <v>272</v>
      </c>
      <c r="F782" s="17" t="s">
        <v>96</v>
      </c>
      <c r="G782" s="106">
        <f>G783</f>
        <v>0</v>
      </c>
      <c r="H782" s="144"/>
      <c r="I782" s="145"/>
      <c r="J782" s="145"/>
      <c r="K782" s="145"/>
      <c r="L782" s="145"/>
      <c r="M782" s="145"/>
      <c r="N782" s="145"/>
      <c r="O782" s="106">
        <f>O783</f>
        <v>0</v>
      </c>
    </row>
    <row r="783" spans="1:15" hidden="1">
      <c r="A783" s="18" t="s">
        <v>680</v>
      </c>
      <c r="B783" s="16">
        <v>793</v>
      </c>
      <c r="C783" s="17" t="s">
        <v>26</v>
      </c>
      <c r="D783" s="17" t="s">
        <v>32</v>
      </c>
      <c r="E783" s="17" t="s">
        <v>272</v>
      </c>
      <c r="F783" s="17" t="s">
        <v>679</v>
      </c>
      <c r="G783" s="106"/>
      <c r="H783" s="144"/>
      <c r="I783" s="145"/>
      <c r="J783" s="145"/>
      <c r="K783" s="145"/>
      <c r="L783" s="145"/>
      <c r="M783" s="145"/>
      <c r="N783" s="145"/>
      <c r="O783" s="106"/>
    </row>
    <row r="784" spans="1:15" ht="25.5" customHeight="1">
      <c r="A784" s="18" t="s">
        <v>84</v>
      </c>
      <c r="B784" s="16">
        <v>793</v>
      </c>
      <c r="C784" s="17" t="s">
        <v>26</v>
      </c>
      <c r="D784" s="17" t="s">
        <v>32</v>
      </c>
      <c r="E784" s="17" t="s">
        <v>623</v>
      </c>
      <c r="F784" s="17"/>
      <c r="G784" s="106">
        <f>G785+G788+G790</f>
        <v>13440486</v>
      </c>
      <c r="H784" s="144"/>
      <c r="I784" s="145"/>
      <c r="J784" s="145"/>
      <c r="K784" s="145"/>
      <c r="L784" s="145"/>
      <c r="M784" s="145"/>
      <c r="N784" s="145"/>
      <c r="O784" s="106">
        <f>O785+O788+O790</f>
        <v>13734486</v>
      </c>
    </row>
    <row r="785" spans="1:15" ht="51">
      <c r="A785" s="18" t="s">
        <v>668</v>
      </c>
      <c r="B785" s="16">
        <v>793</v>
      </c>
      <c r="C785" s="17" t="s">
        <v>26</v>
      </c>
      <c r="D785" s="17" t="s">
        <v>32</v>
      </c>
      <c r="E785" s="17" t="s">
        <v>623</v>
      </c>
      <c r="F785" s="17" t="s">
        <v>96</v>
      </c>
      <c r="G785" s="106">
        <f>G787+G786</f>
        <v>7506014</v>
      </c>
      <c r="H785" s="144"/>
      <c r="I785" s="145"/>
      <c r="J785" s="145"/>
      <c r="K785" s="145"/>
      <c r="L785" s="145"/>
      <c r="M785" s="145"/>
      <c r="N785" s="145"/>
      <c r="O785" s="106">
        <f>O787+O786</f>
        <v>7506014</v>
      </c>
    </row>
    <row r="786" spans="1:15">
      <c r="A786" s="18" t="s">
        <v>680</v>
      </c>
      <c r="B786" s="16">
        <v>793</v>
      </c>
      <c r="C786" s="17" t="s">
        <v>26</v>
      </c>
      <c r="D786" s="17" t="s">
        <v>32</v>
      </c>
      <c r="E786" s="17" t="s">
        <v>623</v>
      </c>
      <c r="F786" s="17" t="s">
        <v>679</v>
      </c>
      <c r="G786" s="106">
        <v>7506014</v>
      </c>
      <c r="H786" s="144"/>
      <c r="I786" s="145"/>
      <c r="J786" s="145"/>
      <c r="K786" s="145"/>
      <c r="L786" s="145"/>
      <c r="M786" s="145"/>
      <c r="N786" s="145"/>
      <c r="O786" s="106">
        <f>G786</f>
        <v>7506014</v>
      </c>
    </row>
    <row r="787" spans="1:15" ht="24" hidden="1" customHeight="1">
      <c r="A787" s="18" t="s">
        <v>94</v>
      </c>
      <c r="B787" s="16">
        <v>793</v>
      </c>
      <c r="C787" s="17" t="s">
        <v>26</v>
      </c>
      <c r="D787" s="17" t="s">
        <v>32</v>
      </c>
      <c r="E787" s="17" t="s">
        <v>623</v>
      </c>
      <c r="F787" s="17" t="s">
        <v>97</v>
      </c>
      <c r="G787" s="106"/>
      <c r="H787" s="144"/>
      <c r="I787" s="145"/>
      <c r="J787" s="145"/>
      <c r="K787" s="145"/>
      <c r="L787" s="145"/>
      <c r="M787" s="145"/>
      <c r="N787" s="145"/>
      <c r="O787" s="106"/>
    </row>
    <row r="788" spans="1:15" ht="17.25" customHeight="1">
      <c r="A788" s="18" t="s">
        <v>674</v>
      </c>
      <c r="B788" s="16">
        <v>793</v>
      </c>
      <c r="C788" s="17" t="s">
        <v>26</v>
      </c>
      <c r="D788" s="17" t="s">
        <v>32</v>
      </c>
      <c r="E788" s="17" t="s">
        <v>623</v>
      </c>
      <c r="F788" s="17" t="s">
        <v>51</v>
      </c>
      <c r="G788" s="106">
        <f>G789</f>
        <v>5435172</v>
      </c>
      <c r="H788" s="144"/>
      <c r="I788" s="145"/>
      <c r="J788" s="145"/>
      <c r="K788" s="145"/>
      <c r="L788" s="145"/>
      <c r="M788" s="145"/>
      <c r="N788" s="145"/>
      <c r="O788" s="106">
        <f>O789</f>
        <v>5729172</v>
      </c>
    </row>
    <row r="789" spans="1:15" ht="24" customHeight="1">
      <c r="A789" s="18" t="s">
        <v>52</v>
      </c>
      <c r="B789" s="16">
        <v>793</v>
      </c>
      <c r="C789" s="17" t="s">
        <v>26</v>
      </c>
      <c r="D789" s="17" t="s">
        <v>32</v>
      </c>
      <c r="E789" s="17" t="s">
        <v>623</v>
      </c>
      <c r="F789" s="17" t="s">
        <v>53</v>
      </c>
      <c r="G789" s="106">
        <f>6613557+132615+189000-1500000</f>
        <v>5435172</v>
      </c>
      <c r="H789" s="144"/>
      <c r="I789" s="145"/>
      <c r="J789" s="145"/>
      <c r="K789" s="145"/>
      <c r="L789" s="145"/>
      <c r="M789" s="145"/>
      <c r="N789" s="145"/>
      <c r="O789" s="106">
        <f>G789+145000+149000</f>
        <v>5729172</v>
      </c>
    </row>
    <row r="790" spans="1:15" ht="18.75" customHeight="1">
      <c r="A790" s="18" t="s">
        <v>101</v>
      </c>
      <c r="B790" s="16">
        <v>793</v>
      </c>
      <c r="C790" s="17" t="s">
        <v>26</v>
      </c>
      <c r="D790" s="17" t="s">
        <v>32</v>
      </c>
      <c r="E790" s="17" t="s">
        <v>623</v>
      </c>
      <c r="F790" s="17" t="s">
        <v>102</v>
      </c>
      <c r="G790" s="106">
        <f>G792+G791</f>
        <v>499300</v>
      </c>
      <c r="H790" s="144"/>
      <c r="I790" s="145"/>
      <c r="J790" s="145"/>
      <c r="K790" s="145"/>
      <c r="L790" s="145"/>
      <c r="M790" s="145"/>
      <c r="N790" s="145"/>
      <c r="O790" s="106">
        <f>O792+O791</f>
        <v>499300</v>
      </c>
    </row>
    <row r="791" spans="1:15" ht="24" hidden="1" customHeight="1">
      <c r="A791" s="18" t="s">
        <v>682</v>
      </c>
      <c r="B791" s="16">
        <v>793</v>
      </c>
      <c r="C791" s="17" t="s">
        <v>26</v>
      </c>
      <c r="D791" s="17" t="s">
        <v>32</v>
      </c>
      <c r="E791" s="17" t="s">
        <v>623</v>
      </c>
      <c r="F791" s="17" t="s">
        <v>681</v>
      </c>
      <c r="G791" s="106"/>
      <c r="H791" s="144"/>
      <c r="I791" s="145"/>
      <c r="J791" s="145"/>
      <c r="K791" s="145"/>
      <c r="L791" s="145"/>
      <c r="M791" s="145"/>
      <c r="N791" s="145"/>
      <c r="O791" s="106"/>
    </row>
    <row r="792" spans="1:15" ht="17.25" customHeight="1">
      <c r="A792" s="18" t="s">
        <v>343</v>
      </c>
      <c r="B792" s="16">
        <v>793</v>
      </c>
      <c r="C792" s="17" t="s">
        <v>26</v>
      </c>
      <c r="D792" s="17" t="s">
        <v>32</v>
      </c>
      <c r="E792" s="17" t="s">
        <v>623</v>
      </c>
      <c r="F792" s="17" t="s">
        <v>105</v>
      </c>
      <c r="G792" s="106">
        <v>499300</v>
      </c>
      <c r="H792" s="144"/>
      <c r="I792" s="145"/>
      <c r="J792" s="145"/>
      <c r="K792" s="145"/>
      <c r="L792" s="145"/>
      <c r="M792" s="145"/>
      <c r="N792" s="145"/>
      <c r="O792" s="106">
        <f>G792</f>
        <v>499300</v>
      </c>
    </row>
    <row r="793" spans="1:15" ht="25.5" hidden="1" customHeight="1">
      <c r="A793" s="18" t="s">
        <v>374</v>
      </c>
      <c r="B793" s="16">
        <v>793</v>
      </c>
      <c r="C793" s="17" t="s">
        <v>26</v>
      </c>
      <c r="D793" s="17" t="s">
        <v>32</v>
      </c>
      <c r="E793" s="17" t="s">
        <v>467</v>
      </c>
      <c r="F793" s="17"/>
      <c r="G793" s="106">
        <f>G794</f>
        <v>0</v>
      </c>
      <c r="H793" s="144"/>
      <c r="I793" s="145"/>
      <c r="J793" s="145"/>
      <c r="K793" s="145"/>
      <c r="L793" s="145"/>
      <c r="M793" s="145"/>
      <c r="N793" s="145"/>
      <c r="O793" s="106">
        <f>O794</f>
        <v>0</v>
      </c>
    </row>
    <row r="794" spans="1:15" ht="18.75" hidden="1" customHeight="1">
      <c r="A794" s="18" t="s">
        <v>682</v>
      </c>
      <c r="B794" s="16">
        <v>793</v>
      </c>
      <c r="C794" s="17" t="s">
        <v>26</v>
      </c>
      <c r="D794" s="17" t="s">
        <v>32</v>
      </c>
      <c r="E794" s="17" t="s">
        <v>468</v>
      </c>
      <c r="F794" s="17"/>
      <c r="G794" s="106">
        <f>G795</f>
        <v>0</v>
      </c>
      <c r="H794" s="144"/>
      <c r="I794" s="145"/>
      <c r="J794" s="145"/>
      <c r="K794" s="145"/>
      <c r="L794" s="145"/>
      <c r="M794" s="145"/>
      <c r="N794" s="145"/>
      <c r="O794" s="106">
        <f>O795</f>
        <v>0</v>
      </c>
    </row>
    <row r="795" spans="1:15" ht="19.5" hidden="1" customHeight="1">
      <c r="A795" s="18" t="s">
        <v>101</v>
      </c>
      <c r="B795" s="16">
        <v>793</v>
      </c>
      <c r="C795" s="17" t="s">
        <v>26</v>
      </c>
      <c r="D795" s="17" t="s">
        <v>32</v>
      </c>
      <c r="E795" s="17" t="s">
        <v>468</v>
      </c>
      <c r="F795" s="17" t="s">
        <v>102</v>
      </c>
      <c r="G795" s="106">
        <f>G796+G797</f>
        <v>0</v>
      </c>
      <c r="H795" s="144"/>
      <c r="I795" s="145"/>
      <c r="J795" s="145"/>
      <c r="K795" s="145"/>
      <c r="L795" s="145"/>
      <c r="M795" s="145"/>
      <c r="N795" s="145"/>
      <c r="O795" s="106">
        <f>O796+O797</f>
        <v>0</v>
      </c>
    </row>
    <row r="796" spans="1:15" ht="18.75" hidden="1" customHeight="1">
      <c r="A796" s="18" t="s">
        <v>682</v>
      </c>
      <c r="B796" s="16">
        <v>793</v>
      </c>
      <c r="C796" s="17" t="s">
        <v>26</v>
      </c>
      <c r="D796" s="17" t="s">
        <v>32</v>
      </c>
      <c r="E796" s="17" t="s">
        <v>468</v>
      </c>
      <c r="F796" s="17" t="s">
        <v>681</v>
      </c>
      <c r="G796" s="106"/>
      <c r="H796" s="144"/>
      <c r="I796" s="145"/>
      <c r="J796" s="145"/>
      <c r="K796" s="145"/>
      <c r="L796" s="145"/>
      <c r="M796" s="145"/>
      <c r="N796" s="145"/>
      <c r="O796" s="106"/>
    </row>
    <row r="797" spans="1:15" ht="18.75" hidden="1" customHeight="1">
      <c r="A797" s="18" t="s">
        <v>343</v>
      </c>
      <c r="B797" s="16">
        <v>793</v>
      </c>
      <c r="C797" s="17" t="s">
        <v>26</v>
      </c>
      <c r="D797" s="17" t="s">
        <v>32</v>
      </c>
      <c r="E797" s="17" t="s">
        <v>468</v>
      </c>
      <c r="F797" s="17" t="s">
        <v>105</v>
      </c>
      <c r="G797" s="106"/>
      <c r="H797" s="144"/>
      <c r="I797" s="145"/>
      <c r="J797" s="145"/>
      <c r="K797" s="145"/>
      <c r="L797" s="145"/>
      <c r="M797" s="145"/>
      <c r="N797" s="145"/>
      <c r="O797" s="106"/>
    </row>
    <row r="798" spans="1:15" s="20" customFormat="1" ht="25.5" hidden="1">
      <c r="A798" s="15" t="s">
        <v>627</v>
      </c>
      <c r="B798" s="16">
        <v>793</v>
      </c>
      <c r="C798" s="17" t="s">
        <v>26</v>
      </c>
      <c r="D798" s="17" t="s">
        <v>32</v>
      </c>
      <c r="E798" s="17" t="s">
        <v>478</v>
      </c>
      <c r="F798" s="17"/>
      <c r="G798" s="106">
        <f>G799</f>
        <v>0</v>
      </c>
      <c r="H798" s="153"/>
      <c r="I798" s="154"/>
      <c r="J798" s="154"/>
      <c r="K798" s="154"/>
      <c r="L798" s="154"/>
      <c r="M798" s="154"/>
      <c r="N798" s="154"/>
      <c r="O798" s="106">
        <f>O799</f>
        <v>0</v>
      </c>
    </row>
    <row r="799" spans="1:15" s="20" customFormat="1" ht="25.5" hidden="1">
      <c r="A799" s="18" t="s">
        <v>187</v>
      </c>
      <c r="B799" s="16">
        <v>793</v>
      </c>
      <c r="C799" s="17" t="s">
        <v>26</v>
      </c>
      <c r="D799" s="17" t="s">
        <v>32</v>
      </c>
      <c r="E799" s="17" t="s">
        <v>479</v>
      </c>
      <c r="F799" s="17"/>
      <c r="G799" s="106">
        <f>G800</f>
        <v>0</v>
      </c>
      <c r="H799" s="153"/>
      <c r="I799" s="154"/>
      <c r="J799" s="154"/>
      <c r="K799" s="154"/>
      <c r="L799" s="154"/>
      <c r="M799" s="154"/>
      <c r="N799" s="154"/>
      <c r="O799" s="106">
        <f>O800</f>
        <v>0</v>
      </c>
    </row>
    <row r="800" spans="1:15" s="20" customFormat="1" ht="24.75" hidden="1" customHeight="1">
      <c r="A800" s="18" t="s">
        <v>674</v>
      </c>
      <c r="B800" s="16">
        <v>793</v>
      </c>
      <c r="C800" s="17" t="s">
        <v>26</v>
      </c>
      <c r="D800" s="17" t="s">
        <v>32</v>
      </c>
      <c r="E800" s="17" t="s">
        <v>479</v>
      </c>
      <c r="F800" s="17" t="s">
        <v>51</v>
      </c>
      <c r="G800" s="106">
        <f>G801</f>
        <v>0</v>
      </c>
      <c r="H800" s="153"/>
      <c r="I800" s="154"/>
      <c r="J800" s="154"/>
      <c r="K800" s="154"/>
      <c r="L800" s="154"/>
      <c r="M800" s="154"/>
      <c r="N800" s="154"/>
      <c r="O800" s="106">
        <f>O801</f>
        <v>0</v>
      </c>
    </row>
    <row r="801" spans="1:15" s="20" customFormat="1" ht="25.5" hidden="1">
      <c r="A801" s="18" t="s">
        <v>52</v>
      </c>
      <c r="B801" s="16">
        <v>793</v>
      </c>
      <c r="C801" s="17" t="s">
        <v>26</v>
      </c>
      <c r="D801" s="17" t="s">
        <v>32</v>
      </c>
      <c r="E801" s="17" t="s">
        <v>479</v>
      </c>
      <c r="F801" s="17" t="s">
        <v>53</v>
      </c>
      <c r="G801" s="106">
        <v>0</v>
      </c>
      <c r="H801" s="153"/>
      <c r="I801" s="154"/>
      <c r="J801" s="154"/>
      <c r="K801" s="154"/>
      <c r="L801" s="154"/>
      <c r="M801" s="154"/>
      <c r="N801" s="154"/>
      <c r="O801" s="106">
        <v>0</v>
      </c>
    </row>
    <row r="802" spans="1:15" ht="18.75" hidden="1" customHeight="1">
      <c r="A802" s="18"/>
      <c r="B802" s="16"/>
      <c r="C802" s="17"/>
      <c r="D802" s="17"/>
      <c r="E802" s="17"/>
      <c r="F802" s="17"/>
      <c r="G802" s="106"/>
      <c r="H802" s="144"/>
      <c r="I802" s="145"/>
      <c r="J802" s="145"/>
      <c r="K802" s="145"/>
      <c r="L802" s="145"/>
      <c r="M802" s="145"/>
      <c r="N802" s="145"/>
      <c r="O802" s="106"/>
    </row>
    <row r="803" spans="1:15" ht="18.75" hidden="1" customHeight="1">
      <c r="A803" s="18"/>
      <c r="B803" s="16"/>
      <c r="C803" s="17"/>
      <c r="D803" s="17"/>
      <c r="E803" s="17"/>
      <c r="F803" s="17"/>
      <c r="G803" s="106"/>
      <c r="H803" s="144"/>
      <c r="I803" s="145"/>
      <c r="J803" s="145"/>
      <c r="K803" s="145"/>
      <c r="L803" s="145"/>
      <c r="M803" s="145"/>
      <c r="N803" s="145"/>
      <c r="O803" s="106"/>
    </row>
    <row r="804" spans="1:15" ht="18.75" hidden="1" customHeight="1">
      <c r="A804" s="18"/>
      <c r="B804" s="16"/>
      <c r="C804" s="17"/>
      <c r="D804" s="17"/>
      <c r="E804" s="17"/>
      <c r="F804" s="17"/>
      <c r="G804" s="106"/>
      <c r="H804" s="144"/>
      <c r="I804" s="145"/>
      <c r="J804" s="145"/>
      <c r="K804" s="145"/>
      <c r="L804" s="145"/>
      <c r="M804" s="145"/>
      <c r="N804" s="145"/>
      <c r="O804" s="106"/>
    </row>
    <row r="805" spans="1:15" ht="25.5">
      <c r="A805" s="13" t="s">
        <v>378</v>
      </c>
      <c r="B805" s="8">
        <v>793</v>
      </c>
      <c r="C805" s="9" t="s">
        <v>111</v>
      </c>
      <c r="D805" s="9"/>
      <c r="E805" s="9"/>
      <c r="F805" s="9"/>
      <c r="G805" s="41">
        <f>G806+G838+G833</f>
        <v>200000</v>
      </c>
      <c r="H805" s="144"/>
      <c r="I805" s="145"/>
      <c r="J805" s="145"/>
      <c r="K805" s="145"/>
      <c r="L805" s="145"/>
      <c r="M805" s="145"/>
      <c r="N805" s="145"/>
      <c r="O805" s="41">
        <f>O806+O838+O833</f>
        <v>100000</v>
      </c>
    </row>
    <row r="806" spans="1:15" s="25" customFormat="1" ht="32.25" hidden="1" customHeight="1">
      <c r="A806" s="120" t="s">
        <v>379</v>
      </c>
      <c r="B806" s="38">
        <v>793</v>
      </c>
      <c r="C806" s="39" t="s">
        <v>111</v>
      </c>
      <c r="D806" s="39" t="s">
        <v>249</v>
      </c>
      <c r="E806" s="39"/>
      <c r="F806" s="39"/>
      <c r="G806" s="107">
        <f>G807+G820+G816</f>
        <v>0</v>
      </c>
      <c r="H806" s="150"/>
      <c r="I806" s="78"/>
      <c r="J806" s="78"/>
      <c r="K806" s="78"/>
      <c r="L806" s="78"/>
      <c r="M806" s="78"/>
      <c r="N806" s="78"/>
      <c r="O806" s="107">
        <f>O807+O820+O816</f>
        <v>0</v>
      </c>
    </row>
    <row r="807" spans="1:15" s="32" customFormat="1" ht="38.25" hidden="1">
      <c r="A807" s="43" t="s">
        <v>184</v>
      </c>
      <c r="B807" s="16">
        <v>793</v>
      </c>
      <c r="C807" s="17" t="s">
        <v>111</v>
      </c>
      <c r="D807" s="17" t="s">
        <v>249</v>
      </c>
      <c r="E807" s="17" t="s">
        <v>525</v>
      </c>
      <c r="F807" s="42"/>
      <c r="G807" s="106">
        <f>G808+G811+G830+G827</f>
        <v>0</v>
      </c>
      <c r="H807" s="153"/>
      <c r="I807" s="159"/>
      <c r="J807" s="159"/>
      <c r="K807" s="159"/>
      <c r="L807" s="159"/>
      <c r="M807" s="159"/>
      <c r="N807" s="159"/>
      <c r="O807" s="106">
        <f>O808+O811+O830+O827</f>
        <v>0</v>
      </c>
    </row>
    <row r="808" spans="1:15" s="32" customFormat="1" ht="54.75" hidden="1" customHeight="1">
      <c r="A808" s="43" t="s">
        <v>700</v>
      </c>
      <c r="B808" s="16">
        <v>793</v>
      </c>
      <c r="C808" s="17" t="s">
        <v>111</v>
      </c>
      <c r="D808" s="17" t="s">
        <v>249</v>
      </c>
      <c r="E808" s="17" t="s">
        <v>326</v>
      </c>
      <c r="F808" s="42"/>
      <c r="G808" s="106">
        <f>G809</f>
        <v>0</v>
      </c>
      <c r="H808" s="153"/>
      <c r="I808" s="159"/>
      <c r="J808" s="159"/>
      <c r="K808" s="159"/>
      <c r="L808" s="159"/>
      <c r="M808" s="159"/>
      <c r="N808" s="159"/>
      <c r="O808" s="106">
        <f>O809</f>
        <v>0</v>
      </c>
    </row>
    <row r="809" spans="1:15" s="32" customFormat="1" hidden="1">
      <c r="A809" s="18" t="s">
        <v>674</v>
      </c>
      <c r="B809" s="16">
        <v>793</v>
      </c>
      <c r="C809" s="17" t="s">
        <v>111</v>
      </c>
      <c r="D809" s="17" t="s">
        <v>249</v>
      </c>
      <c r="E809" s="17" t="s">
        <v>326</v>
      </c>
      <c r="F809" s="17" t="s">
        <v>51</v>
      </c>
      <c r="G809" s="106">
        <f>G810</f>
        <v>0</v>
      </c>
      <c r="H809" s="153"/>
      <c r="I809" s="159"/>
      <c r="J809" s="159"/>
      <c r="K809" s="159"/>
      <c r="L809" s="159"/>
      <c r="M809" s="159"/>
      <c r="N809" s="159"/>
      <c r="O809" s="106">
        <f>O810</f>
        <v>0</v>
      </c>
    </row>
    <row r="810" spans="1:15" s="32" customFormat="1" ht="25.5" hidden="1">
      <c r="A810" s="18" t="s">
        <v>52</v>
      </c>
      <c r="B810" s="16">
        <v>793</v>
      </c>
      <c r="C810" s="17" t="s">
        <v>111</v>
      </c>
      <c r="D810" s="17" t="s">
        <v>249</v>
      </c>
      <c r="E810" s="17" t="s">
        <v>326</v>
      </c>
      <c r="F810" s="17" t="s">
        <v>53</v>
      </c>
      <c r="G810" s="106"/>
      <c r="H810" s="153"/>
      <c r="I810" s="159"/>
      <c r="J810" s="159"/>
      <c r="K810" s="159"/>
      <c r="L810" s="159"/>
      <c r="M810" s="159"/>
      <c r="N810" s="159"/>
      <c r="O810" s="106"/>
    </row>
    <row r="811" spans="1:15" ht="32.25" hidden="1" customHeight="1">
      <c r="A811" s="65" t="s">
        <v>809</v>
      </c>
      <c r="B811" s="16">
        <v>793</v>
      </c>
      <c r="C811" s="17" t="s">
        <v>111</v>
      </c>
      <c r="D811" s="17" t="s">
        <v>249</v>
      </c>
      <c r="E811" s="17" t="s">
        <v>534</v>
      </c>
      <c r="F811" s="17"/>
      <c r="G811" s="106">
        <f>G814+G812</f>
        <v>0</v>
      </c>
      <c r="H811" s="144"/>
      <c r="I811" s="145"/>
      <c r="J811" s="145"/>
      <c r="K811" s="145"/>
      <c r="L811" s="145"/>
      <c r="M811" s="145"/>
      <c r="N811" s="145"/>
      <c r="O811" s="106">
        <f>O814+O812</f>
        <v>0</v>
      </c>
    </row>
    <row r="812" spans="1:15" hidden="1">
      <c r="A812" s="18" t="s">
        <v>674</v>
      </c>
      <c r="B812" s="16">
        <v>793</v>
      </c>
      <c r="C812" s="17" t="s">
        <v>111</v>
      </c>
      <c r="D812" s="17" t="s">
        <v>249</v>
      </c>
      <c r="E812" s="17" t="s">
        <v>534</v>
      </c>
      <c r="F812" s="17" t="s">
        <v>51</v>
      </c>
      <c r="G812" s="106">
        <f>G813</f>
        <v>0</v>
      </c>
      <c r="H812" s="144"/>
      <c r="I812" s="145"/>
      <c r="J812" s="145"/>
      <c r="K812" s="145"/>
      <c r="L812" s="145"/>
      <c r="M812" s="145"/>
      <c r="N812" s="145"/>
      <c r="O812" s="106">
        <f>O813</f>
        <v>0</v>
      </c>
    </row>
    <row r="813" spans="1:15" ht="25.5" hidden="1">
      <c r="A813" s="18" t="s">
        <v>52</v>
      </c>
      <c r="B813" s="16">
        <v>793</v>
      </c>
      <c r="C813" s="17" t="s">
        <v>111</v>
      </c>
      <c r="D813" s="17" t="s">
        <v>249</v>
      </c>
      <c r="E813" s="17" t="s">
        <v>534</v>
      </c>
      <c r="F813" s="17" t="s">
        <v>53</v>
      </c>
      <c r="G813" s="106"/>
      <c r="H813" s="144"/>
      <c r="I813" s="145"/>
      <c r="J813" s="145"/>
      <c r="K813" s="145"/>
      <c r="L813" s="145"/>
      <c r="M813" s="145"/>
      <c r="N813" s="145"/>
      <c r="O813" s="106">
        <f>G813</f>
        <v>0</v>
      </c>
    </row>
    <row r="814" spans="1:15" ht="17.25" hidden="1" customHeight="1">
      <c r="A814" s="18" t="s">
        <v>101</v>
      </c>
      <c r="B814" s="16">
        <v>793</v>
      </c>
      <c r="C814" s="17" t="s">
        <v>111</v>
      </c>
      <c r="D814" s="17" t="s">
        <v>249</v>
      </c>
      <c r="E814" s="17" t="s">
        <v>535</v>
      </c>
      <c r="F814" s="17" t="s">
        <v>102</v>
      </c>
      <c r="G814" s="106">
        <f>G815</f>
        <v>0</v>
      </c>
      <c r="H814" s="144"/>
      <c r="I814" s="145"/>
      <c r="J814" s="145"/>
      <c r="K814" s="145"/>
      <c r="L814" s="145"/>
      <c r="M814" s="145"/>
      <c r="N814" s="145"/>
      <c r="O814" s="106">
        <f>O815</f>
        <v>0</v>
      </c>
    </row>
    <row r="815" spans="1:15" ht="13.5" hidden="1" customHeight="1">
      <c r="A815" s="18" t="s">
        <v>394</v>
      </c>
      <c r="B815" s="16">
        <v>793</v>
      </c>
      <c r="C815" s="17" t="s">
        <v>111</v>
      </c>
      <c r="D815" s="17" t="s">
        <v>249</v>
      </c>
      <c r="E815" s="17" t="s">
        <v>535</v>
      </c>
      <c r="F815" s="17" t="s">
        <v>395</v>
      </c>
      <c r="G815" s="106"/>
      <c r="H815" s="144"/>
      <c r="I815" s="145"/>
      <c r="J815" s="145"/>
      <c r="K815" s="145"/>
      <c r="L815" s="145"/>
      <c r="M815" s="145"/>
      <c r="N815" s="145"/>
      <c r="O815" s="106">
        <f>G815</f>
        <v>0</v>
      </c>
    </row>
    <row r="816" spans="1:15" s="32" customFormat="1" ht="18" hidden="1" customHeight="1">
      <c r="A816" s="40" t="s">
        <v>380</v>
      </c>
      <c r="B816" s="16">
        <v>793</v>
      </c>
      <c r="C816" s="17" t="s">
        <v>111</v>
      </c>
      <c r="D816" s="17" t="s">
        <v>249</v>
      </c>
      <c r="E816" s="17" t="s">
        <v>498</v>
      </c>
      <c r="F816" s="42"/>
      <c r="G816" s="106">
        <f>G817</f>
        <v>0</v>
      </c>
      <c r="H816" s="158"/>
      <c r="I816" s="159"/>
      <c r="J816" s="159"/>
      <c r="K816" s="159"/>
      <c r="L816" s="159"/>
      <c r="M816" s="159"/>
      <c r="N816" s="159"/>
      <c r="O816" s="106">
        <f>O817</f>
        <v>0</v>
      </c>
    </row>
    <row r="817" spans="1:15" hidden="1">
      <c r="A817" s="40" t="s">
        <v>380</v>
      </c>
      <c r="B817" s="16">
        <v>793</v>
      </c>
      <c r="C817" s="17" t="s">
        <v>111</v>
      </c>
      <c r="D817" s="17" t="s">
        <v>249</v>
      </c>
      <c r="E817" s="17" t="s">
        <v>590</v>
      </c>
      <c r="F817" s="16"/>
      <c r="G817" s="106">
        <f>G818</f>
        <v>0</v>
      </c>
      <c r="H817" s="144"/>
      <c r="I817" s="145"/>
      <c r="J817" s="145"/>
      <c r="K817" s="145"/>
      <c r="L817" s="145"/>
      <c r="M817" s="145"/>
      <c r="N817" s="145"/>
      <c r="O817" s="106">
        <f>O818</f>
        <v>0</v>
      </c>
    </row>
    <row r="818" spans="1:15" ht="19.5" hidden="1" customHeight="1">
      <c r="A818" s="18" t="s">
        <v>674</v>
      </c>
      <c r="B818" s="16">
        <v>793</v>
      </c>
      <c r="C818" s="17" t="s">
        <v>111</v>
      </c>
      <c r="D818" s="17" t="s">
        <v>249</v>
      </c>
      <c r="E818" s="17" t="s">
        <v>590</v>
      </c>
      <c r="F818" s="17" t="s">
        <v>51</v>
      </c>
      <c r="G818" s="106">
        <f>G819</f>
        <v>0</v>
      </c>
      <c r="H818" s="144"/>
      <c r="I818" s="145"/>
      <c r="J818" s="145"/>
      <c r="K818" s="145"/>
      <c r="L818" s="145"/>
      <c r="M818" s="145"/>
      <c r="N818" s="145"/>
      <c r="O818" s="106">
        <f>O819</f>
        <v>0</v>
      </c>
    </row>
    <row r="819" spans="1:15" ht="25.5" hidden="1">
      <c r="A819" s="18" t="s">
        <v>52</v>
      </c>
      <c r="B819" s="16">
        <v>793</v>
      </c>
      <c r="C819" s="17" t="s">
        <v>111</v>
      </c>
      <c r="D819" s="17" t="s">
        <v>249</v>
      </c>
      <c r="E819" s="17" t="s">
        <v>590</v>
      </c>
      <c r="F819" s="17" t="s">
        <v>53</v>
      </c>
      <c r="G819" s="106"/>
      <c r="H819" s="144"/>
      <c r="I819" s="145"/>
      <c r="J819" s="145"/>
      <c r="K819" s="145"/>
      <c r="L819" s="145"/>
      <c r="M819" s="145"/>
      <c r="N819" s="145"/>
      <c r="O819" s="106"/>
    </row>
    <row r="820" spans="1:15" ht="31.5" hidden="1" customHeight="1">
      <c r="A820" s="18" t="s">
        <v>699</v>
      </c>
      <c r="B820" s="16">
        <v>793</v>
      </c>
      <c r="C820" s="17" t="s">
        <v>111</v>
      </c>
      <c r="D820" s="17" t="s">
        <v>249</v>
      </c>
      <c r="E820" s="17" t="s">
        <v>536</v>
      </c>
      <c r="F820" s="17"/>
      <c r="G820" s="106">
        <f>G821+G824</f>
        <v>0</v>
      </c>
      <c r="H820" s="144"/>
      <c r="I820" s="145"/>
      <c r="J820" s="145"/>
      <c r="K820" s="145"/>
      <c r="L820" s="145"/>
      <c r="M820" s="145"/>
      <c r="N820" s="145"/>
      <c r="O820" s="106">
        <f>O821+O824</f>
        <v>0</v>
      </c>
    </row>
    <row r="821" spans="1:15" ht="62.25" hidden="1" customHeight="1">
      <c r="A821" s="18" t="s">
        <v>700</v>
      </c>
      <c r="B821" s="16">
        <v>793</v>
      </c>
      <c r="C821" s="17" t="s">
        <v>111</v>
      </c>
      <c r="D821" s="17" t="s">
        <v>249</v>
      </c>
      <c r="E821" s="17" t="s">
        <v>537</v>
      </c>
      <c r="F821" s="17"/>
      <c r="G821" s="106">
        <f>G822</f>
        <v>0</v>
      </c>
      <c r="H821" s="144"/>
      <c r="I821" s="145"/>
      <c r="J821" s="145"/>
      <c r="K821" s="145"/>
      <c r="L821" s="145"/>
      <c r="M821" s="145"/>
      <c r="N821" s="145"/>
      <c r="O821" s="106">
        <f>O822</f>
        <v>0</v>
      </c>
    </row>
    <row r="822" spans="1:15" ht="19.5" hidden="1" customHeight="1">
      <c r="A822" s="18" t="s">
        <v>674</v>
      </c>
      <c r="B822" s="16">
        <v>793</v>
      </c>
      <c r="C822" s="17" t="s">
        <v>111</v>
      </c>
      <c r="D822" s="17" t="s">
        <v>249</v>
      </c>
      <c r="E822" s="17" t="s">
        <v>537</v>
      </c>
      <c r="F822" s="17" t="s">
        <v>51</v>
      </c>
      <c r="G822" s="106">
        <f>G823</f>
        <v>0</v>
      </c>
      <c r="H822" s="144"/>
      <c r="I822" s="145"/>
      <c r="J822" s="145"/>
      <c r="K822" s="145"/>
      <c r="L822" s="145"/>
      <c r="M822" s="145"/>
      <c r="N822" s="145"/>
      <c r="O822" s="106">
        <f>O823</f>
        <v>0</v>
      </c>
    </row>
    <row r="823" spans="1:15" ht="25.5" hidden="1">
      <c r="A823" s="18" t="s">
        <v>52</v>
      </c>
      <c r="B823" s="16">
        <v>793</v>
      </c>
      <c r="C823" s="17" t="s">
        <v>111</v>
      </c>
      <c r="D823" s="17" t="s">
        <v>249</v>
      </c>
      <c r="E823" s="17" t="s">
        <v>537</v>
      </c>
      <c r="F823" s="17" t="s">
        <v>53</v>
      </c>
      <c r="G823" s="106"/>
      <c r="H823" s="144"/>
      <c r="I823" s="145"/>
      <c r="J823" s="145"/>
      <c r="K823" s="145"/>
      <c r="L823" s="145"/>
      <c r="M823" s="145"/>
      <c r="N823" s="145"/>
      <c r="O823" s="106"/>
    </row>
    <row r="824" spans="1:15" ht="55.5" hidden="1" customHeight="1">
      <c r="A824" s="18" t="s">
        <v>202</v>
      </c>
      <c r="B824" s="16">
        <v>793</v>
      </c>
      <c r="C824" s="17" t="s">
        <v>111</v>
      </c>
      <c r="D824" s="17" t="s">
        <v>249</v>
      </c>
      <c r="E824" s="17" t="s">
        <v>538</v>
      </c>
      <c r="F824" s="17"/>
      <c r="G824" s="106">
        <f>G825</f>
        <v>0</v>
      </c>
      <c r="H824" s="144"/>
      <c r="I824" s="145"/>
      <c r="J824" s="145"/>
      <c r="K824" s="145"/>
      <c r="L824" s="145"/>
      <c r="M824" s="145"/>
      <c r="N824" s="145"/>
      <c r="O824" s="106">
        <f>O825</f>
        <v>0</v>
      </c>
    </row>
    <row r="825" spans="1:15" ht="21.75" hidden="1" customHeight="1">
      <c r="A825" s="18" t="s">
        <v>674</v>
      </c>
      <c r="B825" s="16">
        <v>793</v>
      </c>
      <c r="C825" s="17" t="s">
        <v>111</v>
      </c>
      <c r="D825" s="17" t="s">
        <v>249</v>
      </c>
      <c r="E825" s="17" t="s">
        <v>538</v>
      </c>
      <c r="F825" s="17" t="s">
        <v>51</v>
      </c>
      <c r="G825" s="106">
        <f>G826</f>
        <v>0</v>
      </c>
      <c r="H825" s="144"/>
      <c r="I825" s="145"/>
      <c r="J825" s="145"/>
      <c r="K825" s="145"/>
      <c r="L825" s="145"/>
      <c r="M825" s="145"/>
      <c r="N825" s="145"/>
      <c r="O825" s="106">
        <f>O826</f>
        <v>0</v>
      </c>
    </row>
    <row r="826" spans="1:15" ht="25.5" hidden="1">
      <c r="A826" s="18" t="s">
        <v>52</v>
      </c>
      <c r="B826" s="16">
        <v>793</v>
      </c>
      <c r="C826" s="17" t="s">
        <v>111</v>
      </c>
      <c r="D826" s="17" t="s">
        <v>249</v>
      </c>
      <c r="E826" s="17" t="s">
        <v>538</v>
      </c>
      <c r="F826" s="17" t="s">
        <v>53</v>
      </c>
      <c r="G826" s="106"/>
      <c r="H826" s="144"/>
      <c r="I826" s="145"/>
      <c r="J826" s="145"/>
      <c r="K826" s="145"/>
      <c r="L826" s="145"/>
      <c r="M826" s="145"/>
      <c r="N826" s="145"/>
      <c r="O826" s="106"/>
    </row>
    <row r="827" spans="1:15" ht="25.5" hidden="1">
      <c r="A827" s="18" t="s">
        <v>810</v>
      </c>
      <c r="B827" s="16">
        <v>793</v>
      </c>
      <c r="C827" s="17" t="s">
        <v>111</v>
      </c>
      <c r="D827" s="17" t="s">
        <v>249</v>
      </c>
      <c r="E827" s="17" t="s">
        <v>794</v>
      </c>
      <c r="F827" s="17"/>
      <c r="G827" s="106">
        <f>G828</f>
        <v>0</v>
      </c>
      <c r="H827" s="144"/>
      <c r="I827" s="145"/>
      <c r="J827" s="145"/>
      <c r="K827" s="145"/>
      <c r="L827" s="145"/>
      <c r="M827" s="145"/>
      <c r="N827" s="145"/>
      <c r="O827" s="106">
        <f>O828</f>
        <v>0</v>
      </c>
    </row>
    <row r="828" spans="1:15" hidden="1">
      <c r="A828" s="18" t="s">
        <v>674</v>
      </c>
      <c r="B828" s="16">
        <v>793</v>
      </c>
      <c r="C828" s="17" t="s">
        <v>111</v>
      </c>
      <c r="D828" s="17" t="s">
        <v>249</v>
      </c>
      <c r="E828" s="17" t="s">
        <v>794</v>
      </c>
      <c r="F828" s="17" t="s">
        <v>51</v>
      </c>
      <c r="G828" s="106">
        <f>G829</f>
        <v>0</v>
      </c>
      <c r="H828" s="144"/>
      <c r="I828" s="145"/>
      <c r="J828" s="145"/>
      <c r="K828" s="145"/>
      <c r="L828" s="145"/>
      <c r="M828" s="145"/>
      <c r="N828" s="145"/>
      <c r="O828" s="106">
        <f>O829</f>
        <v>0</v>
      </c>
    </row>
    <row r="829" spans="1:15" ht="25.5" hidden="1">
      <c r="A829" s="18" t="s">
        <v>52</v>
      </c>
      <c r="B829" s="16">
        <v>793</v>
      </c>
      <c r="C829" s="17" t="s">
        <v>111</v>
      </c>
      <c r="D829" s="17" t="s">
        <v>249</v>
      </c>
      <c r="E829" s="17" t="s">
        <v>794</v>
      </c>
      <c r="F829" s="17" t="s">
        <v>53</v>
      </c>
      <c r="G829" s="106"/>
      <c r="H829" s="144"/>
      <c r="I829" s="145"/>
      <c r="J829" s="145"/>
      <c r="K829" s="145"/>
      <c r="L829" s="145"/>
      <c r="M829" s="145"/>
      <c r="N829" s="145"/>
      <c r="O829" s="106">
        <f>G829</f>
        <v>0</v>
      </c>
    </row>
    <row r="830" spans="1:15" ht="55.5" hidden="1" customHeight="1">
      <c r="A830" s="18" t="s">
        <v>308</v>
      </c>
      <c r="B830" s="16">
        <v>793</v>
      </c>
      <c r="C830" s="17" t="s">
        <v>111</v>
      </c>
      <c r="D830" s="17" t="s">
        <v>249</v>
      </c>
      <c r="E830" s="17" t="s">
        <v>600</v>
      </c>
      <c r="F830" s="17"/>
      <c r="G830" s="106">
        <f>G831</f>
        <v>0</v>
      </c>
      <c r="H830" s="144"/>
      <c r="I830" s="145"/>
      <c r="J830" s="145"/>
      <c r="K830" s="145"/>
      <c r="L830" s="145"/>
      <c r="M830" s="145"/>
      <c r="N830" s="145"/>
      <c r="O830" s="106">
        <f>O831</f>
        <v>0</v>
      </c>
    </row>
    <row r="831" spans="1:15" ht="21.75" hidden="1" customHeight="1">
      <c r="A831" s="18" t="s">
        <v>674</v>
      </c>
      <c r="B831" s="16">
        <v>793</v>
      </c>
      <c r="C831" s="17" t="s">
        <v>111</v>
      </c>
      <c r="D831" s="17" t="s">
        <v>249</v>
      </c>
      <c r="E831" s="17" t="s">
        <v>600</v>
      </c>
      <c r="F831" s="17" t="s">
        <v>51</v>
      </c>
      <c r="G831" s="106">
        <f>G832</f>
        <v>0</v>
      </c>
      <c r="H831" s="144"/>
      <c r="I831" s="145"/>
      <c r="J831" s="145"/>
      <c r="K831" s="145"/>
      <c r="L831" s="145"/>
      <c r="M831" s="145"/>
      <c r="N831" s="145"/>
      <c r="O831" s="106">
        <f>O832</f>
        <v>0</v>
      </c>
    </row>
    <row r="832" spans="1:15" ht="25.5" hidden="1">
      <c r="A832" s="18" t="s">
        <v>52</v>
      </c>
      <c r="B832" s="16">
        <v>793</v>
      </c>
      <c r="C832" s="17" t="s">
        <v>111</v>
      </c>
      <c r="D832" s="17" t="s">
        <v>249</v>
      </c>
      <c r="E832" s="17" t="s">
        <v>600</v>
      </c>
      <c r="F832" s="17" t="s">
        <v>53</v>
      </c>
      <c r="G832" s="106"/>
      <c r="H832" s="144"/>
      <c r="I832" s="145"/>
      <c r="J832" s="145"/>
      <c r="K832" s="145"/>
      <c r="L832" s="145"/>
      <c r="M832" s="145"/>
      <c r="N832" s="145"/>
      <c r="O832" s="106"/>
    </row>
    <row r="833" spans="1:15" s="25" customFormat="1" ht="17.25" hidden="1" customHeight="1">
      <c r="A833" s="37" t="s">
        <v>407</v>
      </c>
      <c r="B833" s="38">
        <v>793</v>
      </c>
      <c r="C833" s="39" t="s">
        <v>111</v>
      </c>
      <c r="D833" s="39" t="s">
        <v>110</v>
      </c>
      <c r="E833" s="39"/>
      <c r="F833" s="39"/>
      <c r="G833" s="107">
        <f>G834</f>
        <v>0</v>
      </c>
      <c r="H833" s="150"/>
      <c r="I833" s="78"/>
      <c r="J833" s="78"/>
      <c r="K833" s="78"/>
      <c r="L833" s="78"/>
      <c r="M833" s="78"/>
      <c r="N833" s="78"/>
      <c r="O833" s="107">
        <f>O834</f>
        <v>0</v>
      </c>
    </row>
    <row r="834" spans="1:15" s="32" customFormat="1" ht="38.25" hidden="1">
      <c r="A834" s="43" t="s">
        <v>184</v>
      </c>
      <c r="B834" s="16">
        <v>793</v>
      </c>
      <c r="C834" s="17" t="s">
        <v>111</v>
      </c>
      <c r="D834" s="17" t="s">
        <v>110</v>
      </c>
      <c r="E834" s="17" t="s">
        <v>525</v>
      </c>
      <c r="F834" s="42"/>
      <c r="G834" s="106">
        <f>G835</f>
        <v>0</v>
      </c>
      <c r="H834" s="153"/>
      <c r="I834" s="159"/>
      <c r="J834" s="159"/>
      <c r="K834" s="159"/>
      <c r="L834" s="159"/>
      <c r="M834" s="159"/>
      <c r="N834" s="159"/>
      <c r="O834" s="106">
        <f>O835</f>
        <v>0</v>
      </c>
    </row>
    <row r="835" spans="1:15" ht="21" hidden="1" customHeight="1">
      <c r="A835" s="18" t="s">
        <v>406</v>
      </c>
      <c r="B835" s="16">
        <v>793</v>
      </c>
      <c r="C835" s="17" t="s">
        <v>111</v>
      </c>
      <c r="D835" s="17" t="s">
        <v>110</v>
      </c>
      <c r="E835" s="17" t="s">
        <v>307</v>
      </c>
      <c r="F835" s="17"/>
      <c r="G835" s="106">
        <f>G836</f>
        <v>0</v>
      </c>
      <c r="H835" s="144"/>
      <c r="I835" s="145"/>
      <c r="J835" s="145"/>
      <c r="K835" s="145"/>
      <c r="L835" s="145"/>
      <c r="M835" s="145"/>
      <c r="N835" s="145"/>
      <c r="O835" s="106">
        <f>O836</f>
        <v>0</v>
      </c>
    </row>
    <row r="836" spans="1:15" ht="24.75" hidden="1" customHeight="1">
      <c r="A836" s="18" t="s">
        <v>674</v>
      </c>
      <c r="B836" s="16">
        <v>793</v>
      </c>
      <c r="C836" s="17" t="s">
        <v>111</v>
      </c>
      <c r="D836" s="17" t="s">
        <v>110</v>
      </c>
      <c r="E836" s="17" t="s">
        <v>307</v>
      </c>
      <c r="F836" s="17" t="s">
        <v>51</v>
      </c>
      <c r="G836" s="106">
        <f>G837</f>
        <v>0</v>
      </c>
      <c r="H836" s="144"/>
      <c r="I836" s="145"/>
      <c r="J836" s="145"/>
      <c r="K836" s="145"/>
      <c r="L836" s="145"/>
      <c r="M836" s="145"/>
      <c r="N836" s="145"/>
      <c r="O836" s="106">
        <f>O837</f>
        <v>0</v>
      </c>
    </row>
    <row r="837" spans="1:15" ht="25.5" hidden="1">
      <c r="A837" s="18" t="s">
        <v>52</v>
      </c>
      <c r="B837" s="16">
        <v>793</v>
      </c>
      <c r="C837" s="17" t="s">
        <v>111</v>
      </c>
      <c r="D837" s="17" t="s">
        <v>110</v>
      </c>
      <c r="E837" s="17" t="s">
        <v>307</v>
      </c>
      <c r="F837" s="17" t="s">
        <v>53</v>
      </c>
      <c r="G837" s="106"/>
      <c r="H837" s="144"/>
      <c r="I837" s="145"/>
      <c r="J837" s="145"/>
      <c r="K837" s="145"/>
      <c r="L837" s="145"/>
      <c r="M837" s="145"/>
      <c r="N837" s="145"/>
      <c r="O837" s="106"/>
    </row>
    <row r="838" spans="1:15" s="52" customFormat="1" ht="25.5">
      <c r="A838" s="18" t="s">
        <v>701</v>
      </c>
      <c r="B838" s="16">
        <v>793</v>
      </c>
      <c r="C838" s="17" t="s">
        <v>111</v>
      </c>
      <c r="D838" s="17" t="s">
        <v>652</v>
      </c>
      <c r="E838" s="17"/>
      <c r="F838" s="17"/>
      <c r="G838" s="106">
        <f>G839+G844</f>
        <v>200000</v>
      </c>
      <c r="H838" s="148"/>
      <c r="I838" s="149"/>
      <c r="J838" s="149"/>
      <c r="K838" s="149"/>
      <c r="L838" s="149"/>
      <c r="M838" s="149"/>
      <c r="N838" s="149"/>
      <c r="O838" s="106">
        <f>O839+O844</f>
        <v>100000</v>
      </c>
    </row>
    <row r="839" spans="1:15" ht="51">
      <c r="A839" s="18" t="s">
        <v>828</v>
      </c>
      <c r="B839" s="16">
        <v>793</v>
      </c>
      <c r="C839" s="17" t="s">
        <v>111</v>
      </c>
      <c r="D839" s="17" t="s">
        <v>652</v>
      </c>
      <c r="E839" s="17" t="s">
        <v>539</v>
      </c>
      <c r="F839" s="17"/>
      <c r="G839" s="106">
        <f>G840</f>
        <v>100000</v>
      </c>
      <c r="H839" s="144"/>
      <c r="I839" s="145"/>
      <c r="J839" s="145"/>
      <c r="K839" s="145"/>
      <c r="L839" s="145"/>
      <c r="M839" s="145"/>
      <c r="N839" s="145"/>
      <c r="O839" s="106">
        <f>O840</f>
        <v>100000</v>
      </c>
    </row>
    <row r="840" spans="1:15" ht="25.5">
      <c r="A840" s="18" t="s">
        <v>702</v>
      </c>
      <c r="B840" s="16">
        <v>793</v>
      </c>
      <c r="C840" s="17" t="s">
        <v>111</v>
      </c>
      <c r="D840" s="17" t="s">
        <v>652</v>
      </c>
      <c r="E840" s="17" t="s">
        <v>540</v>
      </c>
      <c r="F840" s="17"/>
      <c r="G840" s="106">
        <f>G841</f>
        <v>100000</v>
      </c>
      <c r="H840" s="144"/>
      <c r="I840" s="145"/>
      <c r="J840" s="145"/>
      <c r="K840" s="145"/>
      <c r="L840" s="145"/>
      <c r="M840" s="145"/>
      <c r="N840" s="145"/>
      <c r="O840" s="106">
        <f>O841</f>
        <v>100000</v>
      </c>
    </row>
    <row r="841" spans="1:15" ht="25.5">
      <c r="A841" s="18" t="s">
        <v>52</v>
      </c>
      <c r="B841" s="16">
        <v>793</v>
      </c>
      <c r="C841" s="17" t="s">
        <v>111</v>
      </c>
      <c r="D841" s="17" t="s">
        <v>652</v>
      </c>
      <c r="E841" s="17" t="s">
        <v>540</v>
      </c>
      <c r="F841" s="17" t="s">
        <v>51</v>
      </c>
      <c r="G841" s="106">
        <f>G842</f>
        <v>100000</v>
      </c>
      <c r="H841" s="144"/>
      <c r="I841" s="145"/>
      <c r="J841" s="145"/>
      <c r="K841" s="145"/>
      <c r="L841" s="145"/>
      <c r="M841" s="145"/>
      <c r="N841" s="145"/>
      <c r="O841" s="106">
        <f>O842</f>
        <v>100000</v>
      </c>
    </row>
    <row r="842" spans="1:15" ht="30.75" customHeight="1">
      <c r="A842" s="18" t="s">
        <v>52</v>
      </c>
      <c r="B842" s="16">
        <v>793</v>
      </c>
      <c r="C842" s="17" t="s">
        <v>111</v>
      </c>
      <c r="D842" s="17" t="s">
        <v>652</v>
      </c>
      <c r="E842" s="17" t="s">
        <v>540</v>
      </c>
      <c r="F842" s="17" t="s">
        <v>53</v>
      </c>
      <c r="G842" s="106">
        <v>100000</v>
      </c>
      <c r="H842" s="144"/>
      <c r="I842" s="145"/>
      <c r="J842" s="145"/>
      <c r="K842" s="145"/>
      <c r="L842" s="145"/>
      <c r="M842" s="145"/>
      <c r="N842" s="145"/>
      <c r="O842" s="106">
        <v>100000</v>
      </c>
    </row>
    <row r="843" spans="1:15" ht="25.5" hidden="1">
      <c r="A843" s="18" t="s">
        <v>675</v>
      </c>
      <c r="B843" s="16">
        <v>793</v>
      </c>
      <c r="C843" s="17" t="s">
        <v>111</v>
      </c>
      <c r="D843" s="17" t="s">
        <v>652</v>
      </c>
      <c r="E843" s="17" t="s">
        <v>540</v>
      </c>
      <c r="F843" s="17" t="s">
        <v>54</v>
      </c>
      <c r="G843" s="106"/>
      <c r="H843" s="144"/>
      <c r="I843" s="145"/>
      <c r="J843" s="145"/>
      <c r="K843" s="145"/>
      <c r="L843" s="145"/>
      <c r="M843" s="145"/>
      <c r="N843" s="145"/>
      <c r="O843" s="106"/>
    </row>
    <row r="844" spans="1:15" ht="38.25">
      <c r="A844" s="18" t="s">
        <v>268</v>
      </c>
      <c r="B844" s="16">
        <v>793</v>
      </c>
      <c r="C844" s="17" t="s">
        <v>111</v>
      </c>
      <c r="D844" s="17" t="s">
        <v>652</v>
      </c>
      <c r="E844" s="17" t="s">
        <v>541</v>
      </c>
      <c r="F844" s="17"/>
      <c r="G844" s="106">
        <f>G845</f>
        <v>100000</v>
      </c>
      <c r="H844" s="144"/>
      <c r="I844" s="145"/>
      <c r="J844" s="145"/>
      <c r="K844" s="145"/>
      <c r="L844" s="145"/>
      <c r="M844" s="145"/>
      <c r="N844" s="145"/>
      <c r="O844" s="106">
        <f>O845</f>
        <v>0</v>
      </c>
    </row>
    <row r="845" spans="1:15" ht="38.25">
      <c r="A845" s="18" t="s">
        <v>703</v>
      </c>
      <c r="B845" s="16">
        <v>793</v>
      </c>
      <c r="C845" s="17" t="s">
        <v>111</v>
      </c>
      <c r="D845" s="17" t="s">
        <v>652</v>
      </c>
      <c r="E845" s="17" t="s">
        <v>542</v>
      </c>
      <c r="F845" s="17"/>
      <c r="G845" s="106">
        <f>G846</f>
        <v>100000</v>
      </c>
      <c r="H845" s="144"/>
      <c r="I845" s="145"/>
      <c r="J845" s="145"/>
      <c r="K845" s="145"/>
      <c r="L845" s="145"/>
      <c r="M845" s="145"/>
      <c r="N845" s="145"/>
      <c r="O845" s="106">
        <f>O846</f>
        <v>0</v>
      </c>
    </row>
    <row r="846" spans="1:15" ht="25.5">
      <c r="A846" s="18" t="s">
        <v>52</v>
      </c>
      <c r="B846" s="16">
        <v>793</v>
      </c>
      <c r="C846" s="17" t="s">
        <v>111</v>
      </c>
      <c r="D846" s="17" t="s">
        <v>652</v>
      </c>
      <c r="E846" s="17" t="s">
        <v>542</v>
      </c>
      <c r="F846" s="17" t="s">
        <v>51</v>
      </c>
      <c r="G846" s="106">
        <f>G847</f>
        <v>100000</v>
      </c>
      <c r="H846" s="144"/>
      <c r="I846" s="145"/>
      <c r="J846" s="145"/>
      <c r="K846" s="145"/>
      <c r="L846" s="145"/>
      <c r="M846" s="145"/>
      <c r="N846" s="145"/>
      <c r="O846" s="106">
        <f>O847</f>
        <v>0</v>
      </c>
    </row>
    <row r="847" spans="1:15" ht="31.5" customHeight="1">
      <c r="A847" s="18" t="s">
        <v>52</v>
      </c>
      <c r="B847" s="16">
        <v>793</v>
      </c>
      <c r="C847" s="17" t="s">
        <v>111</v>
      </c>
      <c r="D847" s="17" t="s">
        <v>652</v>
      </c>
      <c r="E847" s="17" t="s">
        <v>542</v>
      </c>
      <c r="F847" s="17" t="s">
        <v>53</v>
      </c>
      <c r="G847" s="106">
        <v>100000</v>
      </c>
      <c r="H847" s="144"/>
      <c r="I847" s="145"/>
      <c r="J847" s="145"/>
      <c r="K847" s="145"/>
      <c r="L847" s="145"/>
      <c r="M847" s="145"/>
      <c r="N847" s="145"/>
      <c r="O847" s="106">
        <v>0</v>
      </c>
    </row>
    <row r="848" spans="1:15" ht="25.5" hidden="1">
      <c r="A848" s="18" t="s">
        <v>675</v>
      </c>
      <c r="B848" s="16">
        <v>793</v>
      </c>
      <c r="C848" s="17" t="s">
        <v>111</v>
      </c>
      <c r="D848" s="17" t="s">
        <v>652</v>
      </c>
      <c r="E848" s="17" t="s">
        <v>542</v>
      </c>
      <c r="F848" s="17" t="s">
        <v>54</v>
      </c>
      <c r="G848" s="106"/>
      <c r="H848" s="144"/>
      <c r="I848" s="145"/>
      <c r="J848" s="145"/>
      <c r="K848" s="145"/>
      <c r="L848" s="145"/>
      <c r="M848" s="145"/>
      <c r="N848" s="145"/>
      <c r="O848" s="106"/>
    </row>
    <row r="849" spans="1:15">
      <c r="A849" s="13" t="s">
        <v>140</v>
      </c>
      <c r="B849" s="8">
        <v>793</v>
      </c>
      <c r="C849" s="9" t="s">
        <v>91</v>
      </c>
      <c r="D849" s="9"/>
      <c r="E849" s="9"/>
      <c r="F849" s="9"/>
      <c r="G849" s="41">
        <f>G850+G859+G886</f>
        <v>1900000</v>
      </c>
      <c r="H849" s="144"/>
      <c r="I849" s="145"/>
      <c r="J849" s="145"/>
      <c r="K849" s="145"/>
      <c r="L849" s="145"/>
      <c r="M849" s="145"/>
      <c r="N849" s="145"/>
      <c r="O849" s="41">
        <f>O850+O859+O886</f>
        <v>1900000</v>
      </c>
    </row>
    <row r="850" spans="1:15" s="52" customFormat="1" ht="16.5" customHeight="1">
      <c r="A850" s="18" t="s">
        <v>712</v>
      </c>
      <c r="B850" s="16">
        <v>793</v>
      </c>
      <c r="C850" s="17" t="s">
        <v>91</v>
      </c>
      <c r="D850" s="17" t="s">
        <v>73</v>
      </c>
      <c r="E850" s="17"/>
      <c r="F850" s="17"/>
      <c r="G850" s="106">
        <f>G852</f>
        <v>1500000</v>
      </c>
      <c r="H850" s="148"/>
      <c r="I850" s="149"/>
      <c r="J850" s="149"/>
      <c r="K850" s="149"/>
      <c r="L850" s="149"/>
      <c r="M850" s="149"/>
      <c r="N850" s="149"/>
      <c r="O850" s="106">
        <f>O852</f>
        <v>1500000</v>
      </c>
    </row>
    <row r="851" spans="1:15" s="20" customFormat="1" ht="27" customHeight="1">
      <c r="A851" s="18" t="s">
        <v>819</v>
      </c>
      <c r="B851" s="16">
        <v>793</v>
      </c>
      <c r="C851" s="17" t="s">
        <v>91</v>
      </c>
      <c r="D851" s="17" t="s">
        <v>73</v>
      </c>
      <c r="E851" s="17" t="s">
        <v>501</v>
      </c>
      <c r="F851" s="17"/>
      <c r="G851" s="106">
        <f>G853+G856</f>
        <v>1500000</v>
      </c>
      <c r="H851" s="153"/>
      <c r="I851" s="154"/>
      <c r="J851" s="154"/>
      <c r="K851" s="154"/>
      <c r="L851" s="154"/>
      <c r="M851" s="154"/>
      <c r="N851" s="154"/>
      <c r="O851" s="106">
        <f>O853+O856</f>
        <v>1500000</v>
      </c>
    </row>
    <row r="852" spans="1:15" s="52" customFormat="1" ht="18" customHeight="1">
      <c r="A852" s="18" t="s">
        <v>713</v>
      </c>
      <c r="B852" s="16">
        <v>793</v>
      </c>
      <c r="C852" s="17" t="s">
        <v>91</v>
      </c>
      <c r="D852" s="17" t="s">
        <v>73</v>
      </c>
      <c r="E852" s="17" t="s">
        <v>168</v>
      </c>
      <c r="F852" s="17"/>
      <c r="G852" s="106">
        <f>G853+G856</f>
        <v>1500000</v>
      </c>
      <c r="H852" s="148"/>
      <c r="I852" s="149"/>
      <c r="J852" s="149"/>
      <c r="K852" s="149"/>
      <c r="L852" s="149"/>
      <c r="M852" s="149"/>
      <c r="N852" s="149"/>
      <c r="O852" s="106">
        <f>O853+O856</f>
        <v>1500000</v>
      </c>
    </row>
    <row r="853" spans="1:15" s="52" customFormat="1" ht="44.25" customHeight="1">
      <c r="A853" s="18" t="s">
        <v>708</v>
      </c>
      <c r="B853" s="16">
        <v>793</v>
      </c>
      <c r="C853" s="17" t="s">
        <v>91</v>
      </c>
      <c r="D853" s="17" t="s">
        <v>73</v>
      </c>
      <c r="E853" s="17" t="s">
        <v>707</v>
      </c>
      <c r="F853" s="17"/>
      <c r="G853" s="106">
        <f>G854</f>
        <v>1500000</v>
      </c>
      <c r="H853" s="148"/>
      <c r="I853" s="149"/>
      <c r="J853" s="149"/>
      <c r="K853" s="149"/>
      <c r="L853" s="149"/>
      <c r="M853" s="149"/>
      <c r="N853" s="149"/>
      <c r="O853" s="106">
        <f>O854</f>
        <v>1500000</v>
      </c>
    </row>
    <row r="854" spans="1:15" s="52" customFormat="1" ht="27.75" customHeight="1">
      <c r="A854" s="18" t="s">
        <v>52</v>
      </c>
      <c r="B854" s="16">
        <v>793</v>
      </c>
      <c r="C854" s="17" t="s">
        <v>91</v>
      </c>
      <c r="D854" s="17" t="s">
        <v>73</v>
      </c>
      <c r="E854" s="17" t="s">
        <v>707</v>
      </c>
      <c r="F854" s="17" t="s">
        <v>51</v>
      </c>
      <c r="G854" s="106">
        <f>G855</f>
        <v>1500000</v>
      </c>
      <c r="H854" s="148"/>
      <c r="I854" s="149"/>
      <c r="J854" s="149"/>
      <c r="K854" s="149"/>
      <c r="L854" s="149"/>
      <c r="M854" s="149"/>
      <c r="N854" s="149"/>
      <c r="O854" s="106">
        <f>O855</f>
        <v>1500000</v>
      </c>
    </row>
    <row r="855" spans="1:15" s="52" customFormat="1" ht="44.25" customHeight="1">
      <c r="A855" s="18" t="s">
        <v>52</v>
      </c>
      <c r="B855" s="16">
        <v>793</v>
      </c>
      <c r="C855" s="17" t="s">
        <v>91</v>
      </c>
      <c r="D855" s="17" t="s">
        <v>73</v>
      </c>
      <c r="E855" s="17" t="s">
        <v>707</v>
      </c>
      <c r="F855" s="17" t="s">
        <v>53</v>
      </c>
      <c r="G855" s="106">
        <v>1500000</v>
      </c>
      <c r="H855" s="148"/>
      <c r="I855" s="149"/>
      <c r="J855" s="149"/>
      <c r="K855" s="149"/>
      <c r="L855" s="149"/>
      <c r="M855" s="149"/>
      <c r="N855" s="149"/>
      <c r="O855" s="106">
        <v>1500000</v>
      </c>
    </row>
    <row r="856" spans="1:15" ht="34.5" hidden="1" customHeight="1">
      <c r="A856" s="18" t="s">
        <v>210</v>
      </c>
      <c r="B856" s="16">
        <v>793</v>
      </c>
      <c r="C856" s="17" t="s">
        <v>91</v>
      </c>
      <c r="D856" s="17" t="s">
        <v>73</v>
      </c>
      <c r="E856" s="17" t="s">
        <v>706</v>
      </c>
      <c r="F856" s="17"/>
      <c r="G856" s="106">
        <f>G857</f>
        <v>0</v>
      </c>
      <c r="H856" s="144"/>
      <c r="I856" s="145"/>
      <c r="J856" s="145"/>
      <c r="K856" s="145"/>
      <c r="L856" s="145"/>
      <c r="M856" s="145"/>
      <c r="N856" s="145"/>
      <c r="O856" s="106">
        <f>O857</f>
        <v>0</v>
      </c>
    </row>
    <row r="857" spans="1:15" ht="25.5" hidden="1" customHeight="1">
      <c r="A857" s="18" t="s">
        <v>52</v>
      </c>
      <c r="B857" s="16">
        <v>793</v>
      </c>
      <c r="C857" s="17" t="s">
        <v>91</v>
      </c>
      <c r="D857" s="17" t="s">
        <v>73</v>
      </c>
      <c r="E857" s="17" t="s">
        <v>706</v>
      </c>
      <c r="F857" s="17" t="s">
        <v>51</v>
      </c>
      <c r="G857" s="106">
        <f>G858</f>
        <v>0</v>
      </c>
      <c r="H857" s="144"/>
      <c r="I857" s="145"/>
      <c r="J857" s="145"/>
      <c r="K857" s="145"/>
      <c r="L857" s="145"/>
      <c r="M857" s="145"/>
      <c r="N857" s="145"/>
      <c r="O857" s="106">
        <f>O858</f>
        <v>0</v>
      </c>
    </row>
    <row r="858" spans="1:15" ht="39.75" hidden="1" customHeight="1">
      <c r="A858" s="18" t="s">
        <v>52</v>
      </c>
      <c r="B858" s="16">
        <v>793</v>
      </c>
      <c r="C858" s="17" t="s">
        <v>91</v>
      </c>
      <c r="D858" s="17" t="s">
        <v>73</v>
      </c>
      <c r="E858" s="17" t="s">
        <v>706</v>
      </c>
      <c r="F858" s="17" t="s">
        <v>53</v>
      </c>
      <c r="G858" s="106"/>
      <c r="H858" s="144"/>
      <c r="I858" s="145"/>
      <c r="J858" s="145"/>
      <c r="K858" s="145"/>
      <c r="L858" s="145"/>
      <c r="M858" s="145"/>
      <c r="N858" s="145"/>
      <c r="O858" s="106"/>
    </row>
    <row r="859" spans="1:15" s="52" customFormat="1" hidden="1">
      <c r="A859" s="15" t="s">
        <v>383</v>
      </c>
      <c r="B859" s="16">
        <v>793</v>
      </c>
      <c r="C859" s="17" t="s">
        <v>91</v>
      </c>
      <c r="D859" s="17" t="s">
        <v>249</v>
      </c>
      <c r="E859" s="17"/>
      <c r="F859" s="17"/>
      <c r="G859" s="106">
        <f>G862+G879+G875</f>
        <v>0</v>
      </c>
      <c r="H859" s="148"/>
      <c r="I859" s="149"/>
      <c r="J859" s="149"/>
      <c r="K859" s="149"/>
      <c r="L859" s="149"/>
      <c r="M859" s="149"/>
      <c r="N859" s="149"/>
      <c r="O859" s="106">
        <f>O862+O879+O875</f>
        <v>0</v>
      </c>
    </row>
    <row r="860" spans="1:15" s="52" customFormat="1" hidden="1">
      <c r="A860" s="15"/>
      <c r="B860" s="16"/>
      <c r="C860" s="17"/>
      <c r="D860" s="17"/>
      <c r="E860" s="17"/>
      <c r="F860" s="17"/>
      <c r="G860" s="106"/>
      <c r="H860" s="148"/>
      <c r="I860" s="149"/>
      <c r="J860" s="149"/>
      <c r="K860" s="149"/>
      <c r="L860" s="149"/>
      <c r="M860" s="149"/>
      <c r="N860" s="149"/>
      <c r="O860" s="106"/>
    </row>
    <row r="861" spans="1:15" s="52" customFormat="1" hidden="1">
      <c r="A861" s="15"/>
      <c r="B861" s="16"/>
      <c r="C861" s="17"/>
      <c r="D861" s="17"/>
      <c r="E861" s="17"/>
      <c r="F861" s="17"/>
      <c r="G861" s="106"/>
      <c r="H861" s="148"/>
      <c r="I861" s="149"/>
      <c r="J861" s="149"/>
      <c r="K861" s="149"/>
      <c r="L861" s="149"/>
      <c r="M861" s="149"/>
      <c r="N861" s="149"/>
      <c r="O861" s="106"/>
    </row>
    <row r="862" spans="1:15" s="20" customFormat="1" ht="27" hidden="1" customHeight="1">
      <c r="A862" s="18" t="s">
        <v>722</v>
      </c>
      <c r="B862" s="16">
        <v>793</v>
      </c>
      <c r="C862" s="17" t="s">
        <v>91</v>
      </c>
      <c r="D862" s="17" t="s">
        <v>249</v>
      </c>
      <c r="E862" s="17" t="s">
        <v>501</v>
      </c>
      <c r="F862" s="17"/>
      <c r="G862" s="106">
        <f>G863+G867+G871</f>
        <v>0</v>
      </c>
      <c r="H862" s="153"/>
      <c r="I862" s="154"/>
      <c r="J862" s="154"/>
      <c r="K862" s="154"/>
      <c r="L862" s="154"/>
      <c r="M862" s="154"/>
      <c r="N862" s="154"/>
      <c r="O862" s="106">
        <f>O863+O867+O871</f>
        <v>0</v>
      </c>
    </row>
    <row r="863" spans="1:15" s="20" customFormat="1" ht="66" hidden="1" customHeight="1">
      <c r="A863" s="56" t="s">
        <v>193</v>
      </c>
      <c r="B863" s="16">
        <v>793</v>
      </c>
      <c r="C863" s="17" t="s">
        <v>91</v>
      </c>
      <c r="D863" s="17" t="s">
        <v>249</v>
      </c>
      <c r="E863" s="17" t="s">
        <v>191</v>
      </c>
      <c r="F863" s="17"/>
      <c r="G863" s="106">
        <f>G864</f>
        <v>0</v>
      </c>
      <c r="H863" s="153" t="e">
        <f>#REF!+#REF!+#REF!+#REF!</f>
        <v>#REF!</v>
      </c>
      <c r="I863" s="154"/>
      <c r="J863" s="154"/>
      <c r="K863" s="154"/>
      <c r="L863" s="154"/>
      <c r="M863" s="154"/>
      <c r="N863" s="154"/>
      <c r="O863" s="106">
        <f>O864</f>
        <v>0</v>
      </c>
    </row>
    <row r="864" spans="1:15" s="20" customFormat="1" ht="94.5" hidden="1" customHeight="1">
      <c r="A864" s="56" t="s">
        <v>436</v>
      </c>
      <c r="B864" s="16">
        <v>793</v>
      </c>
      <c r="C864" s="17" t="s">
        <v>91</v>
      </c>
      <c r="D864" s="17" t="s">
        <v>249</v>
      </c>
      <c r="E864" s="17" t="s">
        <v>410</v>
      </c>
      <c r="F864" s="17"/>
      <c r="G864" s="106">
        <f>G865</f>
        <v>0</v>
      </c>
      <c r="H864" s="153"/>
      <c r="I864" s="154"/>
      <c r="J864" s="154"/>
      <c r="K864" s="154"/>
      <c r="L864" s="154"/>
      <c r="M864" s="154"/>
      <c r="N864" s="154"/>
      <c r="O864" s="106">
        <f>O865</f>
        <v>0</v>
      </c>
    </row>
    <row r="865" spans="1:15" s="20" customFormat="1" ht="16.5" hidden="1" customHeight="1">
      <c r="A865" s="18" t="s">
        <v>363</v>
      </c>
      <c r="B865" s="16">
        <v>793</v>
      </c>
      <c r="C865" s="17" t="s">
        <v>91</v>
      </c>
      <c r="D865" s="17" t="s">
        <v>249</v>
      </c>
      <c r="E865" s="17" t="s">
        <v>410</v>
      </c>
      <c r="F865" s="17" t="s">
        <v>364</v>
      </c>
      <c r="G865" s="106">
        <f>G866</f>
        <v>0</v>
      </c>
      <c r="H865" s="153"/>
      <c r="I865" s="154"/>
      <c r="J865" s="154"/>
      <c r="K865" s="154"/>
      <c r="L865" s="154"/>
      <c r="M865" s="154"/>
      <c r="N865" s="154"/>
      <c r="O865" s="106">
        <f>O866</f>
        <v>0</v>
      </c>
    </row>
    <row r="866" spans="1:15" s="20" customFormat="1" ht="15" hidden="1" customHeight="1">
      <c r="A866" s="18" t="s">
        <v>392</v>
      </c>
      <c r="B866" s="16">
        <v>793</v>
      </c>
      <c r="C866" s="17" t="s">
        <v>91</v>
      </c>
      <c r="D866" s="17" t="s">
        <v>249</v>
      </c>
      <c r="E866" s="17" t="s">
        <v>410</v>
      </c>
      <c r="F866" s="17" t="s">
        <v>393</v>
      </c>
      <c r="G866" s="106"/>
      <c r="H866" s="153"/>
      <c r="I866" s="154"/>
      <c r="J866" s="154"/>
      <c r="K866" s="154"/>
      <c r="L866" s="154"/>
      <c r="M866" s="154"/>
      <c r="N866" s="154"/>
      <c r="O866" s="106"/>
    </row>
    <row r="867" spans="1:15" ht="63.75" hidden="1" customHeight="1">
      <c r="A867" s="18" t="s">
        <v>197</v>
      </c>
      <c r="B867" s="55">
        <v>795</v>
      </c>
      <c r="C867" s="17" t="s">
        <v>91</v>
      </c>
      <c r="D867" s="17" t="s">
        <v>249</v>
      </c>
      <c r="E867" s="17" t="s">
        <v>195</v>
      </c>
      <c r="F867" s="17"/>
      <c r="G867" s="106">
        <f>G868</f>
        <v>0</v>
      </c>
      <c r="H867" s="144"/>
      <c r="I867" s="145"/>
      <c r="J867" s="145"/>
      <c r="K867" s="145"/>
      <c r="L867" s="145"/>
      <c r="M867" s="145"/>
      <c r="N867" s="145"/>
      <c r="O867" s="106">
        <f>O868</f>
        <v>0</v>
      </c>
    </row>
    <row r="868" spans="1:15" s="20" customFormat="1" ht="101.25" hidden="1" customHeight="1">
      <c r="A868" s="18" t="s">
        <v>78</v>
      </c>
      <c r="B868" s="55">
        <v>793</v>
      </c>
      <c r="C868" s="17" t="s">
        <v>91</v>
      </c>
      <c r="D868" s="17" t="s">
        <v>249</v>
      </c>
      <c r="E868" s="17" t="s">
        <v>77</v>
      </c>
      <c r="F868" s="17"/>
      <c r="G868" s="106">
        <f>G869</f>
        <v>0</v>
      </c>
      <c r="H868" s="153"/>
      <c r="I868" s="154"/>
      <c r="J868" s="154"/>
      <c r="K868" s="154"/>
      <c r="L868" s="154"/>
      <c r="M868" s="154"/>
      <c r="N868" s="154"/>
      <c r="O868" s="106">
        <f>O869</f>
        <v>0</v>
      </c>
    </row>
    <row r="869" spans="1:15" ht="22.5" hidden="1" customHeight="1">
      <c r="A869" s="18" t="s">
        <v>363</v>
      </c>
      <c r="B869" s="55">
        <v>793</v>
      </c>
      <c r="C869" s="17" t="s">
        <v>91</v>
      </c>
      <c r="D869" s="17" t="s">
        <v>249</v>
      </c>
      <c r="E869" s="17" t="s">
        <v>77</v>
      </c>
      <c r="F869" s="17" t="s">
        <v>364</v>
      </c>
      <c r="G869" s="106">
        <f>G870</f>
        <v>0</v>
      </c>
      <c r="H869" s="144"/>
      <c r="I869" s="145"/>
      <c r="J869" s="145"/>
      <c r="K869" s="145"/>
      <c r="L869" s="145"/>
      <c r="M869" s="145"/>
      <c r="N869" s="145"/>
      <c r="O869" s="106">
        <f>O870</f>
        <v>0</v>
      </c>
    </row>
    <row r="870" spans="1:15" ht="16.5" hidden="1" customHeight="1">
      <c r="A870" s="18" t="s">
        <v>392</v>
      </c>
      <c r="B870" s="55">
        <v>793</v>
      </c>
      <c r="C870" s="17" t="s">
        <v>91</v>
      </c>
      <c r="D870" s="17" t="s">
        <v>249</v>
      </c>
      <c r="E870" s="17" t="s">
        <v>77</v>
      </c>
      <c r="F870" s="17" t="s">
        <v>393</v>
      </c>
      <c r="G870" s="106"/>
      <c r="H870" s="144"/>
      <c r="I870" s="145"/>
      <c r="J870" s="145"/>
      <c r="K870" s="145"/>
      <c r="L870" s="145"/>
      <c r="M870" s="145"/>
      <c r="N870" s="145"/>
      <c r="O870" s="106"/>
    </row>
    <row r="871" spans="1:15" s="20" customFormat="1" ht="111.75" hidden="1" customHeight="1">
      <c r="A871" s="18" t="s">
        <v>672</v>
      </c>
      <c r="B871" s="55">
        <v>793</v>
      </c>
      <c r="C871" s="17" t="s">
        <v>91</v>
      </c>
      <c r="D871" s="17" t="s">
        <v>249</v>
      </c>
      <c r="E871" s="17" t="s">
        <v>190</v>
      </c>
      <c r="F871" s="17"/>
      <c r="G871" s="106">
        <f>G872</f>
        <v>0</v>
      </c>
      <c r="H871" s="153" t="e">
        <f>G886+#REF!+G972+#REF!+#REF!+#REF!</f>
        <v>#REF!</v>
      </c>
      <c r="I871" s="154">
        <v>240</v>
      </c>
      <c r="J871" s="154"/>
      <c r="K871" s="154"/>
      <c r="L871" s="154"/>
      <c r="M871" s="154"/>
      <c r="N871" s="154"/>
      <c r="O871" s="106">
        <f>O872</f>
        <v>0</v>
      </c>
    </row>
    <row r="872" spans="1:15" s="20" customFormat="1" ht="32.25" hidden="1" customHeight="1">
      <c r="A872" s="18" t="s">
        <v>167</v>
      </c>
      <c r="B872" s="55">
        <v>793</v>
      </c>
      <c r="C872" s="17" t="s">
        <v>91</v>
      </c>
      <c r="D872" s="17" t="s">
        <v>249</v>
      </c>
      <c r="E872" s="17" t="s">
        <v>671</v>
      </c>
      <c r="F872" s="17"/>
      <c r="G872" s="106">
        <f>G873</f>
        <v>0</v>
      </c>
      <c r="H872" s="153"/>
      <c r="I872" s="154"/>
      <c r="J872" s="154"/>
      <c r="K872" s="154"/>
      <c r="L872" s="154"/>
      <c r="M872" s="154"/>
      <c r="N872" s="154"/>
      <c r="O872" s="106">
        <f>O873</f>
        <v>0</v>
      </c>
    </row>
    <row r="873" spans="1:15" s="20" customFormat="1" ht="32.25" hidden="1" customHeight="1">
      <c r="A873" s="18" t="s">
        <v>674</v>
      </c>
      <c r="B873" s="55">
        <v>793</v>
      </c>
      <c r="C873" s="17" t="s">
        <v>91</v>
      </c>
      <c r="D873" s="17" t="s">
        <v>249</v>
      </c>
      <c r="E873" s="17" t="s">
        <v>671</v>
      </c>
      <c r="F873" s="17" t="s">
        <v>51</v>
      </c>
      <c r="G873" s="106">
        <f>G874</f>
        <v>0</v>
      </c>
      <c r="H873" s="153"/>
      <c r="I873" s="154"/>
      <c r="J873" s="154"/>
      <c r="K873" s="154"/>
      <c r="L873" s="154"/>
      <c r="M873" s="154"/>
      <c r="N873" s="154"/>
      <c r="O873" s="106">
        <f>O874</f>
        <v>0</v>
      </c>
    </row>
    <row r="874" spans="1:15" s="20" customFormat="1" ht="32.25" hidden="1" customHeight="1">
      <c r="A874" s="18" t="s">
        <v>52</v>
      </c>
      <c r="B874" s="55">
        <v>793</v>
      </c>
      <c r="C874" s="17" t="s">
        <v>91</v>
      </c>
      <c r="D874" s="17" t="s">
        <v>249</v>
      </c>
      <c r="E874" s="17" t="s">
        <v>671</v>
      </c>
      <c r="F874" s="17" t="s">
        <v>53</v>
      </c>
      <c r="G874" s="106"/>
      <c r="H874" s="153"/>
      <c r="I874" s="154"/>
      <c r="J874" s="154"/>
      <c r="K874" s="154"/>
      <c r="L874" s="154"/>
      <c r="M874" s="154"/>
      <c r="N874" s="154"/>
      <c r="O874" s="106"/>
    </row>
    <row r="875" spans="1:15" s="20" customFormat="1" ht="66" hidden="1" customHeight="1">
      <c r="A875" s="56" t="s">
        <v>189</v>
      </c>
      <c r="B875" s="55">
        <v>793</v>
      </c>
      <c r="C875" s="17" t="s">
        <v>91</v>
      </c>
      <c r="D875" s="17" t="s">
        <v>249</v>
      </c>
      <c r="E875" s="17" t="s">
        <v>190</v>
      </c>
      <c r="F875" s="17"/>
      <c r="G875" s="106">
        <f>G876+G882</f>
        <v>0</v>
      </c>
      <c r="H875" s="153" t="e">
        <f>#REF!+G902+#REF!+G931</f>
        <v>#REF!</v>
      </c>
      <c r="I875" s="154"/>
      <c r="J875" s="154"/>
      <c r="K875" s="154"/>
      <c r="L875" s="154"/>
      <c r="M875" s="154"/>
      <c r="N875" s="154"/>
      <c r="O875" s="106">
        <f>O876+O882</f>
        <v>0</v>
      </c>
    </row>
    <row r="876" spans="1:15" s="20" customFormat="1" ht="53.25" hidden="1" customHeight="1">
      <c r="A876" s="56" t="s">
        <v>641</v>
      </c>
      <c r="B876" s="55">
        <v>793</v>
      </c>
      <c r="C876" s="17" t="s">
        <v>91</v>
      </c>
      <c r="D876" s="17" t="s">
        <v>249</v>
      </c>
      <c r="E876" s="17" t="s">
        <v>642</v>
      </c>
      <c r="F876" s="17"/>
      <c r="G876" s="106">
        <f>G877</f>
        <v>0</v>
      </c>
      <c r="H876" s="153"/>
      <c r="I876" s="154"/>
      <c r="J876" s="154"/>
      <c r="K876" s="154"/>
      <c r="L876" s="154"/>
      <c r="M876" s="154"/>
      <c r="N876" s="154"/>
      <c r="O876" s="106">
        <f>O877</f>
        <v>0</v>
      </c>
    </row>
    <row r="877" spans="1:15" s="20" customFormat="1" ht="31.5" hidden="1" customHeight="1">
      <c r="A877" s="18" t="s">
        <v>674</v>
      </c>
      <c r="B877" s="55">
        <v>793</v>
      </c>
      <c r="C877" s="17" t="s">
        <v>91</v>
      </c>
      <c r="D877" s="17" t="s">
        <v>249</v>
      </c>
      <c r="E877" s="17" t="s">
        <v>642</v>
      </c>
      <c r="F877" s="17" t="s">
        <v>51</v>
      </c>
      <c r="G877" s="106">
        <f>G878</f>
        <v>0</v>
      </c>
      <c r="H877" s="153"/>
      <c r="I877" s="154"/>
      <c r="J877" s="154"/>
      <c r="K877" s="154"/>
      <c r="L877" s="154"/>
      <c r="M877" s="154"/>
      <c r="N877" s="154"/>
      <c r="O877" s="106">
        <f>O878</f>
        <v>0</v>
      </c>
    </row>
    <row r="878" spans="1:15" s="20" customFormat="1" ht="32.25" hidden="1" customHeight="1">
      <c r="A878" s="18" t="s">
        <v>52</v>
      </c>
      <c r="B878" s="55">
        <v>793</v>
      </c>
      <c r="C878" s="17" t="s">
        <v>91</v>
      </c>
      <c r="D878" s="17" t="s">
        <v>249</v>
      </c>
      <c r="E878" s="17" t="s">
        <v>642</v>
      </c>
      <c r="F878" s="17" t="s">
        <v>53</v>
      </c>
      <c r="G878" s="106"/>
      <c r="H878" s="153"/>
      <c r="I878" s="154"/>
      <c r="J878" s="154"/>
      <c r="K878" s="154"/>
      <c r="L878" s="154"/>
      <c r="M878" s="154"/>
      <c r="N878" s="154"/>
      <c r="O878" s="106"/>
    </row>
    <row r="879" spans="1:15" ht="18.75" hidden="1" customHeight="1">
      <c r="A879" s="18" t="s">
        <v>421</v>
      </c>
      <c r="B879" s="16">
        <v>793</v>
      </c>
      <c r="C879" s="17" t="s">
        <v>91</v>
      </c>
      <c r="D879" s="17" t="s">
        <v>249</v>
      </c>
      <c r="E879" s="17" t="s">
        <v>420</v>
      </c>
      <c r="F879" s="17"/>
      <c r="G879" s="106">
        <f>G880+G883</f>
        <v>0</v>
      </c>
      <c r="H879" s="144"/>
      <c r="I879" s="145"/>
      <c r="J879" s="145"/>
      <c r="K879" s="145"/>
      <c r="L879" s="145"/>
      <c r="M879" s="145"/>
      <c r="N879" s="145"/>
      <c r="O879" s="106">
        <f>O880+O883</f>
        <v>0</v>
      </c>
    </row>
    <row r="880" spans="1:15" ht="17.25" hidden="1" customHeight="1">
      <c r="A880" s="18" t="s">
        <v>698</v>
      </c>
      <c r="B880" s="16">
        <v>793</v>
      </c>
      <c r="C880" s="17" t="s">
        <v>91</v>
      </c>
      <c r="D880" s="17" t="s">
        <v>249</v>
      </c>
      <c r="E880" s="17" t="s">
        <v>419</v>
      </c>
      <c r="F880" s="17"/>
      <c r="G880" s="106">
        <f>G881</f>
        <v>0</v>
      </c>
      <c r="H880" s="144"/>
      <c r="I880" s="145"/>
      <c r="J880" s="145"/>
      <c r="K880" s="145"/>
      <c r="L880" s="145"/>
      <c r="M880" s="145"/>
      <c r="N880" s="145"/>
      <c r="O880" s="106">
        <f>O881</f>
        <v>0</v>
      </c>
    </row>
    <row r="881" spans="1:15" ht="25.5" hidden="1" customHeight="1">
      <c r="A881" s="18" t="s">
        <v>52</v>
      </c>
      <c r="B881" s="16">
        <v>793</v>
      </c>
      <c r="C881" s="17" t="s">
        <v>91</v>
      </c>
      <c r="D881" s="17" t="s">
        <v>249</v>
      </c>
      <c r="E881" s="17" t="s">
        <v>419</v>
      </c>
      <c r="F881" s="17" t="s">
        <v>51</v>
      </c>
      <c r="G881" s="106">
        <f>G882</f>
        <v>0</v>
      </c>
      <c r="H881" s="144"/>
      <c r="I881" s="145"/>
      <c r="J881" s="145"/>
      <c r="K881" s="145"/>
      <c r="L881" s="145"/>
      <c r="M881" s="145"/>
      <c r="N881" s="145"/>
      <c r="O881" s="106">
        <f>O882</f>
        <v>0</v>
      </c>
    </row>
    <row r="882" spans="1:15" ht="42.75" hidden="1" customHeight="1">
      <c r="A882" s="18" t="s">
        <v>52</v>
      </c>
      <c r="B882" s="16">
        <v>793</v>
      </c>
      <c r="C882" s="17" t="s">
        <v>91</v>
      </c>
      <c r="D882" s="17" t="s">
        <v>249</v>
      </c>
      <c r="E882" s="17" t="s">
        <v>419</v>
      </c>
      <c r="F882" s="17" t="s">
        <v>53</v>
      </c>
      <c r="G882" s="106"/>
      <c r="H882" s="144"/>
      <c r="I882" s="145"/>
      <c r="J882" s="145"/>
      <c r="K882" s="145"/>
      <c r="L882" s="145"/>
      <c r="M882" s="145"/>
      <c r="N882" s="145"/>
      <c r="O882" s="106"/>
    </row>
    <row r="883" spans="1:15" ht="42.75" hidden="1" customHeight="1">
      <c r="A883" s="18" t="s">
        <v>337</v>
      </c>
      <c r="B883" s="16">
        <v>793</v>
      </c>
      <c r="C883" s="17" t="s">
        <v>91</v>
      </c>
      <c r="D883" s="17" t="s">
        <v>249</v>
      </c>
      <c r="E883" s="17" t="s">
        <v>336</v>
      </c>
      <c r="F883" s="17"/>
      <c r="G883" s="106">
        <f>G884</f>
        <v>0</v>
      </c>
      <c r="H883" s="144"/>
      <c r="I883" s="145"/>
      <c r="J883" s="145"/>
      <c r="K883" s="145"/>
      <c r="L883" s="145"/>
      <c r="M883" s="145"/>
      <c r="N883" s="145"/>
      <c r="O883" s="106">
        <f>O884</f>
        <v>0</v>
      </c>
    </row>
    <row r="884" spans="1:15" ht="24.75" hidden="1" customHeight="1">
      <c r="A884" s="18" t="s">
        <v>363</v>
      </c>
      <c r="B884" s="16">
        <v>793</v>
      </c>
      <c r="C884" s="17" t="s">
        <v>91</v>
      </c>
      <c r="D884" s="17" t="s">
        <v>249</v>
      </c>
      <c r="E884" s="17" t="s">
        <v>336</v>
      </c>
      <c r="F884" s="17" t="s">
        <v>364</v>
      </c>
      <c r="G884" s="106">
        <f>G885</f>
        <v>0</v>
      </c>
      <c r="H884" s="144"/>
      <c r="I884" s="145"/>
      <c r="J884" s="145"/>
      <c r="K884" s="145"/>
      <c r="L884" s="145"/>
      <c r="M884" s="145"/>
      <c r="N884" s="145"/>
      <c r="O884" s="106">
        <f>O885</f>
        <v>0</v>
      </c>
    </row>
    <row r="885" spans="1:15" ht="27.75" hidden="1" customHeight="1">
      <c r="A885" s="18" t="s">
        <v>392</v>
      </c>
      <c r="B885" s="16">
        <v>793</v>
      </c>
      <c r="C885" s="17" t="s">
        <v>91</v>
      </c>
      <c r="D885" s="17" t="s">
        <v>249</v>
      </c>
      <c r="E885" s="17" t="s">
        <v>336</v>
      </c>
      <c r="F885" s="17" t="s">
        <v>393</v>
      </c>
      <c r="G885" s="106"/>
      <c r="H885" s="144"/>
      <c r="I885" s="145"/>
      <c r="J885" s="145"/>
      <c r="K885" s="145"/>
      <c r="L885" s="145"/>
      <c r="M885" s="145"/>
      <c r="N885" s="145"/>
      <c r="O885" s="106"/>
    </row>
    <row r="886" spans="1:15">
      <c r="A886" s="18" t="s">
        <v>141</v>
      </c>
      <c r="B886" s="16">
        <v>793</v>
      </c>
      <c r="C886" s="17" t="s">
        <v>91</v>
      </c>
      <c r="D886" s="17" t="s">
        <v>142</v>
      </c>
      <c r="E886" s="16"/>
      <c r="F886" s="16"/>
      <c r="G886" s="106">
        <f>G887+G897+G904</f>
        <v>400000</v>
      </c>
      <c r="H886" s="144"/>
      <c r="I886" s="145"/>
      <c r="J886" s="145"/>
      <c r="K886" s="145"/>
      <c r="L886" s="145"/>
      <c r="M886" s="145"/>
      <c r="N886" s="145"/>
      <c r="O886" s="106">
        <f>O887+O897+O904</f>
        <v>400000</v>
      </c>
    </row>
    <row r="887" spans="1:15" ht="42.75" customHeight="1">
      <c r="A887" s="40" t="s">
        <v>827</v>
      </c>
      <c r="B887" s="16">
        <v>793</v>
      </c>
      <c r="C887" s="17" t="s">
        <v>91</v>
      </c>
      <c r="D887" s="17" t="s">
        <v>142</v>
      </c>
      <c r="E887" s="16" t="s">
        <v>511</v>
      </c>
      <c r="F887" s="16"/>
      <c r="G887" s="106">
        <f>G891+G888+G894</f>
        <v>400000</v>
      </c>
      <c r="H887" s="144"/>
      <c r="I887" s="145"/>
      <c r="J887" s="145"/>
      <c r="K887" s="145"/>
      <c r="L887" s="145"/>
      <c r="M887" s="145"/>
      <c r="N887" s="145"/>
      <c r="O887" s="106">
        <f>O891+O888+O894</f>
        <v>400000</v>
      </c>
    </row>
    <row r="888" spans="1:15" ht="30" hidden="1" customHeight="1">
      <c r="A888" s="18" t="s">
        <v>714</v>
      </c>
      <c r="B888" s="16">
        <v>793</v>
      </c>
      <c r="C888" s="17" t="s">
        <v>91</v>
      </c>
      <c r="D888" s="17" t="s">
        <v>142</v>
      </c>
      <c r="E888" s="16" t="s">
        <v>302</v>
      </c>
      <c r="F888" s="16"/>
      <c r="G888" s="106">
        <f>G889</f>
        <v>0</v>
      </c>
      <c r="H888" s="144"/>
      <c r="I888" s="145"/>
      <c r="J888" s="145"/>
      <c r="K888" s="145"/>
      <c r="L888" s="145"/>
      <c r="M888" s="145"/>
      <c r="N888" s="145"/>
      <c r="O888" s="106">
        <f>O889</f>
        <v>0</v>
      </c>
    </row>
    <row r="889" spans="1:15" hidden="1">
      <c r="A889" s="18" t="s">
        <v>101</v>
      </c>
      <c r="B889" s="16">
        <v>793</v>
      </c>
      <c r="C889" s="17" t="s">
        <v>91</v>
      </c>
      <c r="D889" s="17" t="s">
        <v>142</v>
      </c>
      <c r="E889" s="16" t="s">
        <v>302</v>
      </c>
      <c r="F889" s="16">
        <v>800</v>
      </c>
      <c r="G889" s="106">
        <f>G890</f>
        <v>0</v>
      </c>
      <c r="H889" s="144"/>
      <c r="I889" s="145"/>
      <c r="J889" s="145"/>
      <c r="K889" s="145"/>
      <c r="L889" s="145"/>
      <c r="M889" s="145"/>
      <c r="N889" s="145"/>
      <c r="O889" s="106">
        <f>O890</f>
        <v>0</v>
      </c>
    </row>
    <row r="890" spans="1:15" ht="45.75" hidden="1" customHeight="1">
      <c r="A890" s="18" t="s">
        <v>710</v>
      </c>
      <c r="B890" s="16">
        <v>793</v>
      </c>
      <c r="C890" s="17" t="s">
        <v>91</v>
      </c>
      <c r="D890" s="17" t="s">
        <v>142</v>
      </c>
      <c r="E890" s="16" t="s">
        <v>302</v>
      </c>
      <c r="F890" s="16">
        <v>810</v>
      </c>
      <c r="G890" s="106"/>
      <c r="H890" s="144"/>
      <c r="I890" s="145"/>
      <c r="J890" s="145"/>
      <c r="K890" s="145"/>
      <c r="L890" s="145"/>
      <c r="M890" s="145"/>
      <c r="N890" s="145"/>
      <c r="O890" s="106"/>
    </row>
    <row r="891" spans="1:15" ht="47.25" customHeight="1">
      <c r="A891" s="18" t="s">
        <v>715</v>
      </c>
      <c r="B891" s="16">
        <v>793</v>
      </c>
      <c r="C891" s="17" t="s">
        <v>91</v>
      </c>
      <c r="D891" s="17" t="s">
        <v>142</v>
      </c>
      <c r="E891" s="16" t="s">
        <v>543</v>
      </c>
      <c r="F891" s="16"/>
      <c r="G891" s="106">
        <f>G892</f>
        <v>400000</v>
      </c>
      <c r="H891" s="144"/>
      <c r="I891" s="145"/>
      <c r="J891" s="145"/>
      <c r="K891" s="145"/>
      <c r="L891" s="145"/>
      <c r="M891" s="145"/>
      <c r="N891" s="145"/>
      <c r="O891" s="106">
        <f>O892</f>
        <v>400000</v>
      </c>
    </row>
    <row r="892" spans="1:15">
      <c r="A892" s="18" t="s">
        <v>101</v>
      </c>
      <c r="B892" s="16">
        <v>793</v>
      </c>
      <c r="C892" s="17" t="s">
        <v>91</v>
      </c>
      <c r="D892" s="17" t="s">
        <v>142</v>
      </c>
      <c r="E892" s="16" t="s">
        <v>543</v>
      </c>
      <c r="F892" s="16">
        <v>800</v>
      </c>
      <c r="G892" s="106">
        <f>G893</f>
        <v>400000</v>
      </c>
      <c r="H892" s="144"/>
      <c r="I892" s="145"/>
      <c r="J892" s="145"/>
      <c r="K892" s="145"/>
      <c r="L892" s="145"/>
      <c r="M892" s="145"/>
      <c r="N892" s="145"/>
      <c r="O892" s="106">
        <f>O893</f>
        <v>400000</v>
      </c>
    </row>
    <row r="893" spans="1:15" ht="45" customHeight="1">
      <c r="A893" s="18" t="s">
        <v>710</v>
      </c>
      <c r="B893" s="16">
        <v>793</v>
      </c>
      <c r="C893" s="17" t="s">
        <v>91</v>
      </c>
      <c r="D893" s="17" t="s">
        <v>142</v>
      </c>
      <c r="E893" s="16" t="s">
        <v>543</v>
      </c>
      <c r="F893" s="16">
        <v>810</v>
      </c>
      <c r="G893" s="106">
        <v>400000</v>
      </c>
      <c r="H893" s="144"/>
      <c r="I893" s="145"/>
      <c r="J893" s="145"/>
      <c r="K893" s="145"/>
      <c r="L893" s="145"/>
      <c r="M893" s="145"/>
      <c r="N893" s="145"/>
      <c r="O893" s="106">
        <v>400000</v>
      </c>
    </row>
    <row r="894" spans="1:15" ht="29.25" hidden="1" customHeight="1">
      <c r="A894" s="18" t="s">
        <v>130</v>
      </c>
      <c r="B894" s="16">
        <v>793</v>
      </c>
      <c r="C894" s="17" t="s">
        <v>91</v>
      </c>
      <c r="D894" s="17" t="s">
        <v>142</v>
      </c>
      <c r="E894" s="16" t="s">
        <v>131</v>
      </c>
      <c r="F894" s="16"/>
      <c r="G894" s="106">
        <f>G895</f>
        <v>0</v>
      </c>
      <c r="H894" s="144"/>
      <c r="I894" s="145"/>
      <c r="J894" s="145"/>
      <c r="K894" s="145"/>
      <c r="L894" s="145"/>
      <c r="M894" s="145"/>
      <c r="N894" s="145"/>
      <c r="O894" s="106">
        <f>O895</f>
        <v>0</v>
      </c>
    </row>
    <row r="895" spans="1:15" hidden="1">
      <c r="A895" s="18" t="s">
        <v>674</v>
      </c>
      <c r="B895" s="16">
        <v>793</v>
      </c>
      <c r="C895" s="17" t="s">
        <v>91</v>
      </c>
      <c r="D895" s="17" t="s">
        <v>142</v>
      </c>
      <c r="E895" s="16" t="s">
        <v>131</v>
      </c>
      <c r="F895" s="16">
        <v>200</v>
      </c>
      <c r="G895" s="106">
        <f>G896</f>
        <v>0</v>
      </c>
      <c r="H895" s="144"/>
      <c r="I895" s="145"/>
      <c r="J895" s="145"/>
      <c r="K895" s="145"/>
      <c r="L895" s="145"/>
      <c r="M895" s="145"/>
      <c r="N895" s="145"/>
      <c r="O895" s="106">
        <f>O896</f>
        <v>0</v>
      </c>
    </row>
    <row r="896" spans="1:15" ht="34.5" hidden="1" customHeight="1">
      <c r="A896" s="18" t="s">
        <v>52</v>
      </c>
      <c r="B896" s="16">
        <v>793</v>
      </c>
      <c r="C896" s="17" t="s">
        <v>91</v>
      </c>
      <c r="D896" s="17" t="s">
        <v>142</v>
      </c>
      <c r="E896" s="16" t="s">
        <v>131</v>
      </c>
      <c r="F896" s="16">
        <v>240</v>
      </c>
      <c r="G896" s="106"/>
      <c r="H896" s="144"/>
      <c r="I896" s="145"/>
      <c r="J896" s="145"/>
      <c r="K896" s="145"/>
      <c r="L896" s="145"/>
      <c r="M896" s="145"/>
      <c r="N896" s="145"/>
      <c r="O896" s="106"/>
    </row>
    <row r="897" spans="1:15" ht="36" hidden="1" customHeight="1">
      <c r="A897" s="18" t="s">
        <v>185</v>
      </c>
      <c r="B897" s="16">
        <v>793</v>
      </c>
      <c r="C897" s="17" t="s">
        <v>91</v>
      </c>
      <c r="D897" s="17" t="s">
        <v>142</v>
      </c>
      <c r="E897" s="16" t="s">
        <v>544</v>
      </c>
      <c r="F897" s="16"/>
      <c r="G897" s="106">
        <f>G898</f>
        <v>0</v>
      </c>
      <c r="H897" s="144"/>
      <c r="I897" s="145"/>
      <c r="J897" s="145"/>
      <c r="K897" s="145"/>
      <c r="L897" s="145"/>
      <c r="M897" s="145"/>
      <c r="N897" s="145"/>
      <c r="O897" s="106">
        <f>O898</f>
        <v>0</v>
      </c>
    </row>
    <row r="898" spans="1:15" ht="39" hidden="1" customHeight="1">
      <c r="A898" s="18" t="s">
        <v>765</v>
      </c>
      <c r="B898" s="16">
        <v>793</v>
      </c>
      <c r="C898" s="17" t="s">
        <v>91</v>
      </c>
      <c r="D898" s="17" t="s">
        <v>142</v>
      </c>
      <c r="E898" s="16" t="s">
        <v>545</v>
      </c>
      <c r="F898" s="16"/>
      <c r="G898" s="106">
        <f>G899+G902</f>
        <v>0</v>
      </c>
      <c r="H898" s="144"/>
      <c r="I898" s="145"/>
      <c r="J898" s="145"/>
      <c r="K898" s="145"/>
      <c r="L898" s="145"/>
      <c r="M898" s="145"/>
      <c r="N898" s="145"/>
      <c r="O898" s="106">
        <f>O899+O902</f>
        <v>0</v>
      </c>
    </row>
    <row r="899" spans="1:15" ht="17.25" hidden="1" customHeight="1">
      <c r="A899" s="18" t="s">
        <v>674</v>
      </c>
      <c r="B899" s="16">
        <v>793</v>
      </c>
      <c r="C899" s="17" t="s">
        <v>91</v>
      </c>
      <c r="D899" s="17" t="s">
        <v>142</v>
      </c>
      <c r="E899" s="16" t="s">
        <v>545</v>
      </c>
      <c r="F899" s="16">
        <v>200</v>
      </c>
      <c r="G899" s="106">
        <f>G900</f>
        <v>0</v>
      </c>
      <c r="H899" s="144"/>
      <c r="I899" s="145"/>
      <c r="J899" s="145"/>
      <c r="K899" s="145"/>
      <c r="L899" s="145"/>
      <c r="M899" s="145"/>
      <c r="N899" s="145"/>
      <c r="O899" s="106">
        <f>O900</f>
        <v>0</v>
      </c>
    </row>
    <row r="900" spans="1:15" ht="27.75" hidden="1" customHeight="1">
      <c r="A900" s="18" t="s">
        <v>52</v>
      </c>
      <c r="B900" s="16">
        <v>793</v>
      </c>
      <c r="C900" s="17" t="s">
        <v>91</v>
      </c>
      <c r="D900" s="17" t="s">
        <v>142</v>
      </c>
      <c r="E900" s="16" t="s">
        <v>545</v>
      </c>
      <c r="F900" s="16">
        <v>240</v>
      </c>
      <c r="G900" s="106">
        <v>0</v>
      </c>
      <c r="H900" s="144"/>
      <c r="I900" s="145"/>
      <c r="J900" s="145"/>
      <c r="K900" s="145"/>
      <c r="L900" s="145"/>
      <c r="M900" s="145"/>
      <c r="N900" s="145"/>
      <c r="O900" s="106">
        <v>0</v>
      </c>
    </row>
    <row r="901" spans="1:15" ht="25.5" hidden="1">
      <c r="A901" s="18" t="s">
        <v>675</v>
      </c>
      <c r="B901" s="16">
        <v>793</v>
      </c>
      <c r="C901" s="17" t="s">
        <v>91</v>
      </c>
      <c r="D901" s="17" t="s">
        <v>142</v>
      </c>
      <c r="E901" s="16" t="s">
        <v>545</v>
      </c>
      <c r="F901" s="16">
        <v>244</v>
      </c>
      <c r="G901" s="106"/>
      <c r="H901" s="144"/>
      <c r="I901" s="145"/>
      <c r="J901" s="145"/>
      <c r="K901" s="145"/>
      <c r="L901" s="145"/>
      <c r="M901" s="145"/>
      <c r="N901" s="145"/>
      <c r="O901" s="106"/>
    </row>
    <row r="902" spans="1:15" hidden="1">
      <c r="A902" s="18" t="s">
        <v>101</v>
      </c>
      <c r="B902" s="16">
        <v>793</v>
      </c>
      <c r="C902" s="17" t="s">
        <v>91</v>
      </c>
      <c r="D902" s="17" t="s">
        <v>142</v>
      </c>
      <c r="E902" s="16" t="s">
        <v>545</v>
      </c>
      <c r="F902" s="16">
        <v>800</v>
      </c>
      <c r="G902" s="106">
        <f>G903</f>
        <v>0</v>
      </c>
      <c r="H902" s="144"/>
      <c r="I902" s="145"/>
      <c r="J902" s="145"/>
      <c r="K902" s="145"/>
      <c r="L902" s="145"/>
      <c r="M902" s="145"/>
      <c r="N902" s="145"/>
      <c r="O902" s="106">
        <f>O903</f>
        <v>0</v>
      </c>
    </row>
    <row r="903" spans="1:15" ht="38.25" hidden="1">
      <c r="A903" s="18" t="s">
        <v>710</v>
      </c>
      <c r="B903" s="16">
        <v>793</v>
      </c>
      <c r="C903" s="17" t="s">
        <v>91</v>
      </c>
      <c r="D903" s="17" t="s">
        <v>142</v>
      </c>
      <c r="E903" s="16" t="s">
        <v>545</v>
      </c>
      <c r="F903" s="16">
        <v>810</v>
      </c>
      <c r="G903" s="106"/>
      <c r="H903" s="144"/>
      <c r="I903" s="145"/>
      <c r="J903" s="145"/>
      <c r="K903" s="145"/>
      <c r="L903" s="145"/>
      <c r="M903" s="145"/>
      <c r="N903" s="145"/>
      <c r="O903" s="106"/>
    </row>
    <row r="904" spans="1:15" ht="25.5" hidden="1">
      <c r="A904" s="18" t="s">
        <v>384</v>
      </c>
      <c r="B904" s="16">
        <v>793</v>
      </c>
      <c r="C904" s="17" t="s">
        <v>91</v>
      </c>
      <c r="D904" s="17" t="s">
        <v>142</v>
      </c>
      <c r="E904" s="16" t="s">
        <v>502</v>
      </c>
      <c r="F904" s="16"/>
      <c r="G904" s="106">
        <f>G905</f>
        <v>0</v>
      </c>
      <c r="H904" s="144"/>
      <c r="I904" s="145"/>
      <c r="J904" s="145"/>
      <c r="K904" s="145"/>
      <c r="L904" s="145"/>
      <c r="M904" s="145"/>
      <c r="N904" s="145"/>
      <c r="O904" s="106">
        <f>O905</f>
        <v>0</v>
      </c>
    </row>
    <row r="905" spans="1:15" ht="35.25" hidden="1" customHeight="1">
      <c r="A905" s="18" t="s">
        <v>719</v>
      </c>
      <c r="B905" s="16">
        <v>793</v>
      </c>
      <c r="C905" s="17" t="s">
        <v>91</v>
      </c>
      <c r="D905" s="17" t="s">
        <v>142</v>
      </c>
      <c r="E905" s="16" t="s">
        <v>546</v>
      </c>
      <c r="F905" s="16"/>
      <c r="G905" s="106">
        <f>G906</f>
        <v>0</v>
      </c>
      <c r="H905" s="144"/>
      <c r="I905" s="145"/>
      <c r="J905" s="145"/>
      <c r="K905" s="145"/>
      <c r="L905" s="145"/>
      <c r="M905" s="145"/>
      <c r="N905" s="145"/>
      <c r="O905" s="106">
        <f>O906</f>
        <v>0</v>
      </c>
    </row>
    <row r="906" spans="1:15" ht="21.75" hidden="1" customHeight="1">
      <c r="A906" s="18" t="s">
        <v>674</v>
      </c>
      <c r="B906" s="16">
        <v>793</v>
      </c>
      <c r="C906" s="17" t="s">
        <v>91</v>
      </c>
      <c r="D906" s="17" t="s">
        <v>142</v>
      </c>
      <c r="E906" s="16" t="s">
        <v>546</v>
      </c>
      <c r="F906" s="16">
        <v>200</v>
      </c>
      <c r="G906" s="106">
        <f>G907</f>
        <v>0</v>
      </c>
      <c r="H906" s="144"/>
      <c r="I906" s="145"/>
      <c r="J906" s="145"/>
      <c r="K906" s="145"/>
      <c r="L906" s="145"/>
      <c r="M906" s="145"/>
      <c r="N906" s="145"/>
      <c r="O906" s="106">
        <f>O907</f>
        <v>0</v>
      </c>
    </row>
    <row r="907" spans="1:15" ht="31.5" hidden="1" customHeight="1">
      <c r="A907" s="18" t="s">
        <v>52</v>
      </c>
      <c r="B907" s="16">
        <v>793</v>
      </c>
      <c r="C907" s="17" t="s">
        <v>91</v>
      </c>
      <c r="D907" s="17" t="s">
        <v>142</v>
      </c>
      <c r="E907" s="16" t="s">
        <v>546</v>
      </c>
      <c r="F907" s="16">
        <v>240</v>
      </c>
      <c r="G907" s="106">
        <f>G908</f>
        <v>0</v>
      </c>
      <c r="H907" s="144"/>
      <c r="I907" s="145"/>
      <c r="J907" s="145"/>
      <c r="K907" s="145"/>
      <c r="L907" s="145"/>
      <c r="M907" s="145"/>
      <c r="N907" s="145"/>
      <c r="O907" s="106">
        <f>O908</f>
        <v>0</v>
      </c>
    </row>
    <row r="908" spans="1:15" ht="31.5" hidden="1" customHeight="1">
      <c r="A908" s="18" t="s">
        <v>675</v>
      </c>
      <c r="B908" s="16">
        <v>793</v>
      </c>
      <c r="C908" s="17" t="s">
        <v>91</v>
      </c>
      <c r="D908" s="17" t="s">
        <v>142</v>
      </c>
      <c r="E908" s="16" t="s">
        <v>546</v>
      </c>
      <c r="F908" s="16">
        <v>244</v>
      </c>
      <c r="G908" s="106"/>
      <c r="H908" s="144"/>
      <c r="I908" s="145"/>
      <c r="J908" s="145"/>
      <c r="K908" s="145"/>
      <c r="L908" s="145"/>
      <c r="M908" s="145"/>
      <c r="N908" s="145"/>
      <c r="O908" s="106"/>
    </row>
    <row r="909" spans="1:15" ht="15" hidden="1" customHeight="1">
      <c r="A909" s="62" t="s">
        <v>716</v>
      </c>
      <c r="B909" s="50">
        <v>793</v>
      </c>
      <c r="C909" s="9" t="s">
        <v>385</v>
      </c>
      <c r="D909" s="9"/>
      <c r="E909" s="9"/>
      <c r="F909" s="9"/>
      <c r="G909" s="41">
        <f>G910+G918</f>
        <v>0</v>
      </c>
      <c r="H909" s="144"/>
      <c r="I909" s="145"/>
      <c r="J909" s="145"/>
      <c r="K909" s="145"/>
      <c r="L909" s="145"/>
      <c r="M909" s="145"/>
      <c r="N909" s="145"/>
      <c r="O909" s="41">
        <f>O910+O918</f>
        <v>0</v>
      </c>
    </row>
    <row r="910" spans="1:15" hidden="1">
      <c r="A910" s="15" t="s">
        <v>388</v>
      </c>
      <c r="B910" s="16">
        <v>793</v>
      </c>
      <c r="C910" s="17" t="s">
        <v>385</v>
      </c>
      <c r="D910" s="17" t="s">
        <v>37</v>
      </c>
      <c r="E910" s="17"/>
      <c r="F910" s="17"/>
      <c r="G910" s="106">
        <f>G911</f>
        <v>0</v>
      </c>
      <c r="H910" s="144"/>
      <c r="I910" s="145"/>
      <c r="J910" s="145"/>
      <c r="K910" s="145"/>
      <c r="L910" s="145"/>
      <c r="M910" s="145"/>
      <c r="N910" s="145"/>
      <c r="O910" s="106">
        <f>O911</f>
        <v>0</v>
      </c>
    </row>
    <row r="911" spans="1:15" s="5" customFormat="1" ht="25.5" hidden="1">
      <c r="A911" s="59" t="s">
        <v>387</v>
      </c>
      <c r="B911" s="50">
        <v>793</v>
      </c>
      <c r="C911" s="12" t="s">
        <v>385</v>
      </c>
      <c r="D911" s="17" t="s">
        <v>37</v>
      </c>
      <c r="E911" s="60" t="s">
        <v>503</v>
      </c>
      <c r="F911" s="60"/>
      <c r="G911" s="28">
        <f>G915+G912</f>
        <v>0</v>
      </c>
      <c r="H911" s="138"/>
      <c r="I911" s="139"/>
      <c r="J911" s="139"/>
      <c r="K911" s="139"/>
      <c r="L911" s="139"/>
      <c r="M911" s="139"/>
      <c r="N911" s="139"/>
      <c r="O911" s="28">
        <f>O915+O912</f>
        <v>0</v>
      </c>
    </row>
    <row r="912" spans="1:15" ht="17.25" hidden="1" customHeight="1">
      <c r="A912" s="18" t="s">
        <v>698</v>
      </c>
      <c r="B912" s="16">
        <v>793</v>
      </c>
      <c r="C912" s="12" t="s">
        <v>385</v>
      </c>
      <c r="D912" s="17" t="s">
        <v>37</v>
      </c>
      <c r="E912" s="17" t="s">
        <v>683</v>
      </c>
      <c r="F912" s="17"/>
      <c r="G912" s="106">
        <f>G913</f>
        <v>0</v>
      </c>
      <c r="H912" s="144"/>
      <c r="I912" s="145"/>
      <c r="J912" s="145"/>
      <c r="K912" s="145"/>
      <c r="L912" s="145"/>
      <c r="M912" s="145"/>
      <c r="N912" s="145"/>
      <c r="O912" s="106">
        <f>O913</f>
        <v>0</v>
      </c>
    </row>
    <row r="913" spans="1:15" ht="25.5" hidden="1" customHeight="1">
      <c r="A913" s="18" t="s">
        <v>52</v>
      </c>
      <c r="B913" s="16">
        <v>793</v>
      </c>
      <c r="C913" s="12" t="s">
        <v>385</v>
      </c>
      <c r="D913" s="17" t="s">
        <v>37</v>
      </c>
      <c r="E913" s="17" t="s">
        <v>683</v>
      </c>
      <c r="F913" s="17" t="s">
        <v>51</v>
      </c>
      <c r="G913" s="106">
        <f>G914</f>
        <v>0</v>
      </c>
      <c r="H913" s="144"/>
      <c r="I913" s="145"/>
      <c r="J913" s="145"/>
      <c r="K913" s="145"/>
      <c r="L913" s="145"/>
      <c r="M913" s="145"/>
      <c r="N913" s="145"/>
      <c r="O913" s="106">
        <f>O914</f>
        <v>0</v>
      </c>
    </row>
    <row r="914" spans="1:15" ht="39.75" hidden="1" customHeight="1">
      <c r="A914" s="18" t="s">
        <v>52</v>
      </c>
      <c r="B914" s="16">
        <v>793</v>
      </c>
      <c r="C914" s="12" t="s">
        <v>385</v>
      </c>
      <c r="D914" s="17" t="s">
        <v>37</v>
      </c>
      <c r="E914" s="17" t="s">
        <v>683</v>
      </c>
      <c r="F914" s="17" t="s">
        <v>53</v>
      </c>
      <c r="G914" s="106"/>
      <c r="H914" s="144"/>
      <c r="I914" s="145"/>
      <c r="J914" s="145"/>
      <c r="K914" s="145"/>
      <c r="L914" s="145"/>
      <c r="M914" s="145"/>
      <c r="N914" s="145"/>
      <c r="O914" s="106"/>
    </row>
    <row r="915" spans="1:15" s="20" customFormat="1" ht="21.75" hidden="1" customHeight="1">
      <c r="A915" s="18" t="s">
        <v>85</v>
      </c>
      <c r="B915" s="50">
        <v>793</v>
      </c>
      <c r="C915" s="17" t="s">
        <v>385</v>
      </c>
      <c r="D915" s="17" t="s">
        <v>37</v>
      </c>
      <c r="E915" s="17" t="s">
        <v>86</v>
      </c>
      <c r="F915" s="17"/>
      <c r="G915" s="106">
        <f>G916</f>
        <v>0</v>
      </c>
      <c r="H915" s="153"/>
      <c r="I915" s="154"/>
      <c r="J915" s="154"/>
      <c r="K915" s="154"/>
      <c r="L915" s="154"/>
      <c r="M915" s="154"/>
      <c r="N915" s="154"/>
      <c r="O915" s="106">
        <f>O916</f>
        <v>0</v>
      </c>
    </row>
    <row r="916" spans="1:15" ht="23.25" hidden="1" customHeight="1">
      <c r="A916" s="18" t="s">
        <v>674</v>
      </c>
      <c r="B916" s="50">
        <v>793</v>
      </c>
      <c r="C916" s="17" t="s">
        <v>385</v>
      </c>
      <c r="D916" s="17" t="s">
        <v>37</v>
      </c>
      <c r="E916" s="17" t="s">
        <v>86</v>
      </c>
      <c r="F916" s="17" t="s">
        <v>51</v>
      </c>
      <c r="G916" s="106">
        <f>G917</f>
        <v>0</v>
      </c>
      <c r="H916" s="144"/>
      <c r="I916" s="145"/>
      <c r="J916" s="145"/>
      <c r="K916" s="145"/>
      <c r="L916" s="145"/>
      <c r="M916" s="145"/>
      <c r="N916" s="145"/>
      <c r="O916" s="106">
        <f>O917</f>
        <v>0</v>
      </c>
    </row>
    <row r="917" spans="1:15" s="20" customFormat="1" ht="23.25" hidden="1" customHeight="1">
      <c r="A917" s="18" t="s">
        <v>52</v>
      </c>
      <c r="B917" s="50">
        <v>793</v>
      </c>
      <c r="C917" s="17" t="s">
        <v>385</v>
      </c>
      <c r="D917" s="17" t="s">
        <v>37</v>
      </c>
      <c r="E917" s="17" t="s">
        <v>86</v>
      </c>
      <c r="F917" s="17" t="s">
        <v>53</v>
      </c>
      <c r="G917" s="106"/>
      <c r="H917" s="153"/>
      <c r="I917" s="154"/>
      <c r="J917" s="154"/>
      <c r="K917" s="154"/>
      <c r="L917" s="154"/>
      <c r="M917" s="154"/>
      <c r="N917" s="154"/>
      <c r="O917" s="106"/>
    </row>
    <row r="918" spans="1:15" s="25" customFormat="1" ht="17.25" hidden="1" customHeight="1">
      <c r="A918" s="18" t="s">
        <v>609</v>
      </c>
      <c r="B918" s="16">
        <v>793</v>
      </c>
      <c r="C918" s="17" t="s">
        <v>385</v>
      </c>
      <c r="D918" s="17" t="s">
        <v>111</v>
      </c>
      <c r="E918" s="17"/>
      <c r="F918" s="17"/>
      <c r="G918" s="106">
        <f>G923+G919</f>
        <v>0</v>
      </c>
      <c r="H918" s="150"/>
      <c r="I918" s="78"/>
      <c r="J918" s="78"/>
      <c r="K918" s="78"/>
      <c r="L918" s="78"/>
      <c r="M918" s="78"/>
      <c r="N918" s="78"/>
      <c r="O918" s="106">
        <f>O923+O919</f>
        <v>0</v>
      </c>
    </row>
    <row r="919" spans="1:15" s="25" customFormat="1" ht="53.25" hidden="1" customHeight="1">
      <c r="A919" s="18" t="s">
        <v>788</v>
      </c>
      <c r="B919" s="16">
        <v>793</v>
      </c>
      <c r="C919" s="17" t="s">
        <v>385</v>
      </c>
      <c r="D919" s="17" t="s">
        <v>111</v>
      </c>
      <c r="E919" s="17" t="s">
        <v>632</v>
      </c>
      <c r="F919" s="39"/>
      <c r="G919" s="106">
        <f>G920</f>
        <v>0</v>
      </c>
      <c r="H919" s="150"/>
      <c r="I919" s="78"/>
      <c r="J919" s="78"/>
      <c r="K919" s="78"/>
      <c r="L919" s="78"/>
      <c r="M919" s="78"/>
      <c r="N919" s="78"/>
      <c r="O919" s="106">
        <f>O920</f>
        <v>0</v>
      </c>
    </row>
    <row r="920" spans="1:15" s="52" customFormat="1" ht="17.25" hidden="1" customHeight="1">
      <c r="A920" s="18" t="s">
        <v>787</v>
      </c>
      <c r="B920" s="16">
        <v>793</v>
      </c>
      <c r="C920" s="17" t="s">
        <v>385</v>
      </c>
      <c r="D920" s="17" t="s">
        <v>111</v>
      </c>
      <c r="E920" s="17" t="s">
        <v>786</v>
      </c>
      <c r="F920" s="17"/>
      <c r="G920" s="106">
        <f>G921</f>
        <v>0</v>
      </c>
      <c r="H920" s="148"/>
      <c r="I920" s="149"/>
      <c r="J920" s="149"/>
      <c r="K920" s="149"/>
      <c r="L920" s="149"/>
      <c r="M920" s="149"/>
      <c r="N920" s="149"/>
      <c r="O920" s="106">
        <f>O921</f>
        <v>0</v>
      </c>
    </row>
    <row r="921" spans="1:15" s="52" customFormat="1" ht="17.25" hidden="1" customHeight="1">
      <c r="A921" s="18" t="s">
        <v>674</v>
      </c>
      <c r="B921" s="16">
        <v>793</v>
      </c>
      <c r="C921" s="17" t="s">
        <v>385</v>
      </c>
      <c r="D921" s="17" t="s">
        <v>111</v>
      </c>
      <c r="E921" s="17" t="s">
        <v>786</v>
      </c>
      <c r="F921" s="17" t="s">
        <v>51</v>
      </c>
      <c r="G921" s="106">
        <f>G922</f>
        <v>0</v>
      </c>
      <c r="H921" s="148"/>
      <c r="I921" s="149"/>
      <c r="J921" s="149"/>
      <c r="K921" s="149"/>
      <c r="L921" s="149"/>
      <c r="M921" s="149"/>
      <c r="N921" s="149"/>
      <c r="O921" s="106">
        <f>O922</f>
        <v>0</v>
      </c>
    </row>
    <row r="922" spans="1:15" s="52" customFormat="1" ht="17.25" hidden="1" customHeight="1">
      <c r="A922" s="18" t="s">
        <v>52</v>
      </c>
      <c r="B922" s="16">
        <v>793</v>
      </c>
      <c r="C922" s="17" t="s">
        <v>385</v>
      </c>
      <c r="D922" s="17" t="s">
        <v>111</v>
      </c>
      <c r="E922" s="17" t="s">
        <v>786</v>
      </c>
      <c r="F922" s="17" t="s">
        <v>54</v>
      </c>
      <c r="G922" s="106"/>
      <c r="H922" s="148"/>
      <c r="I922" s="149"/>
      <c r="J922" s="149"/>
      <c r="K922" s="149"/>
      <c r="L922" s="149"/>
      <c r="M922" s="149"/>
      <c r="N922" s="149"/>
      <c r="O922" s="106"/>
    </row>
    <row r="923" spans="1:15" s="5" customFormat="1" ht="19.5" hidden="1" customHeight="1">
      <c r="A923" s="18" t="s">
        <v>380</v>
      </c>
      <c r="B923" s="16">
        <v>793</v>
      </c>
      <c r="C923" s="17" t="s">
        <v>385</v>
      </c>
      <c r="D923" s="17" t="s">
        <v>111</v>
      </c>
      <c r="E923" s="17" t="s">
        <v>498</v>
      </c>
      <c r="F923" s="17"/>
      <c r="G923" s="106">
        <f>G924</f>
        <v>0</v>
      </c>
      <c r="H923" s="138"/>
      <c r="I923" s="139"/>
      <c r="J923" s="139"/>
      <c r="K923" s="139"/>
      <c r="L923" s="139"/>
      <c r="M923" s="139"/>
      <c r="N923" s="139"/>
      <c r="O923" s="106">
        <f>O924</f>
        <v>0</v>
      </c>
    </row>
    <row r="924" spans="1:15" s="5" customFormat="1" ht="21.75" hidden="1" customHeight="1">
      <c r="A924" s="18" t="s">
        <v>380</v>
      </c>
      <c r="B924" s="16">
        <v>793</v>
      </c>
      <c r="C924" s="17" t="s">
        <v>385</v>
      </c>
      <c r="D924" s="17" t="s">
        <v>111</v>
      </c>
      <c r="E924" s="17" t="s">
        <v>590</v>
      </c>
      <c r="F924" s="17"/>
      <c r="G924" s="106">
        <f>G927+G925</f>
        <v>0</v>
      </c>
      <c r="H924" s="138"/>
      <c r="I924" s="139"/>
      <c r="J924" s="139"/>
      <c r="K924" s="139"/>
      <c r="L924" s="139"/>
      <c r="M924" s="139"/>
      <c r="N924" s="139"/>
      <c r="O924" s="106">
        <f>O927+O925</f>
        <v>0</v>
      </c>
    </row>
    <row r="925" spans="1:15" ht="23.25" hidden="1" customHeight="1">
      <c r="A925" s="18" t="s">
        <v>674</v>
      </c>
      <c r="B925" s="50">
        <v>793</v>
      </c>
      <c r="C925" s="17" t="s">
        <v>385</v>
      </c>
      <c r="D925" s="17" t="s">
        <v>111</v>
      </c>
      <c r="E925" s="17" t="s">
        <v>590</v>
      </c>
      <c r="F925" s="17" t="s">
        <v>51</v>
      </c>
      <c r="G925" s="106">
        <f>G926</f>
        <v>0</v>
      </c>
      <c r="H925" s="144"/>
      <c r="I925" s="145"/>
      <c r="J925" s="145"/>
      <c r="K925" s="145"/>
      <c r="L925" s="145"/>
      <c r="M925" s="145"/>
      <c r="N925" s="145"/>
      <c r="O925" s="106">
        <f>O926</f>
        <v>0</v>
      </c>
    </row>
    <row r="926" spans="1:15" s="20" customFormat="1" ht="23.25" hidden="1" customHeight="1">
      <c r="A926" s="18" t="s">
        <v>52</v>
      </c>
      <c r="B926" s="50">
        <v>793</v>
      </c>
      <c r="C926" s="17" t="s">
        <v>385</v>
      </c>
      <c r="D926" s="17" t="s">
        <v>111</v>
      </c>
      <c r="E926" s="17" t="s">
        <v>590</v>
      </c>
      <c r="F926" s="17" t="s">
        <v>53</v>
      </c>
      <c r="G926" s="106"/>
      <c r="H926" s="153"/>
      <c r="I926" s="154"/>
      <c r="J926" s="154"/>
      <c r="K926" s="154"/>
      <c r="L926" s="154"/>
      <c r="M926" s="154"/>
      <c r="N926" s="154"/>
      <c r="O926" s="106"/>
    </row>
    <row r="927" spans="1:15" s="5" customFormat="1" ht="21" hidden="1" customHeight="1">
      <c r="A927" s="18" t="s">
        <v>363</v>
      </c>
      <c r="B927" s="16">
        <v>793</v>
      </c>
      <c r="C927" s="17" t="s">
        <v>385</v>
      </c>
      <c r="D927" s="17" t="s">
        <v>111</v>
      </c>
      <c r="E927" s="17" t="s">
        <v>590</v>
      </c>
      <c r="F927" s="17" t="s">
        <v>364</v>
      </c>
      <c r="G927" s="106">
        <f>G934</f>
        <v>0</v>
      </c>
      <c r="H927" s="138"/>
      <c r="I927" s="139"/>
      <c r="J927" s="139"/>
      <c r="K927" s="139"/>
      <c r="L927" s="139"/>
      <c r="M927" s="139"/>
      <c r="N927" s="139"/>
      <c r="O927" s="106">
        <f>O934</f>
        <v>0</v>
      </c>
    </row>
    <row r="928" spans="1:15" s="25" customFormat="1" hidden="1">
      <c r="A928" s="21" t="s">
        <v>72</v>
      </c>
      <c r="B928" s="22">
        <v>793</v>
      </c>
      <c r="C928" s="23" t="s">
        <v>73</v>
      </c>
      <c r="D928" s="23"/>
      <c r="E928" s="23"/>
      <c r="F928" s="23"/>
      <c r="G928" s="14">
        <f>G929</f>
        <v>0</v>
      </c>
      <c r="H928" s="150"/>
      <c r="I928" s="78"/>
      <c r="J928" s="78"/>
      <c r="K928" s="78"/>
      <c r="L928" s="78"/>
      <c r="M928" s="78"/>
      <c r="N928" s="78"/>
      <c r="O928" s="14">
        <f>O929</f>
        <v>0</v>
      </c>
    </row>
    <row r="929" spans="1:15" hidden="1">
      <c r="A929" s="18" t="s">
        <v>74</v>
      </c>
      <c r="B929" s="16">
        <v>793</v>
      </c>
      <c r="C929" s="17" t="s">
        <v>73</v>
      </c>
      <c r="D929" s="17" t="s">
        <v>26</v>
      </c>
      <c r="E929" s="17"/>
      <c r="F929" s="17"/>
      <c r="G929" s="106">
        <f>G933+G989</f>
        <v>0</v>
      </c>
      <c r="H929" s="144"/>
      <c r="I929" s="145"/>
      <c r="J929" s="145"/>
      <c r="K929" s="145"/>
      <c r="L929" s="145"/>
      <c r="M929" s="145"/>
      <c r="N929" s="145"/>
      <c r="O929" s="106">
        <f>O933+O989</f>
        <v>0</v>
      </c>
    </row>
    <row r="930" spans="1:15" hidden="1">
      <c r="A930" s="18" t="s">
        <v>380</v>
      </c>
      <c r="B930" s="16">
        <v>793</v>
      </c>
      <c r="C930" s="17" t="s">
        <v>73</v>
      </c>
      <c r="D930" s="17" t="s">
        <v>26</v>
      </c>
      <c r="E930" s="17" t="s">
        <v>498</v>
      </c>
      <c r="F930" s="17"/>
      <c r="G930" s="106">
        <f>G932</f>
        <v>0</v>
      </c>
      <c r="H930" s="144"/>
      <c r="I930" s="145"/>
      <c r="J930" s="145"/>
      <c r="K930" s="145"/>
      <c r="L930" s="145"/>
      <c r="M930" s="145"/>
      <c r="N930" s="145"/>
      <c r="O930" s="106">
        <f>O932</f>
        <v>0</v>
      </c>
    </row>
    <row r="931" spans="1:15" hidden="1">
      <c r="A931" s="18" t="s">
        <v>380</v>
      </c>
      <c r="B931" s="16">
        <v>793</v>
      </c>
      <c r="C931" s="17" t="s">
        <v>73</v>
      </c>
      <c r="D931" s="17" t="s">
        <v>26</v>
      </c>
      <c r="E931" s="17" t="s">
        <v>590</v>
      </c>
      <c r="F931" s="17"/>
      <c r="G931" s="106">
        <f>G932</f>
        <v>0</v>
      </c>
      <c r="H931" s="144"/>
      <c r="I931" s="145"/>
      <c r="J931" s="145"/>
      <c r="K931" s="145"/>
      <c r="L931" s="145"/>
      <c r="M931" s="145"/>
      <c r="N931" s="145"/>
      <c r="O931" s="106">
        <f>O932</f>
        <v>0</v>
      </c>
    </row>
    <row r="932" spans="1:15" hidden="1">
      <c r="A932" s="18" t="s">
        <v>363</v>
      </c>
      <c r="B932" s="16">
        <v>793</v>
      </c>
      <c r="C932" s="17" t="s">
        <v>73</v>
      </c>
      <c r="D932" s="17" t="s">
        <v>26</v>
      </c>
      <c r="E932" s="17" t="s">
        <v>590</v>
      </c>
      <c r="F932" s="17" t="s">
        <v>364</v>
      </c>
      <c r="G932" s="106">
        <f>G933</f>
        <v>0</v>
      </c>
      <c r="H932" s="144"/>
      <c r="I932" s="145"/>
      <c r="J932" s="145"/>
      <c r="K932" s="145"/>
      <c r="L932" s="145"/>
      <c r="M932" s="145"/>
      <c r="N932" s="145"/>
      <c r="O932" s="106">
        <f>O933</f>
        <v>0</v>
      </c>
    </row>
    <row r="933" spans="1:15" s="5" customFormat="1" ht="21" hidden="1" customHeight="1">
      <c r="A933" s="18" t="s">
        <v>392</v>
      </c>
      <c r="B933" s="16">
        <v>793</v>
      </c>
      <c r="C933" s="17" t="s">
        <v>73</v>
      </c>
      <c r="D933" s="17" t="s">
        <v>26</v>
      </c>
      <c r="E933" s="17" t="s">
        <v>590</v>
      </c>
      <c r="F933" s="17" t="s">
        <v>393</v>
      </c>
      <c r="G933" s="106"/>
      <c r="H933" s="138"/>
      <c r="I933" s="139"/>
      <c r="J933" s="139"/>
      <c r="K933" s="139"/>
      <c r="L933" s="139"/>
      <c r="M933" s="139"/>
      <c r="N933" s="139"/>
      <c r="O933" s="106"/>
    </row>
    <row r="934" spans="1:15" s="20" customFormat="1" ht="19.5" hidden="1" customHeight="1">
      <c r="A934" s="18" t="s">
        <v>392</v>
      </c>
      <c r="B934" s="16">
        <v>793</v>
      </c>
      <c r="C934" s="17" t="s">
        <v>385</v>
      </c>
      <c r="D934" s="17" t="s">
        <v>111</v>
      </c>
      <c r="E934" s="17" t="s">
        <v>590</v>
      </c>
      <c r="F934" s="17" t="s">
        <v>393</v>
      </c>
      <c r="G934" s="106"/>
      <c r="H934" s="153"/>
      <c r="I934" s="154"/>
      <c r="J934" s="154"/>
      <c r="K934" s="154"/>
      <c r="L934" s="154"/>
      <c r="M934" s="154"/>
      <c r="N934" s="154"/>
      <c r="O934" s="106"/>
    </row>
    <row r="935" spans="1:15">
      <c r="A935" s="13" t="s">
        <v>344</v>
      </c>
      <c r="B935" s="22">
        <v>793</v>
      </c>
      <c r="C935" s="9" t="s">
        <v>110</v>
      </c>
      <c r="D935" s="9"/>
      <c r="E935" s="9"/>
      <c r="F935" s="9"/>
      <c r="G935" s="41">
        <f>G936+G942+G982+G1006</f>
        <v>9504675</v>
      </c>
      <c r="H935" s="144"/>
      <c r="I935" s="145"/>
      <c r="J935" s="145"/>
      <c r="K935" s="145"/>
      <c r="L935" s="145"/>
      <c r="M935" s="145"/>
      <c r="N935" s="145"/>
      <c r="O935" s="41">
        <f>O936+O942+O982+O1006</f>
        <v>8867675</v>
      </c>
    </row>
    <row r="936" spans="1:15">
      <c r="A936" s="18" t="s">
        <v>345</v>
      </c>
      <c r="B936" s="16">
        <v>793</v>
      </c>
      <c r="C936" s="17" t="s">
        <v>110</v>
      </c>
      <c r="D936" s="17" t="s">
        <v>26</v>
      </c>
      <c r="E936" s="17"/>
      <c r="F936" s="17"/>
      <c r="G936" s="106">
        <f>G937</f>
        <v>390000</v>
      </c>
      <c r="H936" s="144"/>
      <c r="I936" s="145"/>
      <c r="J936" s="145"/>
      <c r="K936" s="145"/>
      <c r="L936" s="145"/>
      <c r="M936" s="145"/>
      <c r="N936" s="145"/>
      <c r="O936" s="106">
        <f>O937</f>
        <v>390000</v>
      </c>
    </row>
    <row r="937" spans="1:15" s="32" customFormat="1" ht="25.5">
      <c r="A937" s="18" t="s">
        <v>822</v>
      </c>
      <c r="B937" s="16">
        <v>793</v>
      </c>
      <c r="C937" s="17" t="s">
        <v>110</v>
      </c>
      <c r="D937" s="17" t="s">
        <v>26</v>
      </c>
      <c r="E937" s="17" t="s">
        <v>611</v>
      </c>
      <c r="F937" s="42"/>
      <c r="G937" s="106">
        <f>G938</f>
        <v>390000</v>
      </c>
      <c r="H937" s="158"/>
      <c r="I937" s="159"/>
      <c r="J937" s="159"/>
      <c r="K937" s="159"/>
      <c r="L937" s="159"/>
      <c r="M937" s="159"/>
      <c r="N937" s="159"/>
      <c r="O937" s="106">
        <f>O938</f>
        <v>390000</v>
      </c>
    </row>
    <row r="938" spans="1:15" s="32" customFormat="1">
      <c r="A938" s="18" t="s">
        <v>351</v>
      </c>
      <c r="B938" s="16">
        <v>793</v>
      </c>
      <c r="C938" s="17" t="s">
        <v>110</v>
      </c>
      <c r="D938" s="17" t="s">
        <v>26</v>
      </c>
      <c r="E938" s="17" t="s">
        <v>617</v>
      </c>
      <c r="F938" s="42"/>
      <c r="G938" s="106">
        <f>G939</f>
        <v>390000</v>
      </c>
      <c r="H938" s="158"/>
      <c r="I938" s="159"/>
      <c r="J938" s="159"/>
      <c r="K938" s="159"/>
      <c r="L938" s="159"/>
      <c r="M938" s="159"/>
      <c r="N938" s="159"/>
      <c r="O938" s="106">
        <f>O939</f>
        <v>390000</v>
      </c>
    </row>
    <row r="939" spans="1:15" s="32" customFormat="1">
      <c r="A939" s="18" t="s">
        <v>352</v>
      </c>
      <c r="B939" s="16">
        <v>793</v>
      </c>
      <c r="C939" s="17" t="s">
        <v>110</v>
      </c>
      <c r="D939" s="17" t="s">
        <v>26</v>
      </c>
      <c r="E939" s="17" t="s">
        <v>617</v>
      </c>
      <c r="F939" s="17" t="s">
        <v>353</v>
      </c>
      <c r="G939" s="106">
        <f>G940</f>
        <v>390000</v>
      </c>
      <c r="H939" s="158"/>
      <c r="I939" s="159"/>
      <c r="J939" s="159"/>
      <c r="K939" s="159"/>
      <c r="L939" s="159"/>
      <c r="M939" s="159"/>
      <c r="N939" s="159"/>
      <c r="O939" s="106">
        <f>O940</f>
        <v>390000</v>
      </c>
    </row>
    <row r="940" spans="1:15" s="32" customFormat="1" ht="25.5">
      <c r="A940" s="18" t="s">
        <v>354</v>
      </c>
      <c r="B940" s="16">
        <v>793</v>
      </c>
      <c r="C940" s="17" t="s">
        <v>110</v>
      </c>
      <c r="D940" s="17" t="s">
        <v>26</v>
      </c>
      <c r="E940" s="17" t="s">
        <v>617</v>
      </c>
      <c r="F940" s="17" t="s">
        <v>355</v>
      </c>
      <c r="G940" s="106">
        <v>390000</v>
      </c>
      <c r="H940" s="158"/>
      <c r="I940" s="159"/>
      <c r="J940" s="159"/>
      <c r="K940" s="159"/>
      <c r="L940" s="159"/>
      <c r="M940" s="159"/>
      <c r="N940" s="159"/>
      <c r="O940" s="106">
        <v>390000</v>
      </c>
    </row>
    <row r="941" spans="1:15" s="32" customFormat="1" ht="25.5" hidden="1">
      <c r="A941" s="18" t="s">
        <v>356</v>
      </c>
      <c r="B941" s="16">
        <v>793</v>
      </c>
      <c r="C941" s="17" t="s">
        <v>110</v>
      </c>
      <c r="D941" s="17" t="s">
        <v>26</v>
      </c>
      <c r="E941" s="17" t="s">
        <v>617</v>
      </c>
      <c r="F941" s="17" t="s">
        <v>357</v>
      </c>
      <c r="G941" s="106"/>
      <c r="H941" s="158"/>
      <c r="I941" s="159"/>
      <c r="J941" s="159"/>
      <c r="K941" s="159"/>
      <c r="L941" s="159"/>
      <c r="M941" s="159"/>
      <c r="N941" s="159"/>
      <c r="O941" s="106"/>
    </row>
    <row r="942" spans="1:15">
      <c r="A942" s="18" t="s">
        <v>109</v>
      </c>
      <c r="B942" s="16">
        <v>793</v>
      </c>
      <c r="C942" s="17" t="s">
        <v>110</v>
      </c>
      <c r="D942" s="17" t="s">
        <v>111</v>
      </c>
      <c r="E942" s="17"/>
      <c r="F942" s="17"/>
      <c r="G942" s="106">
        <f>G967+G962+G974+G943+G978</f>
        <v>1442975</v>
      </c>
      <c r="H942" s="106">
        <f t="shared" ref="H942:N942" si="7">H967+H962+H974+H943+H978</f>
        <v>0</v>
      </c>
      <c r="I942" s="106">
        <f t="shared" si="7"/>
        <v>0</v>
      </c>
      <c r="J942" s="106">
        <f t="shared" si="7"/>
        <v>0</v>
      </c>
      <c r="K942" s="106">
        <f t="shared" si="7"/>
        <v>0</v>
      </c>
      <c r="L942" s="106">
        <f t="shared" si="7"/>
        <v>0</v>
      </c>
      <c r="M942" s="106">
        <f t="shared" si="7"/>
        <v>0</v>
      </c>
      <c r="N942" s="106">
        <f t="shared" si="7"/>
        <v>0</v>
      </c>
      <c r="O942" s="106">
        <f>O967+O962+O974+O943+O978</f>
        <v>805975</v>
      </c>
    </row>
    <row r="943" spans="1:15" ht="42.75" customHeight="1">
      <c r="A943" s="18" t="s">
        <v>826</v>
      </c>
      <c r="B943" s="16">
        <v>793</v>
      </c>
      <c r="C943" s="17" t="s">
        <v>110</v>
      </c>
      <c r="D943" s="17" t="s">
        <v>111</v>
      </c>
      <c r="E943" s="17" t="s">
        <v>549</v>
      </c>
      <c r="F943" s="17"/>
      <c r="G943" s="106">
        <f>G950+G953+G956+G944+G947</f>
        <v>637000</v>
      </c>
      <c r="H943" s="144"/>
      <c r="I943" s="145"/>
      <c r="J943" s="145"/>
      <c r="K943" s="145"/>
      <c r="L943" s="145"/>
      <c r="M943" s="145"/>
      <c r="N943" s="145"/>
      <c r="O943" s="106">
        <f>O950+O953+O956+O944+O947</f>
        <v>0</v>
      </c>
    </row>
    <row r="944" spans="1:15" ht="60" customHeight="1">
      <c r="A944" s="56" t="s">
        <v>176</v>
      </c>
      <c r="B944" s="16">
        <v>793</v>
      </c>
      <c r="C944" s="17" t="s">
        <v>110</v>
      </c>
      <c r="D944" s="17" t="s">
        <v>111</v>
      </c>
      <c r="E944" s="17" t="s">
        <v>792</v>
      </c>
      <c r="F944" s="17"/>
      <c r="G944" s="106">
        <f>G945</f>
        <v>400000</v>
      </c>
      <c r="H944" s="144"/>
      <c r="I944" s="145"/>
      <c r="J944" s="145"/>
      <c r="K944" s="145"/>
      <c r="L944" s="145"/>
      <c r="M944" s="145"/>
      <c r="N944" s="145"/>
      <c r="O944" s="106">
        <f>O945</f>
        <v>0</v>
      </c>
    </row>
    <row r="945" spans="1:15" ht="21" customHeight="1">
      <c r="A945" s="18" t="s">
        <v>352</v>
      </c>
      <c r="B945" s="16">
        <v>793</v>
      </c>
      <c r="C945" s="17" t="s">
        <v>110</v>
      </c>
      <c r="D945" s="17" t="s">
        <v>111</v>
      </c>
      <c r="E945" s="17" t="s">
        <v>792</v>
      </c>
      <c r="F945" s="17" t="s">
        <v>353</v>
      </c>
      <c r="G945" s="106">
        <f>G946</f>
        <v>400000</v>
      </c>
      <c r="H945" s="144"/>
      <c r="I945" s="145"/>
      <c r="J945" s="145"/>
      <c r="K945" s="145"/>
      <c r="L945" s="145"/>
      <c r="M945" s="145"/>
      <c r="N945" s="145"/>
      <c r="O945" s="106">
        <f>O946</f>
        <v>0</v>
      </c>
    </row>
    <row r="946" spans="1:15" ht="30.75" customHeight="1">
      <c r="A946" s="18" t="s">
        <v>354</v>
      </c>
      <c r="B946" s="16">
        <v>793</v>
      </c>
      <c r="C946" s="17" t="s">
        <v>110</v>
      </c>
      <c r="D946" s="17" t="s">
        <v>111</v>
      </c>
      <c r="E946" s="17" t="s">
        <v>792</v>
      </c>
      <c r="F946" s="17" t="s">
        <v>355</v>
      </c>
      <c r="G946" s="106">
        <v>400000</v>
      </c>
      <c r="H946" s="144"/>
      <c r="I946" s="145"/>
      <c r="J946" s="145"/>
      <c r="K946" s="145"/>
      <c r="L946" s="145"/>
      <c r="M946" s="145"/>
      <c r="N946" s="145"/>
      <c r="O946" s="106"/>
    </row>
    <row r="947" spans="1:15" ht="30.75" customHeight="1">
      <c r="A947" s="18" t="s">
        <v>800</v>
      </c>
      <c r="B947" s="16">
        <v>793</v>
      </c>
      <c r="C947" s="17" t="s">
        <v>110</v>
      </c>
      <c r="D947" s="17" t="s">
        <v>111</v>
      </c>
      <c r="E947" s="17" t="s">
        <v>793</v>
      </c>
      <c r="F947" s="17"/>
      <c r="G947" s="106">
        <f>G948</f>
        <v>237000</v>
      </c>
      <c r="H947" s="144"/>
      <c r="I947" s="145"/>
      <c r="J947" s="145"/>
      <c r="K947" s="145"/>
      <c r="L947" s="145"/>
      <c r="M947" s="145"/>
      <c r="N947" s="145"/>
      <c r="O947" s="106">
        <f>O948</f>
        <v>0</v>
      </c>
    </row>
    <row r="948" spans="1:15" ht="30.75" customHeight="1">
      <c r="A948" s="18" t="s">
        <v>101</v>
      </c>
      <c r="B948" s="16">
        <v>793</v>
      </c>
      <c r="C948" s="17" t="s">
        <v>110</v>
      </c>
      <c r="D948" s="17" t="s">
        <v>111</v>
      </c>
      <c r="E948" s="17" t="s">
        <v>793</v>
      </c>
      <c r="F948" s="17" t="s">
        <v>102</v>
      </c>
      <c r="G948" s="106">
        <f>G949</f>
        <v>237000</v>
      </c>
      <c r="H948" s="144"/>
      <c r="I948" s="145"/>
      <c r="J948" s="145"/>
      <c r="K948" s="145"/>
      <c r="L948" s="145"/>
      <c r="M948" s="145"/>
      <c r="N948" s="145"/>
      <c r="O948" s="106">
        <f>O949</f>
        <v>0</v>
      </c>
    </row>
    <row r="949" spans="1:15" ht="30.75" customHeight="1">
      <c r="A949" s="18" t="s">
        <v>394</v>
      </c>
      <c r="B949" s="16">
        <v>793</v>
      </c>
      <c r="C949" s="17" t="s">
        <v>110</v>
      </c>
      <c r="D949" s="17" t="s">
        <v>111</v>
      </c>
      <c r="E949" s="17" t="s">
        <v>793</v>
      </c>
      <c r="F949" s="17" t="s">
        <v>395</v>
      </c>
      <c r="G949" s="106">
        <v>237000</v>
      </c>
      <c r="H949" s="144"/>
      <c r="I949" s="145"/>
      <c r="J949" s="145"/>
      <c r="K949" s="145"/>
      <c r="L949" s="145"/>
      <c r="M949" s="145"/>
      <c r="N949" s="145"/>
      <c r="O949" s="106"/>
    </row>
    <row r="950" spans="1:15" ht="67.5" hidden="1" customHeight="1">
      <c r="A950" s="56" t="s">
        <v>174</v>
      </c>
      <c r="B950" s="16">
        <v>793</v>
      </c>
      <c r="C950" s="17" t="s">
        <v>110</v>
      </c>
      <c r="D950" s="17" t="s">
        <v>111</v>
      </c>
      <c r="E950" s="17" t="s">
        <v>173</v>
      </c>
      <c r="F950" s="17"/>
      <c r="G950" s="106">
        <f>G951</f>
        <v>0</v>
      </c>
      <c r="H950" s="144"/>
      <c r="I950" s="145"/>
      <c r="J950" s="145"/>
      <c r="K950" s="145"/>
      <c r="L950" s="145"/>
      <c r="M950" s="145"/>
      <c r="N950" s="145"/>
      <c r="O950" s="106">
        <f>O951</f>
        <v>0</v>
      </c>
    </row>
    <row r="951" spans="1:15" ht="21" hidden="1" customHeight="1">
      <c r="A951" s="18" t="s">
        <v>352</v>
      </c>
      <c r="B951" s="16">
        <v>793</v>
      </c>
      <c r="C951" s="17" t="s">
        <v>110</v>
      </c>
      <c r="D951" s="17" t="s">
        <v>111</v>
      </c>
      <c r="E951" s="17" t="s">
        <v>173</v>
      </c>
      <c r="F951" s="17" t="s">
        <v>353</v>
      </c>
      <c r="G951" s="106">
        <f>G952</f>
        <v>0</v>
      </c>
      <c r="H951" s="144"/>
      <c r="I951" s="145"/>
      <c r="J951" s="145"/>
      <c r="K951" s="145"/>
      <c r="L951" s="145"/>
      <c r="M951" s="145"/>
      <c r="N951" s="145"/>
      <c r="O951" s="106">
        <f>O952</f>
        <v>0</v>
      </c>
    </row>
    <row r="952" spans="1:15" ht="30.75" hidden="1" customHeight="1">
      <c r="A952" s="18" t="s">
        <v>354</v>
      </c>
      <c r="B952" s="16">
        <v>793</v>
      </c>
      <c r="C952" s="17" t="s">
        <v>110</v>
      </c>
      <c r="D952" s="17" t="s">
        <v>111</v>
      </c>
      <c r="E952" s="17" t="s">
        <v>173</v>
      </c>
      <c r="F952" s="17" t="s">
        <v>355</v>
      </c>
      <c r="G952" s="106"/>
      <c r="H952" s="144"/>
      <c r="I952" s="145"/>
      <c r="J952" s="145"/>
      <c r="K952" s="145"/>
      <c r="L952" s="145"/>
      <c r="M952" s="145"/>
      <c r="N952" s="145"/>
      <c r="O952" s="106"/>
    </row>
    <row r="953" spans="1:15" ht="60" hidden="1" customHeight="1">
      <c r="A953" s="56" t="s">
        <v>176</v>
      </c>
      <c r="B953" s="16">
        <v>793</v>
      </c>
      <c r="C953" s="17" t="s">
        <v>110</v>
      </c>
      <c r="D953" s="17" t="s">
        <v>111</v>
      </c>
      <c r="E953" s="17" t="s">
        <v>175</v>
      </c>
      <c r="F953" s="17"/>
      <c r="G953" s="106">
        <f>G954</f>
        <v>0</v>
      </c>
      <c r="H953" s="144"/>
      <c r="I953" s="145"/>
      <c r="J953" s="145"/>
      <c r="K953" s="145"/>
      <c r="L953" s="145"/>
      <c r="M953" s="145"/>
      <c r="N953" s="145"/>
      <c r="O953" s="106">
        <f>O954</f>
        <v>0</v>
      </c>
    </row>
    <row r="954" spans="1:15" ht="21" hidden="1" customHeight="1">
      <c r="A954" s="18" t="s">
        <v>352</v>
      </c>
      <c r="B954" s="16">
        <v>793</v>
      </c>
      <c r="C954" s="17" t="s">
        <v>110</v>
      </c>
      <c r="D954" s="17" t="s">
        <v>111</v>
      </c>
      <c r="E954" s="17" t="s">
        <v>175</v>
      </c>
      <c r="F954" s="17" t="s">
        <v>353</v>
      </c>
      <c r="G954" s="106">
        <f>G955</f>
        <v>0</v>
      </c>
      <c r="H954" s="144"/>
      <c r="I954" s="145"/>
      <c r="J954" s="145"/>
      <c r="K954" s="145"/>
      <c r="L954" s="145"/>
      <c r="M954" s="145"/>
      <c r="N954" s="145"/>
      <c r="O954" s="106">
        <f>O955</f>
        <v>0</v>
      </c>
    </row>
    <row r="955" spans="1:15" ht="30.75" hidden="1" customHeight="1">
      <c r="A955" s="18" t="s">
        <v>354</v>
      </c>
      <c r="B955" s="16">
        <v>793</v>
      </c>
      <c r="C955" s="17" t="s">
        <v>110</v>
      </c>
      <c r="D955" s="17" t="s">
        <v>111</v>
      </c>
      <c r="E955" s="17" t="s">
        <v>175</v>
      </c>
      <c r="F955" s="17" t="s">
        <v>355</v>
      </c>
      <c r="G955" s="106"/>
      <c r="H955" s="144"/>
      <c r="I955" s="145"/>
      <c r="J955" s="145"/>
      <c r="K955" s="145"/>
      <c r="L955" s="145"/>
      <c r="M955" s="145"/>
      <c r="N955" s="145"/>
      <c r="O955" s="106"/>
    </row>
    <row r="956" spans="1:15" ht="45" hidden="1" customHeight="1">
      <c r="A956" s="18" t="s">
        <v>733</v>
      </c>
      <c r="B956" s="16">
        <v>793</v>
      </c>
      <c r="C956" s="17" t="s">
        <v>110</v>
      </c>
      <c r="D956" s="17" t="s">
        <v>111</v>
      </c>
      <c r="E956" s="17" t="s">
        <v>550</v>
      </c>
      <c r="F956" s="17"/>
      <c r="G956" s="106">
        <f>G957</f>
        <v>0</v>
      </c>
      <c r="H956" s="144"/>
      <c r="I956" s="145"/>
      <c r="J956" s="145"/>
      <c r="K956" s="145"/>
      <c r="L956" s="145"/>
      <c r="M956" s="145"/>
      <c r="N956" s="145"/>
      <c r="O956" s="106">
        <f>O957</f>
        <v>0</v>
      </c>
    </row>
    <row r="957" spans="1:15" ht="21" hidden="1" customHeight="1">
      <c r="A957" s="18" t="s">
        <v>352</v>
      </c>
      <c r="B957" s="16">
        <v>793</v>
      </c>
      <c r="C957" s="17" t="s">
        <v>110</v>
      </c>
      <c r="D957" s="17" t="s">
        <v>111</v>
      </c>
      <c r="E957" s="17" t="s">
        <v>550</v>
      </c>
      <c r="F957" s="17" t="s">
        <v>353</v>
      </c>
      <c r="G957" s="106">
        <f>G958</f>
        <v>0</v>
      </c>
      <c r="H957" s="144"/>
      <c r="I957" s="145"/>
      <c r="J957" s="145"/>
      <c r="K957" s="145"/>
      <c r="L957" s="145"/>
      <c r="M957" s="145"/>
      <c r="N957" s="145"/>
      <c r="O957" s="106">
        <f>O958</f>
        <v>0</v>
      </c>
    </row>
    <row r="958" spans="1:15" ht="30.75" hidden="1" customHeight="1">
      <c r="A958" s="18" t="s">
        <v>354</v>
      </c>
      <c r="B958" s="16">
        <v>793</v>
      </c>
      <c r="C958" s="17" t="s">
        <v>110</v>
      </c>
      <c r="D958" s="17" t="s">
        <v>111</v>
      </c>
      <c r="E958" s="17" t="s">
        <v>550</v>
      </c>
      <c r="F958" s="17" t="s">
        <v>355</v>
      </c>
      <c r="G958" s="106"/>
      <c r="H958" s="144"/>
      <c r="I958" s="145"/>
      <c r="J958" s="145"/>
      <c r="K958" s="145"/>
      <c r="L958" s="145"/>
      <c r="M958" s="145"/>
      <c r="N958" s="145"/>
      <c r="O958" s="106"/>
    </row>
    <row r="959" spans="1:15" ht="48.75" hidden="1" customHeight="1">
      <c r="A959" s="18" t="s">
        <v>580</v>
      </c>
      <c r="B959" s="16">
        <v>793</v>
      </c>
      <c r="C959" s="17" t="s">
        <v>110</v>
      </c>
      <c r="D959" s="17" t="s">
        <v>111</v>
      </c>
      <c r="E959" s="17" t="s">
        <v>579</v>
      </c>
      <c r="F959" s="17"/>
      <c r="G959" s="106">
        <f>G960</f>
        <v>0</v>
      </c>
      <c r="H959" s="144"/>
      <c r="I959" s="145"/>
      <c r="J959" s="145"/>
      <c r="K959" s="145"/>
      <c r="L959" s="145"/>
      <c r="M959" s="145"/>
      <c r="N959" s="145"/>
      <c r="O959" s="106">
        <f>O960</f>
        <v>0</v>
      </c>
    </row>
    <row r="960" spans="1:15" ht="30.75" hidden="1" customHeight="1">
      <c r="A960" s="18" t="s">
        <v>352</v>
      </c>
      <c r="B960" s="16">
        <v>793</v>
      </c>
      <c r="C960" s="17" t="s">
        <v>110</v>
      </c>
      <c r="D960" s="17" t="s">
        <v>111</v>
      </c>
      <c r="E960" s="17" t="s">
        <v>579</v>
      </c>
      <c r="F960" s="17" t="s">
        <v>353</v>
      </c>
      <c r="G960" s="106">
        <f>G961</f>
        <v>0</v>
      </c>
      <c r="H960" s="144"/>
      <c r="I960" s="145"/>
      <c r="J960" s="145"/>
      <c r="K960" s="145"/>
      <c r="L960" s="145"/>
      <c r="M960" s="145"/>
      <c r="N960" s="145"/>
      <c r="O960" s="106">
        <f>O961</f>
        <v>0</v>
      </c>
    </row>
    <row r="961" spans="1:15" ht="30.75" hidden="1" customHeight="1">
      <c r="A961" s="18" t="s">
        <v>354</v>
      </c>
      <c r="B961" s="16">
        <v>793</v>
      </c>
      <c r="C961" s="17" t="s">
        <v>110</v>
      </c>
      <c r="D961" s="17" t="s">
        <v>111</v>
      </c>
      <c r="E961" s="17" t="s">
        <v>579</v>
      </c>
      <c r="F961" s="17" t="s">
        <v>355</v>
      </c>
      <c r="G961" s="106"/>
      <c r="H961" s="144"/>
      <c r="I961" s="145"/>
      <c r="J961" s="145"/>
      <c r="K961" s="145"/>
      <c r="L961" s="145"/>
      <c r="M961" s="145"/>
      <c r="N961" s="145"/>
      <c r="O961" s="106"/>
    </row>
    <row r="962" spans="1:15" s="20" customFormat="1" ht="25.5">
      <c r="A962" s="15" t="s">
        <v>821</v>
      </c>
      <c r="B962" s="16">
        <v>793</v>
      </c>
      <c r="C962" s="17" t="s">
        <v>110</v>
      </c>
      <c r="D962" s="17" t="s">
        <v>111</v>
      </c>
      <c r="E962" s="17" t="s">
        <v>478</v>
      </c>
      <c r="F962" s="17"/>
      <c r="G962" s="106">
        <f>G963</f>
        <v>410000</v>
      </c>
      <c r="H962" s="153"/>
      <c r="I962" s="154"/>
      <c r="J962" s="154"/>
      <c r="K962" s="154"/>
      <c r="L962" s="154"/>
      <c r="M962" s="154"/>
      <c r="N962" s="154"/>
      <c r="O962" s="106">
        <f>O963</f>
        <v>410000</v>
      </c>
    </row>
    <row r="963" spans="1:15" s="20" customFormat="1" ht="25.5">
      <c r="A963" s="18" t="s">
        <v>187</v>
      </c>
      <c r="B963" s="16">
        <v>793</v>
      </c>
      <c r="C963" s="17" t="s">
        <v>110</v>
      </c>
      <c r="D963" s="17" t="s">
        <v>111</v>
      </c>
      <c r="E963" s="17" t="s">
        <v>479</v>
      </c>
      <c r="F963" s="17"/>
      <c r="G963" s="106">
        <f>G964</f>
        <v>410000</v>
      </c>
      <c r="H963" s="153"/>
      <c r="I963" s="154"/>
      <c r="J963" s="154"/>
      <c r="K963" s="154"/>
      <c r="L963" s="154"/>
      <c r="M963" s="154"/>
      <c r="N963" s="154"/>
      <c r="O963" s="106">
        <f>O964</f>
        <v>410000</v>
      </c>
    </row>
    <row r="964" spans="1:15" s="20" customFormat="1" ht="24.75" customHeight="1">
      <c r="A964" s="18" t="s">
        <v>734</v>
      </c>
      <c r="B964" s="16">
        <v>793</v>
      </c>
      <c r="C964" s="17" t="s">
        <v>110</v>
      </c>
      <c r="D964" s="17" t="s">
        <v>111</v>
      </c>
      <c r="E964" s="17" t="s">
        <v>479</v>
      </c>
      <c r="F964" s="17" t="s">
        <v>353</v>
      </c>
      <c r="G964" s="106">
        <f>G965</f>
        <v>410000</v>
      </c>
      <c r="H964" s="153"/>
      <c r="I964" s="154"/>
      <c r="J964" s="154"/>
      <c r="K964" s="154"/>
      <c r="L964" s="154"/>
      <c r="M964" s="154"/>
      <c r="N964" s="154"/>
      <c r="O964" s="106">
        <f>O965</f>
        <v>410000</v>
      </c>
    </row>
    <row r="965" spans="1:15" s="20" customFormat="1">
      <c r="A965" s="18" t="s">
        <v>735</v>
      </c>
      <c r="B965" s="16">
        <v>793</v>
      </c>
      <c r="C965" s="17" t="s">
        <v>110</v>
      </c>
      <c r="D965" s="17" t="s">
        <v>111</v>
      </c>
      <c r="E965" s="17" t="s">
        <v>479</v>
      </c>
      <c r="F965" s="17" t="s">
        <v>736</v>
      </c>
      <c r="G965" s="106">
        <v>410000</v>
      </c>
      <c r="H965" s="153"/>
      <c r="I965" s="154"/>
      <c r="J965" s="154"/>
      <c r="K965" s="154"/>
      <c r="L965" s="154"/>
      <c r="M965" s="154"/>
      <c r="N965" s="154"/>
      <c r="O965" s="106">
        <v>410000</v>
      </c>
    </row>
    <row r="966" spans="1:15" s="20" customFormat="1" ht="25.5" hidden="1">
      <c r="A966" s="18" t="s">
        <v>737</v>
      </c>
      <c r="B966" s="16">
        <v>793</v>
      </c>
      <c r="C966" s="17" t="s">
        <v>110</v>
      </c>
      <c r="D966" s="17" t="s">
        <v>111</v>
      </c>
      <c r="E966" s="17" t="s">
        <v>479</v>
      </c>
      <c r="F966" s="17" t="s">
        <v>738</v>
      </c>
      <c r="G966" s="106"/>
      <c r="H966" s="153"/>
      <c r="I966" s="154"/>
      <c r="J966" s="154"/>
      <c r="K966" s="154"/>
      <c r="L966" s="154"/>
      <c r="M966" s="154"/>
      <c r="N966" s="154"/>
      <c r="O966" s="106"/>
    </row>
    <row r="967" spans="1:15" s="32" customFormat="1" ht="27.75" customHeight="1">
      <c r="A967" s="18" t="s">
        <v>822</v>
      </c>
      <c r="B967" s="16">
        <v>793</v>
      </c>
      <c r="C967" s="17" t="s">
        <v>110</v>
      </c>
      <c r="D967" s="17" t="s">
        <v>111</v>
      </c>
      <c r="E967" s="17" t="s">
        <v>611</v>
      </c>
      <c r="F967" s="42"/>
      <c r="G967" s="106">
        <f>G968+G971</f>
        <v>395975</v>
      </c>
      <c r="H967" s="158"/>
      <c r="I967" s="159"/>
      <c r="J967" s="159"/>
      <c r="K967" s="159"/>
      <c r="L967" s="159"/>
      <c r="M967" s="159"/>
      <c r="N967" s="159"/>
      <c r="O967" s="106">
        <f>O968+O971</f>
        <v>395975</v>
      </c>
    </row>
    <row r="968" spans="1:15" s="32" customFormat="1" ht="54" customHeight="1">
      <c r="A968" s="18" t="s">
        <v>739</v>
      </c>
      <c r="B968" s="16">
        <v>793</v>
      </c>
      <c r="C968" s="17" t="s">
        <v>110</v>
      </c>
      <c r="D968" s="17" t="s">
        <v>111</v>
      </c>
      <c r="E968" s="17" t="s">
        <v>776</v>
      </c>
      <c r="F968" s="42"/>
      <c r="G968" s="106">
        <f>G969</f>
        <v>166200</v>
      </c>
      <c r="H968" s="153"/>
      <c r="I968" s="159"/>
      <c r="J968" s="159"/>
      <c r="K968" s="159"/>
      <c r="L968" s="159"/>
      <c r="M968" s="159"/>
      <c r="N968" s="159"/>
      <c r="O968" s="106">
        <f>O969</f>
        <v>166200</v>
      </c>
    </row>
    <row r="969" spans="1:15" s="32" customFormat="1" ht="27" customHeight="1">
      <c r="A969" s="18" t="s">
        <v>101</v>
      </c>
      <c r="B969" s="16">
        <v>793</v>
      </c>
      <c r="C969" s="17" t="s">
        <v>110</v>
      </c>
      <c r="D969" s="17" t="s">
        <v>111</v>
      </c>
      <c r="E969" s="17" t="s">
        <v>776</v>
      </c>
      <c r="F969" s="17" t="s">
        <v>102</v>
      </c>
      <c r="G969" s="106">
        <f>G970</f>
        <v>166200</v>
      </c>
      <c r="H969" s="158"/>
      <c r="I969" s="159"/>
      <c r="J969" s="159"/>
      <c r="K969" s="159"/>
      <c r="L969" s="159"/>
      <c r="M969" s="159"/>
      <c r="N969" s="159"/>
      <c r="O969" s="106">
        <f>O970</f>
        <v>166200</v>
      </c>
    </row>
    <row r="970" spans="1:15" ht="38.25">
      <c r="A970" s="18" t="s">
        <v>710</v>
      </c>
      <c r="B970" s="16">
        <v>793</v>
      </c>
      <c r="C970" s="17" t="s">
        <v>110</v>
      </c>
      <c r="D970" s="17" t="s">
        <v>111</v>
      </c>
      <c r="E970" s="17" t="s">
        <v>776</v>
      </c>
      <c r="F970" s="17" t="s">
        <v>711</v>
      </c>
      <c r="G970" s="106">
        <v>166200</v>
      </c>
      <c r="H970" s="144"/>
      <c r="I970" s="145"/>
      <c r="J970" s="145"/>
      <c r="K970" s="145"/>
      <c r="L970" s="145"/>
      <c r="M970" s="145"/>
      <c r="N970" s="145"/>
      <c r="O970" s="106">
        <v>166200</v>
      </c>
    </row>
    <row r="971" spans="1:15" ht="25.5" customHeight="1">
      <c r="A971" s="18" t="s">
        <v>740</v>
      </c>
      <c r="B971" s="16">
        <v>793</v>
      </c>
      <c r="C971" s="17" t="s">
        <v>110</v>
      </c>
      <c r="D971" s="17" t="s">
        <v>111</v>
      </c>
      <c r="E971" s="17" t="s">
        <v>621</v>
      </c>
      <c r="F971" s="17"/>
      <c r="G971" s="106">
        <f>G972</f>
        <v>229775</v>
      </c>
      <c r="H971" s="144"/>
      <c r="I971" s="145"/>
      <c r="J971" s="145"/>
      <c r="K971" s="145"/>
      <c r="L971" s="145"/>
      <c r="M971" s="145"/>
      <c r="N971" s="145"/>
      <c r="O971" s="106">
        <f>O972</f>
        <v>229775</v>
      </c>
    </row>
    <row r="972" spans="1:15" ht="25.5" customHeight="1">
      <c r="A972" s="18" t="s">
        <v>747</v>
      </c>
      <c r="B972" s="16">
        <v>793</v>
      </c>
      <c r="C972" s="17" t="s">
        <v>110</v>
      </c>
      <c r="D972" s="17" t="s">
        <v>111</v>
      </c>
      <c r="E972" s="17" t="s">
        <v>621</v>
      </c>
      <c r="F972" s="17" t="s">
        <v>353</v>
      </c>
      <c r="G972" s="106">
        <f>G973</f>
        <v>229775</v>
      </c>
      <c r="H972" s="144"/>
      <c r="I972" s="145"/>
      <c r="J972" s="145"/>
      <c r="K972" s="145"/>
      <c r="L972" s="145"/>
      <c r="M972" s="145"/>
      <c r="N972" s="145"/>
      <c r="O972" s="106">
        <f>O973</f>
        <v>229775</v>
      </c>
    </row>
    <row r="973" spans="1:15" ht="25.5" customHeight="1">
      <c r="A973" s="18" t="s">
        <v>735</v>
      </c>
      <c r="B973" s="16">
        <v>793</v>
      </c>
      <c r="C973" s="17" t="s">
        <v>110</v>
      </c>
      <c r="D973" s="17" t="s">
        <v>111</v>
      </c>
      <c r="E973" s="17" t="s">
        <v>621</v>
      </c>
      <c r="F973" s="17" t="s">
        <v>736</v>
      </c>
      <c r="G973" s="106">
        <v>229775</v>
      </c>
      <c r="H973" s="144"/>
      <c r="I973" s="145"/>
      <c r="J973" s="145"/>
      <c r="K973" s="145"/>
      <c r="L973" s="145"/>
      <c r="M973" s="145"/>
      <c r="N973" s="145"/>
      <c r="O973" s="106">
        <v>229775</v>
      </c>
    </row>
    <row r="974" spans="1:15" ht="26.25" hidden="1" customHeight="1">
      <c r="A974" s="18" t="s">
        <v>380</v>
      </c>
      <c r="B974" s="16">
        <v>793</v>
      </c>
      <c r="C974" s="17" t="s">
        <v>110</v>
      </c>
      <c r="D974" s="17" t="s">
        <v>111</v>
      </c>
      <c r="E974" s="17" t="s">
        <v>498</v>
      </c>
      <c r="F974" s="17"/>
      <c r="G974" s="106">
        <f>G975</f>
        <v>0</v>
      </c>
      <c r="H974" s="144"/>
      <c r="I974" s="145"/>
      <c r="J974" s="145"/>
      <c r="K974" s="145"/>
      <c r="L974" s="145"/>
      <c r="M974" s="145"/>
      <c r="N974" s="145"/>
      <c r="O974" s="106">
        <f>O975</f>
        <v>0</v>
      </c>
    </row>
    <row r="975" spans="1:15" ht="29.25" hidden="1" customHeight="1">
      <c r="A975" s="18" t="s">
        <v>380</v>
      </c>
      <c r="B975" s="16">
        <v>793</v>
      </c>
      <c r="C975" s="17" t="s">
        <v>110</v>
      </c>
      <c r="D975" s="17" t="s">
        <v>111</v>
      </c>
      <c r="E975" s="17" t="s">
        <v>590</v>
      </c>
      <c r="F975" s="17"/>
      <c r="G975" s="106">
        <f>G977</f>
        <v>0</v>
      </c>
      <c r="H975" s="144"/>
      <c r="I975" s="145"/>
      <c r="J975" s="145"/>
      <c r="K975" s="145"/>
      <c r="L975" s="145"/>
      <c r="M975" s="145"/>
      <c r="N975" s="145"/>
      <c r="O975" s="106">
        <f>O977</f>
        <v>0</v>
      </c>
    </row>
    <row r="976" spans="1:15" ht="25.5" hidden="1" customHeight="1">
      <c r="A976" s="18" t="s">
        <v>747</v>
      </c>
      <c r="B976" s="16">
        <v>793</v>
      </c>
      <c r="C976" s="17" t="s">
        <v>110</v>
      </c>
      <c r="D976" s="17" t="s">
        <v>111</v>
      </c>
      <c r="E976" s="17" t="s">
        <v>590</v>
      </c>
      <c r="F976" s="17" t="s">
        <v>353</v>
      </c>
      <c r="G976" s="106">
        <f>G977</f>
        <v>0</v>
      </c>
      <c r="H976" s="144"/>
      <c r="I976" s="145"/>
      <c r="J976" s="145"/>
      <c r="K976" s="145"/>
      <c r="L976" s="145"/>
      <c r="M976" s="145"/>
      <c r="N976" s="145"/>
      <c r="O976" s="106">
        <f>O977</f>
        <v>0</v>
      </c>
    </row>
    <row r="977" spans="1:15" ht="30.75" hidden="1" customHeight="1">
      <c r="A977" s="18" t="s">
        <v>356</v>
      </c>
      <c r="B977" s="16">
        <v>793</v>
      </c>
      <c r="C977" s="17" t="s">
        <v>110</v>
      </c>
      <c r="D977" s="17" t="s">
        <v>111</v>
      </c>
      <c r="E977" s="17" t="s">
        <v>590</v>
      </c>
      <c r="F977" s="17" t="s">
        <v>355</v>
      </c>
      <c r="G977" s="106"/>
      <c r="H977" s="144"/>
      <c r="I977" s="145"/>
      <c r="J977" s="145"/>
      <c r="K977" s="145"/>
      <c r="L977" s="145"/>
      <c r="M977" s="145"/>
      <c r="N977" s="145"/>
      <c r="O977" s="106"/>
    </row>
    <row r="978" spans="1:15" ht="30.75" hidden="1" customHeight="1">
      <c r="A978" s="18" t="s">
        <v>380</v>
      </c>
      <c r="B978" s="16">
        <v>793</v>
      </c>
      <c r="C978" s="17" t="s">
        <v>110</v>
      </c>
      <c r="D978" s="17" t="s">
        <v>111</v>
      </c>
      <c r="E978" s="17" t="s">
        <v>498</v>
      </c>
      <c r="F978" s="17"/>
      <c r="G978" s="106">
        <f>G979</f>
        <v>0</v>
      </c>
      <c r="H978" s="144"/>
      <c r="I978" s="145"/>
      <c r="J978" s="145"/>
      <c r="K978" s="145"/>
      <c r="L978" s="145"/>
      <c r="M978" s="145"/>
      <c r="N978" s="145"/>
      <c r="O978" s="106">
        <f>O979</f>
        <v>0</v>
      </c>
    </row>
    <row r="979" spans="1:15" ht="30.75" hidden="1" customHeight="1">
      <c r="A979" s="18" t="s">
        <v>380</v>
      </c>
      <c r="B979" s="16">
        <v>793</v>
      </c>
      <c r="C979" s="17" t="s">
        <v>110</v>
      </c>
      <c r="D979" s="17" t="s">
        <v>111</v>
      </c>
      <c r="E979" s="17" t="s">
        <v>590</v>
      </c>
      <c r="F979" s="17"/>
      <c r="G979" s="106">
        <f>G980</f>
        <v>0</v>
      </c>
      <c r="H979" s="144"/>
      <c r="I979" s="145"/>
      <c r="J979" s="145"/>
      <c r="K979" s="145"/>
      <c r="L979" s="145"/>
      <c r="M979" s="145"/>
      <c r="N979" s="145"/>
      <c r="O979" s="106">
        <f>O980</f>
        <v>0</v>
      </c>
    </row>
    <row r="980" spans="1:15" ht="30.75" hidden="1" customHeight="1">
      <c r="A980" s="18" t="s">
        <v>747</v>
      </c>
      <c r="B980" s="16">
        <v>793</v>
      </c>
      <c r="C980" s="17" t="s">
        <v>110</v>
      </c>
      <c r="D980" s="17" t="s">
        <v>111</v>
      </c>
      <c r="E980" s="17" t="s">
        <v>590</v>
      </c>
      <c r="F980" s="17" t="s">
        <v>353</v>
      </c>
      <c r="G980" s="106">
        <f>G981</f>
        <v>0</v>
      </c>
      <c r="H980" s="144"/>
      <c r="I980" s="145"/>
      <c r="J980" s="145"/>
      <c r="K980" s="145"/>
      <c r="L980" s="145"/>
      <c r="M980" s="145"/>
      <c r="N980" s="145"/>
      <c r="O980" s="106">
        <f>O981</f>
        <v>0</v>
      </c>
    </row>
    <row r="981" spans="1:15" ht="30.75" hidden="1" customHeight="1">
      <c r="A981" s="18" t="s">
        <v>354</v>
      </c>
      <c r="B981" s="16">
        <v>793</v>
      </c>
      <c r="C981" s="17" t="s">
        <v>110</v>
      </c>
      <c r="D981" s="17" t="s">
        <v>111</v>
      </c>
      <c r="E981" s="17" t="s">
        <v>590</v>
      </c>
      <c r="F981" s="17" t="s">
        <v>355</v>
      </c>
      <c r="G981" s="106"/>
      <c r="H981" s="144"/>
      <c r="I981" s="145"/>
      <c r="J981" s="145"/>
      <c r="K981" s="145"/>
      <c r="L981" s="145"/>
      <c r="M981" s="145"/>
      <c r="N981" s="145"/>
      <c r="O981" s="106"/>
    </row>
    <row r="982" spans="1:15">
      <c r="A982" s="15" t="s">
        <v>358</v>
      </c>
      <c r="B982" s="16">
        <v>793</v>
      </c>
      <c r="C982" s="17" t="s">
        <v>110</v>
      </c>
      <c r="D982" s="17" t="s">
        <v>91</v>
      </c>
      <c r="E982" s="17"/>
      <c r="F982" s="17"/>
      <c r="G982" s="106">
        <f>G983</f>
        <v>7671700</v>
      </c>
      <c r="H982" s="144"/>
      <c r="I982" s="145"/>
      <c r="J982" s="145"/>
      <c r="K982" s="145"/>
      <c r="L982" s="145"/>
      <c r="M982" s="145"/>
      <c r="N982" s="145"/>
      <c r="O982" s="106">
        <f>O983</f>
        <v>7671700</v>
      </c>
    </row>
    <row r="983" spans="1:15" s="52" customFormat="1" ht="25.5">
      <c r="A983" s="18" t="s">
        <v>822</v>
      </c>
      <c r="B983" s="16">
        <v>793</v>
      </c>
      <c r="C983" s="17" t="s">
        <v>110</v>
      </c>
      <c r="D983" s="17" t="s">
        <v>91</v>
      </c>
      <c r="E983" s="17" t="s">
        <v>611</v>
      </c>
      <c r="F983" s="17"/>
      <c r="G983" s="106">
        <f>G991+G996+G1003+G1000</f>
        <v>7671700</v>
      </c>
      <c r="H983" s="148"/>
      <c r="I983" s="149"/>
      <c r="J983" s="149"/>
      <c r="K983" s="149"/>
      <c r="L983" s="149"/>
      <c r="M983" s="149"/>
      <c r="N983" s="149"/>
      <c r="O983" s="106">
        <f>O991+O996+O1003+O1000</f>
        <v>7671700</v>
      </c>
    </row>
    <row r="984" spans="1:15" s="52" customFormat="1" hidden="1">
      <c r="A984" s="18"/>
      <c r="B984" s="16">
        <v>793</v>
      </c>
      <c r="C984" s="17"/>
      <c r="D984" s="17"/>
      <c r="E984" s="17"/>
      <c r="F984" s="17"/>
      <c r="G984" s="106"/>
      <c r="H984" s="148"/>
      <c r="I984" s="149"/>
      <c r="J984" s="149"/>
      <c r="K984" s="149"/>
      <c r="L984" s="149"/>
      <c r="M984" s="149"/>
      <c r="N984" s="149"/>
      <c r="O984" s="106"/>
    </row>
    <row r="985" spans="1:15" s="52" customFormat="1" ht="38.25" hidden="1">
      <c r="A985" s="18" t="s">
        <v>615</v>
      </c>
      <c r="B985" s="16">
        <v>793</v>
      </c>
      <c r="C985" s="17" t="s">
        <v>110</v>
      </c>
      <c r="D985" s="17" t="s">
        <v>91</v>
      </c>
      <c r="E985" s="17" t="s">
        <v>613</v>
      </c>
      <c r="F985" s="17"/>
      <c r="G985" s="106">
        <f>G989+G986</f>
        <v>0</v>
      </c>
      <c r="H985" s="148"/>
      <c r="I985" s="149"/>
      <c r="J985" s="149"/>
      <c r="K985" s="149"/>
      <c r="L985" s="149"/>
      <c r="M985" s="149"/>
      <c r="N985" s="149"/>
      <c r="O985" s="106">
        <f>O989+O986</f>
        <v>0</v>
      </c>
    </row>
    <row r="986" spans="1:15" hidden="1">
      <c r="A986" s="18" t="s">
        <v>674</v>
      </c>
      <c r="B986" s="16">
        <v>793</v>
      </c>
      <c r="C986" s="17" t="s">
        <v>110</v>
      </c>
      <c r="D986" s="17" t="s">
        <v>91</v>
      </c>
      <c r="E986" s="17" t="s">
        <v>638</v>
      </c>
      <c r="F986" s="17" t="s">
        <v>51</v>
      </c>
      <c r="G986" s="106">
        <f>G987</f>
        <v>0</v>
      </c>
      <c r="H986" s="144"/>
      <c r="I986" s="145"/>
      <c r="J986" s="145"/>
      <c r="K986" s="145"/>
      <c r="L986" s="145"/>
      <c r="M986" s="145"/>
      <c r="N986" s="145"/>
      <c r="O986" s="106">
        <f>O987</f>
        <v>0</v>
      </c>
    </row>
    <row r="987" spans="1:15" ht="25.5" hidden="1">
      <c r="A987" s="18" t="s">
        <v>52</v>
      </c>
      <c r="B987" s="16">
        <v>793</v>
      </c>
      <c r="C987" s="17" t="s">
        <v>110</v>
      </c>
      <c r="D987" s="17" t="s">
        <v>91</v>
      </c>
      <c r="E987" s="17" t="s">
        <v>638</v>
      </c>
      <c r="F987" s="17" t="s">
        <v>53</v>
      </c>
      <c r="G987" s="106">
        <f>G988</f>
        <v>0</v>
      </c>
      <c r="H987" s="144"/>
      <c r="I987" s="145"/>
      <c r="J987" s="145"/>
      <c r="K987" s="145"/>
      <c r="L987" s="145"/>
      <c r="M987" s="145"/>
      <c r="N987" s="145"/>
      <c r="O987" s="106">
        <f>O988</f>
        <v>0</v>
      </c>
    </row>
    <row r="988" spans="1:15" ht="33" hidden="1" customHeight="1">
      <c r="A988" s="18" t="s">
        <v>675</v>
      </c>
      <c r="B988" s="16">
        <v>793</v>
      </c>
      <c r="C988" s="17" t="s">
        <v>110</v>
      </c>
      <c r="D988" s="17" t="s">
        <v>91</v>
      </c>
      <c r="E988" s="17" t="s">
        <v>638</v>
      </c>
      <c r="F988" s="17" t="s">
        <v>54</v>
      </c>
      <c r="G988" s="106"/>
      <c r="H988" s="144"/>
      <c r="I988" s="145"/>
      <c r="J988" s="145"/>
      <c r="K988" s="145"/>
      <c r="L988" s="145"/>
      <c r="M988" s="145"/>
      <c r="N988" s="145"/>
      <c r="O988" s="106"/>
    </row>
    <row r="989" spans="1:15" s="52" customFormat="1" ht="25.5" hidden="1">
      <c r="A989" s="18" t="s">
        <v>720</v>
      </c>
      <c r="B989" s="16">
        <v>793</v>
      </c>
      <c r="C989" s="17" t="s">
        <v>110</v>
      </c>
      <c r="D989" s="17" t="s">
        <v>91</v>
      </c>
      <c r="E989" s="17" t="s">
        <v>613</v>
      </c>
      <c r="F989" s="17" t="s">
        <v>721</v>
      </c>
      <c r="G989" s="106">
        <f>G990</f>
        <v>0</v>
      </c>
      <c r="H989" s="148"/>
      <c r="I989" s="149"/>
      <c r="J989" s="149"/>
      <c r="K989" s="149"/>
      <c r="L989" s="149"/>
      <c r="M989" s="149"/>
      <c r="N989" s="149"/>
      <c r="O989" s="106">
        <f>O990</f>
        <v>0</v>
      </c>
    </row>
    <row r="990" spans="1:15" s="52" customFormat="1" hidden="1">
      <c r="A990" s="18" t="s">
        <v>723</v>
      </c>
      <c r="B990" s="16">
        <v>793</v>
      </c>
      <c r="C990" s="17" t="s">
        <v>110</v>
      </c>
      <c r="D990" s="17" t="s">
        <v>91</v>
      </c>
      <c r="E990" s="17" t="s">
        <v>613</v>
      </c>
      <c r="F990" s="17" t="s">
        <v>724</v>
      </c>
      <c r="G990" s="106"/>
      <c r="H990" s="148"/>
      <c r="I990" s="149"/>
      <c r="J990" s="149"/>
      <c r="K990" s="149"/>
      <c r="L990" s="149"/>
      <c r="M990" s="149"/>
      <c r="N990" s="149"/>
      <c r="O990" s="106"/>
    </row>
    <row r="991" spans="1:15" ht="60" hidden="1" customHeight="1">
      <c r="A991" s="18" t="s">
        <v>429</v>
      </c>
      <c r="B991" s="16">
        <v>793</v>
      </c>
      <c r="C991" s="17" t="s">
        <v>110</v>
      </c>
      <c r="D991" s="17" t="s">
        <v>91</v>
      </c>
      <c r="E991" s="17" t="s">
        <v>431</v>
      </c>
      <c r="F991" s="17"/>
      <c r="G991" s="106">
        <f>G992</f>
        <v>0</v>
      </c>
      <c r="H991" s="144"/>
      <c r="I991" s="145"/>
      <c r="J991" s="145"/>
      <c r="K991" s="145"/>
      <c r="L991" s="145"/>
      <c r="M991" s="145"/>
      <c r="N991" s="145"/>
      <c r="O991" s="106">
        <f>O992</f>
        <v>0</v>
      </c>
    </row>
    <row r="992" spans="1:15" ht="52.5" hidden="1" customHeight="1">
      <c r="A992" s="18" t="s">
        <v>430</v>
      </c>
      <c r="B992" s="16">
        <v>793</v>
      </c>
      <c r="C992" s="17" t="s">
        <v>110</v>
      </c>
      <c r="D992" s="17" t="s">
        <v>91</v>
      </c>
      <c r="E992" s="17" t="s">
        <v>428</v>
      </c>
      <c r="F992" s="17"/>
      <c r="G992" s="106">
        <f>G994</f>
        <v>0</v>
      </c>
      <c r="H992" s="144"/>
      <c r="I992" s="145"/>
      <c r="J992" s="145"/>
      <c r="K992" s="145"/>
      <c r="L992" s="145"/>
      <c r="M992" s="145"/>
      <c r="N992" s="145"/>
      <c r="O992" s="106">
        <f>O994</f>
        <v>0</v>
      </c>
    </row>
    <row r="993" spans="1:15" ht="25.5" hidden="1">
      <c r="A993" s="18" t="s">
        <v>720</v>
      </c>
      <c r="B993" s="16">
        <v>793</v>
      </c>
      <c r="C993" s="17" t="s">
        <v>110</v>
      </c>
      <c r="D993" s="17" t="s">
        <v>91</v>
      </c>
      <c r="E993" s="17" t="s">
        <v>614</v>
      </c>
      <c r="F993" s="17" t="s">
        <v>721</v>
      </c>
      <c r="G993" s="106">
        <f>G994</f>
        <v>0</v>
      </c>
      <c r="H993" s="144"/>
      <c r="I993" s="145"/>
      <c r="J993" s="145"/>
      <c r="K993" s="145"/>
      <c r="L993" s="145"/>
      <c r="M993" s="145"/>
      <c r="N993" s="145"/>
      <c r="O993" s="106">
        <f>O994</f>
        <v>0</v>
      </c>
    </row>
    <row r="994" spans="1:15" hidden="1">
      <c r="A994" s="18" t="s">
        <v>723</v>
      </c>
      <c r="B994" s="16">
        <v>793</v>
      </c>
      <c r="C994" s="17" t="s">
        <v>110</v>
      </c>
      <c r="D994" s="17" t="s">
        <v>91</v>
      </c>
      <c r="E994" s="17" t="s">
        <v>428</v>
      </c>
      <c r="F994" s="17" t="s">
        <v>724</v>
      </c>
      <c r="G994" s="106"/>
      <c r="H994" s="144"/>
      <c r="I994" s="145"/>
      <c r="J994" s="145"/>
      <c r="K994" s="145"/>
      <c r="L994" s="145"/>
      <c r="M994" s="145"/>
      <c r="N994" s="145"/>
      <c r="O994" s="106"/>
    </row>
    <row r="995" spans="1:15" s="20" customFormat="1" hidden="1">
      <c r="A995" s="18"/>
      <c r="B995" s="16"/>
      <c r="C995" s="17"/>
      <c r="D995" s="17"/>
      <c r="E995" s="17"/>
      <c r="F995" s="17"/>
      <c r="G995" s="106"/>
      <c r="H995" s="153"/>
      <c r="I995" s="154"/>
      <c r="J995" s="154"/>
      <c r="K995" s="154"/>
      <c r="L995" s="154"/>
      <c r="M995" s="154"/>
      <c r="N995" s="154"/>
      <c r="O995" s="106"/>
    </row>
    <row r="996" spans="1:15" ht="60" customHeight="1">
      <c r="A996" s="179" t="s">
        <v>615</v>
      </c>
      <c r="B996" s="16">
        <v>793</v>
      </c>
      <c r="C996" s="17" t="s">
        <v>110</v>
      </c>
      <c r="D996" s="17" t="s">
        <v>91</v>
      </c>
      <c r="E996" s="17" t="s">
        <v>614</v>
      </c>
      <c r="F996" s="17"/>
      <c r="G996" s="106">
        <f>G997</f>
        <v>4368300</v>
      </c>
      <c r="H996" s="144"/>
      <c r="I996" s="145"/>
      <c r="J996" s="145"/>
      <c r="K996" s="145"/>
      <c r="L996" s="145"/>
      <c r="M996" s="145"/>
      <c r="N996" s="145"/>
      <c r="O996" s="106">
        <f>O997</f>
        <v>4368300</v>
      </c>
    </row>
    <row r="997" spans="1:15" ht="52.5" hidden="1" customHeight="1">
      <c r="A997" s="18" t="s">
        <v>430</v>
      </c>
      <c r="B997" s="16">
        <v>793</v>
      </c>
      <c r="C997" s="17" t="s">
        <v>110</v>
      </c>
      <c r="D997" s="17" t="s">
        <v>91</v>
      </c>
      <c r="E997" s="17" t="s">
        <v>299</v>
      </c>
      <c r="F997" s="17"/>
      <c r="G997" s="106">
        <f>G999</f>
        <v>4368300</v>
      </c>
      <c r="H997" s="144"/>
      <c r="I997" s="145"/>
      <c r="J997" s="145"/>
      <c r="K997" s="145"/>
      <c r="L997" s="145"/>
      <c r="M997" s="145"/>
      <c r="N997" s="145"/>
      <c r="O997" s="106">
        <f>O999</f>
        <v>4368300</v>
      </c>
    </row>
    <row r="998" spans="1:15" ht="25.5">
      <c r="A998" s="18" t="s">
        <v>720</v>
      </c>
      <c r="B998" s="16">
        <v>793</v>
      </c>
      <c r="C998" s="17" t="s">
        <v>110</v>
      </c>
      <c r="D998" s="17" t="s">
        <v>91</v>
      </c>
      <c r="E998" s="17" t="s">
        <v>614</v>
      </c>
      <c r="F998" s="17" t="s">
        <v>721</v>
      </c>
      <c r="G998" s="106">
        <f>G999</f>
        <v>4368300</v>
      </c>
      <c r="H998" s="144"/>
      <c r="I998" s="145"/>
      <c r="J998" s="145"/>
      <c r="K998" s="145"/>
      <c r="L998" s="145"/>
      <c r="M998" s="145"/>
      <c r="N998" s="145"/>
      <c r="O998" s="106">
        <f>O999</f>
        <v>4368300</v>
      </c>
    </row>
    <row r="999" spans="1:15">
      <c r="A999" s="18" t="s">
        <v>723</v>
      </c>
      <c r="B999" s="16">
        <v>793</v>
      </c>
      <c r="C999" s="17" t="s">
        <v>110</v>
      </c>
      <c r="D999" s="17" t="s">
        <v>91</v>
      </c>
      <c r="E999" s="17" t="s">
        <v>614</v>
      </c>
      <c r="F999" s="17" t="s">
        <v>724</v>
      </c>
      <c r="G999" s="106">
        <v>4368300</v>
      </c>
      <c r="H999" s="144"/>
      <c r="I999" s="145"/>
      <c r="J999" s="145"/>
      <c r="K999" s="145"/>
      <c r="L999" s="145"/>
      <c r="M999" s="145"/>
      <c r="N999" s="145"/>
      <c r="O999" s="106">
        <v>4368300</v>
      </c>
    </row>
    <row r="1000" spans="1:15" ht="43.5" customHeight="1">
      <c r="A1000" s="179" t="s">
        <v>616</v>
      </c>
      <c r="B1000" s="16">
        <v>793</v>
      </c>
      <c r="C1000" s="17" t="s">
        <v>110</v>
      </c>
      <c r="D1000" s="17" t="s">
        <v>91</v>
      </c>
      <c r="E1000" s="17" t="s">
        <v>774</v>
      </c>
      <c r="F1000" s="17"/>
      <c r="G1000" s="106">
        <f>G1001</f>
        <v>3103400</v>
      </c>
      <c r="H1000" s="144"/>
      <c r="I1000" s="145"/>
      <c r="J1000" s="145"/>
      <c r="K1000" s="145"/>
      <c r="L1000" s="145"/>
      <c r="M1000" s="145"/>
      <c r="N1000" s="145"/>
      <c r="O1000" s="106">
        <f>O1001</f>
        <v>3103400</v>
      </c>
    </row>
    <row r="1001" spans="1:15" ht="25.5">
      <c r="A1001" s="18" t="s">
        <v>720</v>
      </c>
      <c r="B1001" s="16">
        <v>793</v>
      </c>
      <c r="C1001" s="17" t="s">
        <v>110</v>
      </c>
      <c r="D1001" s="17" t="s">
        <v>91</v>
      </c>
      <c r="E1001" s="17" t="s">
        <v>774</v>
      </c>
      <c r="F1001" s="17" t="s">
        <v>721</v>
      </c>
      <c r="G1001" s="106">
        <f>G1002</f>
        <v>3103400</v>
      </c>
      <c r="H1001" s="144"/>
      <c r="I1001" s="145"/>
      <c r="J1001" s="145"/>
      <c r="K1001" s="145"/>
      <c r="L1001" s="145"/>
      <c r="M1001" s="145"/>
      <c r="N1001" s="145"/>
      <c r="O1001" s="106">
        <f>O1002</f>
        <v>3103400</v>
      </c>
    </row>
    <row r="1002" spans="1:15">
      <c r="A1002" s="18" t="s">
        <v>723</v>
      </c>
      <c r="B1002" s="16">
        <v>793</v>
      </c>
      <c r="C1002" s="17" t="s">
        <v>110</v>
      </c>
      <c r="D1002" s="17" t="s">
        <v>91</v>
      </c>
      <c r="E1002" s="17" t="s">
        <v>774</v>
      </c>
      <c r="F1002" s="17" t="s">
        <v>724</v>
      </c>
      <c r="G1002" s="106">
        <v>3103400</v>
      </c>
      <c r="H1002" s="144"/>
      <c r="I1002" s="145"/>
      <c r="J1002" s="145"/>
      <c r="K1002" s="145"/>
      <c r="L1002" s="145"/>
      <c r="M1002" s="145"/>
      <c r="N1002" s="145"/>
      <c r="O1002" s="106">
        <v>3103400</v>
      </c>
    </row>
    <row r="1003" spans="1:15" s="20" customFormat="1" ht="25.5">
      <c r="A1003" s="18" t="s">
        <v>748</v>
      </c>
      <c r="B1003" s="16">
        <v>793</v>
      </c>
      <c r="C1003" s="17" t="s">
        <v>110</v>
      </c>
      <c r="D1003" s="17" t="s">
        <v>91</v>
      </c>
      <c r="E1003" s="17" t="s">
        <v>620</v>
      </c>
      <c r="F1003" s="17"/>
      <c r="G1003" s="106">
        <f>G1004</f>
        <v>200000</v>
      </c>
      <c r="H1003" s="153"/>
      <c r="I1003" s="154"/>
      <c r="J1003" s="154"/>
      <c r="K1003" s="154"/>
      <c r="L1003" s="154"/>
      <c r="M1003" s="154"/>
      <c r="N1003" s="154"/>
      <c r="O1003" s="106">
        <f>O1004</f>
        <v>200000</v>
      </c>
    </row>
    <row r="1004" spans="1:15" s="20" customFormat="1" ht="25.5">
      <c r="A1004" s="18" t="s">
        <v>740</v>
      </c>
      <c r="B1004" s="16">
        <v>793</v>
      </c>
      <c r="C1004" s="17" t="s">
        <v>110</v>
      </c>
      <c r="D1004" s="17" t="s">
        <v>91</v>
      </c>
      <c r="E1004" s="17" t="s">
        <v>620</v>
      </c>
      <c r="F1004" s="17" t="s">
        <v>353</v>
      </c>
      <c r="G1004" s="106">
        <f>G1005</f>
        <v>200000</v>
      </c>
      <c r="H1004" s="153"/>
      <c r="I1004" s="154"/>
      <c r="J1004" s="154"/>
      <c r="K1004" s="154"/>
      <c r="L1004" s="154"/>
      <c r="M1004" s="154"/>
      <c r="N1004" s="154"/>
      <c r="O1004" s="106">
        <f>O1005</f>
        <v>200000</v>
      </c>
    </row>
    <row r="1005" spans="1:15" s="20" customFormat="1">
      <c r="A1005" s="18" t="s">
        <v>735</v>
      </c>
      <c r="B1005" s="16">
        <v>793</v>
      </c>
      <c r="C1005" s="17" t="s">
        <v>110</v>
      </c>
      <c r="D1005" s="17" t="s">
        <v>91</v>
      </c>
      <c r="E1005" s="17" t="s">
        <v>620</v>
      </c>
      <c r="F1005" s="17" t="s">
        <v>736</v>
      </c>
      <c r="G1005" s="106">
        <v>200000</v>
      </c>
      <c r="H1005" s="153"/>
      <c r="I1005" s="154"/>
      <c r="J1005" s="154"/>
      <c r="K1005" s="154"/>
      <c r="L1005" s="154"/>
      <c r="M1005" s="154"/>
      <c r="N1005" s="154"/>
      <c r="O1005" s="106">
        <v>200000</v>
      </c>
    </row>
    <row r="1006" spans="1:15" s="52" customFormat="1" hidden="1">
      <c r="A1006" s="66" t="s">
        <v>749</v>
      </c>
      <c r="B1006" s="16">
        <v>793</v>
      </c>
      <c r="C1006" s="17" t="s">
        <v>110</v>
      </c>
      <c r="D1006" s="17" t="s">
        <v>368</v>
      </c>
      <c r="E1006" s="17"/>
      <c r="F1006" s="17"/>
      <c r="G1006" s="106">
        <f>G1007</f>
        <v>0</v>
      </c>
      <c r="H1006" s="148"/>
      <c r="I1006" s="149"/>
      <c r="J1006" s="149"/>
      <c r="K1006" s="149"/>
      <c r="L1006" s="149"/>
      <c r="M1006" s="149"/>
      <c r="N1006" s="149"/>
      <c r="O1006" s="106">
        <f>O1007</f>
        <v>0</v>
      </c>
    </row>
    <row r="1007" spans="1:15" s="52" customFormat="1" ht="25.5" hidden="1">
      <c r="A1007" s="18" t="s">
        <v>612</v>
      </c>
      <c r="B1007" s="16">
        <v>793</v>
      </c>
      <c r="C1007" s="17" t="s">
        <v>110</v>
      </c>
      <c r="D1007" s="17" t="s">
        <v>368</v>
      </c>
      <c r="E1007" s="17" t="s">
        <v>611</v>
      </c>
      <c r="F1007" s="17"/>
      <c r="G1007" s="106">
        <f>G1008</f>
        <v>0</v>
      </c>
      <c r="H1007" s="148"/>
      <c r="I1007" s="149"/>
      <c r="J1007" s="149"/>
      <c r="K1007" s="149"/>
      <c r="L1007" s="149"/>
      <c r="M1007" s="149"/>
      <c r="N1007" s="149"/>
      <c r="O1007" s="106">
        <f>O1008</f>
        <v>0</v>
      </c>
    </row>
    <row r="1008" spans="1:15" s="52" customFormat="1" ht="25.5" hidden="1">
      <c r="A1008" s="64" t="s">
        <v>750</v>
      </c>
      <c r="B1008" s="16">
        <v>793</v>
      </c>
      <c r="C1008" s="17" t="s">
        <v>110</v>
      </c>
      <c r="D1008" s="17" t="s">
        <v>368</v>
      </c>
      <c r="E1008" s="17" t="s">
        <v>608</v>
      </c>
      <c r="F1008" s="17"/>
      <c r="G1008" s="106">
        <f>G1009</f>
        <v>0</v>
      </c>
      <c r="H1008" s="148"/>
      <c r="I1008" s="149"/>
      <c r="J1008" s="149"/>
      <c r="K1008" s="149"/>
      <c r="L1008" s="149"/>
      <c r="M1008" s="149"/>
      <c r="N1008" s="149"/>
      <c r="O1008" s="106">
        <f>O1009</f>
        <v>0</v>
      </c>
    </row>
    <row r="1009" spans="1:15" s="52" customFormat="1" hidden="1">
      <c r="A1009" s="18" t="s">
        <v>747</v>
      </c>
      <c r="B1009" s="16">
        <v>793</v>
      </c>
      <c r="C1009" s="17" t="s">
        <v>110</v>
      </c>
      <c r="D1009" s="17" t="s">
        <v>368</v>
      </c>
      <c r="E1009" s="17" t="s">
        <v>608</v>
      </c>
      <c r="F1009" s="17" t="s">
        <v>353</v>
      </c>
      <c r="G1009" s="106">
        <f>G1010</f>
        <v>0</v>
      </c>
      <c r="H1009" s="148"/>
      <c r="I1009" s="149"/>
      <c r="J1009" s="149"/>
      <c r="K1009" s="149"/>
      <c r="L1009" s="149"/>
      <c r="M1009" s="149"/>
      <c r="N1009" s="149"/>
      <c r="O1009" s="106">
        <f>O1010</f>
        <v>0</v>
      </c>
    </row>
    <row r="1010" spans="1:15" s="52" customFormat="1" ht="25.5" hidden="1">
      <c r="A1010" s="18" t="s">
        <v>356</v>
      </c>
      <c r="B1010" s="16">
        <v>793</v>
      </c>
      <c r="C1010" s="17" t="s">
        <v>110</v>
      </c>
      <c r="D1010" s="17" t="s">
        <v>368</v>
      </c>
      <c r="E1010" s="17" t="s">
        <v>608</v>
      </c>
      <c r="F1010" s="17" t="s">
        <v>355</v>
      </c>
      <c r="G1010" s="106"/>
      <c r="H1010" s="148"/>
      <c r="I1010" s="149"/>
      <c r="J1010" s="149"/>
      <c r="K1010" s="149"/>
      <c r="L1010" s="149"/>
      <c r="M1010" s="149"/>
      <c r="N1010" s="149"/>
      <c r="O1010" s="106"/>
    </row>
    <row r="1011" spans="1:15" s="25" customFormat="1" hidden="1">
      <c r="A1011" s="37" t="s">
        <v>751</v>
      </c>
      <c r="B1011" s="8">
        <v>793</v>
      </c>
      <c r="C1011" s="9" t="s">
        <v>115</v>
      </c>
      <c r="D1011" s="9"/>
      <c r="E1011" s="9"/>
      <c r="F1011" s="9"/>
      <c r="G1011" s="14">
        <f>G1012</f>
        <v>0</v>
      </c>
      <c r="H1011" s="150"/>
      <c r="I1011" s="78"/>
      <c r="J1011" s="78"/>
      <c r="K1011" s="78"/>
      <c r="L1011" s="78"/>
      <c r="M1011" s="78"/>
      <c r="N1011" s="78"/>
      <c r="O1011" s="14">
        <f>O1012</f>
        <v>0</v>
      </c>
    </row>
    <row r="1012" spans="1:15" s="52" customFormat="1" hidden="1">
      <c r="A1012" s="18" t="s">
        <v>114</v>
      </c>
      <c r="B1012" s="16">
        <v>793</v>
      </c>
      <c r="C1012" s="17" t="s">
        <v>115</v>
      </c>
      <c r="D1012" s="17" t="s">
        <v>37</v>
      </c>
      <c r="E1012" s="17"/>
      <c r="F1012" s="17"/>
      <c r="G1012" s="106">
        <f>G1013</f>
        <v>0</v>
      </c>
      <c r="H1012" s="148"/>
      <c r="I1012" s="149"/>
      <c r="J1012" s="149"/>
      <c r="K1012" s="149"/>
      <c r="L1012" s="149"/>
      <c r="M1012" s="149"/>
      <c r="N1012" s="149"/>
      <c r="O1012" s="106">
        <f>O1013</f>
        <v>0</v>
      </c>
    </row>
    <row r="1013" spans="1:15" s="52" customFormat="1" hidden="1">
      <c r="A1013" s="18" t="s">
        <v>753</v>
      </c>
      <c r="B1013" s="16">
        <v>793</v>
      </c>
      <c r="C1013" s="17" t="s">
        <v>115</v>
      </c>
      <c r="D1013" s="17" t="s">
        <v>37</v>
      </c>
      <c r="E1013" s="17" t="s">
        <v>551</v>
      </c>
      <c r="F1013" s="17"/>
      <c r="G1013" s="106">
        <f>G1014+G1017</f>
        <v>0</v>
      </c>
      <c r="H1013" s="148"/>
      <c r="I1013" s="149"/>
      <c r="J1013" s="149"/>
      <c r="K1013" s="149"/>
      <c r="L1013" s="149"/>
      <c r="M1013" s="149"/>
      <c r="N1013" s="149"/>
      <c r="O1013" s="106">
        <f>O1014+O1017</f>
        <v>0</v>
      </c>
    </row>
    <row r="1014" spans="1:15" s="52" customFormat="1" ht="32.25" hidden="1" customHeight="1">
      <c r="A1014" s="18" t="s">
        <v>533</v>
      </c>
      <c r="B1014" s="16">
        <v>793</v>
      </c>
      <c r="C1014" s="17" t="s">
        <v>115</v>
      </c>
      <c r="D1014" s="17" t="s">
        <v>37</v>
      </c>
      <c r="E1014" s="17" t="s">
        <v>552</v>
      </c>
      <c r="F1014" s="17"/>
      <c r="G1014" s="106">
        <f>G1015</f>
        <v>0</v>
      </c>
      <c r="H1014" s="148"/>
      <c r="I1014" s="149"/>
      <c r="J1014" s="149"/>
      <c r="K1014" s="149"/>
      <c r="L1014" s="149"/>
      <c r="M1014" s="149"/>
      <c r="N1014" s="149"/>
      <c r="O1014" s="106">
        <f>O1015</f>
        <v>0</v>
      </c>
    </row>
    <row r="1015" spans="1:15" s="52" customFormat="1" ht="25.5" hidden="1">
      <c r="A1015" s="18" t="s">
        <v>50</v>
      </c>
      <c r="B1015" s="16">
        <v>793</v>
      </c>
      <c r="C1015" s="17" t="s">
        <v>115</v>
      </c>
      <c r="D1015" s="17" t="s">
        <v>37</v>
      </c>
      <c r="E1015" s="17" t="s">
        <v>552</v>
      </c>
      <c r="F1015" s="17" t="s">
        <v>51</v>
      </c>
      <c r="G1015" s="106">
        <f>G1016</f>
        <v>0</v>
      </c>
      <c r="H1015" s="148"/>
      <c r="I1015" s="149"/>
      <c r="J1015" s="149"/>
      <c r="K1015" s="149"/>
      <c r="L1015" s="149"/>
      <c r="M1015" s="149"/>
      <c r="N1015" s="149"/>
      <c r="O1015" s="106">
        <f>O1016</f>
        <v>0</v>
      </c>
    </row>
    <row r="1016" spans="1:15" s="52" customFormat="1" ht="25.5" hidden="1">
      <c r="A1016" s="18" t="s">
        <v>52</v>
      </c>
      <c r="B1016" s="16">
        <v>793</v>
      </c>
      <c r="C1016" s="17" t="s">
        <v>115</v>
      </c>
      <c r="D1016" s="17" t="s">
        <v>37</v>
      </c>
      <c r="E1016" s="17" t="s">
        <v>552</v>
      </c>
      <c r="F1016" s="17" t="s">
        <v>53</v>
      </c>
      <c r="G1016" s="106"/>
      <c r="H1016" s="148"/>
      <c r="I1016" s="149"/>
      <c r="J1016" s="149"/>
      <c r="K1016" s="149"/>
      <c r="L1016" s="149"/>
      <c r="M1016" s="149"/>
      <c r="N1016" s="149"/>
      <c r="O1016" s="106"/>
    </row>
    <row r="1017" spans="1:15" s="52" customFormat="1" ht="36" hidden="1" customHeight="1">
      <c r="A1017" s="18" t="s">
        <v>532</v>
      </c>
      <c r="B1017" s="16">
        <v>793</v>
      </c>
      <c r="C1017" s="17" t="s">
        <v>115</v>
      </c>
      <c r="D1017" s="17" t="s">
        <v>37</v>
      </c>
      <c r="E1017" s="17" t="s">
        <v>531</v>
      </c>
      <c r="F1017" s="17"/>
      <c r="G1017" s="106">
        <f>G1018</f>
        <v>0</v>
      </c>
      <c r="H1017" s="148"/>
      <c r="I1017" s="149"/>
      <c r="J1017" s="149"/>
      <c r="K1017" s="149"/>
      <c r="L1017" s="149"/>
      <c r="M1017" s="149"/>
      <c r="N1017" s="149"/>
      <c r="O1017" s="106">
        <f>O1018</f>
        <v>0</v>
      </c>
    </row>
    <row r="1018" spans="1:15" s="52" customFormat="1" hidden="1">
      <c r="A1018" s="18" t="s">
        <v>101</v>
      </c>
      <c r="B1018" s="16">
        <v>793</v>
      </c>
      <c r="C1018" s="17" t="s">
        <v>115</v>
      </c>
      <c r="D1018" s="17" t="s">
        <v>37</v>
      </c>
      <c r="E1018" s="17" t="s">
        <v>531</v>
      </c>
      <c r="F1018" s="17" t="s">
        <v>102</v>
      </c>
      <c r="G1018" s="106">
        <f>G1019</f>
        <v>0</v>
      </c>
      <c r="H1018" s="148"/>
      <c r="I1018" s="149"/>
      <c r="J1018" s="149"/>
      <c r="K1018" s="149"/>
      <c r="L1018" s="149"/>
      <c r="M1018" s="149"/>
      <c r="N1018" s="149"/>
      <c r="O1018" s="106">
        <f>O1019</f>
        <v>0</v>
      </c>
    </row>
    <row r="1019" spans="1:15" s="52" customFormat="1" hidden="1">
      <c r="A1019" s="18" t="s">
        <v>104</v>
      </c>
      <c r="B1019" s="16">
        <v>793</v>
      </c>
      <c r="C1019" s="17" t="s">
        <v>115</v>
      </c>
      <c r="D1019" s="17" t="s">
        <v>37</v>
      </c>
      <c r="E1019" s="17" t="s">
        <v>531</v>
      </c>
      <c r="F1019" s="17" t="s">
        <v>105</v>
      </c>
      <c r="G1019" s="106"/>
      <c r="H1019" s="148"/>
      <c r="I1019" s="149"/>
      <c r="J1019" s="149"/>
      <c r="K1019" s="149"/>
      <c r="L1019" s="149"/>
      <c r="M1019" s="149"/>
      <c r="N1019" s="149"/>
      <c r="O1019" s="106"/>
    </row>
    <row r="1020" spans="1:15" ht="25.5">
      <c r="A1020" s="62" t="s">
        <v>643</v>
      </c>
      <c r="B1020" s="22">
        <v>793</v>
      </c>
      <c r="C1020" s="9" t="s">
        <v>32</v>
      </c>
      <c r="D1020" s="9"/>
      <c r="E1020" s="9"/>
      <c r="F1020" s="9"/>
      <c r="G1020" s="41">
        <f t="shared" ref="G1020:G1025" si="8">G1021</f>
        <v>4006246</v>
      </c>
      <c r="H1020" s="144"/>
      <c r="I1020" s="145"/>
      <c r="J1020" s="145"/>
      <c r="K1020" s="145"/>
      <c r="L1020" s="145"/>
      <c r="M1020" s="145"/>
      <c r="N1020" s="145"/>
      <c r="O1020" s="41">
        <f t="shared" ref="O1020:O1025" si="9">O1021</f>
        <v>4006246</v>
      </c>
    </row>
    <row r="1021" spans="1:15" ht="28.5" customHeight="1">
      <c r="A1021" s="15" t="s">
        <v>644</v>
      </c>
      <c r="B1021" s="16">
        <v>793</v>
      </c>
      <c r="C1021" s="17" t="s">
        <v>32</v>
      </c>
      <c r="D1021" s="17" t="s">
        <v>26</v>
      </c>
      <c r="E1021" s="39"/>
      <c r="F1021" s="39"/>
      <c r="G1021" s="106">
        <f t="shared" si="8"/>
        <v>4006246</v>
      </c>
      <c r="H1021" s="144"/>
      <c r="I1021" s="145"/>
      <c r="J1021" s="145"/>
      <c r="K1021" s="145"/>
      <c r="L1021" s="145"/>
      <c r="M1021" s="145"/>
      <c r="N1021" s="145"/>
      <c r="O1021" s="106">
        <f t="shared" si="9"/>
        <v>4006246</v>
      </c>
    </row>
    <row r="1022" spans="1:15" s="32" customFormat="1" ht="38.25">
      <c r="A1022" s="18" t="s">
        <v>831</v>
      </c>
      <c r="B1022" s="16">
        <v>793</v>
      </c>
      <c r="C1022" s="17" t="s">
        <v>32</v>
      </c>
      <c r="D1022" s="17" t="s">
        <v>26</v>
      </c>
      <c r="E1022" s="17" t="s">
        <v>491</v>
      </c>
      <c r="F1022" s="42"/>
      <c r="G1022" s="106">
        <f t="shared" si="8"/>
        <v>4006246</v>
      </c>
      <c r="H1022" s="158"/>
      <c r="I1022" s="159"/>
      <c r="J1022" s="159"/>
      <c r="K1022" s="159"/>
      <c r="L1022" s="159"/>
      <c r="M1022" s="159"/>
      <c r="N1022" s="159"/>
      <c r="O1022" s="106">
        <f t="shared" si="9"/>
        <v>4006246</v>
      </c>
    </row>
    <row r="1023" spans="1:15" s="32" customFormat="1" ht="25.5">
      <c r="A1023" s="18" t="s">
        <v>645</v>
      </c>
      <c r="B1023" s="16">
        <v>793</v>
      </c>
      <c r="C1023" s="17" t="s">
        <v>32</v>
      </c>
      <c r="D1023" s="17" t="s">
        <v>26</v>
      </c>
      <c r="E1023" s="17" t="s">
        <v>504</v>
      </c>
      <c r="F1023" s="42"/>
      <c r="G1023" s="106">
        <f t="shared" si="8"/>
        <v>4006246</v>
      </c>
      <c r="H1023" s="158"/>
      <c r="I1023" s="159"/>
      <c r="J1023" s="159"/>
      <c r="K1023" s="159"/>
      <c r="L1023" s="159"/>
      <c r="M1023" s="159"/>
      <c r="N1023" s="159"/>
      <c r="O1023" s="106">
        <f t="shared" si="9"/>
        <v>4006246</v>
      </c>
    </row>
    <row r="1024" spans="1:15">
      <c r="A1024" s="18" t="s">
        <v>646</v>
      </c>
      <c r="B1024" s="16">
        <v>793</v>
      </c>
      <c r="C1024" s="17" t="s">
        <v>32</v>
      </c>
      <c r="D1024" s="17" t="s">
        <v>26</v>
      </c>
      <c r="E1024" s="17" t="s">
        <v>505</v>
      </c>
      <c r="F1024" s="17"/>
      <c r="G1024" s="106">
        <f t="shared" si="8"/>
        <v>4006246</v>
      </c>
      <c r="H1024" s="144"/>
      <c r="I1024" s="145"/>
      <c r="J1024" s="145"/>
      <c r="K1024" s="145"/>
      <c r="L1024" s="145"/>
      <c r="M1024" s="145"/>
      <c r="N1024" s="145"/>
      <c r="O1024" s="106">
        <f t="shared" si="9"/>
        <v>4006246</v>
      </c>
    </row>
    <row r="1025" spans="1:15">
      <c r="A1025" s="18" t="s">
        <v>647</v>
      </c>
      <c r="B1025" s="16">
        <v>793</v>
      </c>
      <c r="C1025" s="17" t="s">
        <v>32</v>
      </c>
      <c r="D1025" s="17" t="s">
        <v>26</v>
      </c>
      <c r="E1025" s="17" t="s">
        <v>505</v>
      </c>
      <c r="F1025" s="17" t="s">
        <v>648</v>
      </c>
      <c r="G1025" s="106">
        <f t="shared" si="8"/>
        <v>4006246</v>
      </c>
      <c r="H1025" s="144"/>
      <c r="I1025" s="145"/>
      <c r="J1025" s="145"/>
      <c r="K1025" s="145"/>
      <c r="L1025" s="145"/>
      <c r="M1025" s="145"/>
      <c r="N1025" s="145"/>
      <c r="O1025" s="106">
        <f t="shared" si="9"/>
        <v>4006246</v>
      </c>
    </row>
    <row r="1026" spans="1:15">
      <c r="A1026" s="18" t="s">
        <v>649</v>
      </c>
      <c r="B1026" s="16">
        <v>793</v>
      </c>
      <c r="C1026" s="17" t="s">
        <v>32</v>
      </c>
      <c r="D1026" s="17" t="s">
        <v>26</v>
      </c>
      <c r="E1026" s="17" t="s">
        <v>505</v>
      </c>
      <c r="F1026" s="17" t="s">
        <v>650</v>
      </c>
      <c r="G1026" s="106">
        <v>4006246</v>
      </c>
      <c r="H1026" s="144"/>
      <c r="I1026" s="145"/>
      <c r="J1026" s="145"/>
      <c r="K1026" s="145"/>
      <c r="L1026" s="145"/>
      <c r="M1026" s="145"/>
      <c r="N1026" s="145"/>
      <c r="O1026" s="106">
        <v>4006246</v>
      </c>
    </row>
    <row r="1027" spans="1:15" s="25" customFormat="1">
      <c r="A1027" s="76" t="s">
        <v>119</v>
      </c>
      <c r="B1027" s="22"/>
      <c r="C1027" s="23"/>
      <c r="D1027" s="23"/>
      <c r="E1027" s="23"/>
      <c r="F1027" s="23"/>
      <c r="G1027" s="14">
        <f>G633++G805+G849+G935+G909+G1011+G1020+G928</f>
        <v>60251168</v>
      </c>
      <c r="H1027" s="150"/>
      <c r="I1027" s="150"/>
      <c r="J1027" s="78"/>
      <c r="K1027" s="78"/>
      <c r="L1027" s="78"/>
      <c r="M1027" s="78"/>
      <c r="N1027" s="78"/>
      <c r="O1027" s="14">
        <f>O633++O805+O849+O935+O909+O1011+O1020+O928</f>
        <v>59811268</v>
      </c>
    </row>
    <row r="1028" spans="1:15" ht="25.5">
      <c r="A1028" s="72" t="s">
        <v>754</v>
      </c>
      <c r="B1028" s="71"/>
      <c r="C1028" s="71"/>
      <c r="D1028" s="71"/>
      <c r="E1028" s="71"/>
      <c r="F1028" s="71"/>
      <c r="G1028" s="109"/>
      <c r="H1028" s="144"/>
      <c r="I1028" s="145"/>
      <c r="J1028" s="145"/>
      <c r="K1028" s="145"/>
      <c r="L1028" s="145"/>
      <c r="M1028" s="145"/>
      <c r="N1028" s="145"/>
      <c r="O1028" s="109"/>
    </row>
    <row r="1029" spans="1:15">
      <c r="A1029" s="68" t="s">
        <v>25</v>
      </c>
      <c r="B1029" s="22">
        <v>794</v>
      </c>
      <c r="C1029" s="9" t="s">
        <v>26</v>
      </c>
      <c r="D1029" s="9"/>
      <c r="E1029" s="9"/>
      <c r="F1029" s="9"/>
      <c r="G1029" s="41">
        <f>G1030+G1058</f>
        <v>4693809</v>
      </c>
      <c r="H1029" s="144"/>
      <c r="I1029" s="145"/>
      <c r="J1029" s="145"/>
      <c r="K1029" s="145"/>
      <c r="L1029" s="145"/>
      <c r="M1029" s="145"/>
      <c r="N1029" s="145"/>
      <c r="O1029" s="41">
        <f>O1030+O1058</f>
        <v>4693809</v>
      </c>
    </row>
    <row r="1030" spans="1:15" ht="38.25">
      <c r="A1030" s="18" t="s">
        <v>755</v>
      </c>
      <c r="B1030" s="16">
        <v>794</v>
      </c>
      <c r="C1030" s="17" t="s">
        <v>26</v>
      </c>
      <c r="D1030" s="17" t="s">
        <v>111</v>
      </c>
      <c r="E1030" s="17"/>
      <c r="F1030" s="17"/>
      <c r="G1030" s="106">
        <f>G1031</f>
        <v>2768144</v>
      </c>
      <c r="H1030" s="144"/>
      <c r="I1030" s="145"/>
      <c r="J1030" s="145"/>
      <c r="K1030" s="145"/>
      <c r="L1030" s="145"/>
      <c r="M1030" s="145"/>
      <c r="N1030" s="145"/>
      <c r="O1030" s="106">
        <f>O1031</f>
        <v>2768144</v>
      </c>
    </row>
    <row r="1031" spans="1:15" s="52" customFormat="1">
      <c r="A1031" s="18" t="s">
        <v>756</v>
      </c>
      <c r="B1031" s="16">
        <v>794</v>
      </c>
      <c r="C1031" s="17" t="s">
        <v>26</v>
      </c>
      <c r="D1031" s="17" t="s">
        <v>111</v>
      </c>
      <c r="E1031" s="17" t="s">
        <v>553</v>
      </c>
      <c r="F1031" s="17"/>
      <c r="G1031" s="106">
        <f>G1032+G1036+G1040</f>
        <v>2768144</v>
      </c>
      <c r="H1031" s="148"/>
      <c r="I1031" s="149"/>
      <c r="J1031" s="149"/>
      <c r="K1031" s="149"/>
      <c r="L1031" s="149"/>
      <c r="M1031" s="149"/>
      <c r="N1031" s="149"/>
      <c r="O1031" s="106">
        <f>O1032+O1036+O1040</f>
        <v>2768144</v>
      </c>
    </row>
    <row r="1032" spans="1:15" s="36" customFormat="1" ht="25.5">
      <c r="A1032" s="18" t="s">
        <v>757</v>
      </c>
      <c r="B1032" s="16">
        <v>794</v>
      </c>
      <c r="C1032" s="17" t="s">
        <v>26</v>
      </c>
      <c r="D1032" s="17" t="s">
        <v>111</v>
      </c>
      <c r="E1032" s="17" t="s">
        <v>554</v>
      </c>
      <c r="F1032" s="42"/>
      <c r="G1032" s="106">
        <f>G1033</f>
        <v>1087679</v>
      </c>
      <c r="H1032" s="146"/>
      <c r="I1032" s="147"/>
      <c r="J1032" s="147"/>
      <c r="K1032" s="147"/>
      <c r="L1032" s="147"/>
      <c r="M1032" s="147"/>
      <c r="N1032" s="147"/>
      <c r="O1032" s="106">
        <f>O1033</f>
        <v>1087679</v>
      </c>
    </row>
    <row r="1033" spans="1:15" s="36" customFormat="1" ht="25.5">
      <c r="A1033" s="18" t="s">
        <v>123</v>
      </c>
      <c r="B1033" s="16">
        <v>794</v>
      </c>
      <c r="C1033" s="17" t="s">
        <v>26</v>
      </c>
      <c r="D1033" s="17" t="s">
        <v>111</v>
      </c>
      <c r="E1033" s="17" t="s">
        <v>557</v>
      </c>
      <c r="F1033" s="17"/>
      <c r="G1033" s="106">
        <f>G1034</f>
        <v>1087679</v>
      </c>
      <c r="H1033" s="146"/>
      <c r="I1033" s="147"/>
      <c r="J1033" s="147"/>
      <c r="K1033" s="147"/>
      <c r="L1033" s="147"/>
      <c r="M1033" s="147"/>
      <c r="N1033" s="147"/>
      <c r="O1033" s="106">
        <f>O1034</f>
        <v>1087679</v>
      </c>
    </row>
    <row r="1034" spans="1:15" s="36" customFormat="1" ht="51">
      <c r="A1034" s="64" t="s">
        <v>93</v>
      </c>
      <c r="B1034" s="16">
        <v>794</v>
      </c>
      <c r="C1034" s="17" t="s">
        <v>26</v>
      </c>
      <c r="D1034" s="17" t="s">
        <v>111</v>
      </c>
      <c r="E1034" s="17" t="s">
        <v>557</v>
      </c>
      <c r="F1034" s="17" t="s">
        <v>96</v>
      </c>
      <c r="G1034" s="106">
        <f>G1035</f>
        <v>1087679</v>
      </c>
      <c r="H1034" s="146"/>
      <c r="I1034" s="147"/>
      <c r="J1034" s="147"/>
      <c r="K1034" s="147"/>
      <c r="L1034" s="147"/>
      <c r="M1034" s="147"/>
      <c r="N1034" s="147"/>
      <c r="O1034" s="106">
        <f>O1035</f>
        <v>1087679</v>
      </c>
    </row>
    <row r="1035" spans="1:15" ht="25.5">
      <c r="A1035" s="64" t="s">
        <v>94</v>
      </c>
      <c r="B1035" s="16">
        <v>794</v>
      </c>
      <c r="C1035" s="17" t="s">
        <v>26</v>
      </c>
      <c r="D1035" s="17" t="s">
        <v>111</v>
      </c>
      <c r="E1035" s="17" t="s">
        <v>557</v>
      </c>
      <c r="F1035" s="17" t="s">
        <v>97</v>
      </c>
      <c r="G1035" s="106">
        <v>1087679</v>
      </c>
      <c r="H1035" s="144"/>
      <c r="I1035" s="145"/>
      <c r="J1035" s="145"/>
      <c r="K1035" s="145"/>
      <c r="L1035" s="145"/>
      <c r="M1035" s="145"/>
      <c r="N1035" s="145"/>
      <c r="O1035" s="106">
        <f>G1035</f>
        <v>1087679</v>
      </c>
    </row>
    <row r="1036" spans="1:15" s="36" customFormat="1" ht="25.5">
      <c r="A1036" s="18" t="s">
        <v>758</v>
      </c>
      <c r="B1036" s="16">
        <v>794</v>
      </c>
      <c r="C1036" s="17" t="s">
        <v>26</v>
      </c>
      <c r="D1036" s="17" t="s">
        <v>111</v>
      </c>
      <c r="E1036" s="17" t="s">
        <v>558</v>
      </c>
      <c r="F1036" s="42"/>
      <c r="G1036" s="106">
        <f>G1037</f>
        <v>361080</v>
      </c>
      <c r="H1036" s="146"/>
      <c r="I1036" s="147"/>
      <c r="J1036" s="147"/>
      <c r="K1036" s="147"/>
      <c r="L1036" s="147"/>
      <c r="M1036" s="147"/>
      <c r="N1036" s="147"/>
      <c r="O1036" s="106">
        <f>O1037</f>
        <v>361080</v>
      </c>
    </row>
    <row r="1037" spans="1:15" s="36" customFormat="1" ht="25.5">
      <c r="A1037" s="18" t="s">
        <v>123</v>
      </c>
      <c r="B1037" s="16">
        <v>794</v>
      </c>
      <c r="C1037" s="17" t="s">
        <v>26</v>
      </c>
      <c r="D1037" s="17" t="s">
        <v>111</v>
      </c>
      <c r="E1037" s="17" t="s">
        <v>559</v>
      </c>
      <c r="F1037" s="17"/>
      <c r="G1037" s="106">
        <f>G1038</f>
        <v>361080</v>
      </c>
      <c r="H1037" s="146"/>
      <c r="I1037" s="147"/>
      <c r="J1037" s="147"/>
      <c r="K1037" s="147"/>
      <c r="L1037" s="147"/>
      <c r="M1037" s="147"/>
      <c r="N1037" s="147"/>
      <c r="O1037" s="106">
        <f>O1038</f>
        <v>361080</v>
      </c>
    </row>
    <row r="1038" spans="1:15" s="36" customFormat="1" ht="51">
      <c r="A1038" s="64" t="s">
        <v>93</v>
      </c>
      <c r="B1038" s="16">
        <v>794</v>
      </c>
      <c r="C1038" s="17" t="s">
        <v>26</v>
      </c>
      <c r="D1038" s="17" t="s">
        <v>111</v>
      </c>
      <c r="E1038" s="17" t="s">
        <v>559</v>
      </c>
      <c r="F1038" s="17" t="s">
        <v>96</v>
      </c>
      <c r="G1038" s="106">
        <f>G1039</f>
        <v>361080</v>
      </c>
      <c r="H1038" s="146"/>
      <c r="I1038" s="147"/>
      <c r="J1038" s="147"/>
      <c r="K1038" s="147"/>
      <c r="L1038" s="147"/>
      <c r="M1038" s="147"/>
      <c r="N1038" s="147"/>
      <c r="O1038" s="106">
        <f>O1039</f>
        <v>361080</v>
      </c>
    </row>
    <row r="1039" spans="1:15" s="36" customFormat="1" ht="25.5">
      <c r="A1039" s="64" t="s">
        <v>94</v>
      </c>
      <c r="B1039" s="16">
        <v>794</v>
      </c>
      <c r="C1039" s="17" t="s">
        <v>26</v>
      </c>
      <c r="D1039" s="17" t="s">
        <v>111</v>
      </c>
      <c r="E1039" s="17" t="s">
        <v>559</v>
      </c>
      <c r="F1039" s="17" t="s">
        <v>97</v>
      </c>
      <c r="G1039" s="106">
        <v>361080</v>
      </c>
      <c r="H1039" s="146"/>
      <c r="I1039" s="147"/>
      <c r="J1039" s="147"/>
      <c r="K1039" s="147"/>
      <c r="L1039" s="147"/>
      <c r="M1039" s="147"/>
      <c r="N1039" s="147"/>
      <c r="O1039" s="106">
        <f>G1039</f>
        <v>361080</v>
      </c>
    </row>
    <row r="1040" spans="1:15">
      <c r="A1040" s="64" t="s">
        <v>759</v>
      </c>
      <c r="B1040" s="16">
        <v>794</v>
      </c>
      <c r="C1040" s="17" t="s">
        <v>26</v>
      </c>
      <c r="D1040" s="17" t="s">
        <v>111</v>
      </c>
      <c r="E1040" s="17" t="s">
        <v>560</v>
      </c>
      <c r="F1040" s="17"/>
      <c r="G1040" s="106">
        <f>G1041</f>
        <v>1319385</v>
      </c>
      <c r="H1040" s="144"/>
      <c r="I1040" s="145"/>
      <c r="J1040" s="145"/>
      <c r="K1040" s="145"/>
      <c r="L1040" s="145"/>
      <c r="M1040" s="145"/>
      <c r="N1040" s="145"/>
      <c r="O1040" s="106">
        <f>O1041</f>
        <v>1319385</v>
      </c>
    </row>
    <row r="1041" spans="1:15" s="36" customFormat="1" ht="25.5">
      <c r="A1041" s="18" t="s">
        <v>123</v>
      </c>
      <c r="B1041" s="16">
        <v>794</v>
      </c>
      <c r="C1041" s="17" t="s">
        <v>26</v>
      </c>
      <c r="D1041" s="17" t="s">
        <v>111</v>
      </c>
      <c r="E1041" s="17" t="s">
        <v>561</v>
      </c>
      <c r="F1041" s="42"/>
      <c r="G1041" s="106">
        <f>G1042+G1046+G1049+G1053</f>
        <v>1319385</v>
      </c>
      <c r="H1041" s="146"/>
      <c r="I1041" s="147"/>
      <c r="J1041" s="147"/>
      <c r="K1041" s="147"/>
      <c r="L1041" s="147"/>
      <c r="M1041" s="147"/>
      <c r="N1041" s="147"/>
      <c r="O1041" s="106">
        <f>O1042+O1046+O1049+O1053</f>
        <v>1319385</v>
      </c>
    </row>
    <row r="1042" spans="1:15" ht="51">
      <c r="A1042" s="64" t="s">
        <v>93</v>
      </c>
      <c r="B1042" s="16">
        <v>794</v>
      </c>
      <c r="C1042" s="17" t="s">
        <v>26</v>
      </c>
      <c r="D1042" s="17" t="s">
        <v>111</v>
      </c>
      <c r="E1042" s="17" t="s">
        <v>561</v>
      </c>
      <c r="F1042" s="17" t="s">
        <v>96</v>
      </c>
      <c r="G1042" s="106">
        <f>G1043</f>
        <v>697473</v>
      </c>
      <c r="H1042" s="144"/>
      <c r="I1042" s="145"/>
      <c r="J1042" s="145"/>
      <c r="K1042" s="145"/>
      <c r="L1042" s="145"/>
      <c r="M1042" s="145"/>
      <c r="N1042" s="145"/>
      <c r="O1042" s="106">
        <f>O1043</f>
        <v>697473</v>
      </c>
    </row>
    <row r="1043" spans="1:15" ht="25.5">
      <c r="A1043" s="64" t="s">
        <v>94</v>
      </c>
      <c r="B1043" s="16">
        <v>794</v>
      </c>
      <c r="C1043" s="17" t="s">
        <v>26</v>
      </c>
      <c r="D1043" s="17" t="s">
        <v>111</v>
      </c>
      <c r="E1043" s="17" t="s">
        <v>561</v>
      </c>
      <c r="F1043" s="17" t="s">
        <v>97</v>
      </c>
      <c r="G1043" s="106">
        <v>697473</v>
      </c>
      <c r="H1043" s="144"/>
      <c r="I1043" s="145"/>
      <c r="J1043" s="145"/>
      <c r="K1043" s="145"/>
      <c r="L1043" s="145"/>
      <c r="M1043" s="145"/>
      <c r="N1043" s="145"/>
      <c r="O1043" s="106">
        <f>G1043</f>
        <v>697473</v>
      </c>
    </row>
    <row r="1044" spans="1:15" ht="25.5" hidden="1">
      <c r="A1044" s="46" t="s">
        <v>95</v>
      </c>
      <c r="B1044" s="16">
        <v>794</v>
      </c>
      <c r="C1044" s="17" t="s">
        <v>26</v>
      </c>
      <c r="D1044" s="17" t="s">
        <v>111</v>
      </c>
      <c r="E1044" s="17" t="s">
        <v>561</v>
      </c>
      <c r="F1044" s="17" t="s">
        <v>98</v>
      </c>
      <c r="G1044" s="106"/>
      <c r="H1044" s="144"/>
      <c r="I1044" s="145"/>
      <c r="J1044" s="145"/>
      <c r="K1044" s="145"/>
      <c r="L1044" s="145"/>
      <c r="M1044" s="145"/>
      <c r="N1044" s="145"/>
      <c r="O1044" s="106"/>
    </row>
    <row r="1045" spans="1:15" ht="25.5" hidden="1">
      <c r="A1045" s="34" t="s">
        <v>99</v>
      </c>
      <c r="B1045" s="16">
        <v>794</v>
      </c>
      <c r="C1045" s="17" t="s">
        <v>26</v>
      </c>
      <c r="D1045" s="17" t="s">
        <v>111</v>
      </c>
      <c r="E1045" s="17" t="s">
        <v>561</v>
      </c>
      <c r="F1045" s="17" t="s">
        <v>100</v>
      </c>
      <c r="G1045" s="106"/>
      <c r="H1045" s="144"/>
      <c r="I1045" s="145"/>
      <c r="J1045" s="145"/>
      <c r="K1045" s="145"/>
      <c r="L1045" s="145"/>
      <c r="M1045" s="145"/>
      <c r="N1045" s="145"/>
      <c r="O1045" s="106"/>
    </row>
    <row r="1046" spans="1:15" ht="25.5">
      <c r="A1046" s="18" t="s">
        <v>50</v>
      </c>
      <c r="B1046" s="16">
        <v>794</v>
      </c>
      <c r="C1046" s="17" t="s">
        <v>26</v>
      </c>
      <c r="D1046" s="17" t="s">
        <v>111</v>
      </c>
      <c r="E1046" s="17" t="s">
        <v>561</v>
      </c>
      <c r="F1046" s="17" t="s">
        <v>51</v>
      </c>
      <c r="G1046" s="106">
        <f>G1047</f>
        <v>621912</v>
      </c>
      <c r="H1046" s="144"/>
      <c r="I1046" s="145"/>
      <c r="J1046" s="145"/>
      <c r="K1046" s="145"/>
      <c r="L1046" s="145"/>
      <c r="M1046" s="145"/>
      <c r="N1046" s="145"/>
      <c r="O1046" s="106">
        <f>O1047</f>
        <v>621912</v>
      </c>
    </row>
    <row r="1047" spans="1:15" ht="25.5">
      <c r="A1047" s="18" t="s">
        <v>52</v>
      </c>
      <c r="B1047" s="16">
        <v>794</v>
      </c>
      <c r="C1047" s="17" t="s">
        <v>26</v>
      </c>
      <c r="D1047" s="17" t="s">
        <v>111</v>
      </c>
      <c r="E1047" s="17" t="s">
        <v>561</v>
      </c>
      <c r="F1047" s="17" t="s">
        <v>53</v>
      </c>
      <c r="G1047" s="106">
        <v>621912</v>
      </c>
      <c r="H1047" s="144"/>
      <c r="I1047" s="145"/>
      <c r="J1047" s="145"/>
      <c r="K1047" s="145"/>
      <c r="L1047" s="145"/>
      <c r="M1047" s="145"/>
      <c r="N1047" s="145"/>
      <c r="O1047" s="106">
        <f>G1047</f>
        <v>621912</v>
      </c>
    </row>
    <row r="1048" spans="1:15" ht="25.5" hidden="1">
      <c r="A1048" s="34" t="s">
        <v>92</v>
      </c>
      <c r="B1048" s="16">
        <v>794</v>
      </c>
      <c r="C1048" s="17" t="s">
        <v>26</v>
      </c>
      <c r="D1048" s="17" t="s">
        <v>111</v>
      </c>
      <c r="E1048" s="17" t="s">
        <v>561</v>
      </c>
      <c r="F1048" s="17" t="s">
        <v>54</v>
      </c>
      <c r="G1048" s="106"/>
      <c r="H1048" s="144"/>
      <c r="I1048" s="145"/>
      <c r="J1048" s="145"/>
      <c r="K1048" s="145"/>
      <c r="L1048" s="145"/>
      <c r="M1048" s="145"/>
      <c r="N1048" s="145"/>
      <c r="O1048" s="106"/>
    </row>
    <row r="1049" spans="1:15" ht="16.5" hidden="1" customHeight="1">
      <c r="A1049" s="18" t="s">
        <v>101</v>
      </c>
      <c r="B1049" s="16">
        <v>794</v>
      </c>
      <c r="C1049" s="17" t="s">
        <v>26</v>
      </c>
      <c r="D1049" s="17" t="s">
        <v>111</v>
      </c>
      <c r="E1049" s="17" t="s">
        <v>561</v>
      </c>
      <c r="F1049" s="17" t="s">
        <v>102</v>
      </c>
      <c r="G1049" s="106">
        <f>G1051+G1050</f>
        <v>0</v>
      </c>
      <c r="H1049" s="144"/>
      <c r="I1049" s="145"/>
      <c r="J1049" s="145"/>
      <c r="K1049" s="145"/>
      <c r="L1049" s="145"/>
      <c r="M1049" s="145"/>
      <c r="N1049" s="145"/>
      <c r="O1049" s="106">
        <f>O1051+O1050</f>
        <v>0</v>
      </c>
    </row>
    <row r="1050" spans="1:15" ht="76.5" hidden="1">
      <c r="A1050" s="18" t="s">
        <v>132</v>
      </c>
      <c r="B1050" s="16">
        <v>794</v>
      </c>
      <c r="C1050" s="17" t="s">
        <v>26</v>
      </c>
      <c r="D1050" s="17" t="s">
        <v>111</v>
      </c>
      <c r="E1050" s="17" t="s">
        <v>561</v>
      </c>
      <c r="F1050" s="17" t="s">
        <v>681</v>
      </c>
      <c r="G1050" s="106"/>
      <c r="H1050" s="144"/>
      <c r="I1050" s="145"/>
      <c r="J1050" s="145"/>
      <c r="K1050" s="145"/>
      <c r="L1050" s="145"/>
      <c r="M1050" s="145"/>
      <c r="N1050" s="145"/>
      <c r="O1050" s="106"/>
    </row>
    <row r="1051" spans="1:15" hidden="1">
      <c r="A1051" s="18" t="s">
        <v>104</v>
      </c>
      <c r="B1051" s="16">
        <v>794</v>
      </c>
      <c r="C1051" s="17" t="s">
        <v>26</v>
      </c>
      <c r="D1051" s="17" t="s">
        <v>111</v>
      </c>
      <c r="E1051" s="17" t="s">
        <v>561</v>
      </c>
      <c r="F1051" s="17" t="s">
        <v>105</v>
      </c>
      <c r="G1051" s="106"/>
      <c r="H1051" s="144"/>
      <c r="I1051" s="145"/>
      <c r="J1051" s="145"/>
      <c r="K1051" s="145"/>
      <c r="L1051" s="145"/>
      <c r="M1051" s="145"/>
      <c r="N1051" s="145"/>
      <c r="O1051" s="106"/>
    </row>
    <row r="1052" spans="1:15" s="36" customFormat="1" hidden="1">
      <c r="A1052" s="34" t="s">
        <v>106</v>
      </c>
      <c r="B1052" s="16">
        <v>794</v>
      </c>
      <c r="C1052" s="17" t="s">
        <v>26</v>
      </c>
      <c r="D1052" s="17" t="s">
        <v>111</v>
      </c>
      <c r="E1052" s="17" t="s">
        <v>561</v>
      </c>
      <c r="F1052" s="17" t="s">
        <v>107</v>
      </c>
      <c r="G1052" s="106"/>
      <c r="H1052" s="146"/>
      <c r="I1052" s="147"/>
      <c r="J1052" s="147"/>
      <c r="K1052" s="147"/>
      <c r="L1052" s="147"/>
      <c r="M1052" s="147"/>
      <c r="N1052" s="147"/>
      <c r="O1052" s="106"/>
    </row>
    <row r="1053" spans="1:15" s="36" customFormat="1" hidden="1">
      <c r="A1053" s="34" t="s">
        <v>101</v>
      </c>
      <c r="B1053" s="16">
        <v>794</v>
      </c>
      <c r="C1053" s="17" t="s">
        <v>26</v>
      </c>
      <c r="D1053" s="17" t="s">
        <v>111</v>
      </c>
      <c r="E1053" s="17" t="s">
        <v>561</v>
      </c>
      <c r="F1053" s="17" t="s">
        <v>102</v>
      </c>
      <c r="G1053" s="106">
        <f>G1054</f>
        <v>0</v>
      </c>
      <c r="H1053" s="146"/>
      <c r="I1053" s="147"/>
      <c r="J1053" s="147"/>
      <c r="K1053" s="147"/>
      <c r="L1053" s="147"/>
      <c r="M1053" s="147"/>
      <c r="N1053" s="147"/>
      <c r="O1053" s="106">
        <f>O1054</f>
        <v>0</v>
      </c>
    </row>
    <row r="1054" spans="1:15" s="36" customFormat="1" hidden="1">
      <c r="A1054" s="34" t="s">
        <v>343</v>
      </c>
      <c r="B1054" s="16">
        <v>794</v>
      </c>
      <c r="C1054" s="17" t="s">
        <v>26</v>
      </c>
      <c r="D1054" s="17" t="s">
        <v>111</v>
      </c>
      <c r="E1054" s="17" t="s">
        <v>561</v>
      </c>
      <c r="F1054" s="17" t="s">
        <v>105</v>
      </c>
      <c r="G1054" s="106">
        <f>G1055</f>
        <v>0</v>
      </c>
      <c r="H1054" s="146"/>
      <c r="I1054" s="147"/>
      <c r="J1054" s="147"/>
      <c r="K1054" s="147"/>
      <c r="L1054" s="147"/>
      <c r="M1054" s="147"/>
      <c r="N1054" s="147"/>
      <c r="O1054" s="106">
        <f>O1055</f>
        <v>0</v>
      </c>
    </row>
    <row r="1055" spans="1:15" s="36" customFormat="1" hidden="1">
      <c r="A1055" s="34" t="s">
        <v>125</v>
      </c>
      <c r="B1055" s="16">
        <v>794</v>
      </c>
      <c r="C1055" s="17" t="s">
        <v>26</v>
      </c>
      <c r="D1055" s="17" t="s">
        <v>111</v>
      </c>
      <c r="E1055" s="17" t="s">
        <v>561</v>
      </c>
      <c r="F1055" s="17" t="s">
        <v>126</v>
      </c>
      <c r="G1055" s="106">
        <v>0</v>
      </c>
      <c r="H1055" s="146"/>
      <c r="I1055" s="147"/>
      <c r="J1055" s="147"/>
      <c r="K1055" s="147"/>
      <c r="L1055" s="147"/>
      <c r="M1055" s="147"/>
      <c r="N1055" s="147"/>
      <c r="O1055" s="106">
        <v>0</v>
      </c>
    </row>
    <row r="1056" spans="1:15" s="36" customFormat="1" hidden="1">
      <c r="A1056" s="34" t="s">
        <v>125</v>
      </c>
      <c r="B1056" s="16">
        <v>794</v>
      </c>
      <c r="C1056" s="17" t="s">
        <v>26</v>
      </c>
      <c r="D1056" s="17" t="s">
        <v>111</v>
      </c>
      <c r="E1056" s="17" t="s">
        <v>561</v>
      </c>
      <c r="F1056" s="17" t="s">
        <v>126</v>
      </c>
      <c r="G1056" s="106"/>
      <c r="H1056" s="146"/>
      <c r="I1056" s="147"/>
      <c r="J1056" s="147"/>
      <c r="K1056" s="147"/>
      <c r="L1056" s="147"/>
      <c r="M1056" s="147"/>
      <c r="N1056" s="147"/>
      <c r="O1056" s="106"/>
    </row>
    <row r="1057" spans="1:15" s="36" customFormat="1" ht="39" customHeight="1">
      <c r="A1057" s="34" t="s">
        <v>761</v>
      </c>
      <c r="B1057" s="16">
        <v>794</v>
      </c>
      <c r="C1057" s="17" t="s">
        <v>26</v>
      </c>
      <c r="D1057" s="17" t="s">
        <v>368</v>
      </c>
      <c r="E1057" s="17"/>
      <c r="F1057" s="17"/>
      <c r="G1057" s="106">
        <f>G1058</f>
        <v>1925665</v>
      </c>
      <c r="H1057" s="146"/>
      <c r="I1057" s="147"/>
      <c r="J1057" s="147"/>
      <c r="K1057" s="147"/>
      <c r="L1057" s="147"/>
      <c r="M1057" s="147"/>
      <c r="N1057" s="147"/>
      <c r="O1057" s="106">
        <f>O1058</f>
        <v>1925665</v>
      </c>
    </row>
    <row r="1058" spans="1:15" s="5" customFormat="1" ht="38.25" hidden="1">
      <c r="A1058" s="18" t="s">
        <v>367</v>
      </c>
      <c r="B1058" s="16">
        <v>794</v>
      </c>
      <c r="C1058" s="17" t="s">
        <v>26</v>
      </c>
      <c r="D1058" s="17" t="s">
        <v>368</v>
      </c>
      <c r="E1058" s="17"/>
      <c r="F1058" s="17"/>
      <c r="G1058" s="106">
        <f>G1059</f>
        <v>1925665</v>
      </c>
      <c r="H1058" s="138"/>
      <c r="I1058" s="139"/>
      <c r="J1058" s="139"/>
      <c r="K1058" s="139"/>
      <c r="L1058" s="139"/>
      <c r="M1058" s="139"/>
      <c r="N1058" s="139"/>
      <c r="O1058" s="106">
        <f>O1059</f>
        <v>1925665</v>
      </c>
    </row>
    <row r="1059" spans="1:15" s="52" customFormat="1">
      <c r="A1059" s="18" t="s">
        <v>756</v>
      </c>
      <c r="B1059" s="16">
        <v>794</v>
      </c>
      <c r="C1059" s="17" t="s">
        <v>26</v>
      </c>
      <c r="D1059" s="17" t="s">
        <v>368</v>
      </c>
      <c r="E1059" s="17" t="s">
        <v>553</v>
      </c>
      <c r="F1059" s="17"/>
      <c r="G1059" s="106">
        <f>G1060</f>
        <v>1925665</v>
      </c>
      <c r="H1059" s="148"/>
      <c r="I1059" s="149"/>
      <c r="J1059" s="149"/>
      <c r="K1059" s="149"/>
      <c r="L1059" s="149"/>
      <c r="M1059" s="149"/>
      <c r="N1059" s="149"/>
      <c r="O1059" s="106">
        <f>O1060</f>
        <v>1925665</v>
      </c>
    </row>
    <row r="1060" spans="1:15" s="52" customFormat="1" ht="25.5">
      <c r="A1060" s="64" t="s">
        <v>762</v>
      </c>
      <c r="B1060" s="16">
        <v>794</v>
      </c>
      <c r="C1060" s="17" t="s">
        <v>26</v>
      </c>
      <c r="D1060" s="17" t="s">
        <v>368</v>
      </c>
      <c r="E1060" s="17" t="s">
        <v>562</v>
      </c>
      <c r="F1060" s="17"/>
      <c r="G1060" s="106">
        <f>G1061+G1066</f>
        <v>1925665</v>
      </c>
      <c r="H1060" s="148"/>
      <c r="I1060" s="149"/>
      <c r="J1060" s="149"/>
      <c r="K1060" s="149"/>
      <c r="L1060" s="149"/>
      <c r="M1060" s="149"/>
      <c r="N1060" s="149"/>
      <c r="O1060" s="106">
        <f>O1061+O1066</f>
        <v>1925665</v>
      </c>
    </row>
    <row r="1061" spans="1:15" s="52" customFormat="1" ht="25.5">
      <c r="A1061" s="18" t="s">
        <v>123</v>
      </c>
      <c r="B1061" s="16">
        <v>794</v>
      </c>
      <c r="C1061" s="17" t="s">
        <v>26</v>
      </c>
      <c r="D1061" s="17" t="s">
        <v>368</v>
      </c>
      <c r="E1061" s="17" t="s">
        <v>588</v>
      </c>
      <c r="F1061" s="17"/>
      <c r="G1061" s="106">
        <f>G1062+G1064</f>
        <v>1925665</v>
      </c>
      <c r="H1061" s="148"/>
      <c r="I1061" s="149"/>
      <c r="J1061" s="149"/>
      <c r="K1061" s="149"/>
      <c r="L1061" s="149"/>
      <c r="M1061" s="149"/>
      <c r="N1061" s="149"/>
      <c r="O1061" s="106">
        <f>O1062+O1064</f>
        <v>1925665</v>
      </c>
    </row>
    <row r="1062" spans="1:15" s="5" customFormat="1" ht="51">
      <c r="A1062" s="64" t="s">
        <v>93</v>
      </c>
      <c r="B1062" s="16">
        <v>794</v>
      </c>
      <c r="C1062" s="17" t="s">
        <v>26</v>
      </c>
      <c r="D1062" s="17" t="s">
        <v>368</v>
      </c>
      <c r="E1062" s="17" t="s">
        <v>588</v>
      </c>
      <c r="F1062" s="17" t="s">
        <v>96</v>
      </c>
      <c r="G1062" s="106">
        <f>G1063</f>
        <v>1826865</v>
      </c>
      <c r="H1062" s="138"/>
      <c r="I1062" s="139"/>
      <c r="J1062" s="139"/>
      <c r="K1062" s="139"/>
      <c r="L1062" s="139"/>
      <c r="M1062" s="139"/>
      <c r="N1062" s="139"/>
      <c r="O1062" s="106">
        <f>O1063</f>
        <v>1826865</v>
      </c>
    </row>
    <row r="1063" spans="1:15" s="5" customFormat="1" ht="25.5">
      <c r="A1063" s="64" t="s">
        <v>94</v>
      </c>
      <c r="B1063" s="16">
        <v>794</v>
      </c>
      <c r="C1063" s="17" t="s">
        <v>26</v>
      </c>
      <c r="D1063" s="17" t="s">
        <v>368</v>
      </c>
      <c r="E1063" s="17" t="s">
        <v>588</v>
      </c>
      <c r="F1063" s="17" t="s">
        <v>97</v>
      </c>
      <c r="G1063" s="106">
        <v>1826865</v>
      </c>
      <c r="H1063" s="138"/>
      <c r="I1063" s="139"/>
      <c r="J1063" s="139"/>
      <c r="K1063" s="139"/>
      <c r="L1063" s="139"/>
      <c r="M1063" s="139"/>
      <c r="N1063" s="139"/>
      <c r="O1063" s="106">
        <f>G1063</f>
        <v>1826865</v>
      </c>
    </row>
    <row r="1064" spans="1:15" s="5" customFormat="1" ht="25.5">
      <c r="A1064" s="18" t="s">
        <v>50</v>
      </c>
      <c r="B1064" s="16">
        <v>794</v>
      </c>
      <c r="C1064" s="17" t="s">
        <v>26</v>
      </c>
      <c r="D1064" s="17" t="s">
        <v>368</v>
      </c>
      <c r="E1064" s="17" t="s">
        <v>588</v>
      </c>
      <c r="F1064" s="17" t="s">
        <v>51</v>
      </c>
      <c r="G1064" s="106">
        <f>G1065</f>
        <v>98800</v>
      </c>
      <c r="H1064" s="138"/>
      <c r="I1064" s="139"/>
      <c r="J1064" s="139"/>
      <c r="K1064" s="139"/>
      <c r="L1064" s="139"/>
      <c r="M1064" s="139"/>
      <c r="N1064" s="139"/>
      <c r="O1064" s="106">
        <f>O1065</f>
        <v>98800</v>
      </c>
    </row>
    <row r="1065" spans="1:15" s="5" customFormat="1" ht="25.5">
      <c r="A1065" s="18" t="s">
        <v>52</v>
      </c>
      <c r="B1065" s="16">
        <v>794</v>
      </c>
      <c r="C1065" s="17" t="s">
        <v>26</v>
      </c>
      <c r="D1065" s="17" t="s">
        <v>368</v>
      </c>
      <c r="E1065" s="17" t="s">
        <v>588</v>
      </c>
      <c r="F1065" s="17" t="s">
        <v>53</v>
      </c>
      <c r="G1065" s="106">
        <v>98800</v>
      </c>
      <c r="H1065" s="138"/>
      <c r="I1065" s="139"/>
      <c r="J1065" s="139"/>
      <c r="K1065" s="139"/>
      <c r="L1065" s="139"/>
      <c r="M1065" s="139"/>
      <c r="N1065" s="139"/>
      <c r="O1065" s="106">
        <f>G1065</f>
        <v>98800</v>
      </c>
    </row>
    <row r="1066" spans="1:15" s="5" customFormat="1" ht="56.25" hidden="1" customHeight="1">
      <c r="A1066" s="34" t="s">
        <v>339</v>
      </c>
      <c r="B1066" s="16">
        <v>794</v>
      </c>
      <c r="C1066" s="17" t="s">
        <v>26</v>
      </c>
      <c r="D1066" s="17" t="s">
        <v>368</v>
      </c>
      <c r="E1066" s="17" t="s">
        <v>589</v>
      </c>
      <c r="F1066" s="17"/>
      <c r="G1066" s="106">
        <f>G1067</f>
        <v>0</v>
      </c>
      <c r="H1066" s="138"/>
      <c r="I1066" s="139"/>
      <c r="J1066" s="139"/>
      <c r="K1066" s="139"/>
      <c r="L1066" s="139"/>
      <c r="M1066" s="139"/>
      <c r="N1066" s="139"/>
      <c r="O1066" s="106">
        <f>O1067</f>
        <v>0</v>
      </c>
    </row>
    <row r="1067" spans="1:15" s="5" customFormat="1" ht="25.5" hidden="1">
      <c r="A1067" s="18" t="s">
        <v>50</v>
      </c>
      <c r="B1067" s="16">
        <v>794</v>
      </c>
      <c r="C1067" s="17" t="s">
        <v>26</v>
      </c>
      <c r="D1067" s="17" t="s">
        <v>368</v>
      </c>
      <c r="E1067" s="17" t="s">
        <v>589</v>
      </c>
      <c r="F1067" s="17" t="s">
        <v>51</v>
      </c>
      <c r="G1067" s="106">
        <f>G1068</f>
        <v>0</v>
      </c>
      <c r="H1067" s="138"/>
      <c r="I1067" s="139"/>
      <c r="J1067" s="139"/>
      <c r="K1067" s="139"/>
      <c r="L1067" s="139"/>
      <c r="M1067" s="139"/>
      <c r="N1067" s="139"/>
      <c r="O1067" s="106">
        <f>O1068</f>
        <v>0</v>
      </c>
    </row>
    <row r="1068" spans="1:15" s="5" customFormat="1" ht="25.5" hidden="1">
      <c r="A1068" s="18" t="s">
        <v>52</v>
      </c>
      <c r="B1068" s="16">
        <v>794</v>
      </c>
      <c r="C1068" s="17" t="s">
        <v>26</v>
      </c>
      <c r="D1068" s="17" t="s">
        <v>368</v>
      </c>
      <c r="E1068" s="17" t="s">
        <v>589</v>
      </c>
      <c r="F1068" s="17" t="s">
        <v>53</v>
      </c>
      <c r="G1068" s="106"/>
      <c r="H1068" s="138"/>
      <c r="I1068" s="139"/>
      <c r="J1068" s="139"/>
      <c r="K1068" s="139"/>
      <c r="L1068" s="139"/>
      <c r="M1068" s="139"/>
      <c r="N1068" s="139"/>
      <c r="O1068" s="106"/>
    </row>
    <row r="1069" spans="1:15" s="25" customFormat="1">
      <c r="A1069" s="76" t="s">
        <v>119</v>
      </c>
      <c r="B1069" s="22"/>
      <c r="C1069" s="23"/>
      <c r="D1069" s="23"/>
      <c r="E1069" s="23"/>
      <c r="F1069" s="23"/>
      <c r="G1069" s="14">
        <f>G1029</f>
        <v>4693809</v>
      </c>
      <c r="H1069" s="150"/>
      <c r="I1069" s="78"/>
      <c r="J1069" s="78"/>
      <c r="K1069" s="78"/>
      <c r="L1069" s="78"/>
      <c r="M1069" s="78"/>
      <c r="N1069" s="78"/>
      <c r="O1069" s="14">
        <f>O1029</f>
        <v>4693809</v>
      </c>
    </row>
    <row r="1070" spans="1:15" s="25" customFormat="1" ht="38.25">
      <c r="A1070" s="72" t="s">
        <v>622</v>
      </c>
      <c r="B1070" s="22">
        <v>795</v>
      </c>
      <c r="C1070" s="23"/>
      <c r="D1070" s="23"/>
      <c r="E1070" s="23"/>
      <c r="F1070" s="23"/>
      <c r="G1070" s="14"/>
      <c r="H1070" s="150"/>
      <c r="I1070" s="78"/>
      <c r="J1070" s="78"/>
      <c r="K1070" s="78"/>
      <c r="L1070" s="78"/>
      <c r="M1070" s="78"/>
      <c r="N1070" s="78"/>
      <c r="O1070" s="14"/>
    </row>
    <row r="1071" spans="1:15" s="25" customFormat="1">
      <c r="A1071" s="13" t="s">
        <v>140</v>
      </c>
      <c r="B1071" s="22">
        <v>795</v>
      </c>
      <c r="C1071" s="23" t="s">
        <v>91</v>
      </c>
      <c r="D1071" s="23"/>
      <c r="E1071" s="23"/>
      <c r="F1071" s="23"/>
      <c r="G1071" s="14">
        <f>G1147+G1072</f>
        <v>36314628</v>
      </c>
      <c r="H1071" s="150"/>
      <c r="I1071" s="78"/>
      <c r="J1071" s="78"/>
      <c r="K1071" s="78"/>
      <c r="L1071" s="78"/>
      <c r="M1071" s="78"/>
      <c r="N1071" s="78"/>
      <c r="O1071" s="14">
        <f>O1147+O1072</f>
        <v>38302545</v>
      </c>
    </row>
    <row r="1072" spans="1:15" s="5" customFormat="1">
      <c r="A1072" s="15" t="s">
        <v>383</v>
      </c>
      <c r="B1072" s="55">
        <v>795</v>
      </c>
      <c r="C1072" s="17" t="s">
        <v>91</v>
      </c>
      <c r="D1072" s="17" t="s">
        <v>249</v>
      </c>
      <c r="E1072" s="17"/>
      <c r="F1072" s="17"/>
      <c r="G1072" s="106">
        <f>G1073</f>
        <v>25833744</v>
      </c>
      <c r="H1072" s="138"/>
      <c r="I1072" s="139"/>
      <c r="J1072" s="139"/>
      <c r="K1072" s="139"/>
      <c r="L1072" s="139"/>
      <c r="M1072" s="139"/>
      <c r="N1072" s="139"/>
      <c r="O1072" s="106">
        <f>O1073</f>
        <v>27821661</v>
      </c>
    </row>
    <row r="1073" spans="1:15" s="20" customFormat="1" ht="27" customHeight="1">
      <c r="A1073" s="18" t="s">
        <v>819</v>
      </c>
      <c r="B1073" s="55">
        <v>795</v>
      </c>
      <c r="C1073" s="17" t="s">
        <v>91</v>
      </c>
      <c r="D1073" s="17" t="s">
        <v>249</v>
      </c>
      <c r="E1073" s="17" t="s">
        <v>501</v>
      </c>
      <c r="F1073" s="17"/>
      <c r="G1073" s="106">
        <f>G1074+G1094+G1128+G1118+G1143</f>
        <v>25833744</v>
      </c>
      <c r="H1073" s="153"/>
      <c r="I1073" s="154"/>
      <c r="J1073" s="154"/>
      <c r="K1073" s="154"/>
      <c r="L1073" s="154"/>
      <c r="M1073" s="154"/>
      <c r="N1073" s="154"/>
      <c r="O1073" s="106">
        <f>O1074+O1094+O1128+O1118+O1143</f>
        <v>27821661</v>
      </c>
    </row>
    <row r="1074" spans="1:15" s="20" customFormat="1" ht="66" customHeight="1">
      <c r="A1074" s="56" t="s">
        <v>193</v>
      </c>
      <c r="B1074" s="55">
        <v>795</v>
      </c>
      <c r="C1074" s="17" t="s">
        <v>91</v>
      </c>
      <c r="D1074" s="17" t="s">
        <v>249</v>
      </c>
      <c r="E1074" s="17" t="s">
        <v>191</v>
      </c>
      <c r="F1074" s="17"/>
      <c r="G1074" s="106">
        <f>G1075+G1081</f>
        <v>11206841</v>
      </c>
      <c r="H1074" s="153" t="e">
        <f>#REF!+G1101+#REF!+G1129</f>
        <v>#REF!</v>
      </c>
      <c r="I1074" s="154"/>
      <c r="J1074" s="154"/>
      <c r="K1074" s="154"/>
      <c r="L1074" s="154"/>
      <c r="M1074" s="154"/>
      <c r="N1074" s="154"/>
      <c r="O1074" s="106">
        <f>O1075+O1081</f>
        <v>12139188</v>
      </c>
    </row>
    <row r="1075" spans="1:15" s="20" customFormat="1" ht="53.25" customHeight="1">
      <c r="A1075" s="56" t="s">
        <v>194</v>
      </c>
      <c r="B1075" s="55">
        <v>795</v>
      </c>
      <c r="C1075" s="17" t="s">
        <v>91</v>
      </c>
      <c r="D1075" s="17" t="s">
        <v>249</v>
      </c>
      <c r="E1075" s="17" t="s">
        <v>192</v>
      </c>
      <c r="F1075" s="17"/>
      <c r="G1075" s="106">
        <f>G1076+G1079+G1088+G1092+G1086</f>
        <v>11206841</v>
      </c>
      <c r="H1075" s="153"/>
      <c r="I1075" s="154"/>
      <c r="J1075" s="154"/>
      <c r="K1075" s="154"/>
      <c r="L1075" s="154"/>
      <c r="M1075" s="154"/>
      <c r="N1075" s="154"/>
      <c r="O1075" s="106">
        <f>O1076+O1079+O1088+O1092+O1086</f>
        <v>12139188</v>
      </c>
    </row>
    <row r="1076" spans="1:15" s="20" customFormat="1" ht="31.5" customHeight="1">
      <c r="A1076" s="18" t="s">
        <v>674</v>
      </c>
      <c r="B1076" s="55">
        <v>795</v>
      </c>
      <c r="C1076" s="17" t="s">
        <v>91</v>
      </c>
      <c r="D1076" s="17" t="s">
        <v>249</v>
      </c>
      <c r="E1076" s="17" t="s">
        <v>192</v>
      </c>
      <c r="F1076" s="17" t="s">
        <v>51</v>
      </c>
      <c r="G1076" s="106">
        <f>G1077</f>
        <v>2482842</v>
      </c>
      <c r="H1076" s="153"/>
      <c r="I1076" s="154"/>
      <c r="J1076" s="154"/>
      <c r="K1076" s="154"/>
      <c r="L1076" s="154"/>
      <c r="M1076" s="154"/>
      <c r="N1076" s="154"/>
      <c r="O1076" s="106">
        <f>O1077</f>
        <v>2689401</v>
      </c>
    </row>
    <row r="1077" spans="1:15" s="20" customFormat="1" ht="32.25" customHeight="1">
      <c r="A1077" s="18" t="s">
        <v>52</v>
      </c>
      <c r="B1077" s="55">
        <v>795</v>
      </c>
      <c r="C1077" s="17" t="s">
        <v>91</v>
      </c>
      <c r="D1077" s="17" t="s">
        <v>249</v>
      </c>
      <c r="E1077" s="17" t="s">
        <v>192</v>
      </c>
      <c r="F1077" s="17" t="s">
        <v>53</v>
      </c>
      <c r="G1077" s="106">
        <f>98408+2384434</f>
        <v>2482842</v>
      </c>
      <c r="H1077" s="153"/>
      <c r="I1077" s="154"/>
      <c r="J1077" s="154"/>
      <c r="K1077" s="154"/>
      <c r="L1077" s="154"/>
      <c r="M1077" s="154"/>
      <c r="N1077" s="154"/>
      <c r="O1077" s="106">
        <f>106595+2582806</f>
        <v>2689401</v>
      </c>
    </row>
    <row r="1078" spans="1:15" ht="80.25" customHeight="1">
      <c r="A1078" s="56" t="s">
        <v>193</v>
      </c>
      <c r="B1078" s="55">
        <v>795</v>
      </c>
      <c r="C1078" s="17" t="s">
        <v>91</v>
      </c>
      <c r="D1078" s="17" t="s">
        <v>249</v>
      </c>
      <c r="E1078" s="17" t="s">
        <v>287</v>
      </c>
      <c r="F1078" s="17"/>
      <c r="G1078" s="106">
        <f>G1079+G1085</f>
        <v>7054895</v>
      </c>
      <c r="H1078" s="144"/>
      <c r="I1078" s="145"/>
      <c r="J1078" s="145"/>
      <c r="K1078" s="145"/>
      <c r="L1078" s="145"/>
      <c r="M1078" s="145"/>
      <c r="N1078" s="145"/>
      <c r="O1078" s="106">
        <f>O1079+O1085</f>
        <v>7641823</v>
      </c>
    </row>
    <row r="1079" spans="1:15" ht="15" customHeight="1">
      <c r="A1079" s="18" t="s">
        <v>363</v>
      </c>
      <c r="B1079" s="55">
        <v>795</v>
      </c>
      <c r="C1079" s="17" t="s">
        <v>91</v>
      </c>
      <c r="D1079" s="17" t="s">
        <v>249</v>
      </c>
      <c r="E1079" s="17" t="s">
        <v>285</v>
      </c>
      <c r="F1079" s="17" t="s">
        <v>364</v>
      </c>
      <c r="G1079" s="106">
        <f>G1080</f>
        <v>7054895</v>
      </c>
      <c r="H1079" s="144"/>
      <c r="I1079" s="145"/>
      <c r="J1079" s="145"/>
      <c r="K1079" s="145"/>
      <c r="L1079" s="145"/>
      <c r="M1079" s="145"/>
      <c r="N1079" s="145"/>
      <c r="O1079" s="106">
        <f>O1080</f>
        <v>7641823</v>
      </c>
    </row>
    <row r="1080" spans="1:15" ht="15" customHeight="1">
      <c r="A1080" s="18" t="s">
        <v>392</v>
      </c>
      <c r="B1080" s="55">
        <v>795</v>
      </c>
      <c r="C1080" s="17" t="s">
        <v>91</v>
      </c>
      <c r="D1080" s="17" t="s">
        <v>249</v>
      </c>
      <c r="E1080" s="17" t="s">
        <v>285</v>
      </c>
      <c r="F1080" s="17" t="s">
        <v>393</v>
      </c>
      <c r="G1080" s="106">
        <v>7054895</v>
      </c>
      <c r="H1080" s="144"/>
      <c r="I1080" s="145"/>
      <c r="J1080" s="145"/>
      <c r="K1080" s="145"/>
      <c r="L1080" s="145"/>
      <c r="M1080" s="145"/>
      <c r="N1080" s="145"/>
      <c r="O1080" s="106">
        <v>7641823</v>
      </c>
    </row>
    <row r="1081" spans="1:15" s="20" customFormat="1" ht="94.5" hidden="1" customHeight="1">
      <c r="A1081" s="56" t="s">
        <v>79</v>
      </c>
      <c r="B1081" s="55">
        <v>795</v>
      </c>
      <c r="C1081" s="17" t="s">
        <v>91</v>
      </c>
      <c r="D1081" s="17" t="s">
        <v>249</v>
      </c>
      <c r="E1081" s="17" t="s">
        <v>181</v>
      </c>
      <c r="F1081" s="17"/>
      <c r="G1081" s="106">
        <f>G1082</f>
        <v>0</v>
      </c>
      <c r="H1081" s="153"/>
      <c r="I1081" s="154"/>
      <c r="J1081" s="154"/>
      <c r="K1081" s="154"/>
      <c r="L1081" s="154"/>
      <c r="M1081" s="154"/>
      <c r="N1081" s="154"/>
      <c r="O1081" s="106">
        <f>O1082</f>
        <v>0</v>
      </c>
    </row>
    <row r="1082" spans="1:15" s="20" customFormat="1" ht="51" hidden="1" customHeight="1">
      <c r="A1082" s="56" t="s">
        <v>194</v>
      </c>
      <c r="B1082" s="55">
        <v>795</v>
      </c>
      <c r="C1082" s="17" t="s">
        <v>91</v>
      </c>
      <c r="D1082" s="17" t="s">
        <v>249</v>
      </c>
      <c r="E1082" s="17" t="s">
        <v>410</v>
      </c>
      <c r="F1082" s="17"/>
      <c r="G1082" s="106">
        <f>G1083</f>
        <v>0</v>
      </c>
      <c r="H1082" s="153"/>
      <c r="I1082" s="154"/>
      <c r="J1082" s="154"/>
      <c r="K1082" s="154"/>
      <c r="L1082" s="154"/>
      <c r="M1082" s="154"/>
      <c r="N1082" s="154"/>
      <c r="O1082" s="106">
        <f>O1083</f>
        <v>0</v>
      </c>
    </row>
    <row r="1083" spans="1:15" s="20" customFormat="1" ht="31.5" hidden="1" customHeight="1">
      <c r="A1083" s="18" t="s">
        <v>674</v>
      </c>
      <c r="B1083" s="55">
        <v>795</v>
      </c>
      <c r="C1083" s="17" t="s">
        <v>91</v>
      </c>
      <c r="D1083" s="17" t="s">
        <v>249</v>
      </c>
      <c r="E1083" s="17" t="s">
        <v>410</v>
      </c>
      <c r="F1083" s="17" t="s">
        <v>51</v>
      </c>
      <c r="G1083" s="106">
        <f>G1084</f>
        <v>0</v>
      </c>
      <c r="H1083" s="153"/>
      <c r="I1083" s="154"/>
      <c r="J1083" s="154"/>
      <c r="K1083" s="154"/>
      <c r="L1083" s="154"/>
      <c r="M1083" s="154"/>
      <c r="N1083" s="154"/>
      <c r="O1083" s="106">
        <f>O1084</f>
        <v>0</v>
      </c>
    </row>
    <row r="1084" spans="1:15" s="20" customFormat="1" ht="32.25" hidden="1" customHeight="1">
      <c r="A1084" s="18" t="s">
        <v>52</v>
      </c>
      <c r="B1084" s="55">
        <v>795</v>
      </c>
      <c r="C1084" s="17" t="s">
        <v>91</v>
      </c>
      <c r="D1084" s="17" t="s">
        <v>249</v>
      </c>
      <c r="E1084" s="17" t="s">
        <v>410</v>
      </c>
      <c r="F1084" s="17" t="s">
        <v>53</v>
      </c>
      <c r="G1084" s="106"/>
      <c r="H1084" s="153"/>
      <c r="I1084" s="154"/>
      <c r="J1084" s="154"/>
      <c r="K1084" s="154"/>
      <c r="L1084" s="154"/>
      <c r="M1084" s="154"/>
      <c r="N1084" s="154"/>
      <c r="O1084" s="106"/>
    </row>
    <row r="1085" spans="1:15" s="20" customFormat="1" ht="15.75" hidden="1" customHeight="1">
      <c r="A1085" s="18" t="s">
        <v>101</v>
      </c>
      <c r="B1085" s="55">
        <v>795</v>
      </c>
      <c r="C1085" s="17" t="s">
        <v>91</v>
      </c>
      <c r="D1085" s="17" t="s">
        <v>249</v>
      </c>
      <c r="E1085" s="17" t="s">
        <v>285</v>
      </c>
      <c r="F1085" s="17" t="s">
        <v>102</v>
      </c>
      <c r="G1085" s="106">
        <f>G1086</f>
        <v>0</v>
      </c>
      <c r="H1085" s="153"/>
      <c r="I1085" s="154"/>
      <c r="J1085" s="155"/>
      <c r="K1085" s="154"/>
      <c r="L1085" s="154"/>
      <c r="M1085" s="154"/>
      <c r="N1085" s="154"/>
      <c r="O1085" s="106">
        <f>O1086</f>
        <v>0</v>
      </c>
    </row>
    <row r="1086" spans="1:15" s="20" customFormat="1" ht="15.75" hidden="1" customHeight="1">
      <c r="A1086" s="18" t="s">
        <v>394</v>
      </c>
      <c r="B1086" s="55">
        <v>795</v>
      </c>
      <c r="C1086" s="17" t="s">
        <v>91</v>
      </c>
      <c r="D1086" s="17" t="s">
        <v>249</v>
      </c>
      <c r="E1086" s="17" t="s">
        <v>285</v>
      </c>
      <c r="F1086" s="17" t="s">
        <v>395</v>
      </c>
      <c r="G1086" s="106"/>
      <c r="H1086" s="153"/>
      <c r="I1086" s="154"/>
      <c r="J1086" s="155"/>
      <c r="K1086" s="154"/>
      <c r="L1086" s="154"/>
      <c r="M1086" s="154"/>
      <c r="N1086" s="154"/>
      <c r="O1086" s="106"/>
    </row>
    <row r="1087" spans="1:15" ht="72.75" customHeight="1">
      <c r="A1087" s="56" t="s">
        <v>177</v>
      </c>
      <c r="B1087" s="55">
        <v>795</v>
      </c>
      <c r="C1087" s="17" t="s">
        <v>91</v>
      </c>
      <c r="D1087" s="17" t="s">
        <v>249</v>
      </c>
      <c r="E1087" s="17" t="s">
        <v>288</v>
      </c>
      <c r="F1087" s="17"/>
      <c r="G1087" s="106">
        <f>G1088+G1092</f>
        <v>1669104</v>
      </c>
      <c r="H1087" s="144"/>
      <c r="I1087" s="145"/>
      <c r="J1087" s="145"/>
      <c r="K1087" s="145"/>
      <c r="L1087" s="145"/>
      <c r="M1087" s="145"/>
      <c r="N1087" s="145"/>
      <c r="O1087" s="106">
        <f>O1088+O1092</f>
        <v>1807964</v>
      </c>
    </row>
    <row r="1088" spans="1:15" ht="18" customHeight="1">
      <c r="A1088" s="18" t="s">
        <v>363</v>
      </c>
      <c r="B1088" s="55">
        <v>795</v>
      </c>
      <c r="C1088" s="17" t="s">
        <v>91</v>
      </c>
      <c r="D1088" s="17" t="s">
        <v>249</v>
      </c>
      <c r="E1088" s="17" t="s">
        <v>286</v>
      </c>
      <c r="F1088" s="17" t="s">
        <v>364</v>
      </c>
      <c r="G1088" s="106">
        <f>G1089</f>
        <v>1669104</v>
      </c>
      <c r="H1088" s="144"/>
      <c r="I1088" s="145"/>
      <c r="J1088" s="145"/>
      <c r="K1088" s="145"/>
      <c r="L1088" s="145"/>
      <c r="M1088" s="145"/>
      <c r="N1088" s="145"/>
      <c r="O1088" s="106">
        <f>O1089</f>
        <v>1807964</v>
      </c>
    </row>
    <row r="1089" spans="1:15" ht="15" customHeight="1">
      <c r="A1089" s="18" t="s">
        <v>392</v>
      </c>
      <c r="B1089" s="55">
        <v>795</v>
      </c>
      <c r="C1089" s="17" t="s">
        <v>91</v>
      </c>
      <c r="D1089" s="17" t="s">
        <v>249</v>
      </c>
      <c r="E1089" s="17" t="s">
        <v>286</v>
      </c>
      <c r="F1089" s="17" t="s">
        <v>393</v>
      </c>
      <c r="G1089" s="106">
        <v>1669104</v>
      </c>
      <c r="H1089" s="144"/>
      <c r="I1089" s="145"/>
      <c r="J1089" s="145"/>
      <c r="K1089" s="145"/>
      <c r="L1089" s="145"/>
      <c r="M1089" s="145"/>
      <c r="N1089" s="145"/>
      <c r="O1089" s="106">
        <v>1807964</v>
      </c>
    </row>
    <row r="1090" spans="1:15" s="20" customFormat="1" ht="32.25" hidden="1" customHeight="1">
      <c r="A1090" s="18"/>
      <c r="B1090" s="55"/>
      <c r="C1090" s="17"/>
      <c r="D1090" s="17"/>
      <c r="E1090" s="17"/>
      <c r="F1090" s="17"/>
      <c r="G1090" s="106"/>
      <c r="H1090" s="153"/>
      <c r="I1090" s="154"/>
      <c r="J1090" s="154"/>
      <c r="K1090" s="154"/>
      <c r="L1090" s="154"/>
      <c r="M1090" s="154"/>
      <c r="N1090" s="154"/>
      <c r="O1090" s="106"/>
    </row>
    <row r="1091" spans="1:15" s="20" customFormat="1" ht="32.25" hidden="1" customHeight="1">
      <c r="A1091" s="18"/>
      <c r="B1091" s="55"/>
      <c r="C1091" s="17"/>
      <c r="D1091" s="17"/>
      <c r="E1091" s="17"/>
      <c r="F1091" s="17"/>
      <c r="G1091" s="106"/>
      <c r="H1091" s="153"/>
      <c r="I1091" s="154"/>
      <c r="J1091" s="154"/>
      <c r="K1091" s="154"/>
      <c r="L1091" s="154"/>
      <c r="M1091" s="154"/>
      <c r="N1091" s="154"/>
      <c r="O1091" s="106"/>
    </row>
    <row r="1092" spans="1:15" s="20" customFormat="1" ht="32.25" hidden="1" customHeight="1">
      <c r="A1092" s="18" t="s">
        <v>674</v>
      </c>
      <c r="B1092" s="55">
        <v>795</v>
      </c>
      <c r="C1092" s="17" t="s">
        <v>91</v>
      </c>
      <c r="D1092" s="17" t="s">
        <v>249</v>
      </c>
      <c r="E1092" s="17" t="s">
        <v>286</v>
      </c>
      <c r="F1092" s="17" t="s">
        <v>51</v>
      </c>
      <c r="G1092" s="106">
        <f>G1093</f>
        <v>0</v>
      </c>
      <c r="H1092" s="153"/>
      <c r="I1092" s="154"/>
      <c r="J1092" s="154"/>
      <c r="K1092" s="154"/>
      <c r="L1092" s="154"/>
      <c r="M1092" s="154"/>
      <c r="N1092" s="154"/>
      <c r="O1092" s="106">
        <f>O1093</f>
        <v>0</v>
      </c>
    </row>
    <row r="1093" spans="1:15" s="20" customFormat="1" ht="32.25" hidden="1" customHeight="1">
      <c r="A1093" s="18" t="s">
        <v>52</v>
      </c>
      <c r="B1093" s="55">
        <v>795</v>
      </c>
      <c r="C1093" s="17" t="s">
        <v>91</v>
      </c>
      <c r="D1093" s="17" t="s">
        <v>249</v>
      </c>
      <c r="E1093" s="17" t="s">
        <v>286</v>
      </c>
      <c r="F1093" s="17" t="s">
        <v>53</v>
      </c>
      <c r="G1093" s="106"/>
      <c r="H1093" s="153"/>
      <c r="I1093" s="154"/>
      <c r="J1093" s="154"/>
      <c r="K1093" s="154"/>
      <c r="L1093" s="154"/>
      <c r="M1093" s="154"/>
      <c r="N1093" s="154"/>
      <c r="O1093" s="106"/>
    </row>
    <row r="1094" spans="1:15" ht="63.75" customHeight="1">
      <c r="A1094" s="18" t="s">
        <v>197</v>
      </c>
      <c r="B1094" s="55">
        <v>795</v>
      </c>
      <c r="C1094" s="17" t="s">
        <v>91</v>
      </c>
      <c r="D1094" s="17" t="s">
        <v>249</v>
      </c>
      <c r="E1094" s="17" t="s">
        <v>195</v>
      </c>
      <c r="F1094" s="17"/>
      <c r="G1094" s="106">
        <f>G1095+G1113+G1103+G1107+G1110</f>
        <v>12637503</v>
      </c>
      <c r="H1094" s="144"/>
      <c r="I1094" s="145"/>
      <c r="J1094" s="145"/>
      <c r="K1094" s="145"/>
      <c r="L1094" s="145"/>
      <c r="M1094" s="145"/>
      <c r="N1094" s="145"/>
      <c r="O1094" s="106">
        <f>O1095+O1113+O1103+O1107+O1110</f>
        <v>13688873</v>
      </c>
    </row>
    <row r="1095" spans="1:15" ht="48.75" customHeight="1">
      <c r="A1095" s="18" t="s">
        <v>198</v>
      </c>
      <c r="B1095" s="55">
        <v>795</v>
      </c>
      <c r="C1095" s="17" t="s">
        <v>91</v>
      </c>
      <c r="D1095" s="17" t="s">
        <v>249</v>
      </c>
      <c r="E1095" s="17" t="s">
        <v>196</v>
      </c>
      <c r="F1095" s="17"/>
      <c r="G1095" s="106">
        <f>G1101+G1096+G1098</f>
        <v>7868634</v>
      </c>
      <c r="H1095" s="144"/>
      <c r="I1095" s="145"/>
      <c r="J1095" s="145"/>
      <c r="K1095" s="145"/>
      <c r="L1095" s="145"/>
      <c r="M1095" s="145"/>
      <c r="N1095" s="145"/>
      <c r="O1095" s="106">
        <f>O1101+O1096+O1098</f>
        <v>8523260</v>
      </c>
    </row>
    <row r="1096" spans="1:15" s="20" customFormat="1" ht="31.5" hidden="1" customHeight="1">
      <c r="A1096" s="18" t="s">
        <v>674</v>
      </c>
      <c r="B1096" s="55">
        <v>795</v>
      </c>
      <c r="C1096" s="17" t="s">
        <v>91</v>
      </c>
      <c r="D1096" s="17" t="s">
        <v>249</v>
      </c>
      <c r="E1096" s="17" t="s">
        <v>196</v>
      </c>
      <c r="F1096" s="17" t="s">
        <v>51</v>
      </c>
      <c r="G1096" s="106">
        <f>G1097</f>
        <v>0</v>
      </c>
      <c r="H1096" s="153"/>
      <c r="I1096" s="154"/>
      <c r="J1096" s="154"/>
      <c r="K1096" s="154"/>
      <c r="L1096" s="154"/>
      <c r="M1096" s="154"/>
      <c r="N1096" s="154"/>
      <c r="O1096" s="106">
        <f>O1097</f>
        <v>0</v>
      </c>
    </row>
    <row r="1097" spans="1:15" s="20" customFormat="1" ht="32.25" hidden="1" customHeight="1">
      <c r="A1097" s="18" t="s">
        <v>52</v>
      </c>
      <c r="B1097" s="55">
        <v>795</v>
      </c>
      <c r="C1097" s="17" t="s">
        <v>91</v>
      </c>
      <c r="D1097" s="17" t="s">
        <v>249</v>
      </c>
      <c r="E1097" s="17" t="s">
        <v>196</v>
      </c>
      <c r="F1097" s="17" t="s">
        <v>53</v>
      </c>
      <c r="G1097" s="106"/>
      <c r="H1097" s="153"/>
      <c r="I1097" s="154"/>
      <c r="J1097" s="154"/>
      <c r="K1097" s="154"/>
      <c r="L1097" s="154"/>
      <c r="M1097" s="154"/>
      <c r="N1097" s="154"/>
      <c r="O1097" s="106"/>
    </row>
    <row r="1098" spans="1:15" s="20" customFormat="1" ht="31.5" hidden="1" customHeight="1">
      <c r="A1098" s="18" t="s">
        <v>674</v>
      </c>
      <c r="B1098" s="55">
        <v>795</v>
      </c>
      <c r="C1098" s="17" t="s">
        <v>91</v>
      </c>
      <c r="D1098" s="17" t="s">
        <v>249</v>
      </c>
      <c r="E1098" s="17" t="s">
        <v>196</v>
      </c>
      <c r="F1098" s="17" t="s">
        <v>51</v>
      </c>
      <c r="G1098" s="106">
        <f>G1099</f>
        <v>0</v>
      </c>
      <c r="H1098" s="153"/>
      <c r="I1098" s="154"/>
      <c r="J1098" s="154"/>
      <c r="K1098" s="154"/>
      <c r="L1098" s="154"/>
      <c r="M1098" s="154"/>
      <c r="N1098" s="154"/>
      <c r="O1098" s="106">
        <f>O1099</f>
        <v>0</v>
      </c>
    </row>
    <row r="1099" spans="1:15" s="20" customFormat="1" ht="32.25" hidden="1" customHeight="1">
      <c r="A1099" s="18" t="s">
        <v>52</v>
      </c>
      <c r="B1099" s="55">
        <v>795</v>
      </c>
      <c r="C1099" s="17" t="s">
        <v>91</v>
      </c>
      <c r="D1099" s="17" t="s">
        <v>249</v>
      </c>
      <c r="E1099" s="17" t="s">
        <v>196</v>
      </c>
      <c r="F1099" s="17" t="s">
        <v>53</v>
      </c>
      <c r="G1099" s="106"/>
      <c r="H1099" s="153"/>
      <c r="I1099" s="154"/>
      <c r="J1099" s="154"/>
      <c r="K1099" s="154"/>
      <c r="L1099" s="154"/>
      <c r="M1099" s="154"/>
      <c r="N1099" s="154"/>
      <c r="O1099" s="106"/>
    </row>
    <row r="1100" spans="1:15" s="20" customFormat="1" ht="32.25" hidden="1" customHeight="1">
      <c r="A1100" s="18"/>
      <c r="B1100" s="55"/>
      <c r="C1100" s="17"/>
      <c r="D1100" s="17"/>
      <c r="E1100" s="17"/>
      <c r="F1100" s="17"/>
      <c r="G1100" s="106"/>
      <c r="H1100" s="153"/>
      <c r="I1100" s="154"/>
      <c r="J1100" s="154"/>
      <c r="K1100" s="154"/>
      <c r="L1100" s="154"/>
      <c r="M1100" s="154"/>
      <c r="N1100" s="154"/>
      <c r="O1100" s="106"/>
    </row>
    <row r="1101" spans="1:15" ht="22.5" customHeight="1">
      <c r="A1101" s="18" t="s">
        <v>363</v>
      </c>
      <c r="B1101" s="55">
        <v>795</v>
      </c>
      <c r="C1101" s="17" t="s">
        <v>91</v>
      </c>
      <c r="D1101" s="17" t="s">
        <v>249</v>
      </c>
      <c r="E1101" s="17" t="s">
        <v>196</v>
      </c>
      <c r="F1101" s="17" t="s">
        <v>364</v>
      </c>
      <c r="G1101" s="106">
        <f>G1102</f>
        <v>7868634</v>
      </c>
      <c r="H1101" s="144"/>
      <c r="I1101" s="145"/>
      <c r="J1101" s="145"/>
      <c r="K1101" s="145"/>
      <c r="L1101" s="145"/>
      <c r="M1101" s="145"/>
      <c r="N1101" s="145"/>
      <c r="O1101" s="106">
        <f>O1102</f>
        <v>8523260</v>
      </c>
    </row>
    <row r="1102" spans="1:15" ht="16.5" customHeight="1">
      <c r="A1102" s="18" t="s">
        <v>392</v>
      </c>
      <c r="B1102" s="55">
        <v>795</v>
      </c>
      <c r="C1102" s="17" t="s">
        <v>91</v>
      </c>
      <c r="D1102" s="17" t="s">
        <v>249</v>
      </c>
      <c r="E1102" s="17" t="s">
        <v>196</v>
      </c>
      <c r="F1102" s="17" t="s">
        <v>393</v>
      </c>
      <c r="G1102" s="106">
        <v>7868634</v>
      </c>
      <c r="H1102" s="144"/>
      <c r="I1102" s="145"/>
      <c r="J1102" s="145"/>
      <c r="K1102" s="145"/>
      <c r="L1102" s="145"/>
      <c r="M1102" s="145"/>
      <c r="N1102" s="145"/>
      <c r="O1102" s="106">
        <v>8523260</v>
      </c>
    </row>
    <row r="1103" spans="1:15" ht="105" hidden="1" customHeight="1">
      <c r="A1103" s="18" t="s">
        <v>78</v>
      </c>
      <c r="B1103" s="55">
        <v>795</v>
      </c>
      <c r="C1103" s="17" t="s">
        <v>91</v>
      </c>
      <c r="D1103" s="17" t="s">
        <v>249</v>
      </c>
      <c r="E1103" s="17" t="s">
        <v>180</v>
      </c>
      <c r="F1103" s="17"/>
      <c r="G1103" s="106">
        <f>G1104</f>
        <v>0</v>
      </c>
      <c r="H1103" s="144"/>
      <c r="I1103" s="145"/>
      <c r="J1103" s="145"/>
      <c r="K1103" s="145"/>
      <c r="L1103" s="145"/>
      <c r="M1103" s="145"/>
      <c r="N1103" s="145"/>
      <c r="O1103" s="106">
        <f>O1104</f>
        <v>0</v>
      </c>
    </row>
    <row r="1104" spans="1:15" s="20" customFormat="1" ht="49.5" hidden="1" customHeight="1">
      <c r="A1104" s="18" t="s">
        <v>198</v>
      </c>
      <c r="B1104" s="55">
        <v>795</v>
      </c>
      <c r="C1104" s="17" t="s">
        <v>91</v>
      </c>
      <c r="D1104" s="17" t="s">
        <v>249</v>
      </c>
      <c r="E1104" s="17" t="s">
        <v>77</v>
      </c>
      <c r="F1104" s="17"/>
      <c r="G1104" s="106">
        <f>G1105</f>
        <v>0</v>
      </c>
      <c r="H1104" s="153"/>
      <c r="I1104" s="154"/>
      <c r="J1104" s="154"/>
      <c r="K1104" s="154"/>
      <c r="L1104" s="154"/>
      <c r="M1104" s="154"/>
      <c r="N1104" s="154"/>
      <c r="O1104" s="106">
        <f>O1105</f>
        <v>0</v>
      </c>
    </row>
    <row r="1105" spans="1:15" s="20" customFormat="1" ht="34.5" hidden="1" customHeight="1">
      <c r="A1105" s="18" t="s">
        <v>50</v>
      </c>
      <c r="B1105" s="55">
        <v>795</v>
      </c>
      <c r="C1105" s="17" t="s">
        <v>91</v>
      </c>
      <c r="D1105" s="17" t="s">
        <v>249</v>
      </c>
      <c r="E1105" s="17" t="s">
        <v>77</v>
      </c>
      <c r="F1105" s="17" t="s">
        <v>51</v>
      </c>
      <c r="G1105" s="106">
        <f>G1106</f>
        <v>0</v>
      </c>
      <c r="H1105" s="153"/>
      <c r="I1105" s="154"/>
      <c r="J1105" s="154"/>
      <c r="K1105" s="154"/>
      <c r="L1105" s="154"/>
      <c r="M1105" s="154"/>
      <c r="N1105" s="154"/>
      <c r="O1105" s="106">
        <f>O1106</f>
        <v>0</v>
      </c>
    </row>
    <row r="1106" spans="1:15" s="20" customFormat="1" ht="39" hidden="1" customHeight="1">
      <c r="A1106" s="18" t="s">
        <v>52</v>
      </c>
      <c r="B1106" s="55">
        <v>795</v>
      </c>
      <c r="C1106" s="17" t="s">
        <v>91</v>
      </c>
      <c r="D1106" s="17" t="s">
        <v>249</v>
      </c>
      <c r="E1106" s="17" t="s">
        <v>77</v>
      </c>
      <c r="F1106" s="17" t="s">
        <v>53</v>
      </c>
      <c r="G1106" s="106"/>
      <c r="H1106" s="153"/>
      <c r="I1106" s="154"/>
      <c r="J1106" s="154"/>
      <c r="K1106" s="154"/>
      <c r="L1106" s="154"/>
      <c r="M1106" s="154"/>
      <c r="N1106" s="154"/>
      <c r="O1106" s="106"/>
    </row>
    <row r="1107" spans="1:15" s="20" customFormat="1" ht="64.5" customHeight="1">
      <c r="A1107" s="18" t="s">
        <v>179</v>
      </c>
      <c r="B1107" s="55">
        <v>795</v>
      </c>
      <c r="C1107" s="17" t="s">
        <v>91</v>
      </c>
      <c r="D1107" s="17" t="s">
        <v>249</v>
      </c>
      <c r="E1107" s="17" t="s">
        <v>178</v>
      </c>
      <c r="F1107" s="17"/>
      <c r="G1107" s="106">
        <f>G1108</f>
        <v>4768869</v>
      </c>
      <c r="H1107" s="153"/>
      <c r="I1107" s="154"/>
      <c r="J1107" s="155"/>
      <c r="K1107" s="154"/>
      <c r="L1107" s="154"/>
      <c r="M1107" s="154"/>
      <c r="N1107" s="154"/>
      <c r="O1107" s="106">
        <f>O1108</f>
        <v>5165613</v>
      </c>
    </row>
    <row r="1108" spans="1:15" s="20" customFormat="1" ht="15.75" customHeight="1">
      <c r="A1108" s="18" t="s">
        <v>363</v>
      </c>
      <c r="B1108" s="55">
        <v>795</v>
      </c>
      <c r="C1108" s="17" t="s">
        <v>91</v>
      </c>
      <c r="D1108" s="17" t="s">
        <v>249</v>
      </c>
      <c r="E1108" s="17" t="s">
        <v>178</v>
      </c>
      <c r="F1108" s="17" t="s">
        <v>364</v>
      </c>
      <c r="G1108" s="106">
        <f>G1109</f>
        <v>4768869</v>
      </c>
      <c r="H1108" s="153"/>
      <c r="I1108" s="154"/>
      <c r="J1108" s="155"/>
      <c r="K1108" s="154"/>
      <c r="L1108" s="154"/>
      <c r="M1108" s="154"/>
      <c r="N1108" s="154"/>
      <c r="O1108" s="106">
        <f>O1109</f>
        <v>5165613</v>
      </c>
    </row>
    <row r="1109" spans="1:15" s="20" customFormat="1" ht="15.75" customHeight="1">
      <c r="A1109" s="18" t="s">
        <v>392</v>
      </c>
      <c r="B1109" s="55">
        <v>795</v>
      </c>
      <c r="C1109" s="17" t="s">
        <v>91</v>
      </c>
      <c r="D1109" s="17" t="s">
        <v>249</v>
      </c>
      <c r="E1109" s="17" t="s">
        <v>178</v>
      </c>
      <c r="F1109" s="17" t="s">
        <v>393</v>
      </c>
      <c r="G1109" s="106">
        <v>4768869</v>
      </c>
      <c r="H1109" s="153"/>
      <c r="I1109" s="154"/>
      <c r="J1109" s="155"/>
      <c r="K1109" s="154"/>
      <c r="L1109" s="154"/>
      <c r="M1109" s="154"/>
      <c r="N1109" s="154"/>
      <c r="O1109" s="106">
        <v>5165613</v>
      </c>
    </row>
    <row r="1110" spans="1:15" ht="34.5" hidden="1" customHeight="1">
      <c r="A1110" s="18" t="s">
        <v>27</v>
      </c>
      <c r="B1110" s="55">
        <v>795</v>
      </c>
      <c r="C1110" s="17" t="s">
        <v>91</v>
      </c>
      <c r="D1110" s="17" t="s">
        <v>249</v>
      </c>
      <c r="E1110" s="17" t="s">
        <v>28</v>
      </c>
      <c r="F1110" s="17"/>
      <c r="G1110" s="106">
        <f>G1111</f>
        <v>0</v>
      </c>
      <c r="H1110" s="144"/>
      <c r="I1110" s="145"/>
      <c r="J1110" s="145"/>
      <c r="K1110" s="145"/>
      <c r="L1110" s="145"/>
      <c r="M1110" s="145"/>
      <c r="N1110" s="145"/>
      <c r="O1110" s="106">
        <f>O1111</f>
        <v>0</v>
      </c>
    </row>
    <row r="1111" spans="1:15" ht="37.5" hidden="1" customHeight="1">
      <c r="A1111" s="18" t="s">
        <v>50</v>
      </c>
      <c r="B1111" s="55">
        <v>795</v>
      </c>
      <c r="C1111" s="17" t="s">
        <v>91</v>
      </c>
      <c r="D1111" s="17" t="s">
        <v>249</v>
      </c>
      <c r="E1111" s="17" t="s">
        <v>28</v>
      </c>
      <c r="F1111" s="17" t="s">
        <v>51</v>
      </c>
      <c r="G1111" s="106">
        <f>G1112</f>
        <v>0</v>
      </c>
      <c r="H1111" s="144"/>
      <c r="I1111" s="145"/>
      <c r="J1111" s="145"/>
      <c r="K1111" s="145"/>
      <c r="L1111" s="145"/>
      <c r="M1111" s="145"/>
      <c r="N1111" s="145"/>
      <c r="O1111" s="106">
        <f>O1112</f>
        <v>0</v>
      </c>
    </row>
    <row r="1112" spans="1:15" ht="25.5" hidden="1" customHeight="1">
      <c r="A1112" s="18" t="s">
        <v>52</v>
      </c>
      <c r="B1112" s="55">
        <v>795</v>
      </c>
      <c r="C1112" s="17" t="s">
        <v>91</v>
      </c>
      <c r="D1112" s="17" t="s">
        <v>249</v>
      </c>
      <c r="E1112" s="17" t="s">
        <v>28</v>
      </c>
      <c r="F1112" s="17" t="s">
        <v>53</v>
      </c>
      <c r="G1112" s="106"/>
      <c r="H1112" s="144"/>
      <c r="I1112" s="145"/>
      <c r="J1112" s="145"/>
      <c r="K1112" s="145"/>
      <c r="L1112" s="145"/>
      <c r="M1112" s="145"/>
      <c r="N1112" s="145"/>
      <c r="O1112" s="106"/>
    </row>
    <row r="1113" spans="1:15" ht="85.5" hidden="1" customHeight="1">
      <c r="A1113" s="18" t="s">
        <v>309</v>
      </c>
      <c r="B1113" s="55">
        <v>795</v>
      </c>
      <c r="C1113" s="17" t="s">
        <v>91</v>
      </c>
      <c r="D1113" s="17" t="s">
        <v>249</v>
      </c>
      <c r="E1113" s="17" t="s">
        <v>15</v>
      </c>
      <c r="F1113" s="17"/>
      <c r="G1113" s="106">
        <f>G1116+G1114</f>
        <v>0</v>
      </c>
      <c r="H1113" s="144"/>
      <c r="I1113" s="145"/>
      <c r="J1113" s="145"/>
      <c r="K1113" s="145"/>
      <c r="L1113" s="145"/>
      <c r="M1113" s="145"/>
      <c r="N1113" s="145"/>
      <c r="O1113" s="106">
        <f>O1116+O1114</f>
        <v>0</v>
      </c>
    </row>
    <row r="1114" spans="1:15" ht="37.5" hidden="1" customHeight="1">
      <c r="A1114" s="18" t="s">
        <v>50</v>
      </c>
      <c r="B1114" s="55">
        <v>795</v>
      </c>
      <c r="C1114" s="17" t="s">
        <v>91</v>
      </c>
      <c r="D1114" s="17" t="s">
        <v>249</v>
      </c>
      <c r="E1114" s="17" t="s">
        <v>15</v>
      </c>
      <c r="F1114" s="17" t="s">
        <v>51</v>
      </c>
      <c r="G1114" s="106">
        <f>G1115</f>
        <v>0</v>
      </c>
      <c r="H1114" s="144"/>
      <c r="I1114" s="145"/>
      <c r="J1114" s="145"/>
      <c r="K1114" s="145"/>
      <c r="L1114" s="145"/>
      <c r="M1114" s="145"/>
      <c r="N1114" s="145"/>
      <c r="O1114" s="106">
        <f>O1115</f>
        <v>0</v>
      </c>
    </row>
    <row r="1115" spans="1:15" ht="25.5" hidden="1" customHeight="1">
      <c r="A1115" s="18" t="s">
        <v>52</v>
      </c>
      <c r="B1115" s="55">
        <v>795</v>
      </c>
      <c r="C1115" s="17" t="s">
        <v>91</v>
      </c>
      <c r="D1115" s="17" t="s">
        <v>249</v>
      </c>
      <c r="E1115" s="17" t="s">
        <v>15</v>
      </c>
      <c r="F1115" s="17" t="s">
        <v>53</v>
      </c>
      <c r="G1115" s="106"/>
      <c r="H1115" s="144"/>
      <c r="I1115" s="145"/>
      <c r="J1115" s="145"/>
      <c r="K1115" s="145"/>
      <c r="L1115" s="145"/>
      <c r="M1115" s="145"/>
      <c r="N1115" s="145"/>
      <c r="O1115" s="106"/>
    </row>
    <row r="1116" spans="1:15" ht="21.75" hidden="1" customHeight="1">
      <c r="A1116" s="18" t="s">
        <v>363</v>
      </c>
      <c r="B1116" s="55">
        <v>795</v>
      </c>
      <c r="C1116" s="17" t="s">
        <v>91</v>
      </c>
      <c r="D1116" s="17" t="s">
        <v>249</v>
      </c>
      <c r="E1116" s="17" t="s">
        <v>15</v>
      </c>
      <c r="F1116" s="17" t="s">
        <v>364</v>
      </c>
      <c r="G1116" s="106">
        <f>G1117</f>
        <v>0</v>
      </c>
      <c r="H1116" s="144"/>
      <c r="I1116" s="145"/>
      <c r="J1116" s="145"/>
      <c r="K1116" s="145"/>
      <c r="L1116" s="145"/>
      <c r="M1116" s="145"/>
      <c r="N1116" s="145"/>
      <c r="O1116" s="106">
        <f>O1117</f>
        <v>0</v>
      </c>
    </row>
    <row r="1117" spans="1:15" ht="13.5" hidden="1" customHeight="1">
      <c r="A1117" s="18" t="s">
        <v>392</v>
      </c>
      <c r="B1117" s="55">
        <v>795</v>
      </c>
      <c r="C1117" s="17" t="s">
        <v>91</v>
      </c>
      <c r="D1117" s="17" t="s">
        <v>249</v>
      </c>
      <c r="E1117" s="17" t="s">
        <v>15</v>
      </c>
      <c r="F1117" s="17" t="s">
        <v>393</v>
      </c>
      <c r="G1117" s="106"/>
      <c r="H1117" s="144"/>
      <c r="I1117" s="145"/>
      <c r="J1117" s="145"/>
      <c r="K1117" s="145"/>
      <c r="L1117" s="145"/>
      <c r="M1117" s="145"/>
      <c r="N1117" s="145"/>
      <c r="O1117" s="106"/>
    </row>
    <row r="1118" spans="1:15" s="20" customFormat="1" ht="84" hidden="1" customHeight="1">
      <c r="A1118" s="18" t="s">
        <v>189</v>
      </c>
      <c r="B1118" s="55">
        <v>795</v>
      </c>
      <c r="C1118" s="17" t="s">
        <v>91</v>
      </c>
      <c r="D1118" s="17" t="s">
        <v>249</v>
      </c>
      <c r="E1118" s="17" t="s">
        <v>190</v>
      </c>
      <c r="F1118" s="17"/>
      <c r="G1118" s="106">
        <f>G1132+G1119+G1135</f>
        <v>0</v>
      </c>
      <c r="H1118" s="153" t="e">
        <f>G1147+#REF!+G1268+#REF!+#REF!+#REF!</f>
        <v>#REF!</v>
      </c>
      <c r="I1118" s="154">
        <v>240</v>
      </c>
      <c r="J1118" s="154"/>
      <c r="K1118" s="154"/>
      <c r="L1118" s="154"/>
      <c r="M1118" s="154"/>
      <c r="N1118" s="154"/>
      <c r="O1118" s="106">
        <f>O1132+O1119+O1135</f>
        <v>0</v>
      </c>
    </row>
    <row r="1119" spans="1:15" s="20" customFormat="1" ht="73.5" hidden="1" customHeight="1">
      <c r="A1119" s="18" t="s">
        <v>265</v>
      </c>
      <c r="B1119" s="55">
        <v>795</v>
      </c>
      <c r="C1119" s="17" t="s">
        <v>91</v>
      </c>
      <c r="D1119" s="17" t="s">
        <v>249</v>
      </c>
      <c r="E1119" s="17" t="s">
        <v>264</v>
      </c>
      <c r="F1119" s="17"/>
      <c r="G1119" s="106">
        <f>G1120+G1124</f>
        <v>0</v>
      </c>
      <c r="H1119" s="153"/>
      <c r="I1119" s="154"/>
      <c r="J1119" s="154"/>
      <c r="K1119" s="154"/>
      <c r="L1119" s="154"/>
      <c r="M1119" s="154"/>
      <c r="N1119" s="154"/>
      <c r="O1119" s="106">
        <f>O1120+O1124</f>
        <v>0</v>
      </c>
    </row>
    <row r="1120" spans="1:15" ht="37.5" hidden="1" customHeight="1">
      <c r="A1120" s="18" t="s">
        <v>50</v>
      </c>
      <c r="B1120" s="55">
        <v>795</v>
      </c>
      <c r="C1120" s="17" t="s">
        <v>91</v>
      </c>
      <c r="D1120" s="17" t="s">
        <v>249</v>
      </c>
      <c r="E1120" s="17" t="s">
        <v>264</v>
      </c>
      <c r="F1120" s="17" t="s">
        <v>51</v>
      </c>
      <c r="G1120" s="106">
        <f>G1121</f>
        <v>0</v>
      </c>
      <c r="H1120" s="144"/>
      <c r="I1120" s="145"/>
      <c r="J1120" s="145"/>
      <c r="K1120" s="145"/>
      <c r="L1120" s="145"/>
      <c r="M1120" s="145"/>
      <c r="N1120" s="145"/>
      <c r="O1120" s="106">
        <f>O1121</f>
        <v>0</v>
      </c>
    </row>
    <row r="1121" spans="1:15" ht="25.5" hidden="1" customHeight="1">
      <c r="A1121" s="18" t="s">
        <v>52</v>
      </c>
      <c r="B1121" s="55">
        <v>795</v>
      </c>
      <c r="C1121" s="17" t="s">
        <v>91</v>
      </c>
      <c r="D1121" s="17" t="s">
        <v>249</v>
      </c>
      <c r="E1121" s="17" t="s">
        <v>264</v>
      </c>
      <c r="F1121" s="17" t="s">
        <v>53</v>
      </c>
      <c r="G1121" s="106"/>
      <c r="H1121" s="144"/>
      <c r="I1121" s="145"/>
      <c r="J1121" s="145"/>
      <c r="K1121" s="145"/>
      <c r="L1121" s="145"/>
      <c r="M1121" s="145"/>
      <c r="N1121" s="145"/>
      <c r="O1121" s="106"/>
    </row>
    <row r="1122" spans="1:15" s="20" customFormat="1" ht="55.5" hidden="1" customHeight="1">
      <c r="A1122" s="18"/>
      <c r="B1122" s="55"/>
      <c r="C1122" s="17"/>
      <c r="D1122" s="17"/>
      <c r="E1122" s="17"/>
      <c r="F1122" s="17"/>
      <c r="G1122" s="106"/>
      <c r="H1122" s="153"/>
      <c r="I1122" s="154"/>
      <c r="J1122" s="154"/>
      <c r="K1122" s="154"/>
      <c r="L1122" s="154"/>
      <c r="M1122" s="154"/>
      <c r="N1122" s="154"/>
      <c r="O1122" s="106"/>
    </row>
    <row r="1123" spans="1:15" s="20" customFormat="1" ht="55.5" hidden="1" customHeight="1">
      <c r="A1123" s="18"/>
      <c r="B1123" s="55"/>
      <c r="C1123" s="17"/>
      <c r="D1123" s="17"/>
      <c r="E1123" s="17"/>
      <c r="F1123" s="17"/>
      <c r="G1123" s="106"/>
      <c r="H1123" s="153"/>
      <c r="I1123" s="154"/>
      <c r="J1123" s="154"/>
      <c r="K1123" s="154"/>
      <c r="L1123" s="154"/>
      <c r="M1123" s="154"/>
      <c r="N1123" s="154"/>
      <c r="O1123" s="106"/>
    </row>
    <row r="1124" spans="1:15" ht="21.75" hidden="1" customHeight="1">
      <c r="A1124" s="18" t="s">
        <v>363</v>
      </c>
      <c r="B1124" s="55">
        <v>795</v>
      </c>
      <c r="C1124" s="17" t="s">
        <v>91</v>
      </c>
      <c r="D1124" s="17" t="s">
        <v>249</v>
      </c>
      <c r="E1124" s="17" t="s">
        <v>264</v>
      </c>
      <c r="F1124" s="17" t="s">
        <v>364</v>
      </c>
      <c r="G1124" s="106">
        <f>G1125</f>
        <v>0</v>
      </c>
      <c r="H1124" s="144"/>
      <c r="I1124" s="145"/>
      <c r="J1124" s="145"/>
      <c r="K1124" s="145"/>
      <c r="L1124" s="145"/>
      <c r="M1124" s="145"/>
      <c r="N1124" s="145"/>
      <c r="O1124" s="106">
        <f>O1125</f>
        <v>0</v>
      </c>
    </row>
    <row r="1125" spans="1:15" ht="13.5" hidden="1" customHeight="1">
      <c r="A1125" s="18" t="s">
        <v>392</v>
      </c>
      <c r="B1125" s="55">
        <v>795</v>
      </c>
      <c r="C1125" s="17" t="s">
        <v>91</v>
      </c>
      <c r="D1125" s="17" t="s">
        <v>249</v>
      </c>
      <c r="E1125" s="17" t="s">
        <v>264</v>
      </c>
      <c r="F1125" s="17" t="s">
        <v>393</v>
      </c>
      <c r="G1125" s="106"/>
      <c r="H1125" s="144"/>
      <c r="I1125" s="145"/>
      <c r="J1125" s="145"/>
      <c r="K1125" s="145"/>
      <c r="L1125" s="145"/>
      <c r="M1125" s="145"/>
      <c r="N1125" s="145"/>
      <c r="O1125" s="106"/>
    </row>
    <row r="1126" spans="1:15" s="20" customFormat="1" ht="32.25" hidden="1" customHeight="1">
      <c r="A1126" s="18" t="s">
        <v>674</v>
      </c>
      <c r="B1126" s="55">
        <v>795</v>
      </c>
      <c r="C1126" s="17" t="s">
        <v>91</v>
      </c>
      <c r="D1126" s="17" t="s">
        <v>249</v>
      </c>
      <c r="E1126" s="17" t="s">
        <v>303</v>
      </c>
      <c r="F1126" s="17" t="s">
        <v>51</v>
      </c>
      <c r="G1126" s="106">
        <f>G1127</f>
        <v>0</v>
      </c>
      <c r="H1126" s="153"/>
      <c r="I1126" s="154"/>
      <c r="J1126" s="154"/>
      <c r="K1126" s="154"/>
      <c r="L1126" s="154"/>
      <c r="M1126" s="154"/>
      <c r="N1126" s="154"/>
      <c r="O1126" s="106">
        <f>O1127</f>
        <v>0</v>
      </c>
    </row>
    <row r="1127" spans="1:15" s="20" customFormat="1" ht="32.25" hidden="1" customHeight="1">
      <c r="A1127" s="18" t="s">
        <v>52</v>
      </c>
      <c r="B1127" s="55">
        <v>795</v>
      </c>
      <c r="C1127" s="17" t="s">
        <v>91</v>
      </c>
      <c r="D1127" s="17" t="s">
        <v>249</v>
      </c>
      <c r="E1127" s="17" t="s">
        <v>303</v>
      </c>
      <c r="F1127" s="17" t="s">
        <v>53</v>
      </c>
      <c r="G1127" s="106"/>
      <c r="H1127" s="153"/>
      <c r="I1127" s="154"/>
      <c r="J1127" s="154"/>
      <c r="K1127" s="154"/>
      <c r="L1127" s="154"/>
      <c r="M1127" s="154"/>
      <c r="N1127" s="154"/>
      <c r="O1127" s="106"/>
    </row>
    <row r="1128" spans="1:15" s="20" customFormat="1" ht="74.25" hidden="1" customHeight="1">
      <c r="A1128" s="18" t="s">
        <v>16</v>
      </c>
      <c r="B1128" s="55">
        <v>795</v>
      </c>
      <c r="C1128" s="17" t="s">
        <v>91</v>
      </c>
      <c r="D1128" s="17" t="s">
        <v>249</v>
      </c>
      <c r="E1128" s="17" t="s">
        <v>17</v>
      </c>
      <c r="F1128" s="17"/>
      <c r="G1128" s="106">
        <f>G1129</f>
        <v>0</v>
      </c>
      <c r="H1128" s="153"/>
      <c r="I1128" s="154"/>
      <c r="J1128" s="155"/>
      <c r="K1128" s="154"/>
      <c r="L1128" s="154"/>
      <c r="M1128" s="154"/>
      <c r="N1128" s="154"/>
      <c r="O1128" s="106">
        <f>O1129</f>
        <v>0</v>
      </c>
    </row>
    <row r="1129" spans="1:15" s="20" customFormat="1" ht="75" hidden="1" customHeight="1">
      <c r="A1129" s="18" t="s">
        <v>606</v>
      </c>
      <c r="B1129" s="55">
        <v>795</v>
      </c>
      <c r="C1129" s="17" t="s">
        <v>91</v>
      </c>
      <c r="D1129" s="17" t="s">
        <v>249</v>
      </c>
      <c r="E1129" s="17" t="s">
        <v>18</v>
      </c>
      <c r="F1129" s="17"/>
      <c r="G1129" s="106">
        <f>G1130</f>
        <v>0</v>
      </c>
      <c r="H1129" s="153"/>
      <c r="I1129" s="154"/>
      <c r="J1129" s="155"/>
      <c r="K1129" s="154"/>
      <c r="L1129" s="154"/>
      <c r="M1129" s="154"/>
      <c r="N1129" s="154"/>
      <c r="O1129" s="106">
        <f>O1130</f>
        <v>0</v>
      </c>
    </row>
    <row r="1130" spans="1:15" s="20" customFormat="1" ht="18.75" hidden="1" customHeight="1">
      <c r="A1130" s="18" t="s">
        <v>363</v>
      </c>
      <c r="B1130" s="55">
        <v>795</v>
      </c>
      <c r="C1130" s="17" t="s">
        <v>91</v>
      </c>
      <c r="D1130" s="17" t="s">
        <v>249</v>
      </c>
      <c r="E1130" s="17" t="s">
        <v>18</v>
      </c>
      <c r="F1130" s="17" t="s">
        <v>364</v>
      </c>
      <c r="G1130" s="106">
        <f>G1131</f>
        <v>0</v>
      </c>
      <c r="H1130" s="153"/>
      <c r="I1130" s="154"/>
      <c r="J1130" s="155"/>
      <c r="K1130" s="154"/>
      <c r="L1130" s="154"/>
      <c r="M1130" s="154"/>
      <c r="N1130" s="154"/>
      <c r="O1130" s="106">
        <f>O1131</f>
        <v>0</v>
      </c>
    </row>
    <row r="1131" spans="1:15" s="20" customFormat="1" ht="15.75" hidden="1" customHeight="1">
      <c r="A1131" s="18" t="s">
        <v>392</v>
      </c>
      <c r="B1131" s="55">
        <v>795</v>
      </c>
      <c r="C1131" s="17" t="s">
        <v>91</v>
      </c>
      <c r="D1131" s="17" t="s">
        <v>249</v>
      </c>
      <c r="E1131" s="17" t="s">
        <v>18</v>
      </c>
      <c r="F1131" s="17" t="s">
        <v>393</v>
      </c>
      <c r="G1131" s="106"/>
      <c r="H1131" s="153"/>
      <c r="I1131" s="154"/>
      <c r="J1131" s="155"/>
      <c r="K1131" s="154"/>
      <c r="L1131" s="154"/>
      <c r="M1131" s="154"/>
      <c r="N1131" s="154"/>
      <c r="O1131" s="106"/>
    </row>
    <row r="1132" spans="1:15" s="20" customFormat="1" ht="84.75" hidden="1" customHeight="1">
      <c r="A1132" s="18" t="s">
        <v>606</v>
      </c>
      <c r="B1132" s="55">
        <v>795</v>
      </c>
      <c r="C1132" s="17" t="s">
        <v>91</v>
      </c>
      <c r="D1132" s="17" t="s">
        <v>249</v>
      </c>
      <c r="E1132" s="17" t="s">
        <v>303</v>
      </c>
      <c r="F1132" s="17"/>
      <c r="G1132" s="106">
        <f>G1126+G1133</f>
        <v>0</v>
      </c>
      <c r="H1132" s="153"/>
      <c r="I1132" s="154"/>
      <c r="J1132" s="154"/>
      <c r="K1132" s="154"/>
      <c r="L1132" s="154"/>
      <c r="M1132" s="154"/>
      <c r="N1132" s="154"/>
      <c r="O1132" s="106">
        <f>O1126+O1133</f>
        <v>0</v>
      </c>
    </row>
    <row r="1133" spans="1:15" s="20" customFormat="1" ht="32.25" hidden="1" customHeight="1">
      <c r="A1133" s="18" t="s">
        <v>101</v>
      </c>
      <c r="B1133" s="55">
        <v>795</v>
      </c>
      <c r="C1133" s="17" t="s">
        <v>91</v>
      </c>
      <c r="D1133" s="17" t="s">
        <v>249</v>
      </c>
      <c r="E1133" s="17" t="s">
        <v>303</v>
      </c>
      <c r="F1133" s="17" t="s">
        <v>102</v>
      </c>
      <c r="G1133" s="106">
        <f>G1134</f>
        <v>0</v>
      </c>
      <c r="H1133" s="153"/>
      <c r="I1133" s="154"/>
      <c r="J1133" s="154"/>
      <c r="K1133" s="154"/>
      <c r="L1133" s="154"/>
      <c r="M1133" s="154"/>
      <c r="N1133" s="154"/>
      <c r="O1133" s="106">
        <f>O1134</f>
        <v>0</v>
      </c>
    </row>
    <row r="1134" spans="1:15" s="20" customFormat="1" ht="32.25" hidden="1" customHeight="1">
      <c r="A1134" s="18" t="s">
        <v>394</v>
      </c>
      <c r="B1134" s="55">
        <v>795</v>
      </c>
      <c r="C1134" s="17" t="s">
        <v>91</v>
      </c>
      <c r="D1134" s="17" t="s">
        <v>249</v>
      </c>
      <c r="E1134" s="17" t="s">
        <v>303</v>
      </c>
      <c r="F1134" s="17" t="s">
        <v>395</v>
      </c>
      <c r="G1134" s="106">
        <f>1767000-1767000</f>
        <v>0</v>
      </c>
      <c r="H1134" s="153"/>
      <c r="I1134" s="154"/>
      <c r="J1134" s="154"/>
      <c r="K1134" s="154"/>
      <c r="L1134" s="154"/>
      <c r="M1134" s="154"/>
      <c r="N1134" s="154"/>
      <c r="O1134" s="106">
        <f>1767000-1767000</f>
        <v>0</v>
      </c>
    </row>
    <row r="1135" spans="1:15" s="20" customFormat="1" ht="60.75" hidden="1" customHeight="1">
      <c r="A1135" s="18" t="s">
        <v>306</v>
      </c>
      <c r="B1135" s="55">
        <v>795</v>
      </c>
      <c r="C1135" s="17" t="s">
        <v>91</v>
      </c>
      <c r="D1135" s="17" t="s">
        <v>249</v>
      </c>
      <c r="E1135" s="17" t="s">
        <v>305</v>
      </c>
      <c r="F1135" s="17"/>
      <c r="G1135" s="106">
        <f>G1136</f>
        <v>0</v>
      </c>
      <c r="H1135" s="153"/>
      <c r="I1135" s="154"/>
      <c r="J1135" s="155"/>
      <c r="K1135" s="154"/>
      <c r="L1135" s="154"/>
      <c r="M1135" s="154"/>
      <c r="N1135" s="154"/>
      <c r="O1135" s="106">
        <f>O1136</f>
        <v>0</v>
      </c>
    </row>
    <row r="1136" spans="1:15" s="20" customFormat="1" ht="15.75" hidden="1" customHeight="1">
      <c r="A1136" s="18" t="s">
        <v>101</v>
      </c>
      <c r="B1136" s="55">
        <v>795</v>
      </c>
      <c r="C1136" s="17" t="s">
        <v>91</v>
      </c>
      <c r="D1136" s="17" t="s">
        <v>249</v>
      </c>
      <c r="E1136" s="17" t="s">
        <v>305</v>
      </c>
      <c r="F1136" s="17" t="s">
        <v>102</v>
      </c>
      <c r="G1136" s="106">
        <f>G1137</f>
        <v>0</v>
      </c>
      <c r="H1136" s="153"/>
      <c r="I1136" s="154"/>
      <c r="J1136" s="155"/>
      <c r="K1136" s="154"/>
      <c r="L1136" s="154"/>
      <c r="M1136" s="154"/>
      <c r="N1136" s="154"/>
      <c r="O1136" s="106">
        <f>O1137</f>
        <v>0</v>
      </c>
    </row>
    <row r="1137" spans="1:15" s="20" customFormat="1" ht="15.75" hidden="1" customHeight="1">
      <c r="A1137" s="18" t="s">
        <v>394</v>
      </c>
      <c r="B1137" s="55">
        <v>795</v>
      </c>
      <c r="C1137" s="17" t="s">
        <v>91</v>
      </c>
      <c r="D1137" s="17" t="s">
        <v>249</v>
      </c>
      <c r="E1137" s="17" t="s">
        <v>305</v>
      </c>
      <c r="F1137" s="17" t="s">
        <v>395</v>
      </c>
      <c r="G1137" s="106"/>
      <c r="H1137" s="153"/>
      <c r="I1137" s="154"/>
      <c r="J1137" s="155"/>
      <c r="K1137" s="154"/>
      <c r="L1137" s="154"/>
      <c r="M1137" s="154"/>
      <c r="N1137" s="154"/>
      <c r="O1137" s="106"/>
    </row>
    <row r="1138" spans="1:15" s="20" customFormat="1" ht="66" hidden="1" customHeight="1">
      <c r="A1138" s="56" t="s">
        <v>806</v>
      </c>
      <c r="B1138" s="55">
        <v>795</v>
      </c>
      <c r="C1138" s="17" t="s">
        <v>91</v>
      </c>
      <c r="D1138" s="17" t="s">
        <v>249</v>
      </c>
      <c r="E1138" s="17" t="s">
        <v>190</v>
      </c>
      <c r="F1138" s="17"/>
      <c r="G1138" s="106">
        <f>G1139</f>
        <v>0</v>
      </c>
      <c r="H1138" s="153" t="e">
        <f>#REF!+G1165+#REF!+G1196</f>
        <v>#REF!</v>
      </c>
      <c r="I1138" s="154"/>
      <c r="J1138" s="154"/>
      <c r="K1138" s="154"/>
      <c r="L1138" s="154"/>
      <c r="M1138" s="154"/>
      <c r="N1138" s="154"/>
      <c r="O1138" s="106">
        <f>O1139</f>
        <v>0</v>
      </c>
    </row>
    <row r="1139" spans="1:15" s="20" customFormat="1" ht="53.25" hidden="1" customHeight="1">
      <c r="A1139" s="56"/>
      <c r="B1139" s="55">
        <v>795</v>
      </c>
      <c r="C1139" s="17" t="s">
        <v>91</v>
      </c>
      <c r="D1139" s="17" t="s">
        <v>249</v>
      </c>
      <c r="E1139" s="17" t="s">
        <v>805</v>
      </c>
      <c r="F1139" s="17"/>
      <c r="G1139" s="106">
        <f>G1140</f>
        <v>0</v>
      </c>
      <c r="H1139" s="153"/>
      <c r="I1139" s="154"/>
      <c r="J1139" s="154"/>
      <c r="K1139" s="154"/>
      <c r="L1139" s="154"/>
      <c r="M1139" s="154"/>
      <c r="N1139" s="154"/>
      <c r="O1139" s="106">
        <f>O1140</f>
        <v>0</v>
      </c>
    </row>
    <row r="1140" spans="1:15" s="20" customFormat="1" ht="31.5" hidden="1" customHeight="1">
      <c r="A1140" s="18" t="s">
        <v>674</v>
      </c>
      <c r="B1140" s="55">
        <v>795</v>
      </c>
      <c r="C1140" s="17" t="s">
        <v>91</v>
      </c>
      <c r="D1140" s="17" t="s">
        <v>249</v>
      </c>
      <c r="E1140" s="17" t="s">
        <v>805</v>
      </c>
      <c r="F1140" s="17" t="s">
        <v>51</v>
      </c>
      <c r="G1140" s="106">
        <f>G1141</f>
        <v>0</v>
      </c>
      <c r="H1140" s="153"/>
      <c r="I1140" s="154"/>
      <c r="J1140" s="154"/>
      <c r="K1140" s="154"/>
      <c r="L1140" s="154"/>
      <c r="M1140" s="154"/>
      <c r="N1140" s="154"/>
      <c r="O1140" s="106">
        <f>O1141</f>
        <v>0</v>
      </c>
    </row>
    <row r="1141" spans="1:15" s="20" customFormat="1" ht="32.25" hidden="1" customHeight="1">
      <c r="A1141" s="18" t="s">
        <v>52</v>
      </c>
      <c r="B1141" s="55">
        <v>795</v>
      </c>
      <c r="C1141" s="17" t="s">
        <v>91</v>
      </c>
      <c r="D1141" s="17" t="s">
        <v>249</v>
      </c>
      <c r="E1141" s="17" t="s">
        <v>805</v>
      </c>
      <c r="F1141" s="17" t="s">
        <v>53</v>
      </c>
      <c r="G1141" s="106"/>
      <c r="H1141" s="153"/>
      <c r="I1141" s="154"/>
      <c r="J1141" s="154"/>
      <c r="K1141" s="154"/>
      <c r="L1141" s="154"/>
      <c r="M1141" s="154"/>
      <c r="N1141" s="154"/>
      <c r="O1141" s="106"/>
    </row>
    <row r="1142" spans="1:15" s="20" customFormat="1" ht="15.75" hidden="1" customHeight="1">
      <c r="A1142" s="18"/>
      <c r="B1142" s="55"/>
      <c r="C1142" s="17"/>
      <c r="D1142" s="17"/>
      <c r="E1142" s="17"/>
      <c r="F1142" s="17"/>
      <c r="G1142" s="106"/>
      <c r="H1142" s="153"/>
      <c r="I1142" s="154"/>
      <c r="J1142" s="155"/>
      <c r="K1142" s="154"/>
      <c r="L1142" s="154"/>
      <c r="M1142" s="154"/>
      <c r="N1142" s="154"/>
      <c r="O1142" s="106"/>
    </row>
    <row r="1143" spans="1:15" s="20" customFormat="1" ht="74.25" customHeight="1">
      <c r="A1143" s="18" t="s">
        <v>16</v>
      </c>
      <c r="B1143" s="55">
        <v>795</v>
      </c>
      <c r="C1143" s="17" t="s">
        <v>91</v>
      </c>
      <c r="D1143" s="17" t="s">
        <v>249</v>
      </c>
      <c r="E1143" s="17" t="s">
        <v>17</v>
      </c>
      <c r="F1143" s="17"/>
      <c r="G1143" s="106">
        <f>G1144</f>
        <v>1989400</v>
      </c>
      <c r="H1143" s="153"/>
      <c r="I1143" s="154"/>
      <c r="J1143" s="155"/>
      <c r="K1143" s="154"/>
      <c r="L1143" s="154"/>
      <c r="M1143" s="154"/>
      <c r="N1143" s="154"/>
      <c r="O1143" s="106">
        <f>O1144</f>
        <v>1993600</v>
      </c>
    </row>
    <row r="1144" spans="1:15" s="20" customFormat="1" ht="93.75" customHeight="1">
      <c r="A1144" s="179" t="s">
        <v>772</v>
      </c>
      <c r="B1144" s="55">
        <v>795</v>
      </c>
      <c r="C1144" s="17" t="s">
        <v>91</v>
      </c>
      <c r="D1144" s="17" t="s">
        <v>249</v>
      </c>
      <c r="E1144" s="17" t="s">
        <v>771</v>
      </c>
      <c r="F1144" s="17"/>
      <c r="G1144" s="106">
        <f>G1145</f>
        <v>1989400</v>
      </c>
      <c r="H1144" s="153"/>
      <c r="I1144" s="154"/>
      <c r="J1144" s="155"/>
      <c r="K1144" s="154"/>
      <c r="L1144" s="154"/>
      <c r="M1144" s="154"/>
      <c r="N1144" s="154"/>
      <c r="O1144" s="106">
        <f>O1145</f>
        <v>1993600</v>
      </c>
    </row>
    <row r="1145" spans="1:15" s="20" customFormat="1" ht="18.75" customHeight="1">
      <c r="A1145" s="18" t="s">
        <v>363</v>
      </c>
      <c r="B1145" s="55">
        <v>795</v>
      </c>
      <c r="C1145" s="17" t="s">
        <v>91</v>
      </c>
      <c r="D1145" s="17" t="s">
        <v>249</v>
      </c>
      <c r="E1145" s="17" t="s">
        <v>771</v>
      </c>
      <c r="F1145" s="17" t="s">
        <v>364</v>
      </c>
      <c r="G1145" s="106">
        <f>G1146</f>
        <v>1989400</v>
      </c>
      <c r="H1145" s="153"/>
      <c r="I1145" s="154"/>
      <c r="J1145" s="155"/>
      <c r="K1145" s="154"/>
      <c r="L1145" s="154"/>
      <c r="M1145" s="154"/>
      <c r="N1145" s="154"/>
      <c r="O1145" s="106">
        <f>O1146</f>
        <v>1993600</v>
      </c>
    </row>
    <row r="1146" spans="1:15" s="20" customFormat="1" ht="15.75" customHeight="1">
      <c r="A1146" s="18" t="s">
        <v>381</v>
      </c>
      <c r="B1146" s="55">
        <v>795</v>
      </c>
      <c r="C1146" s="17" t="s">
        <v>91</v>
      </c>
      <c r="D1146" s="17" t="s">
        <v>249</v>
      </c>
      <c r="E1146" s="17" t="s">
        <v>771</v>
      </c>
      <c r="F1146" s="17" t="s">
        <v>382</v>
      </c>
      <c r="G1146" s="106">
        <v>1989400</v>
      </c>
      <c r="H1146" s="153"/>
      <c r="I1146" s="154"/>
      <c r="J1146" s="155"/>
      <c r="K1146" s="154"/>
      <c r="L1146" s="154"/>
      <c r="M1146" s="154"/>
      <c r="N1146" s="154"/>
      <c r="O1146" s="106">
        <v>1993600</v>
      </c>
    </row>
    <row r="1147" spans="1:15" s="52" customFormat="1" ht="28.5" customHeight="1">
      <c r="A1147" s="18" t="s">
        <v>141</v>
      </c>
      <c r="B1147" s="55">
        <v>795</v>
      </c>
      <c r="C1147" s="88" t="s">
        <v>91</v>
      </c>
      <c r="D1147" s="88" t="s">
        <v>142</v>
      </c>
      <c r="E1147" s="17"/>
      <c r="F1147" s="17"/>
      <c r="G1147" s="106">
        <f>G1155+G1158+G1168+G1148</f>
        <v>10480884</v>
      </c>
      <c r="H1147" s="148"/>
      <c r="I1147" s="149"/>
      <c r="J1147" s="149"/>
      <c r="K1147" s="149"/>
      <c r="L1147" s="149"/>
      <c r="M1147" s="149"/>
      <c r="N1147" s="149"/>
      <c r="O1147" s="106">
        <f>O1155+O1158+O1168+O1148</f>
        <v>10480884</v>
      </c>
    </row>
    <row r="1148" spans="1:15" s="52" customFormat="1" ht="63.75" hidden="1" customHeight="1">
      <c r="A1148" s="18" t="s">
        <v>164</v>
      </c>
      <c r="B1148" s="55">
        <v>795</v>
      </c>
      <c r="C1148" s="88" t="s">
        <v>91</v>
      </c>
      <c r="D1148" s="88" t="s">
        <v>142</v>
      </c>
      <c r="E1148" s="17" t="s">
        <v>781</v>
      </c>
      <c r="F1148" s="17"/>
      <c r="G1148" s="106">
        <f>G1149+G1152</f>
        <v>0</v>
      </c>
      <c r="H1148" s="148"/>
      <c r="I1148" s="149"/>
      <c r="J1148" s="149"/>
      <c r="K1148" s="149"/>
      <c r="L1148" s="149"/>
      <c r="M1148" s="149"/>
      <c r="N1148" s="149"/>
      <c r="O1148" s="106">
        <f>O1149+O1152</f>
        <v>0</v>
      </c>
    </row>
    <row r="1149" spans="1:15" s="52" customFormat="1" ht="48.75" hidden="1" customHeight="1">
      <c r="A1149" s="18" t="s">
        <v>785</v>
      </c>
      <c r="B1149" s="55">
        <v>795</v>
      </c>
      <c r="C1149" s="88" t="s">
        <v>91</v>
      </c>
      <c r="D1149" s="88" t="s">
        <v>142</v>
      </c>
      <c r="E1149" s="17" t="s">
        <v>779</v>
      </c>
      <c r="F1149" s="17"/>
      <c r="G1149" s="106">
        <f>G1150</f>
        <v>0</v>
      </c>
      <c r="H1149" s="148"/>
      <c r="I1149" s="149"/>
      <c r="J1149" s="149"/>
      <c r="K1149" s="149"/>
      <c r="L1149" s="149"/>
      <c r="M1149" s="149"/>
      <c r="N1149" s="149"/>
      <c r="O1149" s="106">
        <f>O1150</f>
        <v>0</v>
      </c>
    </row>
    <row r="1150" spans="1:15" s="52" customFormat="1" ht="28.5" hidden="1" customHeight="1">
      <c r="A1150" s="18" t="s">
        <v>674</v>
      </c>
      <c r="B1150" s="55">
        <v>795</v>
      </c>
      <c r="C1150" s="88" t="s">
        <v>91</v>
      </c>
      <c r="D1150" s="88" t="s">
        <v>142</v>
      </c>
      <c r="E1150" s="17" t="s">
        <v>779</v>
      </c>
      <c r="F1150" s="17" t="s">
        <v>51</v>
      </c>
      <c r="G1150" s="106">
        <f>G1151</f>
        <v>0</v>
      </c>
      <c r="H1150" s="148"/>
      <c r="I1150" s="149"/>
      <c r="J1150" s="149"/>
      <c r="K1150" s="149"/>
      <c r="L1150" s="149"/>
      <c r="M1150" s="149"/>
      <c r="N1150" s="149"/>
      <c r="O1150" s="106">
        <f>O1151</f>
        <v>0</v>
      </c>
    </row>
    <row r="1151" spans="1:15" s="52" customFormat="1" ht="28.5" hidden="1" customHeight="1">
      <c r="A1151" s="18" t="s">
        <v>52</v>
      </c>
      <c r="B1151" s="55">
        <v>795</v>
      </c>
      <c r="C1151" s="88" t="s">
        <v>91</v>
      </c>
      <c r="D1151" s="88" t="s">
        <v>142</v>
      </c>
      <c r="E1151" s="17" t="s">
        <v>779</v>
      </c>
      <c r="F1151" s="17" t="s">
        <v>53</v>
      </c>
      <c r="G1151" s="106"/>
      <c r="H1151" s="148"/>
      <c r="I1151" s="149"/>
      <c r="J1151" s="149"/>
      <c r="K1151" s="149"/>
      <c r="L1151" s="149"/>
      <c r="M1151" s="149"/>
      <c r="N1151" s="149"/>
      <c r="O1151" s="106"/>
    </row>
    <row r="1152" spans="1:15" s="52" customFormat="1" ht="48.75" hidden="1" customHeight="1">
      <c r="A1152" s="18" t="s">
        <v>784</v>
      </c>
      <c r="B1152" s="55">
        <v>795</v>
      </c>
      <c r="C1152" s="88" t="s">
        <v>91</v>
      </c>
      <c r="D1152" s="88" t="s">
        <v>142</v>
      </c>
      <c r="E1152" s="17" t="s">
        <v>780</v>
      </c>
      <c r="F1152" s="17"/>
      <c r="G1152" s="106">
        <f>G1153</f>
        <v>0</v>
      </c>
      <c r="H1152" s="148"/>
      <c r="I1152" s="149"/>
      <c r="J1152" s="149"/>
      <c r="K1152" s="149"/>
      <c r="L1152" s="149"/>
      <c r="M1152" s="149"/>
      <c r="N1152" s="149"/>
      <c r="O1152" s="106">
        <f>O1153</f>
        <v>0</v>
      </c>
    </row>
    <row r="1153" spans="1:15" s="52" customFormat="1" ht="28.5" hidden="1" customHeight="1">
      <c r="A1153" s="18" t="s">
        <v>674</v>
      </c>
      <c r="B1153" s="55">
        <v>795</v>
      </c>
      <c r="C1153" s="88" t="s">
        <v>91</v>
      </c>
      <c r="D1153" s="88" t="s">
        <v>142</v>
      </c>
      <c r="E1153" s="17" t="s">
        <v>780</v>
      </c>
      <c r="F1153" s="17" t="s">
        <v>51</v>
      </c>
      <c r="G1153" s="106">
        <f>G1154</f>
        <v>0</v>
      </c>
      <c r="H1153" s="148"/>
      <c r="I1153" s="149"/>
      <c r="J1153" s="149"/>
      <c r="K1153" s="149"/>
      <c r="L1153" s="149"/>
      <c r="M1153" s="149"/>
      <c r="N1153" s="149"/>
      <c r="O1153" s="106">
        <f>O1154</f>
        <v>0</v>
      </c>
    </row>
    <row r="1154" spans="1:15" s="52" customFormat="1" ht="28.5" hidden="1" customHeight="1">
      <c r="A1154" s="18" t="s">
        <v>52</v>
      </c>
      <c r="B1154" s="55">
        <v>795</v>
      </c>
      <c r="C1154" s="88" t="s">
        <v>91</v>
      </c>
      <c r="D1154" s="88" t="s">
        <v>142</v>
      </c>
      <c r="E1154" s="17" t="s">
        <v>780</v>
      </c>
      <c r="F1154" s="17" t="s">
        <v>53</v>
      </c>
      <c r="G1154" s="106"/>
      <c r="H1154" s="148"/>
      <c r="I1154" s="149"/>
      <c r="J1154" s="149"/>
      <c r="K1154" s="149"/>
      <c r="L1154" s="149"/>
      <c r="M1154" s="149"/>
      <c r="N1154" s="149"/>
      <c r="O1154" s="106"/>
    </row>
    <row r="1155" spans="1:15" s="25" customFormat="1" ht="35.25" hidden="1" customHeight="1">
      <c r="A1155" s="18" t="s">
        <v>586</v>
      </c>
      <c r="B1155" s="55">
        <v>795</v>
      </c>
      <c r="C1155" s="88" t="s">
        <v>91</v>
      </c>
      <c r="D1155" s="88" t="s">
        <v>142</v>
      </c>
      <c r="E1155" s="17" t="s">
        <v>165</v>
      </c>
      <c r="F1155" s="44"/>
      <c r="G1155" s="33">
        <f>G1156</f>
        <v>0</v>
      </c>
      <c r="H1155" s="150"/>
      <c r="I1155" s="78"/>
      <c r="J1155" s="78"/>
      <c r="K1155" s="78"/>
      <c r="L1155" s="78"/>
      <c r="M1155" s="78"/>
      <c r="N1155" s="78"/>
      <c r="O1155" s="33">
        <f>O1156</f>
        <v>0</v>
      </c>
    </row>
    <row r="1156" spans="1:15" s="25" customFormat="1" ht="35.25" hidden="1" customHeight="1">
      <c r="A1156" s="18" t="s">
        <v>674</v>
      </c>
      <c r="B1156" s="55">
        <v>795</v>
      </c>
      <c r="C1156" s="88" t="s">
        <v>91</v>
      </c>
      <c r="D1156" s="88" t="s">
        <v>142</v>
      </c>
      <c r="E1156" s="17" t="s">
        <v>165</v>
      </c>
      <c r="F1156" s="44" t="s">
        <v>51</v>
      </c>
      <c r="G1156" s="33">
        <f>G1157</f>
        <v>0</v>
      </c>
      <c r="H1156" s="150"/>
      <c r="I1156" s="78"/>
      <c r="J1156" s="78"/>
      <c r="K1156" s="78"/>
      <c r="L1156" s="78"/>
      <c r="M1156" s="78"/>
      <c r="N1156" s="78"/>
      <c r="O1156" s="33">
        <f>O1157</f>
        <v>0</v>
      </c>
    </row>
    <row r="1157" spans="1:15" s="25" customFormat="1" ht="35.25" hidden="1" customHeight="1">
      <c r="A1157" s="18" t="s">
        <v>52</v>
      </c>
      <c r="B1157" s="55">
        <v>795</v>
      </c>
      <c r="C1157" s="88" t="s">
        <v>91</v>
      </c>
      <c r="D1157" s="88" t="s">
        <v>142</v>
      </c>
      <c r="E1157" s="17" t="s">
        <v>165</v>
      </c>
      <c r="F1157" s="44" t="s">
        <v>53</v>
      </c>
      <c r="G1157" s="33"/>
      <c r="H1157" s="150"/>
      <c r="I1157" s="78"/>
      <c r="J1157" s="78"/>
      <c r="K1157" s="78"/>
      <c r="L1157" s="78"/>
      <c r="M1157" s="78"/>
      <c r="N1157" s="78"/>
      <c r="O1157" s="33"/>
    </row>
    <row r="1158" spans="1:15" s="25" customFormat="1" ht="57" customHeight="1">
      <c r="A1158" s="18" t="s">
        <v>829</v>
      </c>
      <c r="B1158" s="55">
        <v>795</v>
      </c>
      <c r="C1158" s="88" t="s">
        <v>91</v>
      </c>
      <c r="D1158" s="88" t="s">
        <v>142</v>
      </c>
      <c r="E1158" s="44" t="s">
        <v>632</v>
      </c>
      <c r="F1158" s="88"/>
      <c r="G1158" s="33">
        <f>G1159</f>
        <v>10480884</v>
      </c>
      <c r="H1158" s="150"/>
      <c r="I1158" s="78"/>
      <c r="J1158" s="78"/>
      <c r="K1158" s="78"/>
      <c r="L1158" s="78"/>
      <c r="M1158" s="78"/>
      <c r="N1158" s="78"/>
      <c r="O1158" s="33">
        <f>O1159</f>
        <v>10480884</v>
      </c>
    </row>
    <row r="1159" spans="1:15" s="25" customFormat="1" ht="25.5">
      <c r="A1159" s="18" t="s">
        <v>123</v>
      </c>
      <c r="B1159" s="55">
        <v>795</v>
      </c>
      <c r="C1159" s="88" t="s">
        <v>91</v>
      </c>
      <c r="D1159" s="88" t="s">
        <v>142</v>
      </c>
      <c r="E1159" s="44" t="s">
        <v>601</v>
      </c>
      <c r="F1159" s="88"/>
      <c r="G1159" s="33">
        <f>G1160+G1162+G1165+G1166</f>
        <v>10480884</v>
      </c>
      <c r="H1159" s="150"/>
      <c r="I1159" s="78"/>
      <c r="J1159" s="78"/>
      <c r="K1159" s="78"/>
      <c r="L1159" s="78"/>
      <c r="M1159" s="78"/>
      <c r="N1159" s="78"/>
      <c r="O1159" s="33">
        <f>O1160+O1162+O1165+O1166</f>
        <v>10480884</v>
      </c>
    </row>
    <row r="1160" spans="1:15" s="25" customFormat="1" ht="51">
      <c r="A1160" s="64" t="s">
        <v>93</v>
      </c>
      <c r="B1160" s="55">
        <v>795</v>
      </c>
      <c r="C1160" s="88" t="s">
        <v>91</v>
      </c>
      <c r="D1160" s="88" t="s">
        <v>142</v>
      </c>
      <c r="E1160" s="44" t="s">
        <v>601</v>
      </c>
      <c r="F1160" s="44" t="s">
        <v>96</v>
      </c>
      <c r="G1160" s="33">
        <f>G1161</f>
        <v>9652864</v>
      </c>
      <c r="H1160" s="150"/>
      <c r="I1160" s="78"/>
      <c r="J1160" s="78"/>
      <c r="K1160" s="78"/>
      <c r="L1160" s="78"/>
      <c r="M1160" s="78"/>
      <c r="N1160" s="78"/>
      <c r="O1160" s="33">
        <f>O1161</f>
        <v>9652864</v>
      </c>
    </row>
    <row r="1161" spans="1:15" s="25" customFormat="1" ht="25.5">
      <c r="A1161" s="64" t="s">
        <v>94</v>
      </c>
      <c r="B1161" s="55">
        <v>795</v>
      </c>
      <c r="C1161" s="88" t="s">
        <v>91</v>
      </c>
      <c r="D1161" s="88" t="s">
        <v>142</v>
      </c>
      <c r="E1161" s="44" t="s">
        <v>601</v>
      </c>
      <c r="F1161" s="44" t="s">
        <v>97</v>
      </c>
      <c r="G1161" s="33">
        <v>9652864</v>
      </c>
      <c r="H1161" s="150"/>
      <c r="I1161" s="78"/>
      <c r="J1161" s="78"/>
      <c r="K1161" s="78"/>
      <c r="L1161" s="78"/>
      <c r="M1161" s="78"/>
      <c r="N1161" s="78"/>
      <c r="O1161" s="33">
        <f>G1161</f>
        <v>9652864</v>
      </c>
    </row>
    <row r="1162" spans="1:15" s="25" customFormat="1" ht="25.5" hidden="1">
      <c r="A1162" s="18" t="s">
        <v>50</v>
      </c>
      <c r="B1162" s="55">
        <v>795</v>
      </c>
      <c r="C1162" s="88" t="s">
        <v>91</v>
      </c>
      <c r="D1162" s="88" t="s">
        <v>142</v>
      </c>
      <c r="E1162" s="44" t="s">
        <v>601</v>
      </c>
      <c r="F1162" s="44" t="s">
        <v>51</v>
      </c>
      <c r="G1162" s="33">
        <f>G1163</f>
        <v>0</v>
      </c>
      <c r="H1162" s="150"/>
      <c r="I1162" s="78"/>
      <c r="J1162" s="78"/>
      <c r="K1162" s="78"/>
      <c r="L1162" s="78"/>
      <c r="M1162" s="78"/>
      <c r="N1162" s="78"/>
      <c r="O1162" s="33">
        <f>O1163</f>
        <v>0</v>
      </c>
    </row>
    <row r="1163" spans="1:15" s="25" customFormat="1" ht="25.5" hidden="1">
      <c r="A1163" s="18" t="s">
        <v>52</v>
      </c>
      <c r="B1163" s="55">
        <v>795</v>
      </c>
      <c r="C1163" s="88" t="s">
        <v>91</v>
      </c>
      <c r="D1163" s="88" t="s">
        <v>142</v>
      </c>
      <c r="E1163" s="44" t="s">
        <v>601</v>
      </c>
      <c r="F1163" s="44" t="s">
        <v>53</v>
      </c>
      <c r="G1163" s="33"/>
      <c r="H1163" s="150"/>
      <c r="I1163" s="78"/>
      <c r="J1163" s="78"/>
      <c r="K1163" s="78"/>
      <c r="L1163" s="78"/>
      <c r="M1163" s="78"/>
      <c r="N1163" s="78"/>
      <c r="O1163" s="33"/>
    </row>
    <row r="1164" spans="1:15" ht="25.5">
      <c r="A1164" s="18" t="s">
        <v>50</v>
      </c>
      <c r="B1164" s="55">
        <v>795</v>
      </c>
      <c r="C1164" s="88" t="s">
        <v>91</v>
      </c>
      <c r="D1164" s="88" t="s">
        <v>142</v>
      </c>
      <c r="E1164" s="44" t="s">
        <v>601</v>
      </c>
      <c r="F1164" s="17" t="s">
        <v>51</v>
      </c>
      <c r="G1164" s="106">
        <f>G1165</f>
        <v>813020</v>
      </c>
      <c r="H1164" s="144"/>
      <c r="I1164" s="145"/>
      <c r="J1164" s="145"/>
      <c r="K1164" s="145"/>
      <c r="L1164" s="145"/>
      <c r="M1164" s="145"/>
      <c r="N1164" s="145"/>
      <c r="O1164" s="106">
        <f>O1165</f>
        <v>813020</v>
      </c>
    </row>
    <row r="1165" spans="1:15" ht="25.5">
      <c r="A1165" s="18" t="s">
        <v>52</v>
      </c>
      <c r="B1165" s="55">
        <v>795</v>
      </c>
      <c r="C1165" s="88" t="s">
        <v>91</v>
      </c>
      <c r="D1165" s="88" t="s">
        <v>142</v>
      </c>
      <c r="E1165" s="44" t="s">
        <v>601</v>
      </c>
      <c r="F1165" s="17" t="s">
        <v>53</v>
      </c>
      <c r="G1165" s="106">
        <v>813020</v>
      </c>
      <c r="H1165" s="144"/>
      <c r="I1165" s="145"/>
      <c r="J1165" s="145"/>
      <c r="K1165" s="145"/>
      <c r="L1165" s="145"/>
      <c r="M1165" s="145"/>
      <c r="N1165" s="145"/>
      <c r="O1165" s="106">
        <f>G1165</f>
        <v>813020</v>
      </c>
    </row>
    <row r="1166" spans="1:15" s="52" customFormat="1">
      <c r="A1166" s="18" t="s">
        <v>101</v>
      </c>
      <c r="B1166" s="16">
        <v>795</v>
      </c>
      <c r="C1166" s="88" t="s">
        <v>91</v>
      </c>
      <c r="D1166" s="88" t="s">
        <v>142</v>
      </c>
      <c r="E1166" s="44" t="s">
        <v>601</v>
      </c>
      <c r="F1166" s="17" t="s">
        <v>102</v>
      </c>
      <c r="G1166" s="106">
        <f>G1167</f>
        <v>15000</v>
      </c>
      <c r="H1166" s="148"/>
      <c r="I1166" s="149"/>
      <c r="J1166" s="149"/>
      <c r="K1166" s="149"/>
      <c r="L1166" s="149"/>
      <c r="M1166" s="149"/>
      <c r="N1166" s="149"/>
      <c r="O1166" s="106">
        <f>O1167</f>
        <v>15000</v>
      </c>
    </row>
    <row r="1167" spans="1:15" s="52" customFormat="1">
      <c r="A1167" s="18" t="s">
        <v>343</v>
      </c>
      <c r="B1167" s="16">
        <v>795</v>
      </c>
      <c r="C1167" s="88" t="s">
        <v>91</v>
      </c>
      <c r="D1167" s="88" t="s">
        <v>142</v>
      </c>
      <c r="E1167" s="44" t="s">
        <v>601</v>
      </c>
      <c r="F1167" s="17" t="s">
        <v>105</v>
      </c>
      <c r="G1167" s="106">
        <v>15000</v>
      </c>
      <c r="H1167" s="148"/>
      <c r="I1167" s="149"/>
      <c r="J1167" s="149"/>
      <c r="K1167" s="149"/>
      <c r="L1167" s="149"/>
      <c r="M1167" s="149"/>
      <c r="N1167" s="149"/>
      <c r="O1167" s="106">
        <f>G1167</f>
        <v>15000</v>
      </c>
    </row>
    <row r="1168" spans="1:15" s="25" customFormat="1" ht="30" hidden="1" customHeight="1">
      <c r="A1168" s="64" t="s">
        <v>384</v>
      </c>
      <c r="B1168" s="55">
        <v>795</v>
      </c>
      <c r="C1168" s="88" t="s">
        <v>91</v>
      </c>
      <c r="D1168" s="88" t="s">
        <v>142</v>
      </c>
      <c r="E1168" s="44" t="s">
        <v>502</v>
      </c>
      <c r="F1168" s="88"/>
      <c r="G1168" s="33">
        <f>G1169</f>
        <v>0</v>
      </c>
      <c r="H1168" s="150"/>
      <c r="I1168" s="78"/>
      <c r="J1168" s="78"/>
      <c r="K1168" s="78"/>
      <c r="L1168" s="78"/>
      <c r="M1168" s="78"/>
      <c r="N1168" s="78"/>
      <c r="O1168" s="33">
        <f>O1169</f>
        <v>0</v>
      </c>
    </row>
    <row r="1169" spans="1:15" s="25" customFormat="1" hidden="1">
      <c r="A1169" s="18" t="s">
        <v>602</v>
      </c>
      <c r="B1169" s="55">
        <v>795</v>
      </c>
      <c r="C1169" s="88" t="s">
        <v>91</v>
      </c>
      <c r="D1169" s="88" t="s">
        <v>142</v>
      </c>
      <c r="E1169" s="44" t="s">
        <v>603</v>
      </c>
      <c r="F1169" s="88"/>
      <c r="G1169" s="33">
        <f>G1170</f>
        <v>0</v>
      </c>
      <c r="H1169" s="150"/>
      <c r="I1169" s="78"/>
      <c r="J1169" s="78"/>
      <c r="K1169" s="78"/>
      <c r="L1169" s="78"/>
      <c r="M1169" s="78"/>
      <c r="N1169" s="78"/>
      <c r="O1169" s="33">
        <f>O1170</f>
        <v>0</v>
      </c>
    </row>
    <row r="1170" spans="1:15" s="25" customFormat="1" ht="25.5" hidden="1">
      <c r="A1170" s="18" t="s">
        <v>50</v>
      </c>
      <c r="B1170" s="55">
        <v>795</v>
      </c>
      <c r="C1170" s="88" t="s">
        <v>91</v>
      </c>
      <c r="D1170" s="88" t="s">
        <v>142</v>
      </c>
      <c r="E1170" s="44" t="s">
        <v>603</v>
      </c>
      <c r="F1170" s="44" t="s">
        <v>51</v>
      </c>
      <c r="G1170" s="33">
        <f>G1171</f>
        <v>0</v>
      </c>
      <c r="H1170" s="150"/>
      <c r="I1170" s="78"/>
      <c r="J1170" s="78"/>
      <c r="K1170" s="78"/>
      <c r="L1170" s="78"/>
      <c r="M1170" s="78"/>
      <c r="N1170" s="78"/>
      <c r="O1170" s="33">
        <f>O1171</f>
        <v>0</v>
      </c>
    </row>
    <row r="1171" spans="1:15" s="25" customFormat="1" ht="25.5" hidden="1">
      <c r="A1171" s="18" t="s">
        <v>52</v>
      </c>
      <c r="B1171" s="55">
        <v>795</v>
      </c>
      <c r="C1171" s="88" t="s">
        <v>91</v>
      </c>
      <c r="D1171" s="88" t="s">
        <v>142</v>
      </c>
      <c r="E1171" s="44" t="s">
        <v>603</v>
      </c>
      <c r="F1171" s="44" t="s">
        <v>53</v>
      </c>
      <c r="G1171" s="33"/>
      <c r="H1171" s="150"/>
      <c r="I1171" s="78"/>
      <c r="J1171" s="78"/>
      <c r="K1171" s="78"/>
      <c r="L1171" s="78"/>
      <c r="M1171" s="78"/>
      <c r="N1171" s="78"/>
      <c r="O1171" s="33"/>
    </row>
    <row r="1172" spans="1:15">
      <c r="A1172" s="62" t="s">
        <v>716</v>
      </c>
      <c r="B1172" s="22">
        <v>795</v>
      </c>
      <c r="C1172" s="9" t="s">
        <v>385</v>
      </c>
      <c r="D1172" s="9"/>
      <c r="E1172" s="9"/>
      <c r="F1172" s="9"/>
      <c r="G1172" s="41">
        <f>G1184+G1173+G1207</f>
        <v>5037147</v>
      </c>
      <c r="H1172" s="144"/>
      <c r="I1172" s="145"/>
      <c r="J1172" s="145"/>
      <c r="K1172" s="145"/>
      <c r="L1172" s="145"/>
      <c r="M1172" s="145"/>
      <c r="N1172" s="145"/>
      <c r="O1172" s="41">
        <f>O1184+O1173+O1207</f>
        <v>5037147</v>
      </c>
    </row>
    <row r="1173" spans="1:15">
      <c r="A1173" s="63" t="s">
        <v>386</v>
      </c>
      <c r="B1173" s="55">
        <v>795</v>
      </c>
      <c r="C1173" s="12" t="s">
        <v>385</v>
      </c>
      <c r="D1173" s="12" t="s">
        <v>26</v>
      </c>
      <c r="E1173" s="9"/>
      <c r="F1173" s="9"/>
      <c r="G1173" s="31">
        <f>G1174</f>
        <v>4050000</v>
      </c>
      <c r="H1173" s="144"/>
      <c r="I1173" s="145"/>
      <c r="J1173" s="145"/>
      <c r="K1173" s="145"/>
      <c r="L1173" s="145"/>
      <c r="M1173" s="145"/>
      <c r="N1173" s="145"/>
      <c r="O1173" s="31">
        <f>O1174</f>
        <v>4050000</v>
      </c>
    </row>
    <row r="1174" spans="1:15" s="5" customFormat="1" ht="52.5" customHeight="1">
      <c r="A1174" s="18" t="s">
        <v>829</v>
      </c>
      <c r="B1174" s="55">
        <v>795</v>
      </c>
      <c r="C1174" s="17" t="s">
        <v>385</v>
      </c>
      <c r="D1174" s="17" t="s">
        <v>26</v>
      </c>
      <c r="E1174" s="17" t="s">
        <v>632</v>
      </c>
      <c r="F1174" s="17"/>
      <c r="G1174" s="106">
        <f>G1175+G1178+G1181</f>
        <v>4050000</v>
      </c>
      <c r="H1174" s="138"/>
      <c r="I1174" s="139"/>
      <c r="J1174" s="139"/>
      <c r="K1174" s="139"/>
      <c r="L1174" s="139"/>
      <c r="M1174" s="139"/>
      <c r="N1174" s="139"/>
      <c r="O1174" s="106">
        <f>O1175+O1178+O1181</f>
        <v>4050000</v>
      </c>
    </row>
    <row r="1175" spans="1:15" s="20" customFormat="1" ht="63" customHeight="1">
      <c r="A1175" s="18" t="s">
        <v>134</v>
      </c>
      <c r="B1175" s="55">
        <v>795</v>
      </c>
      <c r="C1175" s="17" t="s">
        <v>385</v>
      </c>
      <c r="D1175" s="17" t="s">
        <v>26</v>
      </c>
      <c r="E1175" s="17" t="s">
        <v>133</v>
      </c>
      <c r="F1175" s="17"/>
      <c r="G1175" s="106">
        <f>G1176</f>
        <v>3000000</v>
      </c>
      <c r="H1175" s="153"/>
      <c r="I1175" s="154"/>
      <c r="J1175" s="154"/>
      <c r="K1175" s="154"/>
      <c r="L1175" s="154"/>
      <c r="M1175" s="154"/>
      <c r="N1175" s="154"/>
      <c r="O1175" s="106">
        <f>O1176</f>
        <v>3000000</v>
      </c>
    </row>
    <row r="1176" spans="1:15" ht="30.75" customHeight="1">
      <c r="A1176" s="18" t="s">
        <v>50</v>
      </c>
      <c r="B1176" s="55">
        <v>795</v>
      </c>
      <c r="C1176" s="17" t="s">
        <v>385</v>
      </c>
      <c r="D1176" s="17" t="s">
        <v>26</v>
      </c>
      <c r="E1176" s="17" t="s">
        <v>133</v>
      </c>
      <c r="F1176" s="17" t="s">
        <v>51</v>
      </c>
      <c r="G1176" s="106">
        <f>G1177</f>
        <v>3000000</v>
      </c>
      <c r="H1176" s="144"/>
      <c r="I1176" s="145"/>
      <c r="J1176" s="145"/>
      <c r="K1176" s="145"/>
      <c r="L1176" s="145"/>
      <c r="M1176" s="145"/>
      <c r="N1176" s="145"/>
      <c r="O1176" s="106">
        <f>O1177</f>
        <v>3000000</v>
      </c>
    </row>
    <row r="1177" spans="1:15" s="20" customFormat="1" ht="34.5" customHeight="1">
      <c r="A1177" s="18" t="s">
        <v>52</v>
      </c>
      <c r="B1177" s="55">
        <v>795</v>
      </c>
      <c r="C1177" s="17" t="s">
        <v>385</v>
      </c>
      <c r="D1177" s="17" t="s">
        <v>26</v>
      </c>
      <c r="E1177" s="17" t="s">
        <v>133</v>
      </c>
      <c r="F1177" s="17" t="s">
        <v>53</v>
      </c>
      <c r="G1177" s="106">
        <v>3000000</v>
      </c>
      <c r="H1177" s="153"/>
      <c r="I1177" s="154"/>
      <c r="J1177" s="154"/>
      <c r="K1177" s="154"/>
      <c r="L1177" s="154"/>
      <c r="M1177" s="154"/>
      <c r="N1177" s="154"/>
      <c r="O1177" s="106">
        <v>3000000</v>
      </c>
    </row>
    <row r="1178" spans="1:15" s="20" customFormat="1" ht="20.25" customHeight="1">
      <c r="A1178" s="18" t="s">
        <v>136</v>
      </c>
      <c r="B1178" s="55">
        <v>795</v>
      </c>
      <c r="C1178" s="17" t="s">
        <v>385</v>
      </c>
      <c r="D1178" s="17" t="s">
        <v>26</v>
      </c>
      <c r="E1178" s="17" t="s">
        <v>135</v>
      </c>
      <c r="F1178" s="17"/>
      <c r="G1178" s="106">
        <f>G1179</f>
        <v>800000</v>
      </c>
      <c r="H1178" s="153"/>
      <c r="I1178" s="154"/>
      <c r="J1178" s="154"/>
      <c r="K1178" s="154"/>
      <c r="L1178" s="154"/>
      <c r="M1178" s="154"/>
      <c r="N1178" s="154"/>
      <c r="O1178" s="106">
        <f>O1179</f>
        <v>800000</v>
      </c>
    </row>
    <row r="1179" spans="1:15" ht="30.75" customHeight="1">
      <c r="A1179" s="18" t="s">
        <v>50</v>
      </c>
      <c r="B1179" s="55">
        <v>795</v>
      </c>
      <c r="C1179" s="17" t="s">
        <v>385</v>
      </c>
      <c r="D1179" s="17" t="s">
        <v>26</v>
      </c>
      <c r="E1179" s="17" t="s">
        <v>135</v>
      </c>
      <c r="F1179" s="17" t="s">
        <v>51</v>
      </c>
      <c r="G1179" s="106">
        <f>G1180</f>
        <v>800000</v>
      </c>
      <c r="H1179" s="144"/>
      <c r="I1179" s="145"/>
      <c r="J1179" s="145"/>
      <c r="K1179" s="145"/>
      <c r="L1179" s="145"/>
      <c r="M1179" s="145"/>
      <c r="N1179" s="145"/>
      <c r="O1179" s="106">
        <f>O1180</f>
        <v>800000</v>
      </c>
    </row>
    <row r="1180" spans="1:15" s="20" customFormat="1" ht="34.5" customHeight="1">
      <c r="A1180" s="18" t="s">
        <v>52</v>
      </c>
      <c r="B1180" s="55">
        <v>795</v>
      </c>
      <c r="C1180" s="17" t="s">
        <v>385</v>
      </c>
      <c r="D1180" s="17" t="s">
        <v>26</v>
      </c>
      <c r="E1180" s="17" t="s">
        <v>135</v>
      </c>
      <c r="F1180" s="17" t="s">
        <v>53</v>
      </c>
      <c r="G1180" s="106">
        <v>800000</v>
      </c>
      <c r="H1180" s="153"/>
      <c r="I1180" s="154"/>
      <c r="J1180" s="154"/>
      <c r="K1180" s="154"/>
      <c r="L1180" s="154"/>
      <c r="M1180" s="154"/>
      <c r="N1180" s="154"/>
      <c r="O1180" s="106">
        <v>800000</v>
      </c>
    </row>
    <row r="1181" spans="1:15" s="20" customFormat="1" ht="20.25" customHeight="1">
      <c r="A1181" s="18" t="s">
        <v>138</v>
      </c>
      <c r="B1181" s="55">
        <v>795</v>
      </c>
      <c r="C1181" s="17" t="s">
        <v>385</v>
      </c>
      <c r="D1181" s="17" t="s">
        <v>26</v>
      </c>
      <c r="E1181" s="17" t="s">
        <v>137</v>
      </c>
      <c r="F1181" s="17"/>
      <c r="G1181" s="106">
        <f>G1182</f>
        <v>250000</v>
      </c>
      <c r="H1181" s="153"/>
      <c r="I1181" s="154"/>
      <c r="J1181" s="154"/>
      <c r="K1181" s="154"/>
      <c r="L1181" s="154"/>
      <c r="M1181" s="154"/>
      <c r="N1181" s="154"/>
      <c r="O1181" s="106">
        <f>O1182</f>
        <v>250000</v>
      </c>
    </row>
    <row r="1182" spans="1:15" ht="30.75" customHeight="1">
      <c r="A1182" s="18" t="s">
        <v>50</v>
      </c>
      <c r="B1182" s="55">
        <v>795</v>
      </c>
      <c r="C1182" s="17" t="s">
        <v>385</v>
      </c>
      <c r="D1182" s="17" t="s">
        <v>26</v>
      </c>
      <c r="E1182" s="17" t="s">
        <v>137</v>
      </c>
      <c r="F1182" s="17" t="s">
        <v>51</v>
      </c>
      <c r="G1182" s="106">
        <f>G1183</f>
        <v>250000</v>
      </c>
      <c r="H1182" s="144"/>
      <c r="I1182" s="145"/>
      <c r="J1182" s="145"/>
      <c r="K1182" s="145"/>
      <c r="L1182" s="145"/>
      <c r="M1182" s="145"/>
      <c r="N1182" s="145"/>
      <c r="O1182" s="106">
        <f>O1183</f>
        <v>250000</v>
      </c>
    </row>
    <row r="1183" spans="1:15" s="20" customFormat="1" ht="34.5" customHeight="1">
      <c r="A1183" s="18" t="s">
        <v>52</v>
      </c>
      <c r="B1183" s="55">
        <v>795</v>
      </c>
      <c r="C1183" s="17" t="s">
        <v>385</v>
      </c>
      <c r="D1183" s="17" t="s">
        <v>26</v>
      </c>
      <c r="E1183" s="17" t="s">
        <v>137</v>
      </c>
      <c r="F1183" s="17" t="s">
        <v>53</v>
      </c>
      <c r="G1183" s="106">
        <v>250000</v>
      </c>
      <c r="H1183" s="153"/>
      <c r="I1183" s="154"/>
      <c r="J1183" s="154"/>
      <c r="K1183" s="154"/>
      <c r="L1183" s="154"/>
      <c r="M1183" s="154"/>
      <c r="N1183" s="154"/>
      <c r="O1183" s="106">
        <v>250000</v>
      </c>
    </row>
    <row r="1184" spans="1:15">
      <c r="A1184" s="15" t="s">
        <v>388</v>
      </c>
      <c r="B1184" s="55">
        <v>795</v>
      </c>
      <c r="C1184" s="17" t="s">
        <v>385</v>
      </c>
      <c r="D1184" s="17" t="s">
        <v>37</v>
      </c>
      <c r="E1184" s="17"/>
      <c r="F1184" s="17"/>
      <c r="G1184" s="106">
        <f>G1185+G1197+G1203</f>
        <v>453147</v>
      </c>
      <c r="H1184" s="144"/>
      <c r="I1184" s="145"/>
      <c r="J1184" s="145"/>
      <c r="K1184" s="145"/>
      <c r="L1184" s="145"/>
      <c r="M1184" s="145"/>
      <c r="N1184" s="145"/>
      <c r="O1184" s="106">
        <f>O1185+O1197+O1203</f>
        <v>453147</v>
      </c>
    </row>
    <row r="1185" spans="1:15" s="5" customFormat="1" ht="52.5" customHeight="1">
      <c r="A1185" s="18" t="s">
        <v>829</v>
      </c>
      <c r="B1185" s="55">
        <v>795</v>
      </c>
      <c r="C1185" s="17" t="s">
        <v>385</v>
      </c>
      <c r="D1185" s="17" t="s">
        <v>37</v>
      </c>
      <c r="E1185" s="17" t="s">
        <v>632</v>
      </c>
      <c r="F1185" s="17"/>
      <c r="G1185" s="106">
        <f>G1186+G1189+G1194</f>
        <v>453147</v>
      </c>
      <c r="H1185" s="138"/>
      <c r="I1185" s="139"/>
      <c r="J1185" s="139"/>
      <c r="K1185" s="139"/>
      <c r="L1185" s="139"/>
      <c r="M1185" s="139"/>
      <c r="N1185" s="139"/>
      <c r="O1185" s="106">
        <f>O1186+O1189+O1194</f>
        <v>453147</v>
      </c>
    </row>
    <row r="1186" spans="1:15">
      <c r="A1186" s="18" t="s">
        <v>635</v>
      </c>
      <c r="B1186" s="55">
        <v>795</v>
      </c>
      <c r="C1186" s="17" t="s">
        <v>385</v>
      </c>
      <c r="D1186" s="17" t="s">
        <v>37</v>
      </c>
      <c r="E1186" s="17" t="s">
        <v>633</v>
      </c>
      <c r="F1186" s="17"/>
      <c r="G1186" s="106">
        <f>G1187</f>
        <v>0</v>
      </c>
      <c r="H1186" s="144"/>
      <c r="I1186" s="145"/>
      <c r="J1186" s="145"/>
      <c r="K1186" s="145"/>
      <c r="L1186" s="145"/>
      <c r="M1186" s="145"/>
      <c r="N1186" s="145"/>
      <c r="O1186" s="106">
        <f>O1187</f>
        <v>0</v>
      </c>
    </row>
    <row r="1187" spans="1:15" ht="25.5">
      <c r="A1187" s="18" t="s">
        <v>50</v>
      </c>
      <c r="B1187" s="55">
        <v>795</v>
      </c>
      <c r="C1187" s="17" t="s">
        <v>385</v>
      </c>
      <c r="D1187" s="17" t="s">
        <v>37</v>
      </c>
      <c r="E1187" s="17" t="s">
        <v>633</v>
      </c>
      <c r="F1187" s="17" t="s">
        <v>51</v>
      </c>
      <c r="G1187" s="106">
        <f>G1188</f>
        <v>0</v>
      </c>
      <c r="H1187" s="144"/>
      <c r="I1187" s="145"/>
      <c r="J1187" s="145"/>
      <c r="K1187" s="145"/>
      <c r="L1187" s="145"/>
      <c r="M1187" s="145"/>
      <c r="N1187" s="145"/>
      <c r="O1187" s="106">
        <f>O1188</f>
        <v>0</v>
      </c>
    </row>
    <row r="1188" spans="1:15" ht="25.5">
      <c r="A1188" s="18" t="s">
        <v>52</v>
      </c>
      <c r="B1188" s="55">
        <v>795</v>
      </c>
      <c r="C1188" s="17" t="s">
        <v>385</v>
      </c>
      <c r="D1188" s="17" t="s">
        <v>37</v>
      </c>
      <c r="E1188" s="17" t="s">
        <v>633</v>
      </c>
      <c r="F1188" s="17" t="s">
        <v>53</v>
      </c>
      <c r="G1188" s="106"/>
      <c r="H1188" s="144"/>
      <c r="I1188" s="145"/>
      <c r="J1188" s="145"/>
      <c r="K1188" s="145"/>
      <c r="L1188" s="145"/>
      <c r="M1188" s="145"/>
      <c r="N1188" s="145"/>
      <c r="O1188" s="106"/>
    </row>
    <row r="1189" spans="1:15" s="5" customFormat="1" ht="67.5" customHeight="1">
      <c r="A1189" s="18" t="s">
        <v>669</v>
      </c>
      <c r="B1189" s="55">
        <v>795</v>
      </c>
      <c r="C1189" s="17" t="s">
        <v>385</v>
      </c>
      <c r="D1189" s="17" t="s">
        <v>37</v>
      </c>
      <c r="E1189" s="17" t="s">
        <v>670</v>
      </c>
      <c r="F1189" s="17"/>
      <c r="G1189" s="106">
        <f>G1191</f>
        <v>453147</v>
      </c>
      <c r="H1189" s="106">
        <f t="shared" ref="H1189:O1189" si="10">H1191</f>
        <v>0</v>
      </c>
      <c r="I1189" s="106">
        <f t="shared" si="10"/>
        <v>0</v>
      </c>
      <c r="J1189" s="106">
        <f t="shared" si="10"/>
        <v>0</v>
      </c>
      <c r="K1189" s="106">
        <f t="shared" si="10"/>
        <v>0</v>
      </c>
      <c r="L1189" s="106">
        <f t="shared" si="10"/>
        <v>0</v>
      </c>
      <c r="M1189" s="106">
        <f t="shared" si="10"/>
        <v>0</v>
      </c>
      <c r="N1189" s="106">
        <f t="shared" si="10"/>
        <v>0</v>
      </c>
      <c r="O1189" s="106">
        <f t="shared" si="10"/>
        <v>453147</v>
      </c>
    </row>
    <row r="1190" spans="1:15" ht="25.5">
      <c r="A1190" s="18" t="s">
        <v>50</v>
      </c>
      <c r="B1190" s="55">
        <v>795</v>
      </c>
      <c r="C1190" s="17" t="s">
        <v>385</v>
      </c>
      <c r="D1190" s="17" t="s">
        <v>37</v>
      </c>
      <c r="E1190" s="17" t="s">
        <v>670</v>
      </c>
      <c r="F1190" s="17" t="s">
        <v>51</v>
      </c>
      <c r="G1190" s="106">
        <f>G1191</f>
        <v>453147</v>
      </c>
      <c r="O1190" s="106">
        <f>O1191</f>
        <v>453147</v>
      </c>
    </row>
    <row r="1191" spans="1:15" ht="25.5">
      <c r="A1191" s="18" t="s">
        <v>52</v>
      </c>
      <c r="B1191" s="55">
        <v>795</v>
      </c>
      <c r="C1191" s="17" t="s">
        <v>385</v>
      </c>
      <c r="D1191" s="17" t="s">
        <v>37</v>
      </c>
      <c r="E1191" s="17" t="s">
        <v>670</v>
      </c>
      <c r="F1191" s="17" t="s">
        <v>53</v>
      </c>
      <c r="G1191" s="106">
        <v>453147</v>
      </c>
      <c r="O1191" s="106">
        <v>453147</v>
      </c>
    </row>
    <row r="1192" spans="1:15" s="5" customFormat="1" ht="19.5" customHeight="1">
      <c r="A1192" s="18" t="s">
        <v>363</v>
      </c>
      <c r="B1192" s="55">
        <v>795</v>
      </c>
      <c r="C1192" s="17" t="s">
        <v>385</v>
      </c>
      <c r="D1192" s="17" t="s">
        <v>37</v>
      </c>
      <c r="E1192" s="17" t="s">
        <v>670</v>
      </c>
      <c r="F1192" s="17" t="s">
        <v>364</v>
      </c>
      <c r="G1192" s="106">
        <f>G1193</f>
        <v>0</v>
      </c>
      <c r="H1192" s="138"/>
      <c r="I1192" s="139"/>
      <c r="J1192" s="139"/>
      <c r="K1192" s="139"/>
      <c r="L1192" s="139"/>
      <c r="M1192" s="139"/>
      <c r="N1192" s="139"/>
      <c r="O1192" s="106">
        <f>O1193</f>
        <v>0</v>
      </c>
    </row>
    <row r="1193" spans="1:15" ht="19.5" customHeight="1">
      <c r="A1193" s="18" t="s">
        <v>392</v>
      </c>
      <c r="B1193" s="55">
        <v>795</v>
      </c>
      <c r="C1193" s="17" t="s">
        <v>385</v>
      </c>
      <c r="D1193" s="17" t="s">
        <v>37</v>
      </c>
      <c r="E1193" s="17" t="s">
        <v>670</v>
      </c>
      <c r="F1193" s="17" t="s">
        <v>393</v>
      </c>
      <c r="G1193" s="106"/>
      <c r="H1193" s="144"/>
      <c r="I1193" s="145"/>
      <c r="J1193" s="145"/>
      <c r="K1193" s="145"/>
      <c r="L1193" s="145"/>
      <c r="M1193" s="145"/>
      <c r="N1193" s="145"/>
      <c r="O1193" s="106">
        <f>G1193</f>
        <v>0</v>
      </c>
    </row>
    <row r="1194" spans="1:15" ht="33.75" hidden="1" customHeight="1">
      <c r="A1194" s="18" t="s">
        <v>577</v>
      </c>
      <c r="B1194" s="55">
        <v>795</v>
      </c>
      <c r="C1194" s="17" t="s">
        <v>385</v>
      </c>
      <c r="D1194" s="17" t="s">
        <v>37</v>
      </c>
      <c r="E1194" s="17" t="s">
        <v>576</v>
      </c>
      <c r="F1194" s="17"/>
      <c r="G1194" s="106">
        <f>G1195</f>
        <v>0</v>
      </c>
      <c r="H1194" s="144"/>
      <c r="I1194" s="145"/>
      <c r="J1194" s="145"/>
      <c r="K1194" s="145"/>
      <c r="L1194" s="145"/>
      <c r="M1194" s="145"/>
      <c r="N1194" s="145"/>
      <c r="O1194" s="106">
        <f>O1195</f>
        <v>0</v>
      </c>
    </row>
    <row r="1195" spans="1:15" ht="29.25" hidden="1" customHeight="1">
      <c r="A1195" s="18" t="s">
        <v>50</v>
      </c>
      <c r="B1195" s="55">
        <v>795</v>
      </c>
      <c r="C1195" s="17" t="s">
        <v>385</v>
      </c>
      <c r="D1195" s="17" t="s">
        <v>37</v>
      </c>
      <c r="E1195" s="17" t="s">
        <v>576</v>
      </c>
      <c r="F1195" s="17" t="s">
        <v>51</v>
      </c>
      <c r="G1195" s="106">
        <f>G1196</f>
        <v>0</v>
      </c>
      <c r="H1195" s="144"/>
      <c r="I1195" s="145"/>
      <c r="J1195" s="145"/>
      <c r="K1195" s="145"/>
      <c r="L1195" s="145"/>
      <c r="M1195" s="145"/>
      <c r="N1195" s="145"/>
      <c r="O1195" s="106">
        <f>O1196</f>
        <v>0</v>
      </c>
    </row>
    <row r="1196" spans="1:15" ht="34.5" hidden="1" customHeight="1">
      <c r="A1196" s="18" t="s">
        <v>52</v>
      </c>
      <c r="B1196" s="55">
        <v>795</v>
      </c>
      <c r="C1196" s="17" t="s">
        <v>385</v>
      </c>
      <c r="D1196" s="17" t="s">
        <v>37</v>
      </c>
      <c r="E1196" s="17" t="s">
        <v>576</v>
      </c>
      <c r="F1196" s="17" t="s">
        <v>53</v>
      </c>
      <c r="G1196" s="106"/>
      <c r="H1196" s="144"/>
      <c r="I1196" s="145"/>
      <c r="J1196" s="145"/>
      <c r="K1196" s="145"/>
      <c r="L1196" s="145"/>
      <c r="M1196" s="145"/>
      <c r="N1196" s="145"/>
      <c r="O1196" s="106"/>
    </row>
    <row r="1197" spans="1:15" s="5" customFormat="1" ht="19.5" hidden="1" customHeight="1">
      <c r="A1197" s="18" t="s">
        <v>380</v>
      </c>
      <c r="B1197" s="55">
        <v>795</v>
      </c>
      <c r="C1197" s="17" t="s">
        <v>385</v>
      </c>
      <c r="D1197" s="17" t="s">
        <v>37</v>
      </c>
      <c r="E1197" s="17" t="s">
        <v>498</v>
      </c>
      <c r="F1197" s="17"/>
      <c r="G1197" s="106">
        <f>G1198</f>
        <v>0</v>
      </c>
      <c r="H1197" s="138"/>
      <c r="I1197" s="139"/>
      <c r="J1197" s="139"/>
      <c r="K1197" s="139"/>
      <c r="L1197" s="139"/>
      <c r="M1197" s="139"/>
      <c r="N1197" s="139"/>
      <c r="O1197" s="106">
        <f>O1198</f>
        <v>0</v>
      </c>
    </row>
    <row r="1198" spans="1:15" s="5" customFormat="1" ht="21.75" hidden="1" customHeight="1">
      <c r="A1198" s="18" t="s">
        <v>380</v>
      </c>
      <c r="B1198" s="55">
        <v>795</v>
      </c>
      <c r="C1198" s="17" t="s">
        <v>385</v>
      </c>
      <c r="D1198" s="17" t="s">
        <v>37</v>
      </c>
      <c r="E1198" s="17" t="s">
        <v>590</v>
      </c>
      <c r="F1198" s="17"/>
      <c r="G1198" s="106">
        <f>G1201+G1199</f>
        <v>0</v>
      </c>
      <c r="H1198" s="138"/>
      <c r="I1198" s="139"/>
      <c r="J1198" s="139"/>
      <c r="K1198" s="139"/>
      <c r="L1198" s="139"/>
      <c r="M1198" s="139"/>
      <c r="N1198" s="139"/>
      <c r="O1198" s="106">
        <f>O1201+O1199</f>
        <v>0</v>
      </c>
    </row>
    <row r="1199" spans="1:15" ht="23.25" hidden="1" customHeight="1">
      <c r="A1199" s="18" t="s">
        <v>674</v>
      </c>
      <c r="B1199" s="55">
        <v>795</v>
      </c>
      <c r="C1199" s="17" t="s">
        <v>385</v>
      </c>
      <c r="D1199" s="17" t="s">
        <v>37</v>
      </c>
      <c r="E1199" s="17" t="s">
        <v>590</v>
      </c>
      <c r="F1199" s="17" t="s">
        <v>51</v>
      </c>
      <c r="G1199" s="106">
        <f>G1200</f>
        <v>0</v>
      </c>
      <c r="H1199" s="144"/>
      <c r="I1199" s="145"/>
      <c r="J1199" s="145"/>
      <c r="K1199" s="145"/>
      <c r="L1199" s="145"/>
      <c r="M1199" s="145"/>
      <c r="N1199" s="145"/>
      <c r="O1199" s="106">
        <f>O1200</f>
        <v>0</v>
      </c>
    </row>
    <row r="1200" spans="1:15" s="20" customFormat="1" ht="23.25" hidden="1" customHeight="1">
      <c r="A1200" s="18" t="s">
        <v>52</v>
      </c>
      <c r="B1200" s="55">
        <v>795</v>
      </c>
      <c r="C1200" s="17" t="s">
        <v>385</v>
      </c>
      <c r="D1200" s="17" t="s">
        <v>37</v>
      </c>
      <c r="E1200" s="17" t="s">
        <v>590</v>
      </c>
      <c r="F1200" s="17" t="s">
        <v>53</v>
      </c>
      <c r="G1200" s="106"/>
      <c r="H1200" s="153"/>
      <c r="I1200" s="154"/>
      <c r="J1200" s="154"/>
      <c r="K1200" s="154"/>
      <c r="L1200" s="154"/>
      <c r="M1200" s="154"/>
      <c r="N1200" s="154"/>
      <c r="O1200" s="106"/>
    </row>
    <row r="1201" spans="1:15" s="5" customFormat="1" ht="29.25" hidden="1" customHeight="1">
      <c r="A1201" s="18" t="s">
        <v>50</v>
      </c>
      <c r="B1201" s="55">
        <v>795</v>
      </c>
      <c r="C1201" s="17" t="s">
        <v>385</v>
      </c>
      <c r="D1201" s="17" t="s">
        <v>37</v>
      </c>
      <c r="E1201" s="17" t="s">
        <v>590</v>
      </c>
      <c r="F1201" s="17" t="s">
        <v>51</v>
      </c>
      <c r="G1201" s="106">
        <f>G1202</f>
        <v>0</v>
      </c>
      <c r="H1201" s="138"/>
      <c r="I1201" s="139"/>
      <c r="J1201" s="139"/>
      <c r="K1201" s="139"/>
      <c r="L1201" s="139"/>
      <c r="M1201" s="139"/>
      <c r="N1201" s="139"/>
      <c r="O1201" s="106">
        <f>O1202</f>
        <v>0</v>
      </c>
    </row>
    <row r="1202" spans="1:15" s="20" customFormat="1" ht="33" hidden="1" customHeight="1">
      <c r="A1202" s="18" t="s">
        <v>52</v>
      </c>
      <c r="B1202" s="55">
        <v>795</v>
      </c>
      <c r="C1202" s="17" t="s">
        <v>385</v>
      </c>
      <c r="D1202" s="17" t="s">
        <v>37</v>
      </c>
      <c r="E1202" s="17" t="s">
        <v>590</v>
      </c>
      <c r="F1202" s="17" t="s">
        <v>53</v>
      </c>
      <c r="G1202" s="106"/>
      <c r="H1202" s="153"/>
      <c r="I1202" s="154"/>
      <c r="J1202" s="154"/>
      <c r="K1202" s="154"/>
      <c r="L1202" s="154"/>
      <c r="M1202" s="154"/>
      <c r="N1202" s="154"/>
      <c r="O1202" s="106"/>
    </row>
    <row r="1203" spans="1:15" ht="30.75" hidden="1" customHeight="1">
      <c r="A1203" s="18" t="s">
        <v>387</v>
      </c>
      <c r="B1203" s="55">
        <v>795</v>
      </c>
      <c r="C1203" s="17" t="s">
        <v>385</v>
      </c>
      <c r="D1203" s="17" t="s">
        <v>37</v>
      </c>
      <c r="E1203" s="17" t="s">
        <v>503</v>
      </c>
      <c r="F1203" s="17"/>
      <c r="G1203" s="106">
        <f>G1204</f>
        <v>0</v>
      </c>
      <c r="H1203" s="144"/>
      <c r="I1203" s="145"/>
      <c r="J1203" s="145"/>
      <c r="K1203" s="145"/>
      <c r="L1203" s="145"/>
      <c r="M1203" s="145"/>
      <c r="N1203" s="145"/>
      <c r="O1203" s="106">
        <f>O1204</f>
        <v>0</v>
      </c>
    </row>
    <row r="1204" spans="1:15" ht="27.75" hidden="1" customHeight="1">
      <c r="A1204" s="18" t="s">
        <v>639</v>
      </c>
      <c r="B1204" s="55">
        <v>795</v>
      </c>
      <c r="C1204" s="17" t="s">
        <v>385</v>
      </c>
      <c r="D1204" s="17" t="s">
        <v>37</v>
      </c>
      <c r="E1204" s="17" t="s">
        <v>578</v>
      </c>
      <c r="F1204" s="17"/>
      <c r="G1204" s="106">
        <f>G1205</f>
        <v>0</v>
      </c>
      <c r="H1204" s="144"/>
      <c r="I1204" s="145"/>
      <c r="J1204" s="145"/>
      <c r="K1204" s="145"/>
      <c r="L1204" s="145"/>
      <c r="M1204" s="145"/>
      <c r="N1204" s="145"/>
      <c r="O1204" s="106">
        <f>O1205</f>
        <v>0</v>
      </c>
    </row>
    <row r="1205" spans="1:15" ht="29.25" hidden="1" customHeight="1">
      <c r="A1205" s="18" t="s">
        <v>50</v>
      </c>
      <c r="B1205" s="55">
        <v>795</v>
      </c>
      <c r="C1205" s="17" t="s">
        <v>385</v>
      </c>
      <c r="D1205" s="17" t="s">
        <v>37</v>
      </c>
      <c r="E1205" s="17" t="s">
        <v>578</v>
      </c>
      <c r="F1205" s="17" t="s">
        <v>51</v>
      </c>
      <c r="G1205" s="106">
        <f>G1206</f>
        <v>0</v>
      </c>
      <c r="H1205" s="144"/>
      <c r="I1205" s="145"/>
      <c r="J1205" s="145"/>
      <c r="K1205" s="145"/>
      <c r="L1205" s="145"/>
      <c r="M1205" s="145"/>
      <c r="N1205" s="145"/>
      <c r="O1205" s="106">
        <f>O1206</f>
        <v>0</v>
      </c>
    </row>
    <row r="1206" spans="1:15" ht="34.5" hidden="1" customHeight="1">
      <c r="A1206" s="18" t="s">
        <v>52</v>
      </c>
      <c r="B1206" s="55">
        <v>795</v>
      </c>
      <c r="C1206" s="17" t="s">
        <v>385</v>
      </c>
      <c r="D1206" s="17" t="s">
        <v>37</v>
      </c>
      <c r="E1206" s="17" t="s">
        <v>578</v>
      </c>
      <c r="F1206" s="17" t="s">
        <v>53</v>
      </c>
      <c r="G1206" s="106"/>
      <c r="H1206" s="144"/>
      <c r="I1206" s="145"/>
      <c r="J1206" s="145"/>
      <c r="K1206" s="145"/>
      <c r="L1206" s="145"/>
      <c r="M1206" s="145"/>
      <c r="N1206" s="145"/>
      <c r="O1206" s="106"/>
    </row>
    <row r="1207" spans="1:15" s="25" customFormat="1">
      <c r="A1207" s="37" t="s">
        <v>609</v>
      </c>
      <c r="B1207" s="22">
        <v>795</v>
      </c>
      <c r="C1207" s="39" t="s">
        <v>385</v>
      </c>
      <c r="D1207" s="39" t="s">
        <v>111</v>
      </c>
      <c r="E1207" s="39"/>
      <c r="F1207" s="39"/>
      <c r="G1207" s="107">
        <f>G1208+G1225+G1231+G1243+G1236</f>
        <v>534000</v>
      </c>
      <c r="H1207" s="150"/>
      <c r="I1207" s="78"/>
      <c r="J1207" s="78"/>
      <c r="K1207" s="78"/>
      <c r="L1207" s="78"/>
      <c r="M1207" s="78"/>
      <c r="N1207" s="78"/>
      <c r="O1207" s="107">
        <f>O1208+O1225+O1231+O1243+O1236</f>
        <v>534000</v>
      </c>
    </row>
    <row r="1208" spans="1:15" ht="51">
      <c r="A1208" s="18" t="s">
        <v>829</v>
      </c>
      <c r="B1208" s="55">
        <v>795</v>
      </c>
      <c r="C1208" s="17" t="s">
        <v>385</v>
      </c>
      <c r="D1208" s="17" t="s">
        <v>111</v>
      </c>
      <c r="E1208" s="17" t="s">
        <v>632</v>
      </c>
      <c r="F1208" s="17"/>
      <c r="G1208" s="106">
        <f>G1209+G1214+G1217+G1221</f>
        <v>534000</v>
      </c>
      <c r="H1208" s="144"/>
      <c r="I1208" s="145"/>
      <c r="J1208" s="145"/>
      <c r="K1208" s="145"/>
      <c r="L1208" s="145"/>
      <c r="M1208" s="145"/>
      <c r="N1208" s="145"/>
      <c r="O1208" s="106">
        <f>O1209+O1214+O1217+O1221</f>
        <v>534000</v>
      </c>
    </row>
    <row r="1209" spans="1:15">
      <c r="A1209" s="18" t="s">
        <v>129</v>
      </c>
      <c r="B1209" s="55">
        <v>795</v>
      </c>
      <c r="C1209" s="17" t="s">
        <v>385</v>
      </c>
      <c r="D1209" s="17" t="s">
        <v>111</v>
      </c>
      <c r="E1209" s="17" t="s">
        <v>188</v>
      </c>
      <c r="F1209" s="17"/>
      <c r="G1209" s="106">
        <f>G1210+G1212</f>
        <v>484000</v>
      </c>
      <c r="H1209" s="144"/>
      <c r="I1209" s="145"/>
      <c r="J1209" s="145"/>
      <c r="K1209" s="145"/>
      <c r="L1209" s="145"/>
      <c r="M1209" s="145"/>
      <c r="N1209" s="145"/>
      <c r="O1209" s="106">
        <f>O1210+O1212</f>
        <v>484000</v>
      </c>
    </row>
    <row r="1210" spans="1:15" ht="25.5">
      <c r="A1210" s="18" t="s">
        <v>50</v>
      </c>
      <c r="B1210" s="55">
        <v>795</v>
      </c>
      <c r="C1210" s="17" t="s">
        <v>385</v>
      </c>
      <c r="D1210" s="17" t="s">
        <v>111</v>
      </c>
      <c r="E1210" s="17" t="s">
        <v>188</v>
      </c>
      <c r="F1210" s="17" t="s">
        <v>51</v>
      </c>
      <c r="G1210" s="106">
        <f>G1211</f>
        <v>484000</v>
      </c>
      <c r="H1210" s="144"/>
      <c r="I1210" s="145"/>
      <c r="J1210" s="145"/>
      <c r="K1210" s="145"/>
      <c r="L1210" s="145"/>
      <c r="M1210" s="145"/>
      <c r="N1210" s="145"/>
      <c r="O1210" s="106">
        <f>O1211</f>
        <v>484000</v>
      </c>
    </row>
    <row r="1211" spans="1:15" ht="25.5">
      <c r="A1211" s="18" t="s">
        <v>52</v>
      </c>
      <c r="B1211" s="55">
        <v>795</v>
      </c>
      <c r="C1211" s="17" t="s">
        <v>385</v>
      </c>
      <c r="D1211" s="17" t="s">
        <v>111</v>
      </c>
      <c r="E1211" s="17" t="s">
        <v>188</v>
      </c>
      <c r="F1211" s="17" t="s">
        <v>53</v>
      </c>
      <c r="G1211" s="106">
        <f>134000+350000</f>
        <v>484000</v>
      </c>
      <c r="H1211" s="144"/>
      <c r="I1211" s="145"/>
      <c r="J1211" s="145"/>
      <c r="K1211" s="145"/>
      <c r="L1211" s="145"/>
      <c r="M1211" s="145"/>
      <c r="N1211" s="145"/>
      <c r="O1211" s="106">
        <f>G1211</f>
        <v>484000</v>
      </c>
    </row>
    <row r="1212" spans="1:15" ht="12.75" hidden="1" customHeight="1">
      <c r="A1212" s="18" t="s">
        <v>363</v>
      </c>
      <c r="B1212" s="55">
        <v>795</v>
      </c>
      <c r="C1212" s="17" t="s">
        <v>385</v>
      </c>
      <c r="D1212" s="17" t="s">
        <v>111</v>
      </c>
      <c r="E1212" s="17" t="s">
        <v>188</v>
      </c>
      <c r="F1212" s="17" t="s">
        <v>364</v>
      </c>
      <c r="G1212" s="106">
        <f>G1213</f>
        <v>0</v>
      </c>
      <c r="H1212" s="144"/>
      <c r="I1212" s="145"/>
      <c r="J1212" s="145"/>
      <c r="K1212" s="145"/>
      <c r="L1212" s="145"/>
      <c r="M1212" s="145"/>
      <c r="N1212" s="145"/>
      <c r="O1212" s="106">
        <f>O1213</f>
        <v>0</v>
      </c>
    </row>
    <row r="1213" spans="1:15" ht="12.75" hidden="1" customHeight="1">
      <c r="A1213" s="18" t="s">
        <v>392</v>
      </c>
      <c r="B1213" s="55">
        <v>795</v>
      </c>
      <c r="C1213" s="17" t="s">
        <v>385</v>
      </c>
      <c r="D1213" s="17" t="s">
        <v>111</v>
      </c>
      <c r="E1213" s="17" t="s">
        <v>188</v>
      </c>
      <c r="F1213" s="17" t="s">
        <v>393</v>
      </c>
      <c r="G1213" s="106"/>
      <c r="H1213" s="144"/>
      <c r="I1213" s="145"/>
      <c r="J1213" s="145"/>
      <c r="K1213" s="145"/>
      <c r="L1213" s="145"/>
      <c r="M1213" s="145"/>
      <c r="N1213" s="145"/>
      <c r="O1213" s="106">
        <f>G1213</f>
        <v>0</v>
      </c>
    </row>
    <row r="1214" spans="1:15" ht="26.25" customHeight="1">
      <c r="A1214" s="18" t="s">
        <v>127</v>
      </c>
      <c r="B1214" s="55">
        <v>795</v>
      </c>
      <c r="C1214" s="17" t="s">
        <v>385</v>
      </c>
      <c r="D1214" s="17" t="s">
        <v>111</v>
      </c>
      <c r="E1214" s="17" t="s">
        <v>128</v>
      </c>
      <c r="F1214" s="17"/>
      <c r="G1214" s="106">
        <f>G1215</f>
        <v>50000</v>
      </c>
      <c r="H1214" s="144"/>
      <c r="I1214" s="145"/>
      <c r="J1214" s="145"/>
      <c r="K1214" s="145"/>
      <c r="L1214" s="145"/>
      <c r="M1214" s="145"/>
      <c r="N1214" s="145"/>
      <c r="O1214" s="106">
        <f>O1215</f>
        <v>50000</v>
      </c>
    </row>
    <row r="1215" spans="1:15" ht="26.25" customHeight="1">
      <c r="A1215" s="18" t="s">
        <v>50</v>
      </c>
      <c r="B1215" s="55">
        <v>795</v>
      </c>
      <c r="C1215" s="17" t="s">
        <v>385</v>
      </c>
      <c r="D1215" s="17" t="s">
        <v>111</v>
      </c>
      <c r="E1215" s="17" t="s">
        <v>128</v>
      </c>
      <c r="F1215" s="17" t="s">
        <v>51</v>
      </c>
      <c r="G1215" s="106">
        <f>G1216</f>
        <v>50000</v>
      </c>
      <c r="H1215" s="144"/>
      <c r="I1215" s="145"/>
      <c r="J1215" s="145"/>
      <c r="K1215" s="145"/>
      <c r="L1215" s="145"/>
      <c r="M1215" s="145"/>
      <c r="N1215" s="145"/>
      <c r="O1215" s="106">
        <f>O1216</f>
        <v>50000</v>
      </c>
    </row>
    <row r="1216" spans="1:15" ht="25.5">
      <c r="A1216" s="18" t="s">
        <v>52</v>
      </c>
      <c r="B1216" s="55">
        <v>795</v>
      </c>
      <c r="C1216" s="17" t="s">
        <v>385</v>
      </c>
      <c r="D1216" s="17" t="s">
        <v>111</v>
      </c>
      <c r="E1216" s="17" t="s">
        <v>128</v>
      </c>
      <c r="F1216" s="17" t="s">
        <v>53</v>
      </c>
      <c r="G1216" s="106">
        <v>50000</v>
      </c>
      <c r="H1216" s="144"/>
      <c r="I1216" s="145"/>
      <c r="J1216" s="145"/>
      <c r="K1216" s="145"/>
      <c r="L1216" s="145"/>
      <c r="M1216" s="145"/>
      <c r="N1216" s="145"/>
      <c r="O1216" s="106">
        <f>G1216</f>
        <v>50000</v>
      </c>
    </row>
    <row r="1217" spans="1:15" ht="48" hidden="1" customHeight="1">
      <c r="A1217" s="18" t="s">
        <v>690</v>
      </c>
      <c r="B1217" s="55">
        <v>795</v>
      </c>
      <c r="C1217" s="17" t="s">
        <v>385</v>
      </c>
      <c r="D1217" s="17" t="s">
        <v>111</v>
      </c>
      <c r="E1217" s="17" t="s">
        <v>432</v>
      </c>
      <c r="F1217" s="17"/>
      <c r="G1217" s="106">
        <f>G1218</f>
        <v>0</v>
      </c>
      <c r="H1217" s="144"/>
      <c r="I1217" s="145"/>
      <c r="J1217" s="145"/>
      <c r="K1217" s="145"/>
      <c r="L1217" s="145"/>
      <c r="M1217" s="145"/>
      <c r="N1217" s="145"/>
      <c r="O1217" s="106">
        <f>O1218</f>
        <v>0</v>
      </c>
    </row>
    <row r="1218" spans="1:15" ht="48" hidden="1" customHeight="1">
      <c r="A1218" s="18" t="s">
        <v>433</v>
      </c>
      <c r="B1218" s="55">
        <v>795</v>
      </c>
      <c r="C1218" s="17" t="s">
        <v>385</v>
      </c>
      <c r="D1218" s="17" t="s">
        <v>111</v>
      </c>
      <c r="E1218" s="17" t="s">
        <v>689</v>
      </c>
      <c r="F1218" s="17"/>
      <c r="G1218" s="106">
        <f>G1219</f>
        <v>0</v>
      </c>
      <c r="H1218" s="144"/>
      <c r="I1218" s="145"/>
      <c r="J1218" s="145"/>
      <c r="K1218" s="145"/>
      <c r="L1218" s="145"/>
      <c r="M1218" s="145"/>
      <c r="N1218" s="145"/>
      <c r="O1218" s="106">
        <f>O1219</f>
        <v>0</v>
      </c>
    </row>
    <row r="1219" spans="1:15" ht="18.75" hidden="1" customHeight="1">
      <c r="A1219" s="18" t="s">
        <v>363</v>
      </c>
      <c r="B1219" s="55">
        <v>795</v>
      </c>
      <c r="C1219" s="17" t="s">
        <v>385</v>
      </c>
      <c r="D1219" s="17" t="s">
        <v>111</v>
      </c>
      <c r="E1219" s="17" t="s">
        <v>689</v>
      </c>
      <c r="F1219" s="17" t="s">
        <v>364</v>
      </c>
      <c r="G1219" s="106">
        <f>G1220</f>
        <v>0</v>
      </c>
      <c r="H1219" s="144"/>
      <c r="I1219" s="145"/>
      <c r="J1219" s="145"/>
      <c r="K1219" s="145"/>
      <c r="L1219" s="145"/>
      <c r="M1219" s="145"/>
      <c r="N1219" s="145"/>
      <c r="O1219" s="106">
        <f>O1220</f>
        <v>0</v>
      </c>
    </row>
    <row r="1220" spans="1:15" hidden="1">
      <c r="A1220" s="18" t="s">
        <v>381</v>
      </c>
      <c r="B1220" s="55">
        <v>795</v>
      </c>
      <c r="C1220" s="17" t="s">
        <v>385</v>
      </c>
      <c r="D1220" s="17" t="s">
        <v>111</v>
      </c>
      <c r="E1220" s="17" t="s">
        <v>689</v>
      </c>
      <c r="F1220" s="17" t="s">
        <v>382</v>
      </c>
      <c r="G1220" s="106"/>
      <c r="H1220" s="144"/>
      <c r="I1220" s="145"/>
      <c r="J1220" s="145"/>
      <c r="K1220" s="145"/>
      <c r="L1220" s="145"/>
      <c r="M1220" s="145"/>
      <c r="N1220" s="145"/>
      <c r="O1220" s="106"/>
    </row>
    <row r="1221" spans="1:15" ht="48" hidden="1" customHeight="1">
      <c r="A1221" s="18" t="s">
        <v>692</v>
      </c>
      <c r="B1221" s="55">
        <v>795</v>
      </c>
      <c r="C1221" s="17" t="s">
        <v>385</v>
      </c>
      <c r="D1221" s="17" t="s">
        <v>111</v>
      </c>
      <c r="E1221" s="17" t="s">
        <v>435</v>
      </c>
      <c r="F1221" s="17"/>
      <c r="G1221" s="106">
        <f>G1222</f>
        <v>0</v>
      </c>
      <c r="H1221" s="144"/>
      <c r="I1221" s="145"/>
      <c r="J1221" s="145"/>
      <c r="K1221" s="145"/>
      <c r="L1221" s="145"/>
      <c r="M1221" s="145"/>
      <c r="N1221" s="145"/>
      <c r="O1221" s="106">
        <f>O1222</f>
        <v>0</v>
      </c>
    </row>
    <row r="1222" spans="1:15" ht="48" hidden="1" customHeight="1">
      <c r="A1222" s="18" t="s">
        <v>434</v>
      </c>
      <c r="B1222" s="55">
        <v>795</v>
      </c>
      <c r="C1222" s="17" t="s">
        <v>385</v>
      </c>
      <c r="D1222" s="17" t="s">
        <v>111</v>
      </c>
      <c r="E1222" s="17" t="s">
        <v>691</v>
      </c>
      <c r="F1222" s="17"/>
      <c r="G1222" s="106">
        <f>G1223</f>
        <v>0</v>
      </c>
      <c r="H1222" s="144"/>
      <c r="I1222" s="145"/>
      <c r="J1222" s="145"/>
      <c r="K1222" s="145"/>
      <c r="L1222" s="145"/>
      <c r="M1222" s="145"/>
      <c r="N1222" s="145"/>
      <c r="O1222" s="106">
        <f>O1223</f>
        <v>0</v>
      </c>
    </row>
    <row r="1223" spans="1:15" ht="18.75" hidden="1" customHeight="1">
      <c r="A1223" s="18" t="s">
        <v>363</v>
      </c>
      <c r="B1223" s="55">
        <v>795</v>
      </c>
      <c r="C1223" s="17" t="s">
        <v>385</v>
      </c>
      <c r="D1223" s="17" t="s">
        <v>111</v>
      </c>
      <c r="E1223" s="17" t="s">
        <v>691</v>
      </c>
      <c r="F1223" s="17" t="s">
        <v>364</v>
      </c>
      <c r="G1223" s="106">
        <f>G1224</f>
        <v>0</v>
      </c>
      <c r="H1223" s="144"/>
      <c r="I1223" s="145"/>
      <c r="J1223" s="145"/>
      <c r="K1223" s="145"/>
      <c r="L1223" s="145"/>
      <c r="M1223" s="145"/>
      <c r="N1223" s="145"/>
      <c r="O1223" s="106">
        <f>O1224</f>
        <v>0</v>
      </c>
    </row>
    <row r="1224" spans="1:15" hidden="1">
      <c r="A1224" s="18" t="s">
        <v>381</v>
      </c>
      <c r="B1224" s="55">
        <v>795</v>
      </c>
      <c r="C1224" s="17" t="s">
        <v>385</v>
      </c>
      <c r="D1224" s="17" t="s">
        <v>111</v>
      </c>
      <c r="E1224" s="17" t="s">
        <v>691</v>
      </c>
      <c r="F1224" s="17" t="s">
        <v>382</v>
      </c>
      <c r="G1224" s="106"/>
      <c r="H1224" s="144"/>
      <c r="I1224" s="145"/>
      <c r="J1224" s="145"/>
      <c r="K1224" s="145"/>
      <c r="L1224" s="145"/>
      <c r="M1224" s="145"/>
      <c r="N1224" s="145"/>
      <c r="O1224" s="106"/>
    </row>
    <row r="1225" spans="1:15" s="5" customFormat="1" ht="19.5" hidden="1" customHeight="1">
      <c r="A1225" s="18" t="s">
        <v>380</v>
      </c>
      <c r="B1225" s="55">
        <v>795</v>
      </c>
      <c r="C1225" s="17" t="s">
        <v>385</v>
      </c>
      <c r="D1225" s="17" t="s">
        <v>111</v>
      </c>
      <c r="E1225" s="17" t="s">
        <v>498</v>
      </c>
      <c r="F1225" s="17"/>
      <c r="G1225" s="106">
        <f>G1226</f>
        <v>0</v>
      </c>
      <c r="H1225" s="138"/>
      <c r="I1225" s="139"/>
      <c r="J1225" s="139"/>
      <c r="K1225" s="139"/>
      <c r="L1225" s="139"/>
      <c r="M1225" s="139"/>
      <c r="N1225" s="139"/>
      <c r="O1225" s="106">
        <f>O1226</f>
        <v>0</v>
      </c>
    </row>
    <row r="1226" spans="1:15" s="5" customFormat="1" ht="21.75" hidden="1" customHeight="1">
      <c r="A1226" s="18" t="s">
        <v>380</v>
      </c>
      <c r="B1226" s="55">
        <v>795</v>
      </c>
      <c r="C1226" s="17" t="s">
        <v>385</v>
      </c>
      <c r="D1226" s="17" t="s">
        <v>111</v>
      </c>
      <c r="E1226" s="17" t="s">
        <v>590</v>
      </c>
      <c r="F1226" s="17"/>
      <c r="G1226" s="106">
        <f>G1229+G1227</f>
        <v>0</v>
      </c>
      <c r="H1226" s="138"/>
      <c r="I1226" s="139"/>
      <c r="J1226" s="139"/>
      <c r="K1226" s="139"/>
      <c r="L1226" s="139"/>
      <c r="M1226" s="139"/>
      <c r="N1226" s="139"/>
      <c r="O1226" s="106">
        <f>O1229+O1227</f>
        <v>0</v>
      </c>
    </row>
    <row r="1227" spans="1:15" ht="23.25" hidden="1" customHeight="1">
      <c r="A1227" s="18" t="s">
        <v>674</v>
      </c>
      <c r="B1227" s="55">
        <v>795</v>
      </c>
      <c r="C1227" s="17" t="s">
        <v>385</v>
      </c>
      <c r="D1227" s="17" t="s">
        <v>111</v>
      </c>
      <c r="E1227" s="17" t="s">
        <v>590</v>
      </c>
      <c r="F1227" s="17" t="s">
        <v>51</v>
      </c>
      <c r="G1227" s="106">
        <f>G1228</f>
        <v>0</v>
      </c>
      <c r="H1227" s="144"/>
      <c r="I1227" s="145"/>
      <c r="J1227" s="145"/>
      <c r="K1227" s="145"/>
      <c r="L1227" s="145"/>
      <c r="M1227" s="145"/>
      <c r="N1227" s="145"/>
      <c r="O1227" s="106">
        <f>O1228</f>
        <v>0</v>
      </c>
    </row>
    <row r="1228" spans="1:15" s="20" customFormat="1" ht="23.25" hidden="1" customHeight="1">
      <c r="A1228" s="18" t="s">
        <v>52</v>
      </c>
      <c r="B1228" s="55">
        <v>795</v>
      </c>
      <c r="C1228" s="17" t="s">
        <v>385</v>
      </c>
      <c r="D1228" s="17" t="s">
        <v>111</v>
      </c>
      <c r="E1228" s="17" t="s">
        <v>590</v>
      </c>
      <c r="F1228" s="17" t="s">
        <v>53</v>
      </c>
      <c r="G1228" s="106"/>
      <c r="H1228" s="153"/>
      <c r="I1228" s="154"/>
      <c r="J1228" s="154"/>
      <c r="K1228" s="154"/>
      <c r="L1228" s="154"/>
      <c r="M1228" s="154"/>
      <c r="N1228" s="154"/>
      <c r="O1228" s="106"/>
    </row>
    <row r="1229" spans="1:15" s="5" customFormat="1" ht="29.25" hidden="1" customHeight="1">
      <c r="A1229" s="18" t="s">
        <v>50</v>
      </c>
      <c r="B1229" s="55">
        <v>795</v>
      </c>
      <c r="C1229" s="17" t="s">
        <v>385</v>
      </c>
      <c r="D1229" s="17" t="s">
        <v>111</v>
      </c>
      <c r="E1229" s="17" t="s">
        <v>590</v>
      </c>
      <c r="F1229" s="17" t="s">
        <v>51</v>
      </c>
      <c r="G1229" s="106">
        <f>G1230</f>
        <v>0</v>
      </c>
      <c r="H1229" s="138"/>
      <c r="I1229" s="139"/>
      <c r="J1229" s="139"/>
      <c r="K1229" s="139"/>
      <c r="L1229" s="139"/>
      <c r="M1229" s="139"/>
      <c r="N1229" s="139"/>
      <c r="O1229" s="106">
        <f>O1230</f>
        <v>0</v>
      </c>
    </row>
    <row r="1230" spans="1:15" s="20" customFormat="1" ht="33" hidden="1" customHeight="1">
      <c r="A1230" s="18" t="s">
        <v>52</v>
      </c>
      <c r="B1230" s="55">
        <v>795</v>
      </c>
      <c r="C1230" s="17" t="s">
        <v>385</v>
      </c>
      <c r="D1230" s="17" t="s">
        <v>111</v>
      </c>
      <c r="E1230" s="17" t="s">
        <v>590</v>
      </c>
      <c r="F1230" s="17" t="s">
        <v>53</v>
      </c>
      <c r="G1230" s="106"/>
      <c r="H1230" s="153"/>
      <c r="I1230" s="154"/>
      <c r="J1230" s="154"/>
      <c r="K1230" s="154"/>
      <c r="L1230" s="154"/>
      <c r="M1230" s="154"/>
      <c r="N1230" s="154"/>
      <c r="O1230" s="106"/>
    </row>
    <row r="1231" spans="1:15" s="20" customFormat="1" ht="33" hidden="1" customHeight="1">
      <c r="A1231" s="18" t="s">
        <v>387</v>
      </c>
      <c r="B1231" s="55">
        <v>795</v>
      </c>
      <c r="C1231" s="17" t="s">
        <v>385</v>
      </c>
      <c r="D1231" s="17" t="s">
        <v>111</v>
      </c>
      <c r="E1231" s="17" t="s">
        <v>503</v>
      </c>
      <c r="F1231" s="17"/>
      <c r="G1231" s="106">
        <f>G1232</f>
        <v>0</v>
      </c>
      <c r="H1231" s="153"/>
      <c r="I1231" s="154"/>
      <c r="J1231" s="154"/>
      <c r="K1231" s="154"/>
      <c r="L1231" s="154"/>
      <c r="M1231" s="154"/>
      <c r="N1231" s="154"/>
      <c r="O1231" s="106">
        <f>O1232</f>
        <v>0</v>
      </c>
    </row>
    <row r="1232" spans="1:15" s="20" customFormat="1" ht="33" hidden="1" customHeight="1">
      <c r="A1232" s="18" t="s">
        <v>566</v>
      </c>
      <c r="B1232" s="55">
        <v>795</v>
      </c>
      <c r="C1232" s="17" t="s">
        <v>385</v>
      </c>
      <c r="D1232" s="17" t="s">
        <v>111</v>
      </c>
      <c r="E1232" s="17" t="s">
        <v>578</v>
      </c>
      <c r="F1232" s="17"/>
      <c r="G1232" s="106">
        <f>G1233</f>
        <v>0</v>
      </c>
      <c r="H1232" s="153"/>
      <c r="I1232" s="154"/>
      <c r="J1232" s="154"/>
      <c r="K1232" s="154"/>
      <c r="L1232" s="154"/>
      <c r="M1232" s="154"/>
      <c r="N1232" s="154"/>
      <c r="O1232" s="106">
        <f>O1233</f>
        <v>0</v>
      </c>
    </row>
    <row r="1233" spans="1:15" s="20" customFormat="1" ht="33" hidden="1" customHeight="1">
      <c r="A1233" s="18" t="s">
        <v>363</v>
      </c>
      <c r="B1233" s="55">
        <v>795</v>
      </c>
      <c r="C1233" s="17" t="s">
        <v>385</v>
      </c>
      <c r="D1233" s="17" t="s">
        <v>111</v>
      </c>
      <c r="E1233" s="17" t="s">
        <v>578</v>
      </c>
      <c r="F1233" s="17" t="s">
        <v>364</v>
      </c>
      <c r="G1233" s="106">
        <f>G1234</f>
        <v>0</v>
      </c>
      <c r="H1233" s="153"/>
      <c r="I1233" s="154"/>
      <c r="J1233" s="154"/>
      <c r="K1233" s="154"/>
      <c r="L1233" s="154"/>
      <c r="M1233" s="154"/>
      <c r="N1233" s="154"/>
      <c r="O1233" s="106">
        <f>O1234</f>
        <v>0</v>
      </c>
    </row>
    <row r="1234" spans="1:15" s="20" customFormat="1" ht="33" hidden="1" customHeight="1">
      <c r="A1234" s="18" t="s">
        <v>392</v>
      </c>
      <c r="B1234" s="55">
        <v>795</v>
      </c>
      <c r="C1234" s="17" t="s">
        <v>385</v>
      </c>
      <c r="D1234" s="17" t="s">
        <v>111</v>
      </c>
      <c r="E1234" s="17" t="s">
        <v>578</v>
      </c>
      <c r="F1234" s="17" t="s">
        <v>393</v>
      </c>
      <c r="G1234" s="106"/>
      <c r="H1234" s="153"/>
      <c r="I1234" s="154"/>
      <c r="J1234" s="154"/>
      <c r="K1234" s="154"/>
      <c r="L1234" s="154"/>
      <c r="M1234" s="154"/>
      <c r="N1234" s="154"/>
      <c r="O1234" s="106"/>
    </row>
    <row r="1235" spans="1:15" s="20" customFormat="1" ht="33" hidden="1" customHeight="1">
      <c r="A1235" s="18"/>
      <c r="B1235" s="55"/>
      <c r="C1235" s="17"/>
      <c r="D1235" s="17"/>
      <c r="E1235" s="17"/>
      <c r="F1235" s="17"/>
      <c r="G1235" s="106"/>
      <c r="H1235" s="153"/>
      <c r="I1235" s="154"/>
      <c r="J1235" s="154"/>
      <c r="K1235" s="154"/>
      <c r="L1235" s="154"/>
      <c r="M1235" s="154"/>
      <c r="N1235" s="154"/>
      <c r="O1235" s="106"/>
    </row>
    <row r="1236" spans="1:15" s="20" customFormat="1" ht="54" hidden="1" customHeight="1">
      <c r="A1236" s="18" t="s">
        <v>330</v>
      </c>
      <c r="B1236" s="55">
        <v>795</v>
      </c>
      <c r="C1236" s="17" t="s">
        <v>385</v>
      </c>
      <c r="D1236" s="17" t="s">
        <v>111</v>
      </c>
      <c r="E1236" s="17" t="s">
        <v>329</v>
      </c>
      <c r="F1236" s="17"/>
      <c r="G1236" s="106">
        <f>G1237+G1240</f>
        <v>0</v>
      </c>
      <c r="H1236" s="153"/>
      <c r="I1236" s="154"/>
      <c r="J1236" s="154"/>
      <c r="K1236" s="154"/>
      <c r="L1236" s="154"/>
      <c r="M1236" s="154"/>
      <c r="N1236" s="154"/>
      <c r="O1236" s="106">
        <f>O1237+O1240</f>
        <v>0</v>
      </c>
    </row>
    <row r="1237" spans="1:15" s="20" customFormat="1" ht="44.25" hidden="1" customHeight="1">
      <c r="A1237" s="18" t="s">
        <v>433</v>
      </c>
      <c r="B1237" s="55">
        <v>795</v>
      </c>
      <c r="C1237" s="17" t="s">
        <v>385</v>
      </c>
      <c r="D1237" s="17" t="s">
        <v>111</v>
      </c>
      <c r="E1237" s="17" t="s">
        <v>327</v>
      </c>
      <c r="F1237" s="17"/>
      <c r="G1237" s="106">
        <f>G1238</f>
        <v>0</v>
      </c>
      <c r="H1237" s="153"/>
      <c r="I1237" s="154"/>
      <c r="J1237" s="154"/>
      <c r="K1237" s="154"/>
      <c r="L1237" s="154"/>
      <c r="M1237" s="154"/>
      <c r="N1237" s="154"/>
      <c r="O1237" s="106">
        <f>O1238</f>
        <v>0</v>
      </c>
    </row>
    <row r="1238" spans="1:15" s="20" customFormat="1" ht="33" hidden="1" customHeight="1">
      <c r="A1238" s="18" t="s">
        <v>101</v>
      </c>
      <c r="B1238" s="55">
        <v>795</v>
      </c>
      <c r="C1238" s="17" t="s">
        <v>385</v>
      </c>
      <c r="D1238" s="17" t="s">
        <v>111</v>
      </c>
      <c r="E1238" s="17" t="s">
        <v>327</v>
      </c>
      <c r="F1238" s="17" t="s">
        <v>364</v>
      </c>
      <c r="G1238" s="106">
        <f>G1239</f>
        <v>0</v>
      </c>
      <c r="H1238" s="153"/>
      <c r="I1238" s="154"/>
      <c r="J1238" s="154"/>
      <c r="K1238" s="154"/>
      <c r="L1238" s="154"/>
      <c r="M1238" s="154"/>
      <c r="N1238" s="154"/>
      <c r="O1238" s="106">
        <f>O1239</f>
        <v>0</v>
      </c>
    </row>
    <row r="1239" spans="1:15" s="20" customFormat="1" ht="33" hidden="1" customHeight="1">
      <c r="A1239" s="18" t="s">
        <v>381</v>
      </c>
      <c r="B1239" s="55">
        <v>795</v>
      </c>
      <c r="C1239" s="17" t="s">
        <v>385</v>
      </c>
      <c r="D1239" s="17" t="s">
        <v>111</v>
      </c>
      <c r="E1239" s="17" t="s">
        <v>327</v>
      </c>
      <c r="F1239" s="17" t="s">
        <v>382</v>
      </c>
      <c r="G1239" s="106"/>
      <c r="H1239" s="153"/>
      <c r="I1239" s="154"/>
      <c r="J1239" s="154"/>
      <c r="K1239" s="154"/>
      <c r="L1239" s="154"/>
      <c r="M1239" s="154"/>
      <c r="N1239" s="154"/>
      <c r="O1239" s="106"/>
    </row>
    <row r="1240" spans="1:15" s="20" customFormat="1" ht="55.5" hidden="1" customHeight="1">
      <c r="A1240" s="18" t="s">
        <v>325</v>
      </c>
      <c r="B1240" s="55">
        <v>793</v>
      </c>
      <c r="C1240" s="17" t="s">
        <v>385</v>
      </c>
      <c r="D1240" s="17" t="s">
        <v>111</v>
      </c>
      <c r="E1240" s="17" t="s">
        <v>328</v>
      </c>
      <c r="F1240" s="17"/>
      <c r="G1240" s="106">
        <f>G1241</f>
        <v>0</v>
      </c>
      <c r="H1240" s="153"/>
      <c r="I1240" s="154"/>
      <c r="J1240" s="154"/>
      <c r="K1240" s="154"/>
      <c r="L1240" s="154"/>
      <c r="M1240" s="154"/>
      <c r="N1240" s="154"/>
      <c r="O1240" s="106">
        <f>O1241</f>
        <v>0</v>
      </c>
    </row>
    <row r="1241" spans="1:15" s="20" customFormat="1" ht="33" hidden="1" customHeight="1">
      <c r="A1241" s="18" t="s">
        <v>101</v>
      </c>
      <c r="B1241" s="55">
        <v>793</v>
      </c>
      <c r="C1241" s="17" t="s">
        <v>385</v>
      </c>
      <c r="D1241" s="17" t="s">
        <v>111</v>
      </c>
      <c r="E1241" s="17" t="s">
        <v>328</v>
      </c>
      <c r="F1241" s="17" t="s">
        <v>364</v>
      </c>
      <c r="G1241" s="106">
        <f>G1242</f>
        <v>0</v>
      </c>
      <c r="H1241" s="153"/>
      <c r="I1241" s="154"/>
      <c r="J1241" s="154"/>
      <c r="K1241" s="154"/>
      <c r="L1241" s="154"/>
      <c r="M1241" s="154"/>
      <c r="N1241" s="154"/>
      <c r="O1241" s="106">
        <f>O1242</f>
        <v>0</v>
      </c>
    </row>
    <row r="1242" spans="1:15" s="20" customFormat="1" ht="33" hidden="1" customHeight="1">
      <c r="A1242" s="18" t="s">
        <v>381</v>
      </c>
      <c r="B1242" s="55">
        <v>793</v>
      </c>
      <c r="C1242" s="17" t="s">
        <v>385</v>
      </c>
      <c r="D1242" s="17" t="s">
        <v>111</v>
      </c>
      <c r="E1242" s="17" t="s">
        <v>328</v>
      </c>
      <c r="F1242" s="17" t="s">
        <v>382</v>
      </c>
      <c r="G1242" s="106"/>
      <c r="H1242" s="153"/>
      <c r="I1242" s="154"/>
      <c r="J1242" s="154"/>
      <c r="K1242" s="154"/>
      <c r="L1242" s="154"/>
      <c r="M1242" s="154"/>
      <c r="N1242" s="154"/>
      <c r="O1242" s="106"/>
    </row>
    <row r="1243" spans="1:15" ht="30.75" hidden="1" customHeight="1">
      <c r="A1243" s="18" t="s">
        <v>380</v>
      </c>
      <c r="B1243" s="55">
        <v>795</v>
      </c>
      <c r="C1243" s="17" t="s">
        <v>385</v>
      </c>
      <c r="D1243" s="17" t="s">
        <v>111</v>
      </c>
      <c r="E1243" s="17" t="s">
        <v>498</v>
      </c>
      <c r="F1243" s="17"/>
      <c r="G1243" s="106">
        <f>G1244</f>
        <v>0</v>
      </c>
      <c r="H1243" s="144"/>
      <c r="I1243" s="145"/>
      <c r="J1243" s="145"/>
      <c r="K1243" s="145"/>
      <c r="L1243" s="145"/>
      <c r="M1243" s="145"/>
      <c r="N1243" s="145"/>
      <c r="O1243" s="106">
        <f>O1244</f>
        <v>0</v>
      </c>
    </row>
    <row r="1244" spans="1:15" ht="30.75" hidden="1" customHeight="1">
      <c r="A1244" s="18" t="s">
        <v>380</v>
      </c>
      <c r="B1244" s="55">
        <v>795</v>
      </c>
      <c r="C1244" s="17" t="s">
        <v>385</v>
      </c>
      <c r="D1244" s="17" t="s">
        <v>111</v>
      </c>
      <c r="E1244" s="17" t="s">
        <v>590</v>
      </c>
      <c r="F1244" s="17"/>
      <c r="G1244" s="106">
        <f>G1247+G1245</f>
        <v>0</v>
      </c>
      <c r="H1244" s="144"/>
      <c r="I1244" s="145"/>
      <c r="J1244" s="145"/>
      <c r="K1244" s="145"/>
      <c r="L1244" s="145"/>
      <c r="M1244" s="145"/>
      <c r="N1244" s="145"/>
      <c r="O1244" s="106">
        <f>O1247+O1245</f>
        <v>0</v>
      </c>
    </row>
    <row r="1245" spans="1:15" s="5" customFormat="1" ht="38.25" hidden="1" customHeight="1">
      <c r="A1245" s="18" t="s">
        <v>50</v>
      </c>
      <c r="B1245" s="55">
        <v>795</v>
      </c>
      <c r="C1245" s="17" t="s">
        <v>385</v>
      </c>
      <c r="D1245" s="17" t="s">
        <v>111</v>
      </c>
      <c r="E1245" s="17" t="s">
        <v>590</v>
      </c>
      <c r="F1245" s="17" t="s">
        <v>51</v>
      </c>
      <c r="G1245" s="106"/>
      <c r="H1245" s="138"/>
      <c r="I1245" s="139"/>
      <c r="J1245" s="139"/>
      <c r="K1245" s="139"/>
      <c r="L1245" s="139"/>
      <c r="M1245" s="139"/>
      <c r="N1245" s="139"/>
      <c r="O1245" s="106"/>
    </row>
    <row r="1246" spans="1:15" s="5" customFormat="1" ht="38.25" hidden="1" customHeight="1">
      <c r="A1246" s="18" t="s">
        <v>52</v>
      </c>
      <c r="B1246" s="55">
        <v>795</v>
      </c>
      <c r="C1246" s="17" t="s">
        <v>385</v>
      </c>
      <c r="D1246" s="17" t="s">
        <v>111</v>
      </c>
      <c r="E1246" s="17" t="s">
        <v>590</v>
      </c>
      <c r="F1246" s="17" t="s">
        <v>53</v>
      </c>
      <c r="G1246" s="106"/>
      <c r="H1246" s="138"/>
      <c r="I1246" s="139"/>
      <c r="J1246" s="139"/>
      <c r="K1246" s="139"/>
      <c r="L1246" s="139"/>
      <c r="M1246" s="139"/>
      <c r="N1246" s="139"/>
      <c r="O1246" s="106"/>
    </row>
    <row r="1247" spans="1:15" ht="30.75" hidden="1" customHeight="1">
      <c r="A1247" s="18" t="s">
        <v>363</v>
      </c>
      <c r="B1247" s="55">
        <v>795</v>
      </c>
      <c r="C1247" s="17" t="s">
        <v>385</v>
      </c>
      <c r="D1247" s="17" t="s">
        <v>111</v>
      </c>
      <c r="E1247" s="17" t="s">
        <v>590</v>
      </c>
      <c r="F1247" s="17" t="s">
        <v>364</v>
      </c>
      <c r="G1247" s="106"/>
      <c r="H1247" s="144"/>
      <c r="I1247" s="145"/>
      <c r="J1247" s="145"/>
      <c r="K1247" s="145"/>
      <c r="L1247" s="145"/>
      <c r="M1247" s="145"/>
      <c r="N1247" s="145"/>
      <c r="O1247" s="106"/>
    </row>
    <row r="1248" spans="1:15" ht="30.75" hidden="1" customHeight="1">
      <c r="A1248" s="18" t="s">
        <v>392</v>
      </c>
      <c r="B1248" s="55">
        <v>795</v>
      </c>
      <c r="C1248" s="17" t="s">
        <v>385</v>
      </c>
      <c r="D1248" s="17" t="s">
        <v>111</v>
      </c>
      <c r="E1248" s="17" t="s">
        <v>590</v>
      </c>
      <c r="F1248" s="17" t="s">
        <v>393</v>
      </c>
      <c r="G1248" s="106"/>
      <c r="H1248" s="144"/>
      <c r="I1248" s="145"/>
      <c r="J1248" s="145"/>
      <c r="K1248" s="145"/>
      <c r="L1248" s="145"/>
      <c r="M1248" s="145"/>
      <c r="N1248" s="145"/>
      <c r="O1248" s="106"/>
    </row>
    <row r="1249" spans="1:15" s="25" customFormat="1" ht="22.5" hidden="1" customHeight="1">
      <c r="A1249" s="37" t="s">
        <v>2</v>
      </c>
      <c r="B1249" s="22">
        <v>795</v>
      </c>
      <c r="C1249" s="39" t="s">
        <v>368</v>
      </c>
      <c r="D1249" s="39"/>
      <c r="E1249" s="39"/>
      <c r="F1249" s="39"/>
      <c r="G1249" s="107">
        <f>G1250</f>
        <v>0</v>
      </c>
      <c r="H1249" s="150"/>
      <c r="I1249" s="78"/>
      <c r="J1249" s="78"/>
      <c r="K1249" s="78"/>
      <c r="L1249" s="78"/>
      <c r="M1249" s="78"/>
      <c r="N1249" s="78"/>
      <c r="O1249" s="107">
        <f>O1250</f>
        <v>0</v>
      </c>
    </row>
    <row r="1250" spans="1:15" s="5" customFormat="1" ht="24.75" hidden="1" customHeight="1">
      <c r="A1250" s="18" t="s">
        <v>730</v>
      </c>
      <c r="B1250" s="55">
        <v>795</v>
      </c>
      <c r="C1250" s="17" t="s">
        <v>368</v>
      </c>
      <c r="D1250" s="17" t="s">
        <v>385</v>
      </c>
      <c r="E1250" s="17"/>
      <c r="F1250" s="17"/>
      <c r="G1250" s="106">
        <f>G1251</f>
        <v>0</v>
      </c>
      <c r="H1250" s="138"/>
      <c r="I1250" s="139"/>
      <c r="J1250" s="139"/>
      <c r="K1250" s="139"/>
      <c r="L1250" s="139"/>
      <c r="M1250" s="139"/>
      <c r="N1250" s="139"/>
      <c r="O1250" s="106">
        <f>O1251</f>
        <v>0</v>
      </c>
    </row>
    <row r="1251" spans="1:15" s="5" customFormat="1" ht="38.25" hidden="1" customHeight="1">
      <c r="A1251" s="18" t="s">
        <v>186</v>
      </c>
      <c r="B1251" s="55">
        <v>795</v>
      </c>
      <c r="C1251" s="17" t="s">
        <v>368</v>
      </c>
      <c r="D1251" s="17" t="s">
        <v>385</v>
      </c>
      <c r="E1251" s="17" t="s">
        <v>547</v>
      </c>
      <c r="F1251" s="17"/>
      <c r="G1251" s="106">
        <f>G1252+G1256</f>
        <v>0</v>
      </c>
      <c r="H1251" s="138"/>
      <c r="I1251" s="139"/>
      <c r="J1251" s="139"/>
      <c r="K1251" s="139"/>
      <c r="L1251" s="139"/>
      <c r="M1251" s="139"/>
      <c r="N1251" s="139"/>
      <c r="O1251" s="106">
        <f>O1252+O1256</f>
        <v>0</v>
      </c>
    </row>
    <row r="1252" spans="1:15" s="5" customFormat="1" ht="38.25" hidden="1" customHeight="1">
      <c r="A1252" s="18" t="s">
        <v>782</v>
      </c>
      <c r="B1252" s="55">
        <v>795</v>
      </c>
      <c r="C1252" s="17" t="s">
        <v>368</v>
      </c>
      <c r="D1252" s="17" t="s">
        <v>385</v>
      </c>
      <c r="E1252" s="17" t="s">
        <v>777</v>
      </c>
      <c r="F1252" s="17"/>
      <c r="G1252" s="106">
        <f>G1254</f>
        <v>0</v>
      </c>
      <c r="H1252" s="138"/>
      <c r="I1252" s="139"/>
      <c r="J1252" s="139"/>
      <c r="K1252" s="139"/>
      <c r="L1252" s="139"/>
      <c r="M1252" s="139"/>
      <c r="N1252" s="139"/>
      <c r="O1252" s="106">
        <f>O1254</f>
        <v>0</v>
      </c>
    </row>
    <row r="1253" spans="1:15" s="5" customFormat="1" ht="38.25" hidden="1" customHeight="1">
      <c r="A1253" s="18"/>
      <c r="B1253" s="55"/>
      <c r="C1253" s="17"/>
      <c r="D1253" s="17"/>
      <c r="E1253" s="17"/>
      <c r="F1253" s="17"/>
      <c r="G1253" s="106"/>
      <c r="H1253" s="138"/>
      <c r="I1253" s="139"/>
      <c r="J1253" s="139"/>
      <c r="K1253" s="139"/>
      <c r="L1253" s="139"/>
      <c r="M1253" s="139"/>
      <c r="N1253" s="139"/>
      <c r="O1253" s="106"/>
    </row>
    <row r="1254" spans="1:15" s="5" customFormat="1" ht="38.25" hidden="1" customHeight="1">
      <c r="A1254" s="18" t="s">
        <v>50</v>
      </c>
      <c r="B1254" s="55">
        <v>795</v>
      </c>
      <c r="C1254" s="17" t="s">
        <v>368</v>
      </c>
      <c r="D1254" s="17" t="s">
        <v>385</v>
      </c>
      <c r="E1254" s="17" t="s">
        <v>777</v>
      </c>
      <c r="F1254" s="17" t="s">
        <v>51</v>
      </c>
      <c r="G1254" s="106">
        <f>G1255</f>
        <v>0</v>
      </c>
      <c r="H1254" s="138"/>
      <c r="I1254" s="139"/>
      <c r="J1254" s="139"/>
      <c r="K1254" s="139"/>
      <c r="L1254" s="139"/>
      <c r="M1254" s="139"/>
      <c r="N1254" s="139"/>
      <c r="O1254" s="106">
        <f>O1255</f>
        <v>0</v>
      </c>
    </row>
    <row r="1255" spans="1:15" s="5" customFormat="1" ht="38.25" hidden="1" customHeight="1">
      <c r="A1255" s="18" t="s">
        <v>52</v>
      </c>
      <c r="B1255" s="55">
        <v>795</v>
      </c>
      <c r="C1255" s="17" t="s">
        <v>368</v>
      </c>
      <c r="D1255" s="17" t="s">
        <v>385</v>
      </c>
      <c r="E1255" s="17" t="s">
        <v>777</v>
      </c>
      <c r="F1255" s="17" t="s">
        <v>53</v>
      </c>
      <c r="G1255" s="106">
        <v>0</v>
      </c>
      <c r="H1255" s="138"/>
      <c r="I1255" s="139"/>
      <c r="J1255" s="139"/>
      <c r="K1255" s="139"/>
      <c r="L1255" s="139"/>
      <c r="M1255" s="139"/>
      <c r="N1255" s="139"/>
      <c r="O1255" s="106">
        <v>0</v>
      </c>
    </row>
    <row r="1256" spans="1:15" s="5" customFormat="1" ht="38.25" hidden="1" customHeight="1">
      <c r="A1256" s="18" t="s">
        <v>783</v>
      </c>
      <c r="B1256" s="55">
        <v>795</v>
      </c>
      <c r="C1256" s="17" t="s">
        <v>368</v>
      </c>
      <c r="D1256" s="17" t="s">
        <v>385</v>
      </c>
      <c r="E1256" s="17" t="s">
        <v>778</v>
      </c>
      <c r="F1256" s="17"/>
      <c r="G1256" s="106">
        <f>G1258</f>
        <v>0</v>
      </c>
      <c r="H1256" s="138"/>
      <c r="I1256" s="139"/>
      <c r="J1256" s="139"/>
      <c r="K1256" s="139"/>
      <c r="L1256" s="139"/>
      <c r="M1256" s="139"/>
      <c r="N1256" s="139"/>
      <c r="O1256" s="106">
        <f>O1258</f>
        <v>0</v>
      </c>
    </row>
    <row r="1257" spans="1:15" s="5" customFormat="1" ht="38.25" hidden="1" customHeight="1">
      <c r="A1257" s="18"/>
      <c r="B1257" s="55"/>
      <c r="C1257" s="17"/>
      <c r="D1257" s="17"/>
      <c r="E1257" s="17"/>
      <c r="F1257" s="17"/>
      <c r="G1257" s="106"/>
      <c r="H1257" s="138"/>
      <c r="I1257" s="139"/>
      <c r="J1257" s="139"/>
      <c r="K1257" s="139"/>
      <c r="L1257" s="139"/>
      <c r="M1257" s="139"/>
      <c r="N1257" s="139"/>
      <c r="O1257" s="106"/>
    </row>
    <row r="1258" spans="1:15" s="5" customFormat="1" ht="38.25" hidden="1" customHeight="1">
      <c r="A1258" s="18" t="s">
        <v>50</v>
      </c>
      <c r="B1258" s="55">
        <v>795</v>
      </c>
      <c r="C1258" s="17" t="s">
        <v>368</v>
      </c>
      <c r="D1258" s="17" t="s">
        <v>385</v>
      </c>
      <c r="E1258" s="17" t="s">
        <v>778</v>
      </c>
      <c r="F1258" s="17" t="s">
        <v>51</v>
      </c>
      <c r="G1258" s="106">
        <f>G1259</f>
        <v>0</v>
      </c>
      <c r="H1258" s="138"/>
      <c r="I1258" s="139"/>
      <c r="J1258" s="139"/>
      <c r="K1258" s="139"/>
      <c r="L1258" s="139"/>
      <c r="M1258" s="139"/>
      <c r="N1258" s="139"/>
      <c r="O1258" s="106">
        <f>O1259</f>
        <v>0</v>
      </c>
    </row>
    <row r="1259" spans="1:15" s="5" customFormat="1" ht="38.25" hidden="1" customHeight="1">
      <c r="A1259" s="18" t="s">
        <v>52</v>
      </c>
      <c r="B1259" s="55">
        <v>795</v>
      </c>
      <c r="C1259" s="17" t="s">
        <v>368</v>
      </c>
      <c r="D1259" s="17" t="s">
        <v>385</v>
      </c>
      <c r="E1259" s="17" t="s">
        <v>778</v>
      </c>
      <c r="F1259" s="17" t="s">
        <v>53</v>
      </c>
      <c r="G1259" s="106">
        <v>0</v>
      </c>
      <c r="H1259" s="138"/>
      <c r="I1259" s="139"/>
      <c r="J1259" s="139"/>
      <c r="K1259" s="139"/>
      <c r="L1259" s="139"/>
      <c r="M1259" s="139"/>
      <c r="N1259" s="139"/>
      <c r="O1259" s="106">
        <v>0</v>
      </c>
    </row>
    <row r="1260" spans="1:15" s="5" customFormat="1" ht="38.25" hidden="1" customHeight="1">
      <c r="A1260" s="18"/>
      <c r="B1260" s="55"/>
      <c r="C1260" s="17"/>
      <c r="D1260" s="17"/>
      <c r="E1260" s="17"/>
      <c r="F1260" s="17"/>
      <c r="G1260" s="106"/>
      <c r="H1260" s="138"/>
      <c r="I1260" s="139"/>
      <c r="J1260" s="139"/>
      <c r="K1260" s="139"/>
      <c r="L1260" s="139"/>
      <c r="M1260" s="139"/>
      <c r="N1260" s="139"/>
      <c r="O1260" s="106"/>
    </row>
    <row r="1261" spans="1:15" s="5" customFormat="1" ht="38.25" hidden="1" customHeight="1">
      <c r="A1261" s="18"/>
      <c r="B1261" s="55"/>
      <c r="C1261" s="17"/>
      <c r="D1261" s="17"/>
      <c r="E1261" s="17"/>
      <c r="F1261" s="17"/>
      <c r="G1261" s="106"/>
      <c r="H1261" s="138"/>
      <c r="I1261" s="139"/>
      <c r="J1261" s="139"/>
      <c r="K1261" s="139"/>
      <c r="L1261" s="139"/>
      <c r="M1261" s="139"/>
      <c r="N1261" s="139"/>
      <c r="O1261" s="106"/>
    </row>
    <row r="1262" spans="1:15" s="5" customFormat="1" ht="35.25" hidden="1" customHeight="1">
      <c r="A1262" s="18" t="s">
        <v>266</v>
      </c>
      <c r="B1262" s="55">
        <v>795</v>
      </c>
      <c r="C1262" s="17" t="s">
        <v>368</v>
      </c>
      <c r="D1262" s="17" t="s">
        <v>385</v>
      </c>
      <c r="E1262" s="17" t="s">
        <v>610</v>
      </c>
      <c r="F1262" s="17"/>
      <c r="G1262" s="106">
        <f>G1264</f>
        <v>0</v>
      </c>
      <c r="H1262" s="138"/>
      <c r="I1262" s="139"/>
      <c r="J1262" s="139"/>
      <c r="K1262" s="139"/>
      <c r="L1262" s="139"/>
      <c r="M1262" s="139"/>
      <c r="N1262" s="139"/>
      <c r="O1262" s="106">
        <f>O1264</f>
        <v>0</v>
      </c>
    </row>
    <row r="1263" spans="1:15" s="5" customFormat="1" ht="38.25" hidden="1" customHeight="1">
      <c r="A1263" s="18" t="s">
        <v>50</v>
      </c>
      <c r="B1263" s="55">
        <v>795</v>
      </c>
      <c r="C1263" s="17" t="s">
        <v>368</v>
      </c>
      <c r="D1263" s="17" t="s">
        <v>385</v>
      </c>
      <c r="E1263" s="17" t="s">
        <v>610</v>
      </c>
      <c r="F1263" s="17" t="s">
        <v>51</v>
      </c>
      <c r="G1263" s="106">
        <f>G1264</f>
        <v>0</v>
      </c>
      <c r="H1263" s="138"/>
      <c r="I1263" s="139"/>
      <c r="J1263" s="139"/>
      <c r="K1263" s="139"/>
      <c r="L1263" s="139"/>
      <c r="M1263" s="139"/>
      <c r="N1263" s="139"/>
      <c r="O1263" s="106">
        <f>O1264</f>
        <v>0</v>
      </c>
    </row>
    <row r="1264" spans="1:15" s="5" customFormat="1" ht="38.25" hidden="1" customHeight="1">
      <c r="A1264" s="18" t="s">
        <v>52</v>
      </c>
      <c r="B1264" s="55">
        <v>795</v>
      </c>
      <c r="C1264" s="17" t="s">
        <v>368</v>
      </c>
      <c r="D1264" s="17" t="s">
        <v>385</v>
      </c>
      <c r="E1264" s="17" t="s">
        <v>610</v>
      </c>
      <c r="F1264" s="17" t="s">
        <v>53</v>
      </c>
      <c r="G1264" s="106"/>
      <c r="H1264" s="138"/>
      <c r="I1264" s="139"/>
      <c r="J1264" s="139"/>
      <c r="K1264" s="139"/>
      <c r="L1264" s="139"/>
      <c r="M1264" s="139"/>
      <c r="N1264" s="139"/>
      <c r="O1264" s="106"/>
    </row>
    <row r="1265" spans="1:15" s="5" customFormat="1" ht="20.25" hidden="1" customHeight="1">
      <c r="A1265" s="13" t="s">
        <v>34</v>
      </c>
      <c r="B1265" s="22">
        <v>795</v>
      </c>
      <c r="C1265" s="39" t="s">
        <v>35</v>
      </c>
      <c r="D1265" s="39"/>
      <c r="E1265" s="39"/>
      <c r="F1265" s="39"/>
      <c r="G1265" s="107">
        <f>G1266</f>
        <v>0</v>
      </c>
      <c r="H1265" s="138"/>
      <c r="I1265" s="139"/>
      <c r="J1265" s="139"/>
      <c r="K1265" s="139"/>
      <c r="L1265" s="139"/>
      <c r="M1265" s="139"/>
      <c r="N1265" s="139"/>
      <c r="O1265" s="107">
        <f>O1266</f>
        <v>0</v>
      </c>
    </row>
    <row r="1266" spans="1:15" hidden="1">
      <c r="A1266" s="18" t="s">
        <v>36</v>
      </c>
      <c r="B1266" s="55">
        <v>795</v>
      </c>
      <c r="C1266" s="17" t="s">
        <v>35</v>
      </c>
      <c r="D1266" s="17" t="s">
        <v>37</v>
      </c>
      <c r="E1266" s="17"/>
      <c r="F1266" s="17"/>
      <c r="G1266" s="106">
        <f>G1267</f>
        <v>0</v>
      </c>
      <c r="H1266" s="144"/>
      <c r="I1266" s="145"/>
      <c r="J1266" s="145"/>
      <c r="K1266" s="145"/>
      <c r="L1266" s="145"/>
      <c r="M1266" s="145"/>
      <c r="N1266" s="145"/>
      <c r="O1266" s="106">
        <f>O1267</f>
        <v>0</v>
      </c>
    </row>
    <row r="1267" spans="1:15" ht="60" hidden="1" customHeight="1">
      <c r="A1267" s="18" t="s">
        <v>164</v>
      </c>
      <c r="B1267" s="55">
        <v>795</v>
      </c>
      <c r="C1267" s="17" t="s">
        <v>35</v>
      </c>
      <c r="D1267" s="17" t="s">
        <v>37</v>
      </c>
      <c r="E1267" s="17" t="s">
        <v>471</v>
      </c>
      <c r="F1267" s="17"/>
      <c r="G1267" s="106">
        <f>G1268+G1273</f>
        <v>0</v>
      </c>
      <c r="H1267" s="144"/>
      <c r="I1267" s="145"/>
      <c r="J1267" s="145"/>
      <c r="K1267" s="145"/>
      <c r="L1267" s="145"/>
      <c r="M1267" s="145"/>
      <c r="N1267" s="145"/>
      <c r="O1267" s="106">
        <f>O1268+O1273</f>
        <v>0</v>
      </c>
    </row>
    <row r="1268" spans="1:15" ht="25.5" hidden="1">
      <c r="A1268" s="18" t="s">
        <v>634</v>
      </c>
      <c r="B1268" s="55">
        <v>795</v>
      </c>
      <c r="C1268" s="17" t="s">
        <v>35</v>
      </c>
      <c r="D1268" s="17" t="s">
        <v>37</v>
      </c>
      <c r="E1268" s="17" t="s">
        <v>624</v>
      </c>
      <c r="F1268" s="17"/>
      <c r="G1268" s="106">
        <f>G1269</f>
        <v>0</v>
      </c>
      <c r="H1268" s="144"/>
      <c r="I1268" s="145"/>
      <c r="J1268" s="145"/>
      <c r="K1268" s="145"/>
      <c r="L1268" s="145"/>
      <c r="M1268" s="145"/>
      <c r="N1268" s="145"/>
      <c r="O1268" s="106">
        <f>O1269</f>
        <v>0</v>
      </c>
    </row>
    <row r="1269" spans="1:15" ht="25.5" hidden="1">
      <c r="A1269" s="18" t="s">
        <v>720</v>
      </c>
      <c r="B1269" s="55">
        <v>795</v>
      </c>
      <c r="C1269" s="17" t="s">
        <v>35</v>
      </c>
      <c r="D1269" s="17" t="s">
        <v>37</v>
      </c>
      <c r="E1269" s="17" t="s">
        <v>624</v>
      </c>
      <c r="F1269" s="17" t="s">
        <v>721</v>
      </c>
      <c r="G1269" s="106">
        <f>G1270</f>
        <v>0</v>
      </c>
      <c r="H1269" s="144"/>
      <c r="I1269" s="145"/>
      <c r="J1269" s="145"/>
      <c r="K1269" s="145"/>
      <c r="L1269" s="145"/>
      <c r="M1269" s="145"/>
      <c r="N1269" s="145"/>
      <c r="O1269" s="106">
        <f>O1270</f>
        <v>0</v>
      </c>
    </row>
    <row r="1270" spans="1:15" hidden="1">
      <c r="A1270" s="18" t="s">
        <v>723</v>
      </c>
      <c r="B1270" s="55">
        <v>795</v>
      </c>
      <c r="C1270" s="17" t="s">
        <v>35</v>
      </c>
      <c r="D1270" s="17" t="s">
        <v>37</v>
      </c>
      <c r="E1270" s="17" t="s">
        <v>624</v>
      </c>
      <c r="F1270" s="17" t="s">
        <v>724</v>
      </c>
      <c r="G1270" s="106"/>
      <c r="H1270" s="144"/>
      <c r="I1270" s="145"/>
      <c r="J1270" s="145"/>
      <c r="K1270" s="145"/>
      <c r="L1270" s="145"/>
      <c r="M1270" s="145"/>
      <c r="N1270" s="145"/>
      <c r="O1270" s="106"/>
    </row>
    <row r="1271" spans="1:15" ht="38.25" hidden="1">
      <c r="A1271" s="18" t="s">
        <v>626</v>
      </c>
      <c r="B1271" s="55">
        <v>795</v>
      </c>
      <c r="C1271" s="17" t="s">
        <v>35</v>
      </c>
      <c r="D1271" s="17" t="s">
        <v>37</v>
      </c>
      <c r="E1271" s="17" t="s">
        <v>625</v>
      </c>
      <c r="F1271" s="17"/>
      <c r="G1271" s="106">
        <f>G1272</f>
        <v>0</v>
      </c>
      <c r="H1271" s="144"/>
      <c r="I1271" s="145"/>
      <c r="J1271" s="145"/>
      <c r="K1271" s="145"/>
      <c r="L1271" s="145"/>
      <c r="M1271" s="145"/>
      <c r="N1271" s="145"/>
      <c r="O1271" s="106">
        <f>O1272</f>
        <v>0</v>
      </c>
    </row>
    <row r="1272" spans="1:15" ht="25.5" hidden="1">
      <c r="A1272" s="18" t="s">
        <v>720</v>
      </c>
      <c r="B1272" s="55">
        <v>795</v>
      </c>
      <c r="C1272" s="17" t="s">
        <v>35</v>
      </c>
      <c r="D1272" s="17" t="s">
        <v>37</v>
      </c>
      <c r="E1272" s="17" t="s">
        <v>625</v>
      </c>
      <c r="F1272" s="17" t="s">
        <v>721</v>
      </c>
      <c r="G1272" s="106">
        <f>G1273</f>
        <v>0</v>
      </c>
      <c r="H1272" s="144"/>
      <c r="I1272" s="145"/>
      <c r="J1272" s="145"/>
      <c r="K1272" s="145"/>
      <c r="L1272" s="145"/>
      <c r="M1272" s="145"/>
      <c r="N1272" s="145"/>
      <c r="O1272" s="106">
        <f>O1273</f>
        <v>0</v>
      </c>
    </row>
    <row r="1273" spans="1:15" hidden="1">
      <c r="A1273" s="18" t="s">
        <v>723</v>
      </c>
      <c r="B1273" s="55">
        <v>795</v>
      </c>
      <c r="C1273" s="17" t="s">
        <v>35</v>
      </c>
      <c r="D1273" s="17" t="s">
        <v>37</v>
      </c>
      <c r="E1273" s="17" t="s">
        <v>625</v>
      </c>
      <c r="F1273" s="17" t="s">
        <v>724</v>
      </c>
      <c r="G1273" s="106">
        <f>1000000-1000000</f>
        <v>0</v>
      </c>
      <c r="H1273" s="144"/>
      <c r="I1273" s="145"/>
      <c r="J1273" s="145"/>
      <c r="K1273" s="145"/>
      <c r="L1273" s="145"/>
      <c r="M1273" s="145"/>
      <c r="N1273" s="145"/>
      <c r="O1273" s="106">
        <f>1000000-1000000</f>
        <v>0</v>
      </c>
    </row>
    <row r="1274" spans="1:15" s="25" customFormat="1">
      <c r="A1274" s="76" t="s">
        <v>119</v>
      </c>
      <c r="B1274" s="22"/>
      <c r="C1274" s="39"/>
      <c r="D1274" s="39"/>
      <c r="E1274" s="39"/>
      <c r="F1274" s="39"/>
      <c r="G1274" s="107">
        <f>G1071+G1172+G1266+G1249</f>
        <v>41351775</v>
      </c>
      <c r="H1274" s="150"/>
      <c r="I1274" s="78"/>
      <c r="J1274" s="78"/>
      <c r="K1274" s="78"/>
      <c r="L1274" s="78"/>
      <c r="M1274" s="78"/>
      <c r="N1274" s="78"/>
      <c r="O1274" s="107">
        <f>O1071+O1172+O1266+O1249</f>
        <v>43339692</v>
      </c>
    </row>
    <row r="1275" spans="1:15" s="25" customFormat="1">
      <c r="A1275" s="78" t="s">
        <v>763</v>
      </c>
      <c r="B1275" s="22"/>
      <c r="C1275" s="22"/>
      <c r="D1275" s="22"/>
      <c r="E1275" s="22"/>
      <c r="F1275" s="22"/>
      <c r="G1275" s="14">
        <f>G285+G330+G545+G631+G1027+G1069+G1274</f>
        <v>1213262760</v>
      </c>
      <c r="H1275" s="150"/>
      <c r="I1275" s="78"/>
      <c r="J1275" s="78"/>
      <c r="K1275" s="78"/>
      <c r="L1275" s="78"/>
      <c r="M1275" s="78"/>
      <c r="N1275" s="78"/>
      <c r="O1275" s="14">
        <f>O285+O330+O545+O631+O1027+O1069+O1274</f>
        <v>1219238662</v>
      </c>
    </row>
    <row r="1277" spans="1:15">
      <c r="H1277" s="70" t="e">
        <f>Прилож1!G56-Прилож2!H1275</f>
        <v>#REF!</v>
      </c>
      <c r="I1277" s="70" t="e">
        <f>Прилож1!H56-Прилож2!I1275</f>
        <v>#REF!</v>
      </c>
      <c r="J1277" s="70">
        <f>Прилож1!I56-Прилож2!J1275</f>
        <v>0</v>
      </c>
      <c r="K1277" s="70">
        <f>Прилож1!J56-Прилож2!K1275</f>
        <v>1219238662</v>
      </c>
      <c r="L1277" s="70">
        <f>Прилож1!K56-Прилож2!L1275</f>
        <v>0</v>
      </c>
      <c r="M1277" s="70">
        <f>Прилож1!L56-Прилож2!M1275</f>
        <v>0</v>
      </c>
      <c r="N1277" s="70">
        <f>Прилож1!M56-Прилож2!N1275</f>
        <v>0</v>
      </c>
      <c r="O1277" s="70"/>
    </row>
    <row r="1279" spans="1:15">
      <c r="O1279" s="2"/>
    </row>
    <row r="1280" spans="1:15">
      <c r="O1280" s="2"/>
    </row>
    <row r="1281" spans="8:15">
      <c r="H1281" s="70"/>
      <c r="I1281" s="70"/>
      <c r="J1281" s="70"/>
      <c r="K1281" s="70"/>
      <c r="L1281" s="70"/>
      <c r="M1281" s="70"/>
      <c r="N1281" s="70"/>
      <c r="O1281" s="70"/>
    </row>
  </sheetData>
  <mergeCells count="10">
    <mergeCell ref="G4:O4"/>
    <mergeCell ref="A3:O3"/>
    <mergeCell ref="B1:O1"/>
    <mergeCell ref="B2:O2"/>
    <mergeCell ref="C4:C5"/>
    <mergeCell ref="A4:A5"/>
    <mergeCell ref="B4:B5"/>
    <mergeCell ref="F4:F5"/>
    <mergeCell ref="D4:D5"/>
    <mergeCell ref="E4:E5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77" fitToHeight="0" orientation="portrait" r:id="rId1"/>
  <rowBreaks count="3" manualBreakCount="3">
    <brk id="1128" max="14" man="1"/>
    <brk id="1184" max="14" man="1"/>
    <brk id="1279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G1177"/>
  <sheetViews>
    <sheetView tabSelected="1" view="pageBreakPreview" zoomScaleSheetLayoutView="100" workbookViewId="0">
      <selection activeCell="B2" sqref="B2:AE2"/>
    </sheetView>
  </sheetViews>
  <sheetFormatPr defaultRowHeight="12.75"/>
  <cols>
    <col min="1" max="1" width="51.85546875" style="1" customWidth="1"/>
    <col min="2" max="2" width="6.85546875" style="69" hidden="1" customWidth="1"/>
    <col min="3" max="3" width="4.5703125" style="69" hidden="1" customWidth="1"/>
    <col min="4" max="4" width="4.7109375" style="69" hidden="1" customWidth="1"/>
    <col min="5" max="5" width="17.28515625" style="69" customWidth="1"/>
    <col min="6" max="6" width="9.85546875" style="69" customWidth="1"/>
    <col min="7" max="7" width="21.5703125" style="70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1.85546875" style="1" customWidth="1"/>
    <col min="32" max="32" width="9.140625" style="1"/>
    <col min="33" max="33" width="24.42578125" style="1" customWidth="1"/>
    <col min="34" max="16384" width="9.140625" style="1"/>
  </cols>
  <sheetData>
    <row r="1" spans="1:33" ht="23.25" customHeight="1">
      <c r="B1" s="206" t="s">
        <v>766</v>
      </c>
      <c r="C1" s="204"/>
      <c r="D1" s="204"/>
      <c r="E1" s="208" t="s">
        <v>838</v>
      </c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3" ht="35.25" customHeight="1">
      <c r="B2" s="210" t="s">
        <v>840</v>
      </c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3" spans="1:33" ht="63.75" customHeight="1">
      <c r="A3" s="200" t="s">
        <v>839</v>
      </c>
      <c r="B3" s="200"/>
      <c r="C3" s="200"/>
      <c r="D3" s="200"/>
      <c r="E3" s="200"/>
      <c r="F3" s="200"/>
      <c r="G3" s="200"/>
    </row>
    <row r="4" spans="1:33" ht="14.25" hidden="1" customHeight="1">
      <c r="G4" s="3"/>
    </row>
    <row r="5" spans="1:33" s="5" customFormat="1" ht="23.25" customHeight="1">
      <c r="A5" s="196" t="s">
        <v>19</v>
      </c>
      <c r="B5" s="197" t="s">
        <v>20</v>
      </c>
      <c r="C5" s="197" t="s">
        <v>21</v>
      </c>
      <c r="D5" s="197" t="s">
        <v>22</v>
      </c>
      <c r="E5" s="197" t="s">
        <v>23</v>
      </c>
      <c r="F5" s="197" t="s">
        <v>24</v>
      </c>
      <c r="G5" s="191" t="s">
        <v>767</v>
      </c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</row>
    <row r="6" spans="1:33" s="5" customFormat="1" ht="69.75" customHeight="1">
      <c r="A6" s="196"/>
      <c r="B6" s="198"/>
      <c r="C6" s="198"/>
      <c r="D6" s="198"/>
      <c r="E6" s="198"/>
      <c r="F6" s="198"/>
      <c r="G6" s="31" t="s">
        <v>814</v>
      </c>
      <c r="H6" s="135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7" t="s">
        <v>815</v>
      </c>
    </row>
    <row r="7" spans="1:33" s="5" customFormat="1">
      <c r="A7" s="6">
        <v>1</v>
      </c>
      <c r="B7" s="6">
        <v>2</v>
      </c>
      <c r="C7" s="6">
        <v>3</v>
      </c>
      <c r="D7" s="6">
        <v>4</v>
      </c>
      <c r="E7" s="6">
        <v>2</v>
      </c>
      <c r="F7" s="6">
        <v>3</v>
      </c>
      <c r="G7" s="111">
        <v>4</v>
      </c>
      <c r="H7" s="138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11">
        <v>5</v>
      </c>
    </row>
    <row r="8" spans="1:33" s="116" customFormat="1" ht="42" customHeight="1">
      <c r="A8" s="121" t="s">
        <v>199</v>
      </c>
      <c r="B8" s="113"/>
      <c r="C8" s="113"/>
      <c r="D8" s="113"/>
      <c r="E8" s="113"/>
      <c r="F8" s="113"/>
      <c r="G8" s="114">
        <f>G10+G32+G71+G94+G131+G148+G249+G268+G397+G404+G414+G426+G586+G625+G630+G678+G683+G694+G699+G767+G786+G793+G850</f>
        <v>1150886746</v>
      </c>
      <c r="H8" s="14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14">
        <f>AE10+AE32+AE71+AE94+AE131+AE148+AE249+AE268+AE397+AE404+AE414+AE426+AE586+AE625+AE630+AE678+AE683+AE694+AE699+AE767+AE786+AE793+AE850</f>
        <v>1156565548</v>
      </c>
    </row>
    <row r="9" spans="1:33" s="5" customFormat="1">
      <c r="A9" s="6"/>
      <c r="B9" s="6"/>
      <c r="C9" s="6"/>
      <c r="D9" s="6"/>
      <c r="E9" s="6"/>
      <c r="F9" s="6"/>
      <c r="G9" s="111"/>
      <c r="H9" s="138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11"/>
    </row>
    <row r="10" spans="1:33" s="116" customFormat="1" ht="42" customHeight="1">
      <c r="A10" s="21" t="s">
        <v>825</v>
      </c>
      <c r="B10" s="170"/>
      <c r="C10" s="170"/>
      <c r="D10" s="170"/>
      <c r="E10" s="22" t="s">
        <v>200</v>
      </c>
      <c r="F10" s="113"/>
      <c r="G10" s="171">
        <f>G20+G26+G29</f>
        <v>36068</v>
      </c>
      <c r="H10" s="140"/>
      <c r="I10" s="141"/>
      <c r="J10" s="141"/>
      <c r="K10" s="141"/>
      <c r="L10" s="141"/>
      <c r="M10" s="141"/>
      <c r="N10" s="141">
        <v>64921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71">
        <f>AE20+AE26+AE29</f>
        <v>0</v>
      </c>
      <c r="AG10" s="115"/>
    </row>
    <row r="11" spans="1:33" s="116" customFormat="1" ht="102" hidden="1" customHeight="1">
      <c r="A11" s="172" t="s">
        <v>575</v>
      </c>
      <c r="B11" s="170"/>
      <c r="C11" s="170"/>
      <c r="D11" s="170"/>
      <c r="E11" s="17" t="s">
        <v>574</v>
      </c>
      <c r="F11" s="113"/>
      <c r="G11" s="173">
        <f>G12</f>
        <v>0</v>
      </c>
      <c r="H11" s="14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73">
        <f>AE12</f>
        <v>0</v>
      </c>
      <c r="AG11" s="115"/>
    </row>
    <row r="12" spans="1:33" s="35" customFormat="1" ht="30.75" hidden="1" customHeight="1">
      <c r="A12" s="18" t="s">
        <v>352</v>
      </c>
      <c r="B12" s="16">
        <v>757</v>
      </c>
      <c r="C12" s="17" t="s">
        <v>110</v>
      </c>
      <c r="D12" s="17" t="s">
        <v>111</v>
      </c>
      <c r="E12" s="17" t="s">
        <v>574</v>
      </c>
      <c r="F12" s="17" t="s">
        <v>353</v>
      </c>
      <c r="G12" s="106">
        <f>G13</f>
        <v>0</v>
      </c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06">
        <f>AE13</f>
        <v>0</v>
      </c>
      <c r="AG12" s="115"/>
    </row>
    <row r="13" spans="1:33" s="35" customFormat="1" ht="30.75" hidden="1" customHeight="1">
      <c r="A13" s="18" t="s">
        <v>354</v>
      </c>
      <c r="B13" s="16">
        <v>757</v>
      </c>
      <c r="C13" s="17" t="s">
        <v>110</v>
      </c>
      <c r="D13" s="17" t="s">
        <v>111</v>
      </c>
      <c r="E13" s="17" t="s">
        <v>574</v>
      </c>
      <c r="F13" s="17" t="s">
        <v>355</v>
      </c>
      <c r="G13" s="106">
        <f>Прилож2!G265</f>
        <v>0</v>
      </c>
      <c r="H13" s="142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06">
        <f>Прилож2!AE265</f>
        <v>0</v>
      </c>
      <c r="AG13" s="115"/>
    </row>
    <row r="14" spans="1:33" s="35" customFormat="1" ht="76.5" hidden="1" customHeight="1">
      <c r="A14" s="174" t="s">
        <v>65</v>
      </c>
      <c r="B14" s="16">
        <v>757</v>
      </c>
      <c r="C14" s="17" t="s">
        <v>110</v>
      </c>
      <c r="D14" s="17" t="s">
        <v>111</v>
      </c>
      <c r="E14" s="17" t="s">
        <v>64</v>
      </c>
      <c r="F14" s="17"/>
      <c r="G14" s="106" t="e">
        <f>G15</f>
        <v>#REF!</v>
      </c>
      <c r="H14" s="142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06" t="e">
        <f>AE15</f>
        <v>#REF!</v>
      </c>
      <c r="AG14" s="115"/>
    </row>
    <row r="15" spans="1:33" s="35" customFormat="1" ht="30.75" hidden="1" customHeight="1">
      <c r="A15" s="18" t="s">
        <v>352</v>
      </c>
      <c r="B15" s="16">
        <v>757</v>
      </c>
      <c r="C15" s="17" t="s">
        <v>110</v>
      </c>
      <c r="D15" s="17" t="s">
        <v>111</v>
      </c>
      <c r="E15" s="17" t="s">
        <v>574</v>
      </c>
      <c r="F15" s="17" t="s">
        <v>353</v>
      </c>
      <c r="G15" s="106" t="e">
        <f>G16</f>
        <v>#REF!</v>
      </c>
      <c r="H15" s="142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06" t="e">
        <f>AE16</f>
        <v>#REF!</v>
      </c>
      <c r="AG15" s="115"/>
    </row>
    <row r="16" spans="1:33" s="35" customFormat="1" ht="30.75" hidden="1" customHeight="1">
      <c r="A16" s="18" t="s">
        <v>354</v>
      </c>
      <c r="B16" s="16">
        <v>757</v>
      </c>
      <c r="C16" s="17" t="s">
        <v>110</v>
      </c>
      <c r="D16" s="17" t="s">
        <v>111</v>
      </c>
      <c r="E16" s="17" t="s">
        <v>574</v>
      </c>
      <c r="F16" s="17" t="s">
        <v>355</v>
      </c>
      <c r="G16" s="106" t="e">
        <f>Прилож2!#REF!</f>
        <v>#REF!</v>
      </c>
      <c r="H16" s="142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06" t="e">
        <f>Прилож2!#REF!</f>
        <v>#REF!</v>
      </c>
      <c r="AG16" s="115"/>
    </row>
    <row r="17" spans="1:33" s="35" customFormat="1" ht="108.75" hidden="1" customHeight="1">
      <c r="A17" s="18" t="s">
        <v>573</v>
      </c>
      <c r="B17" s="16"/>
      <c r="C17" s="17"/>
      <c r="D17" s="17"/>
      <c r="E17" s="17" t="s">
        <v>572</v>
      </c>
      <c r="F17" s="17"/>
      <c r="G17" s="106">
        <f>G18</f>
        <v>0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06">
        <f>AE18</f>
        <v>0</v>
      </c>
      <c r="AG17" s="115"/>
    </row>
    <row r="18" spans="1:33" s="35" customFormat="1" ht="30.75" hidden="1" customHeight="1">
      <c r="A18" s="18" t="s">
        <v>352</v>
      </c>
      <c r="B18" s="16">
        <v>757</v>
      </c>
      <c r="C18" s="17" t="s">
        <v>110</v>
      </c>
      <c r="D18" s="17" t="s">
        <v>111</v>
      </c>
      <c r="E18" s="17" t="s">
        <v>572</v>
      </c>
      <c r="F18" s="17" t="s">
        <v>353</v>
      </c>
      <c r="G18" s="106">
        <f>G19</f>
        <v>0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06">
        <f>AE19</f>
        <v>0</v>
      </c>
      <c r="AG18" s="115"/>
    </row>
    <row r="19" spans="1:33" s="35" customFormat="1" ht="30.75" hidden="1" customHeight="1">
      <c r="A19" s="18" t="s">
        <v>354</v>
      </c>
      <c r="B19" s="16">
        <v>757</v>
      </c>
      <c r="C19" s="17" t="s">
        <v>110</v>
      </c>
      <c r="D19" s="17" t="s">
        <v>111</v>
      </c>
      <c r="E19" s="17" t="s">
        <v>572</v>
      </c>
      <c r="F19" s="17" t="s">
        <v>355</v>
      </c>
      <c r="G19" s="106">
        <f>Прилож2!G268</f>
        <v>0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06">
        <f>Прилож2!AE268</f>
        <v>0</v>
      </c>
      <c r="AG19" s="115"/>
    </row>
    <row r="20" spans="1:33" s="116" customFormat="1" ht="34.5" customHeight="1">
      <c r="A20" s="34" t="s">
        <v>760</v>
      </c>
      <c r="B20" s="175"/>
      <c r="C20" s="175"/>
      <c r="D20" s="175"/>
      <c r="E20" s="50" t="s">
        <v>201</v>
      </c>
      <c r="F20" s="186"/>
      <c r="G20" s="176">
        <f>G21</f>
        <v>36068</v>
      </c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76">
        <f>AE21</f>
        <v>0</v>
      </c>
      <c r="AG20" s="115"/>
    </row>
    <row r="21" spans="1:33" s="116" customFormat="1" ht="24.75" customHeight="1">
      <c r="A21" s="18" t="s">
        <v>352</v>
      </c>
      <c r="B21" s="175"/>
      <c r="C21" s="175"/>
      <c r="D21" s="175"/>
      <c r="E21" s="50" t="s">
        <v>201</v>
      </c>
      <c r="F21" s="177">
        <v>300</v>
      </c>
      <c r="G21" s="176">
        <f>G22</f>
        <v>36068</v>
      </c>
      <c r="H21" s="140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76">
        <f>AE22</f>
        <v>0</v>
      </c>
      <c r="AG21" s="115"/>
    </row>
    <row r="22" spans="1:33" s="116" customFormat="1" ht="32.25" customHeight="1">
      <c r="A22" s="57" t="s">
        <v>354</v>
      </c>
      <c r="B22" s="175"/>
      <c r="C22" s="175"/>
      <c r="D22" s="175"/>
      <c r="E22" s="50" t="s">
        <v>201</v>
      </c>
      <c r="F22" s="177">
        <v>320</v>
      </c>
      <c r="G22" s="176">
        <f>Прилож2!G271</f>
        <v>36068</v>
      </c>
      <c r="H22" s="140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76">
        <f>Прилож2!O271</f>
        <v>0</v>
      </c>
      <c r="AG22" s="115"/>
    </row>
    <row r="23" spans="1:33" s="35" customFormat="1" ht="70.5" hidden="1" customHeight="1">
      <c r="A23" s="34" t="s">
        <v>223</v>
      </c>
      <c r="B23" s="16">
        <v>757</v>
      </c>
      <c r="C23" s="17" t="s">
        <v>110</v>
      </c>
      <c r="D23" s="17" t="s">
        <v>111</v>
      </c>
      <c r="E23" s="17" t="s">
        <v>222</v>
      </c>
      <c r="F23" s="17"/>
      <c r="G23" s="106">
        <f>G24</f>
        <v>0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06">
        <f>AE24</f>
        <v>0</v>
      </c>
      <c r="AG23" s="115"/>
    </row>
    <row r="24" spans="1:33" ht="18.75" hidden="1" customHeight="1">
      <c r="A24" s="18" t="s">
        <v>352</v>
      </c>
      <c r="B24" s="16">
        <v>757</v>
      </c>
      <c r="C24" s="17" t="s">
        <v>110</v>
      </c>
      <c r="D24" s="17" t="s">
        <v>111</v>
      </c>
      <c r="E24" s="17" t="s">
        <v>222</v>
      </c>
      <c r="F24" s="17" t="s">
        <v>353</v>
      </c>
      <c r="G24" s="106">
        <f>G25</f>
        <v>0</v>
      </c>
      <c r="H24" s="144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06">
        <f>AE25</f>
        <v>0</v>
      </c>
      <c r="AG24" s="115"/>
    </row>
    <row r="25" spans="1:33" ht="33" hidden="1" customHeight="1">
      <c r="A25" s="18" t="s">
        <v>354</v>
      </c>
      <c r="B25" s="16">
        <v>757</v>
      </c>
      <c r="C25" s="17" t="s">
        <v>110</v>
      </c>
      <c r="D25" s="17" t="s">
        <v>111</v>
      </c>
      <c r="E25" s="17" t="s">
        <v>222</v>
      </c>
      <c r="F25" s="17" t="s">
        <v>355</v>
      </c>
      <c r="G25" s="106">
        <f>Прилож2!G274</f>
        <v>0</v>
      </c>
      <c r="H25" s="144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06">
        <f>Прилож2!AE274</f>
        <v>0</v>
      </c>
      <c r="AG25" s="115"/>
    </row>
    <row r="26" spans="1:33" s="35" customFormat="1" ht="30.75" hidden="1" customHeight="1">
      <c r="A26" s="34" t="s">
        <v>402</v>
      </c>
      <c r="B26" s="16">
        <v>757</v>
      </c>
      <c r="C26" s="17" t="s">
        <v>110</v>
      </c>
      <c r="D26" s="17" t="s">
        <v>111</v>
      </c>
      <c r="E26" s="17" t="s">
        <v>401</v>
      </c>
      <c r="F26" s="17"/>
      <c r="G26" s="106">
        <f>G27</f>
        <v>0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06">
        <f>AE27</f>
        <v>0</v>
      </c>
      <c r="AG26" s="115"/>
    </row>
    <row r="27" spans="1:33" s="35" customFormat="1" ht="30.75" hidden="1" customHeight="1">
      <c r="A27" s="18" t="s">
        <v>352</v>
      </c>
      <c r="B27" s="16">
        <v>757</v>
      </c>
      <c r="C27" s="17" t="s">
        <v>110</v>
      </c>
      <c r="D27" s="17" t="s">
        <v>111</v>
      </c>
      <c r="E27" s="17" t="s">
        <v>401</v>
      </c>
      <c r="F27" s="17" t="s">
        <v>353</v>
      </c>
      <c r="G27" s="106">
        <f>G28</f>
        <v>0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06">
        <f>AE28</f>
        <v>0</v>
      </c>
      <c r="AG27" s="115"/>
    </row>
    <row r="28" spans="1:33" s="35" customFormat="1" ht="30.75" hidden="1" customHeight="1">
      <c r="A28" s="18" t="s">
        <v>354</v>
      </c>
      <c r="B28" s="16">
        <v>757</v>
      </c>
      <c r="C28" s="17" t="s">
        <v>110</v>
      </c>
      <c r="D28" s="17" t="s">
        <v>111</v>
      </c>
      <c r="E28" s="17" t="s">
        <v>401</v>
      </c>
      <c r="F28" s="17" t="s">
        <v>355</v>
      </c>
      <c r="G28" s="106">
        <f>Прилож2!G265</f>
        <v>0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06">
        <f>Прилож2!AE265</f>
        <v>0</v>
      </c>
      <c r="AG28" s="115"/>
    </row>
    <row r="29" spans="1:33" s="35" customFormat="1" ht="37.5" hidden="1" customHeight="1">
      <c r="A29" s="34" t="s">
        <v>402</v>
      </c>
      <c r="B29" s="16">
        <v>757</v>
      </c>
      <c r="C29" s="17" t="s">
        <v>110</v>
      </c>
      <c r="D29" s="17" t="s">
        <v>111</v>
      </c>
      <c r="E29" s="17" t="s">
        <v>403</v>
      </c>
      <c r="F29" s="17"/>
      <c r="G29" s="106">
        <f>G30</f>
        <v>0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06">
        <f>AE30</f>
        <v>0</v>
      </c>
      <c r="AG29" s="115"/>
    </row>
    <row r="30" spans="1:33" s="35" customFormat="1" ht="30.75" hidden="1" customHeight="1">
      <c r="A30" s="18" t="s">
        <v>352</v>
      </c>
      <c r="B30" s="16">
        <v>757</v>
      </c>
      <c r="C30" s="17" t="s">
        <v>110</v>
      </c>
      <c r="D30" s="17" t="s">
        <v>111</v>
      </c>
      <c r="E30" s="17" t="s">
        <v>403</v>
      </c>
      <c r="F30" s="17" t="s">
        <v>353</v>
      </c>
      <c r="G30" s="106">
        <f>G31</f>
        <v>0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06">
        <f>AE31</f>
        <v>0</v>
      </c>
      <c r="AG30" s="115"/>
    </row>
    <row r="31" spans="1:33" s="35" customFormat="1" ht="30.75" hidden="1" customHeight="1">
      <c r="A31" s="18" t="s">
        <v>354</v>
      </c>
      <c r="B31" s="16">
        <v>757</v>
      </c>
      <c r="C31" s="17" t="s">
        <v>110</v>
      </c>
      <c r="D31" s="17" t="s">
        <v>111</v>
      </c>
      <c r="E31" s="17" t="s">
        <v>403</v>
      </c>
      <c r="F31" s="17" t="s">
        <v>355</v>
      </c>
      <c r="G31" s="106">
        <f>Прилож2!G268</f>
        <v>0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06">
        <f>Прилож2!AE268</f>
        <v>0</v>
      </c>
      <c r="AG31" s="115"/>
    </row>
    <row r="32" spans="1:33" s="188" customFormat="1" ht="63.75" hidden="1">
      <c r="A32" s="37" t="s">
        <v>183</v>
      </c>
      <c r="B32" s="38">
        <v>793</v>
      </c>
      <c r="C32" s="39" t="s">
        <v>26</v>
      </c>
      <c r="D32" s="39" t="s">
        <v>32</v>
      </c>
      <c r="E32" s="38" t="s">
        <v>518</v>
      </c>
      <c r="F32" s="39"/>
      <c r="G32" s="107">
        <f>G47+G54+G59+G44+G33+G36+G66</f>
        <v>0</v>
      </c>
      <c r="H32" s="107" t="e">
        <f>H47+#REF!+H54+H59</f>
        <v>#REF!</v>
      </c>
      <c r="I32" s="107" t="e">
        <f>I47+#REF!+I54+I59</f>
        <v>#REF!</v>
      </c>
      <c r="J32" s="107" t="e">
        <f>J47+#REF!+J54+J59</f>
        <v>#REF!</v>
      </c>
      <c r="K32" s="107" t="e">
        <f>K47+#REF!+K54+K59</f>
        <v>#REF!</v>
      </c>
      <c r="L32" s="107" t="e">
        <f>L47+#REF!+L54+L59</f>
        <v>#REF!</v>
      </c>
      <c r="M32" s="107" t="e">
        <f>M47+#REF!+M54+M59</f>
        <v>#REF!</v>
      </c>
      <c r="N32" s="187">
        <v>528130</v>
      </c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07">
        <f>AE47+AE54+AE59+AE44+AE33+AE36+AE66</f>
        <v>0</v>
      </c>
      <c r="AG32" s="115"/>
    </row>
    <row r="33" spans="1:33" s="36" customFormat="1" ht="27.75" hidden="1" customHeight="1">
      <c r="A33" s="18" t="s">
        <v>418</v>
      </c>
      <c r="B33" s="16">
        <v>793</v>
      </c>
      <c r="C33" s="17" t="s">
        <v>26</v>
      </c>
      <c r="D33" s="17" t="s">
        <v>32</v>
      </c>
      <c r="E33" s="17" t="s">
        <v>789</v>
      </c>
      <c r="F33" s="17"/>
      <c r="G33" s="106">
        <f>G34</f>
        <v>0</v>
      </c>
      <c r="H33" s="146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06">
        <f>AE34</f>
        <v>0</v>
      </c>
      <c r="AG33" s="115"/>
    </row>
    <row r="34" spans="1:33" s="36" customFormat="1" ht="28.5" hidden="1" customHeight="1">
      <c r="A34" s="18" t="s">
        <v>40</v>
      </c>
      <c r="B34" s="16">
        <v>793</v>
      </c>
      <c r="C34" s="17" t="s">
        <v>26</v>
      </c>
      <c r="D34" s="17" t="s">
        <v>32</v>
      </c>
      <c r="E34" s="17" t="s">
        <v>789</v>
      </c>
      <c r="F34" s="17" t="s">
        <v>41</v>
      </c>
      <c r="G34" s="106">
        <f>G35</f>
        <v>0</v>
      </c>
      <c r="H34" s="146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06">
        <f>AE35</f>
        <v>0</v>
      </c>
      <c r="AG34" s="115"/>
    </row>
    <row r="35" spans="1:33" s="36" customFormat="1" ht="31.5" hidden="1" customHeight="1">
      <c r="A35" s="18" t="s">
        <v>13</v>
      </c>
      <c r="B35" s="16">
        <v>793</v>
      </c>
      <c r="C35" s="17" t="s">
        <v>26</v>
      </c>
      <c r="D35" s="17" t="s">
        <v>32</v>
      </c>
      <c r="E35" s="17" t="s">
        <v>789</v>
      </c>
      <c r="F35" s="17" t="s">
        <v>12</v>
      </c>
      <c r="G35" s="106">
        <f>Прилож2!G730</f>
        <v>0</v>
      </c>
      <c r="H35" s="146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06">
        <f>Прилож2!O730</f>
        <v>0</v>
      </c>
      <c r="AG35" s="115"/>
    </row>
    <row r="36" spans="1:33" ht="25.5" hidden="1">
      <c r="A36" s="18" t="s">
        <v>372</v>
      </c>
      <c r="B36" s="16">
        <v>793</v>
      </c>
      <c r="C36" s="17" t="s">
        <v>26</v>
      </c>
      <c r="D36" s="17" t="s">
        <v>32</v>
      </c>
      <c r="E36" s="17" t="s">
        <v>790</v>
      </c>
      <c r="F36" s="17"/>
      <c r="G36" s="106">
        <f>G40+G37+G42</f>
        <v>0</v>
      </c>
      <c r="H36" s="144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06">
        <f>AE40+AE37+AE42</f>
        <v>0</v>
      </c>
      <c r="AG36" s="115"/>
    </row>
    <row r="37" spans="1:33" s="52" customFormat="1" ht="25.5" hidden="1">
      <c r="A37" s="18" t="s">
        <v>674</v>
      </c>
      <c r="B37" s="16">
        <v>793</v>
      </c>
      <c r="C37" s="17" t="s">
        <v>26</v>
      </c>
      <c r="D37" s="17" t="s">
        <v>32</v>
      </c>
      <c r="E37" s="17" t="s">
        <v>791</v>
      </c>
      <c r="F37" s="17" t="s">
        <v>51</v>
      </c>
      <c r="G37" s="106">
        <f>G38</f>
        <v>0</v>
      </c>
      <c r="H37" s="14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06">
        <f>AE38</f>
        <v>0</v>
      </c>
      <c r="AG37" s="115"/>
    </row>
    <row r="38" spans="1:33" s="52" customFormat="1" ht="25.5" hidden="1">
      <c r="A38" s="18" t="s">
        <v>52</v>
      </c>
      <c r="B38" s="16">
        <v>793</v>
      </c>
      <c r="C38" s="17" t="s">
        <v>26</v>
      </c>
      <c r="D38" s="17" t="s">
        <v>32</v>
      </c>
      <c r="E38" s="17" t="s">
        <v>791</v>
      </c>
      <c r="F38" s="17" t="s">
        <v>53</v>
      </c>
      <c r="G38" s="106">
        <v>0</v>
      </c>
      <c r="H38" s="148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06">
        <v>0</v>
      </c>
      <c r="AG38" s="115"/>
    </row>
    <row r="39" spans="1:33" ht="18" hidden="1">
      <c r="A39" s="18"/>
      <c r="B39" s="16"/>
      <c r="C39" s="17"/>
      <c r="D39" s="17"/>
      <c r="E39" s="17"/>
      <c r="F39" s="17"/>
      <c r="G39" s="106"/>
      <c r="H39" s="144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06"/>
      <c r="AG39" s="115"/>
    </row>
    <row r="40" spans="1:33" ht="19.5" hidden="1" customHeight="1">
      <c r="A40" s="18" t="s">
        <v>363</v>
      </c>
      <c r="B40" s="16">
        <v>793</v>
      </c>
      <c r="C40" s="17" t="s">
        <v>26</v>
      </c>
      <c r="D40" s="17" t="s">
        <v>32</v>
      </c>
      <c r="E40" s="17" t="s">
        <v>519</v>
      </c>
      <c r="F40" s="17" t="s">
        <v>364</v>
      </c>
      <c r="G40" s="106">
        <f>G41</f>
        <v>0</v>
      </c>
      <c r="H40" s="144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06">
        <f>AE41</f>
        <v>0</v>
      </c>
      <c r="AG40" s="115"/>
    </row>
    <row r="41" spans="1:33" ht="40.5" hidden="1" customHeight="1">
      <c r="A41" s="18" t="s">
        <v>595</v>
      </c>
      <c r="B41" s="16">
        <v>793</v>
      </c>
      <c r="C41" s="17" t="s">
        <v>26</v>
      </c>
      <c r="D41" s="17" t="s">
        <v>32</v>
      </c>
      <c r="E41" s="17" t="s">
        <v>519</v>
      </c>
      <c r="F41" s="17" t="s">
        <v>382</v>
      </c>
      <c r="G41" s="106"/>
      <c r="H41" s="144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06"/>
      <c r="AG41" s="115"/>
    </row>
    <row r="42" spans="1:33" ht="24" hidden="1" customHeight="1">
      <c r="A42" s="18" t="s">
        <v>101</v>
      </c>
      <c r="B42" s="16">
        <v>793</v>
      </c>
      <c r="C42" s="17" t="s">
        <v>26</v>
      </c>
      <c r="D42" s="17" t="s">
        <v>32</v>
      </c>
      <c r="E42" s="17" t="s">
        <v>790</v>
      </c>
      <c r="F42" s="17" t="s">
        <v>102</v>
      </c>
      <c r="G42" s="106">
        <f>G43</f>
        <v>0</v>
      </c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06">
        <f>AE43</f>
        <v>0</v>
      </c>
      <c r="AG42" s="115"/>
    </row>
    <row r="43" spans="1:33" ht="25.5" hidden="1" customHeight="1">
      <c r="A43" s="18" t="s">
        <v>394</v>
      </c>
      <c r="B43" s="16">
        <v>793</v>
      </c>
      <c r="C43" s="17" t="s">
        <v>26</v>
      </c>
      <c r="D43" s="17" t="s">
        <v>32</v>
      </c>
      <c r="E43" s="17" t="s">
        <v>790</v>
      </c>
      <c r="F43" s="17" t="s">
        <v>395</v>
      </c>
      <c r="G43" s="106">
        <f>Прилож2!G738</f>
        <v>0</v>
      </c>
      <c r="H43" s="144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06">
        <f>Прилож2!O738</f>
        <v>0</v>
      </c>
      <c r="AG43" s="115"/>
    </row>
    <row r="44" spans="1:33" s="36" customFormat="1" ht="27.75" hidden="1" customHeight="1">
      <c r="A44" s="18" t="s">
        <v>418</v>
      </c>
      <c r="B44" s="16">
        <v>793</v>
      </c>
      <c r="C44" s="17" t="s">
        <v>26</v>
      </c>
      <c r="D44" s="17" t="s">
        <v>32</v>
      </c>
      <c r="E44" s="17" t="s">
        <v>417</v>
      </c>
      <c r="F44" s="17"/>
      <c r="G44" s="106">
        <f>G45</f>
        <v>0</v>
      </c>
      <c r="H44" s="146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06">
        <f>AE45</f>
        <v>0</v>
      </c>
      <c r="AG44" s="115"/>
    </row>
    <row r="45" spans="1:33" s="36" customFormat="1" ht="28.5" hidden="1" customHeight="1">
      <c r="A45" s="18" t="s">
        <v>40</v>
      </c>
      <c r="B45" s="16">
        <v>793</v>
      </c>
      <c r="C45" s="17" t="s">
        <v>26</v>
      </c>
      <c r="D45" s="17" t="s">
        <v>32</v>
      </c>
      <c r="E45" s="17" t="s">
        <v>417</v>
      </c>
      <c r="F45" s="17" t="s">
        <v>41</v>
      </c>
      <c r="G45" s="106">
        <f>G46</f>
        <v>0</v>
      </c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06">
        <f>AE46</f>
        <v>0</v>
      </c>
      <c r="AG45" s="115"/>
    </row>
    <row r="46" spans="1:33" s="36" customFormat="1" ht="31.5" hidden="1" customHeight="1">
      <c r="A46" s="18" t="s">
        <v>13</v>
      </c>
      <c r="B46" s="16">
        <v>793</v>
      </c>
      <c r="C46" s="17" t="s">
        <v>26</v>
      </c>
      <c r="D46" s="17" t="s">
        <v>32</v>
      </c>
      <c r="E46" s="17" t="s">
        <v>417</v>
      </c>
      <c r="F46" s="17" t="s">
        <v>12</v>
      </c>
      <c r="G46" s="106">
        <f>Прилож2!G741</f>
        <v>0</v>
      </c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06">
        <f>Прилож2!AE741</f>
        <v>0</v>
      </c>
      <c r="AG46" s="115"/>
    </row>
    <row r="47" spans="1:33" ht="25.5" hidden="1">
      <c r="A47" s="18" t="s">
        <v>372</v>
      </c>
      <c r="B47" s="16">
        <v>793</v>
      </c>
      <c r="C47" s="17" t="s">
        <v>26</v>
      </c>
      <c r="D47" s="17" t="s">
        <v>32</v>
      </c>
      <c r="E47" s="17" t="s">
        <v>519</v>
      </c>
      <c r="F47" s="17"/>
      <c r="G47" s="106">
        <f>G50+G48+G52</f>
        <v>0</v>
      </c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06">
        <f>AE50+AE48+AE52</f>
        <v>0</v>
      </c>
      <c r="AG47" s="115"/>
    </row>
    <row r="48" spans="1:33" ht="25.5" hidden="1">
      <c r="A48" s="18" t="s">
        <v>50</v>
      </c>
      <c r="B48" s="16">
        <v>763</v>
      </c>
      <c r="C48" s="17" t="s">
        <v>26</v>
      </c>
      <c r="D48" s="17" t="s">
        <v>91</v>
      </c>
      <c r="E48" s="17" t="s">
        <v>519</v>
      </c>
      <c r="F48" s="17" t="s">
        <v>51</v>
      </c>
      <c r="G48" s="106">
        <f>SUM(G49)</f>
        <v>0</v>
      </c>
      <c r="H48" s="144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06">
        <f>SUM(AE49)</f>
        <v>0</v>
      </c>
      <c r="AG48" s="115"/>
    </row>
    <row r="49" spans="1:33" ht="25.5" hidden="1">
      <c r="A49" s="18" t="s">
        <v>52</v>
      </c>
      <c r="B49" s="16">
        <v>763</v>
      </c>
      <c r="C49" s="17" t="s">
        <v>26</v>
      </c>
      <c r="D49" s="17" t="s">
        <v>91</v>
      </c>
      <c r="E49" s="17" t="s">
        <v>519</v>
      </c>
      <c r="F49" s="17" t="s">
        <v>53</v>
      </c>
      <c r="G49" s="106">
        <f>Прилож2!G744</f>
        <v>0</v>
      </c>
      <c r="H49" s="144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06">
        <f>Прилож2!AE744</f>
        <v>0</v>
      </c>
      <c r="AG49" s="115"/>
    </row>
    <row r="50" spans="1:33" ht="21" hidden="1" customHeight="1">
      <c r="A50" s="18" t="s">
        <v>363</v>
      </c>
      <c r="B50" s="16">
        <v>793</v>
      </c>
      <c r="C50" s="17" t="s">
        <v>26</v>
      </c>
      <c r="D50" s="17" t="s">
        <v>32</v>
      </c>
      <c r="E50" s="17" t="s">
        <v>519</v>
      </c>
      <c r="F50" s="17" t="s">
        <v>364</v>
      </c>
      <c r="G50" s="106">
        <f>G51</f>
        <v>0</v>
      </c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06">
        <f>AE51</f>
        <v>0</v>
      </c>
      <c r="AG50" s="115"/>
    </row>
    <row r="51" spans="1:33" ht="46.5" hidden="1" customHeight="1">
      <c r="A51" s="18" t="s">
        <v>596</v>
      </c>
      <c r="B51" s="16">
        <v>793</v>
      </c>
      <c r="C51" s="17" t="s">
        <v>26</v>
      </c>
      <c r="D51" s="17" t="s">
        <v>32</v>
      </c>
      <c r="E51" s="17" t="s">
        <v>519</v>
      </c>
      <c r="F51" s="17" t="s">
        <v>382</v>
      </c>
      <c r="G51" s="106">
        <f>Прилож2!G747</f>
        <v>0</v>
      </c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06">
        <f>Прилож2!AE747</f>
        <v>0</v>
      </c>
      <c r="AG51" s="115"/>
    </row>
    <row r="52" spans="1:33" ht="24" hidden="1" customHeight="1">
      <c r="A52" s="18" t="s">
        <v>101</v>
      </c>
      <c r="B52" s="16">
        <v>793</v>
      </c>
      <c r="C52" s="17" t="s">
        <v>26</v>
      </c>
      <c r="D52" s="17" t="s">
        <v>32</v>
      </c>
      <c r="E52" s="17" t="s">
        <v>519</v>
      </c>
      <c r="F52" s="17" t="s">
        <v>102</v>
      </c>
      <c r="G52" s="106">
        <f>G53</f>
        <v>0</v>
      </c>
      <c r="H52" s="144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06">
        <f>AE53</f>
        <v>0</v>
      </c>
      <c r="AG52" s="115"/>
    </row>
    <row r="53" spans="1:33" ht="25.5" hidden="1" customHeight="1">
      <c r="A53" s="18" t="s">
        <v>394</v>
      </c>
      <c r="B53" s="16">
        <v>793</v>
      </c>
      <c r="C53" s="17" t="s">
        <v>26</v>
      </c>
      <c r="D53" s="17" t="s">
        <v>32</v>
      </c>
      <c r="E53" s="17" t="s">
        <v>519</v>
      </c>
      <c r="F53" s="17" t="s">
        <v>395</v>
      </c>
      <c r="G53" s="106">
        <f>Прилож2!G749</f>
        <v>0</v>
      </c>
      <c r="H53" s="144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06">
        <f>Прилож2!AE749</f>
        <v>0</v>
      </c>
      <c r="AG53" s="115"/>
    </row>
    <row r="54" spans="1:33" s="36" customFormat="1" ht="27.75" hidden="1" customHeight="1">
      <c r="A54" s="18" t="s">
        <v>244</v>
      </c>
      <c r="B54" s="16">
        <v>793</v>
      </c>
      <c r="C54" s="17" t="s">
        <v>26</v>
      </c>
      <c r="D54" s="17" t="s">
        <v>32</v>
      </c>
      <c r="E54" s="17" t="s">
        <v>520</v>
      </c>
      <c r="F54" s="17"/>
      <c r="G54" s="106">
        <f>G57+G55</f>
        <v>0</v>
      </c>
      <c r="H54" s="146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06">
        <f>AE57+AE55</f>
        <v>0</v>
      </c>
      <c r="AG54" s="115"/>
    </row>
    <row r="55" spans="1:33" s="52" customFormat="1" ht="25.5" hidden="1">
      <c r="A55" s="18" t="s">
        <v>674</v>
      </c>
      <c r="B55" s="16">
        <v>793</v>
      </c>
      <c r="C55" s="17" t="s">
        <v>26</v>
      </c>
      <c r="D55" s="17" t="s">
        <v>32</v>
      </c>
      <c r="E55" s="17" t="s">
        <v>520</v>
      </c>
      <c r="F55" s="17" t="s">
        <v>51</v>
      </c>
      <c r="G55" s="106">
        <f>G56</f>
        <v>0</v>
      </c>
      <c r="H55" s="148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06">
        <f>AE56</f>
        <v>0</v>
      </c>
      <c r="AG55" s="115"/>
    </row>
    <row r="56" spans="1:33" s="52" customFormat="1" ht="25.5" hidden="1">
      <c r="A56" s="18" t="s">
        <v>52</v>
      </c>
      <c r="B56" s="16">
        <v>793</v>
      </c>
      <c r="C56" s="17" t="s">
        <v>26</v>
      </c>
      <c r="D56" s="17" t="s">
        <v>32</v>
      </c>
      <c r="E56" s="17" t="s">
        <v>520</v>
      </c>
      <c r="F56" s="17" t="s">
        <v>53</v>
      </c>
      <c r="G56" s="106">
        <f>Прилож2!G752</f>
        <v>0</v>
      </c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06">
        <f>Прилож2!AE752</f>
        <v>0</v>
      </c>
      <c r="AG56" s="115"/>
    </row>
    <row r="57" spans="1:33" s="36" customFormat="1" ht="35.25" hidden="1" customHeight="1">
      <c r="A57" s="18" t="s">
        <v>40</v>
      </c>
      <c r="B57" s="16">
        <v>793</v>
      </c>
      <c r="C57" s="17" t="s">
        <v>26</v>
      </c>
      <c r="D57" s="17" t="s">
        <v>32</v>
      </c>
      <c r="E57" s="17" t="s">
        <v>520</v>
      </c>
      <c r="F57" s="17" t="s">
        <v>41</v>
      </c>
      <c r="G57" s="106">
        <f>G58</f>
        <v>0</v>
      </c>
      <c r="H57" s="146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06">
        <f>AE58</f>
        <v>0</v>
      </c>
      <c r="AG57" s="115"/>
    </row>
    <row r="58" spans="1:33" s="36" customFormat="1" ht="38.25" hidden="1">
      <c r="A58" s="18" t="s">
        <v>13</v>
      </c>
      <c r="B58" s="16">
        <v>793</v>
      </c>
      <c r="C58" s="17" t="s">
        <v>26</v>
      </c>
      <c r="D58" s="17" t="s">
        <v>32</v>
      </c>
      <c r="E58" s="17" t="s">
        <v>520</v>
      </c>
      <c r="F58" s="17" t="s">
        <v>12</v>
      </c>
      <c r="G58" s="106">
        <f>Прилож2!G756</f>
        <v>0</v>
      </c>
      <c r="H58" s="146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06">
        <f>Прилож2!AE756</f>
        <v>0</v>
      </c>
      <c r="AG58" s="115"/>
    </row>
    <row r="59" spans="1:33" ht="25.5" hidden="1">
      <c r="A59" s="18" t="s">
        <v>373</v>
      </c>
      <c r="B59" s="16">
        <v>793</v>
      </c>
      <c r="C59" s="17" t="s">
        <v>26</v>
      </c>
      <c r="D59" s="17" t="s">
        <v>32</v>
      </c>
      <c r="E59" s="17" t="s">
        <v>521</v>
      </c>
      <c r="F59" s="17"/>
      <c r="G59" s="106">
        <f>G62+G60+G64</f>
        <v>0</v>
      </c>
      <c r="H59" s="144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06">
        <f>AE62+AE60+AE64</f>
        <v>0</v>
      </c>
      <c r="AG59" s="115"/>
    </row>
    <row r="60" spans="1:33" s="52" customFormat="1" ht="25.5" hidden="1">
      <c r="A60" s="18" t="s">
        <v>674</v>
      </c>
      <c r="B60" s="16">
        <v>793</v>
      </c>
      <c r="C60" s="17" t="s">
        <v>26</v>
      </c>
      <c r="D60" s="17" t="s">
        <v>32</v>
      </c>
      <c r="E60" s="17" t="s">
        <v>521</v>
      </c>
      <c r="F60" s="17" t="s">
        <v>51</v>
      </c>
      <c r="G60" s="106">
        <f>G61</f>
        <v>0</v>
      </c>
      <c r="H60" s="148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06">
        <f>AE61</f>
        <v>0</v>
      </c>
      <c r="AG60" s="115"/>
    </row>
    <row r="61" spans="1:33" s="52" customFormat="1" ht="25.5" hidden="1">
      <c r="A61" s="18" t="s">
        <v>52</v>
      </c>
      <c r="B61" s="16">
        <v>793</v>
      </c>
      <c r="C61" s="17" t="s">
        <v>26</v>
      </c>
      <c r="D61" s="17" t="s">
        <v>32</v>
      </c>
      <c r="E61" s="17" t="s">
        <v>521</v>
      </c>
      <c r="F61" s="17" t="s">
        <v>53</v>
      </c>
      <c r="G61" s="106">
        <f>Прилож2!G760</f>
        <v>0</v>
      </c>
      <c r="H61" s="14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06">
        <f>Прилож2!AE760</f>
        <v>0</v>
      </c>
      <c r="AG61" s="115"/>
    </row>
    <row r="62" spans="1:33" ht="18" hidden="1">
      <c r="A62" s="18" t="s">
        <v>363</v>
      </c>
      <c r="B62" s="16">
        <v>793</v>
      </c>
      <c r="C62" s="17" t="s">
        <v>26</v>
      </c>
      <c r="D62" s="17" t="s">
        <v>32</v>
      </c>
      <c r="E62" s="17" t="s">
        <v>521</v>
      </c>
      <c r="F62" s="17" t="s">
        <v>364</v>
      </c>
      <c r="G62" s="106">
        <f>G63</f>
        <v>0</v>
      </c>
      <c r="H62" s="144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06">
        <f>AE63</f>
        <v>0</v>
      </c>
      <c r="AG62" s="115"/>
    </row>
    <row r="63" spans="1:33" ht="38.25" hidden="1">
      <c r="A63" s="18" t="s">
        <v>596</v>
      </c>
      <c r="B63" s="16">
        <v>793</v>
      </c>
      <c r="C63" s="17" t="s">
        <v>26</v>
      </c>
      <c r="D63" s="17" t="s">
        <v>32</v>
      </c>
      <c r="E63" s="17" t="s">
        <v>521</v>
      </c>
      <c r="F63" s="17" t="s">
        <v>382</v>
      </c>
      <c r="G63" s="106">
        <f>Прилож2!G762</f>
        <v>0</v>
      </c>
      <c r="H63" s="144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06">
        <f>Прилож2!AE762</f>
        <v>0</v>
      </c>
      <c r="AG63" s="115"/>
    </row>
    <row r="64" spans="1:33" ht="24" hidden="1" customHeight="1">
      <c r="A64" s="18" t="s">
        <v>363</v>
      </c>
      <c r="B64" s="16">
        <v>793</v>
      </c>
      <c r="C64" s="17" t="s">
        <v>26</v>
      </c>
      <c r="D64" s="17" t="s">
        <v>32</v>
      </c>
      <c r="E64" s="17" t="s">
        <v>521</v>
      </c>
      <c r="F64" s="17" t="s">
        <v>364</v>
      </c>
      <c r="G64" s="106">
        <f>G65</f>
        <v>0</v>
      </c>
      <c r="H64" s="144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06">
        <f>AE65</f>
        <v>0</v>
      </c>
      <c r="AG64" s="115"/>
    </row>
    <row r="65" spans="1:33" ht="25.5" hidden="1" customHeight="1">
      <c r="A65" s="18" t="s">
        <v>381</v>
      </c>
      <c r="B65" s="16">
        <v>793</v>
      </c>
      <c r="C65" s="17" t="s">
        <v>26</v>
      </c>
      <c r="D65" s="17" t="s">
        <v>32</v>
      </c>
      <c r="E65" s="17" t="s">
        <v>521</v>
      </c>
      <c r="F65" s="17" t="s">
        <v>382</v>
      </c>
      <c r="G65" s="106">
        <f>Прилож2!G764</f>
        <v>0</v>
      </c>
      <c r="H65" s="144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06">
        <f>Прилож2!AE764</f>
        <v>0</v>
      </c>
      <c r="AG65" s="115"/>
    </row>
    <row r="66" spans="1:33" ht="25.5" hidden="1" customHeight="1">
      <c r="A66" s="18" t="s">
        <v>244</v>
      </c>
      <c r="B66" s="16">
        <v>793</v>
      </c>
      <c r="C66" s="17" t="s">
        <v>26</v>
      </c>
      <c r="D66" s="17" t="s">
        <v>32</v>
      </c>
      <c r="E66" s="17" t="s">
        <v>520</v>
      </c>
      <c r="F66" s="17"/>
      <c r="G66" s="106">
        <f>G67+G69</f>
        <v>0</v>
      </c>
      <c r="H66" s="144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06">
        <f>AE67+AE69</f>
        <v>0</v>
      </c>
      <c r="AG66" s="115"/>
    </row>
    <row r="67" spans="1:33" ht="25.5" hidden="1" customHeight="1">
      <c r="A67" s="18" t="s">
        <v>674</v>
      </c>
      <c r="B67" s="16">
        <v>793</v>
      </c>
      <c r="C67" s="17" t="s">
        <v>26</v>
      </c>
      <c r="D67" s="17" t="s">
        <v>32</v>
      </c>
      <c r="E67" s="17" t="s">
        <v>520</v>
      </c>
      <c r="F67" s="17" t="s">
        <v>51</v>
      </c>
      <c r="G67" s="106">
        <f>G68</f>
        <v>0</v>
      </c>
      <c r="H67" s="144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06">
        <f>AE68</f>
        <v>0</v>
      </c>
      <c r="AG67" s="115"/>
    </row>
    <row r="68" spans="1:33" ht="25.5" hidden="1" customHeight="1">
      <c r="A68" s="18" t="s">
        <v>52</v>
      </c>
      <c r="B68" s="16">
        <v>793</v>
      </c>
      <c r="C68" s="17" t="s">
        <v>26</v>
      </c>
      <c r="D68" s="17" t="s">
        <v>32</v>
      </c>
      <c r="E68" s="17" t="s">
        <v>520</v>
      </c>
      <c r="F68" s="17" t="s">
        <v>53</v>
      </c>
      <c r="G68" s="106">
        <f>Прилож2!G767</f>
        <v>0</v>
      </c>
      <c r="H68" s="144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06">
        <f>Прилож2!O767</f>
        <v>0</v>
      </c>
      <c r="AG68" s="115"/>
    </row>
    <row r="69" spans="1:33" ht="25.5" hidden="1" customHeight="1">
      <c r="A69" s="18" t="s">
        <v>101</v>
      </c>
      <c r="B69" s="16">
        <v>793</v>
      </c>
      <c r="C69" s="17" t="s">
        <v>26</v>
      </c>
      <c r="D69" s="17" t="s">
        <v>32</v>
      </c>
      <c r="E69" s="17" t="s">
        <v>520</v>
      </c>
      <c r="F69" s="17" t="s">
        <v>102</v>
      </c>
      <c r="G69" s="106">
        <f>G70</f>
        <v>0</v>
      </c>
      <c r="H69" s="144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06">
        <f>AE70</f>
        <v>0</v>
      </c>
      <c r="AG69" s="115"/>
    </row>
    <row r="70" spans="1:33" ht="25.5" hidden="1" customHeight="1">
      <c r="A70" s="18" t="s">
        <v>343</v>
      </c>
      <c r="B70" s="16">
        <v>793</v>
      </c>
      <c r="C70" s="17" t="s">
        <v>26</v>
      </c>
      <c r="D70" s="17" t="s">
        <v>32</v>
      </c>
      <c r="E70" s="17" t="s">
        <v>520</v>
      </c>
      <c r="F70" s="17" t="s">
        <v>105</v>
      </c>
      <c r="G70" s="106">
        <f>Прилож2!G769</f>
        <v>0</v>
      </c>
      <c r="H70" s="144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06">
        <f>Прилож2!O769</f>
        <v>0</v>
      </c>
      <c r="AG70" s="115"/>
    </row>
    <row r="71" spans="1:33" s="188" customFormat="1" ht="51" hidden="1">
      <c r="A71" s="37" t="s">
        <v>182</v>
      </c>
      <c r="B71" s="38">
        <v>763</v>
      </c>
      <c r="C71" s="39" t="s">
        <v>26</v>
      </c>
      <c r="D71" s="39" t="s">
        <v>91</v>
      </c>
      <c r="E71" s="39" t="s">
        <v>460</v>
      </c>
      <c r="F71" s="117"/>
      <c r="G71" s="107">
        <f>G72+G81+G84+G89</f>
        <v>0</v>
      </c>
      <c r="H71" s="189"/>
      <c r="I71" s="187"/>
      <c r="J71" s="187"/>
      <c r="K71" s="187"/>
      <c r="L71" s="187"/>
      <c r="M71" s="189" t="e">
        <f>#REF!+#REF!+#REF!+#REF!</f>
        <v>#REF!</v>
      </c>
      <c r="N71" s="187">
        <v>5787528</v>
      </c>
      <c r="O71" s="187">
        <v>150000</v>
      </c>
      <c r="P71" s="187">
        <v>272300</v>
      </c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07">
        <f>AE72+AE81+AE84+AE89</f>
        <v>0</v>
      </c>
      <c r="AG71" s="115"/>
    </row>
    <row r="72" spans="1:33" s="36" customFormat="1" ht="25.5" hidden="1">
      <c r="A72" s="18" t="s">
        <v>123</v>
      </c>
      <c r="B72" s="16">
        <v>763</v>
      </c>
      <c r="C72" s="17" t="s">
        <v>26</v>
      </c>
      <c r="D72" s="17" t="s">
        <v>91</v>
      </c>
      <c r="E72" s="17" t="s">
        <v>465</v>
      </c>
      <c r="F72" s="42"/>
      <c r="G72" s="106">
        <f>G73+G77+G79</f>
        <v>0</v>
      </c>
      <c r="H72" s="146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06">
        <f>AE73+AE77+AE79</f>
        <v>0</v>
      </c>
      <c r="AG72" s="115"/>
    </row>
    <row r="73" spans="1:33" ht="63.75" hidden="1">
      <c r="A73" s="18" t="s">
        <v>93</v>
      </c>
      <c r="B73" s="16">
        <v>763</v>
      </c>
      <c r="C73" s="17" t="s">
        <v>26</v>
      </c>
      <c r="D73" s="17" t="s">
        <v>91</v>
      </c>
      <c r="E73" s="17" t="s">
        <v>465</v>
      </c>
      <c r="F73" s="17" t="s">
        <v>96</v>
      </c>
      <c r="G73" s="106">
        <f>SUM(G74)</f>
        <v>0</v>
      </c>
      <c r="H73" s="144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06">
        <f>SUM(AE74)</f>
        <v>0</v>
      </c>
      <c r="AG73" s="115"/>
    </row>
    <row r="74" spans="1:33" ht="25.5" hidden="1">
      <c r="A74" s="18" t="s">
        <v>94</v>
      </c>
      <c r="B74" s="16">
        <v>763</v>
      </c>
      <c r="C74" s="17" t="s">
        <v>26</v>
      </c>
      <c r="D74" s="17" t="s">
        <v>91</v>
      </c>
      <c r="E74" s="17" t="s">
        <v>465</v>
      </c>
      <c r="F74" s="17" t="s">
        <v>97</v>
      </c>
      <c r="G74" s="106">
        <f>Прилож2!G292</f>
        <v>0</v>
      </c>
      <c r="H74" s="144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06">
        <f>Прилож2!O292</f>
        <v>0</v>
      </c>
      <c r="AG74" s="115"/>
    </row>
    <row r="75" spans="1:33" ht="34.5" hidden="1" customHeight="1">
      <c r="A75" s="34" t="s">
        <v>95</v>
      </c>
      <c r="B75" s="16">
        <v>763</v>
      </c>
      <c r="C75" s="17" t="s">
        <v>26</v>
      </c>
      <c r="D75" s="17" t="s">
        <v>91</v>
      </c>
      <c r="E75" s="17" t="s">
        <v>465</v>
      </c>
      <c r="F75" s="17" t="s">
        <v>98</v>
      </c>
      <c r="G75" s="106"/>
      <c r="H75" s="144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06"/>
      <c r="AG75" s="115"/>
    </row>
    <row r="76" spans="1:33" ht="30" hidden="1" customHeight="1">
      <c r="A76" s="34" t="s">
        <v>124</v>
      </c>
      <c r="B76" s="16">
        <v>763</v>
      </c>
      <c r="C76" s="17" t="s">
        <v>26</v>
      </c>
      <c r="D76" s="17" t="s">
        <v>91</v>
      </c>
      <c r="E76" s="17" t="s">
        <v>465</v>
      </c>
      <c r="F76" s="17" t="s">
        <v>100</v>
      </c>
      <c r="G76" s="106"/>
      <c r="H76" s="144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06"/>
      <c r="AG76" s="115"/>
    </row>
    <row r="77" spans="1:33" ht="25.5" hidden="1">
      <c r="A77" s="18" t="s">
        <v>50</v>
      </c>
      <c r="B77" s="16">
        <v>763</v>
      </c>
      <c r="C77" s="17" t="s">
        <v>26</v>
      </c>
      <c r="D77" s="17" t="s">
        <v>91</v>
      </c>
      <c r="E77" s="17" t="s">
        <v>465</v>
      </c>
      <c r="F77" s="17" t="s">
        <v>51</v>
      </c>
      <c r="G77" s="106">
        <f>SUM(G78)</f>
        <v>0</v>
      </c>
      <c r="H77" s="144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06">
        <f>SUM(AE78)</f>
        <v>0</v>
      </c>
      <c r="AG77" s="115"/>
    </row>
    <row r="78" spans="1:33" ht="25.5" hidden="1">
      <c r="A78" s="18" t="s">
        <v>52</v>
      </c>
      <c r="B78" s="16">
        <v>763</v>
      </c>
      <c r="C78" s="17" t="s">
        <v>26</v>
      </c>
      <c r="D78" s="17" t="s">
        <v>91</v>
      </c>
      <c r="E78" s="17" t="s">
        <v>465</v>
      </c>
      <c r="F78" s="17" t="s">
        <v>53</v>
      </c>
      <c r="G78" s="106">
        <f>Прилож2!G294</f>
        <v>0</v>
      </c>
      <c r="H78" s="144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06">
        <f>Прилож2!O294</f>
        <v>0</v>
      </c>
      <c r="AG78" s="115"/>
    </row>
    <row r="79" spans="1:33" ht="18" hidden="1">
      <c r="A79" s="18" t="s">
        <v>101</v>
      </c>
      <c r="B79" s="16"/>
      <c r="C79" s="17"/>
      <c r="D79" s="17"/>
      <c r="E79" s="17" t="s">
        <v>465</v>
      </c>
      <c r="F79" s="17" t="s">
        <v>102</v>
      </c>
      <c r="G79" s="106">
        <f>G80</f>
        <v>0</v>
      </c>
      <c r="H79" s="144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06">
        <f>AE80</f>
        <v>0</v>
      </c>
      <c r="AG79" s="115"/>
    </row>
    <row r="80" spans="1:33" ht="18" hidden="1">
      <c r="A80" s="18" t="s">
        <v>343</v>
      </c>
      <c r="B80" s="16"/>
      <c r="C80" s="17"/>
      <c r="D80" s="17"/>
      <c r="E80" s="17" t="s">
        <v>465</v>
      </c>
      <c r="F80" s="17" t="s">
        <v>105</v>
      </c>
      <c r="G80" s="106">
        <f>Прилож2!G296</f>
        <v>0</v>
      </c>
      <c r="H80" s="144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06">
        <f>Прилож2!O296</f>
        <v>0</v>
      </c>
      <c r="AG80" s="115"/>
    </row>
    <row r="81" spans="1:33" ht="33.75" hidden="1" customHeight="1">
      <c r="A81" s="18" t="s">
        <v>139</v>
      </c>
      <c r="B81" s="16">
        <v>763</v>
      </c>
      <c r="C81" s="17" t="s">
        <v>26</v>
      </c>
      <c r="D81" s="17" t="s">
        <v>32</v>
      </c>
      <c r="E81" s="17" t="s">
        <v>466</v>
      </c>
      <c r="F81" s="17"/>
      <c r="G81" s="106">
        <f>G82</f>
        <v>0</v>
      </c>
      <c r="H81" s="144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06">
        <f>AE82</f>
        <v>0</v>
      </c>
      <c r="AG81" s="115"/>
    </row>
    <row r="82" spans="1:33" ht="27.75" hidden="1" customHeight="1">
      <c r="A82" s="18" t="s">
        <v>50</v>
      </c>
      <c r="B82" s="16">
        <v>763</v>
      </c>
      <c r="C82" s="17" t="s">
        <v>26</v>
      </c>
      <c r="D82" s="17" t="s">
        <v>32</v>
      </c>
      <c r="E82" s="17" t="s">
        <v>466</v>
      </c>
      <c r="F82" s="17" t="s">
        <v>51</v>
      </c>
      <c r="G82" s="106">
        <f>G83</f>
        <v>0</v>
      </c>
      <c r="H82" s="144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06">
        <f>AE83</f>
        <v>0</v>
      </c>
      <c r="AG82" s="115"/>
    </row>
    <row r="83" spans="1:33" ht="28.5" hidden="1" customHeight="1">
      <c r="A83" s="18" t="s">
        <v>52</v>
      </c>
      <c r="B83" s="16">
        <v>763</v>
      </c>
      <c r="C83" s="17" t="s">
        <v>26</v>
      </c>
      <c r="D83" s="17" t="s">
        <v>32</v>
      </c>
      <c r="E83" s="17" t="s">
        <v>466</v>
      </c>
      <c r="F83" s="17" t="s">
        <v>53</v>
      </c>
      <c r="G83" s="106">
        <f>Прилож2!G308</f>
        <v>0</v>
      </c>
      <c r="H83" s="144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06">
        <f>Прилож2!O308</f>
        <v>0</v>
      </c>
      <c r="AG83" s="115"/>
    </row>
    <row r="84" spans="1:33" ht="125.25" hidden="1" customHeight="1">
      <c r="A84" s="18" t="s">
        <v>594</v>
      </c>
      <c r="B84" s="16">
        <v>763</v>
      </c>
      <c r="C84" s="17" t="s">
        <v>91</v>
      </c>
      <c r="D84" s="17" t="s">
        <v>142</v>
      </c>
      <c r="E84" s="17" t="s">
        <v>469</v>
      </c>
      <c r="F84" s="17"/>
      <c r="G84" s="106">
        <f>SUM(G85)+G87</f>
        <v>0</v>
      </c>
      <c r="H84" s="144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06">
        <f>SUM(AE85)+AE87</f>
        <v>0</v>
      </c>
      <c r="AG84" s="115"/>
    </row>
    <row r="85" spans="1:33" ht="25.5" hidden="1">
      <c r="A85" s="18" t="s">
        <v>50</v>
      </c>
      <c r="B85" s="16">
        <v>763</v>
      </c>
      <c r="C85" s="17" t="s">
        <v>91</v>
      </c>
      <c r="D85" s="17" t="s">
        <v>142</v>
      </c>
      <c r="E85" s="17" t="s">
        <v>469</v>
      </c>
      <c r="F85" s="17" t="s">
        <v>51</v>
      </c>
      <c r="G85" s="106">
        <f>SUM(G86)</f>
        <v>0</v>
      </c>
      <c r="H85" s="144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06">
        <f>SUM(AE86)</f>
        <v>0</v>
      </c>
      <c r="AG85" s="115"/>
    </row>
    <row r="86" spans="1:33" ht="25.5" hidden="1" customHeight="1">
      <c r="A86" s="18" t="s">
        <v>52</v>
      </c>
      <c r="B86" s="16">
        <v>763</v>
      </c>
      <c r="C86" s="17" t="s">
        <v>91</v>
      </c>
      <c r="D86" s="17" t="s">
        <v>142</v>
      </c>
      <c r="E86" s="17" t="s">
        <v>469</v>
      </c>
      <c r="F86" s="17" t="s">
        <v>53</v>
      </c>
      <c r="G86" s="106">
        <f>Прилож2!G314</f>
        <v>0</v>
      </c>
      <c r="H86" s="144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06">
        <f>Прилож2!O314</f>
        <v>0</v>
      </c>
      <c r="AG86" s="115"/>
    </row>
    <row r="87" spans="1:33" ht="25.5" hidden="1" customHeight="1">
      <c r="A87" s="34" t="s">
        <v>101</v>
      </c>
      <c r="B87" s="16">
        <v>763</v>
      </c>
      <c r="C87" s="17" t="s">
        <v>91</v>
      </c>
      <c r="D87" s="17" t="s">
        <v>142</v>
      </c>
      <c r="E87" s="17" t="s">
        <v>469</v>
      </c>
      <c r="F87" s="17" t="s">
        <v>102</v>
      </c>
      <c r="G87" s="106">
        <f>G88</f>
        <v>0</v>
      </c>
      <c r="H87" s="144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06">
        <f>AE88</f>
        <v>0</v>
      </c>
      <c r="AG87" s="115"/>
    </row>
    <row r="88" spans="1:33" ht="25.5" hidden="1" customHeight="1">
      <c r="A88" s="34" t="s">
        <v>343</v>
      </c>
      <c r="B88" s="16">
        <v>763</v>
      </c>
      <c r="C88" s="17" t="s">
        <v>91</v>
      </c>
      <c r="D88" s="17" t="s">
        <v>142</v>
      </c>
      <c r="E88" s="17" t="s">
        <v>469</v>
      </c>
      <c r="F88" s="17" t="s">
        <v>105</v>
      </c>
      <c r="G88" s="106">
        <f>Прилож2!G324</f>
        <v>0</v>
      </c>
      <c r="H88" s="144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06">
        <f>Прилож2!AE324</f>
        <v>0</v>
      </c>
      <c r="AG88" s="115"/>
    </row>
    <row r="89" spans="1:33" ht="141.75" hidden="1" customHeight="1">
      <c r="A89" s="34" t="s">
        <v>585</v>
      </c>
      <c r="B89" s="16">
        <v>763</v>
      </c>
      <c r="C89" s="17" t="s">
        <v>91</v>
      </c>
      <c r="D89" s="17" t="s">
        <v>142</v>
      </c>
      <c r="E89" s="17" t="s">
        <v>470</v>
      </c>
      <c r="F89" s="17"/>
      <c r="G89" s="106">
        <f>G90+G92</f>
        <v>0</v>
      </c>
      <c r="H89" s="144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06">
        <f>AE90+AE92</f>
        <v>0</v>
      </c>
      <c r="AG89" s="115"/>
    </row>
    <row r="90" spans="1:33" ht="25.5" hidden="1">
      <c r="A90" s="18" t="s">
        <v>50</v>
      </c>
      <c r="B90" s="16">
        <v>763</v>
      </c>
      <c r="C90" s="17" t="s">
        <v>91</v>
      </c>
      <c r="D90" s="17" t="s">
        <v>142</v>
      </c>
      <c r="E90" s="17" t="s">
        <v>470</v>
      </c>
      <c r="F90" s="17" t="s">
        <v>51</v>
      </c>
      <c r="G90" s="106">
        <f>SUM(G91)</f>
        <v>0</v>
      </c>
      <c r="H90" s="144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06">
        <f>SUM(AE91)</f>
        <v>0</v>
      </c>
      <c r="AG90" s="115"/>
    </row>
    <row r="91" spans="1:33" ht="25.5" hidden="1" customHeight="1">
      <c r="A91" s="18" t="s">
        <v>52</v>
      </c>
      <c r="B91" s="16">
        <v>763</v>
      </c>
      <c r="C91" s="17" t="s">
        <v>91</v>
      </c>
      <c r="D91" s="17" t="s">
        <v>142</v>
      </c>
      <c r="E91" s="17" t="s">
        <v>470</v>
      </c>
      <c r="F91" s="17" t="s">
        <v>53</v>
      </c>
      <c r="G91" s="106">
        <f>Прилож2!G327</f>
        <v>0</v>
      </c>
      <c r="H91" s="144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06">
        <f>Прилож2!O327</f>
        <v>0</v>
      </c>
      <c r="AG91" s="115"/>
    </row>
    <row r="92" spans="1:33" ht="25.5" hidden="1" customHeight="1">
      <c r="A92" s="34" t="s">
        <v>101</v>
      </c>
      <c r="B92" s="16">
        <v>763</v>
      </c>
      <c r="C92" s="17" t="s">
        <v>91</v>
      </c>
      <c r="D92" s="17" t="s">
        <v>142</v>
      </c>
      <c r="E92" s="17" t="s">
        <v>470</v>
      </c>
      <c r="F92" s="17" t="s">
        <v>102</v>
      </c>
      <c r="G92" s="106">
        <f>G93</f>
        <v>0</v>
      </c>
      <c r="H92" s="144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06">
        <f>AE93</f>
        <v>0</v>
      </c>
      <c r="AG92" s="115"/>
    </row>
    <row r="93" spans="1:33" ht="25.5" hidden="1" customHeight="1">
      <c r="A93" s="34" t="s">
        <v>682</v>
      </c>
      <c r="B93" s="16">
        <v>763</v>
      </c>
      <c r="C93" s="17" t="s">
        <v>91</v>
      </c>
      <c r="D93" s="17" t="s">
        <v>142</v>
      </c>
      <c r="E93" s="17" t="s">
        <v>470</v>
      </c>
      <c r="F93" s="17" t="s">
        <v>681</v>
      </c>
      <c r="G93" s="106">
        <f>Прилож2!G329</f>
        <v>0</v>
      </c>
      <c r="H93" s="144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06">
        <f>Прилож2!AE329</f>
        <v>0</v>
      </c>
      <c r="AG93" s="115"/>
    </row>
    <row r="94" spans="1:33" s="25" customFormat="1" ht="48" customHeight="1">
      <c r="A94" s="37" t="s">
        <v>826</v>
      </c>
      <c r="B94" s="38">
        <v>793</v>
      </c>
      <c r="C94" s="39" t="s">
        <v>110</v>
      </c>
      <c r="D94" s="39" t="s">
        <v>111</v>
      </c>
      <c r="E94" s="39" t="s">
        <v>549</v>
      </c>
      <c r="F94" s="39"/>
      <c r="G94" s="107">
        <f>G95+G99</f>
        <v>637000</v>
      </c>
      <c r="H94" s="150">
        <v>100000</v>
      </c>
      <c r="I94" s="78"/>
      <c r="J94" s="78"/>
      <c r="K94" s="78"/>
      <c r="L94" s="78"/>
      <c r="M94" s="150">
        <f>G125</f>
        <v>0</v>
      </c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107">
        <f>AE95+AE99</f>
        <v>0</v>
      </c>
      <c r="AG94" s="115"/>
    </row>
    <row r="95" spans="1:33" ht="42.75" customHeight="1">
      <c r="A95" s="18" t="s">
        <v>267</v>
      </c>
      <c r="B95" s="16">
        <v>793</v>
      </c>
      <c r="C95" s="17" t="s">
        <v>110</v>
      </c>
      <c r="D95" s="17" t="s">
        <v>111</v>
      </c>
      <c r="E95" s="17" t="s">
        <v>549</v>
      </c>
      <c r="F95" s="17"/>
      <c r="G95" s="106">
        <f>G102+G116+G105+G96</f>
        <v>400000</v>
      </c>
      <c r="H95" s="144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06">
        <f>AE102+AE116+AE105+AE96</f>
        <v>0</v>
      </c>
      <c r="AG95" s="115"/>
    </row>
    <row r="96" spans="1:33" ht="60" customHeight="1">
      <c r="A96" s="56" t="s">
        <v>176</v>
      </c>
      <c r="B96" s="16">
        <v>793</v>
      </c>
      <c r="C96" s="17" t="s">
        <v>110</v>
      </c>
      <c r="D96" s="17" t="s">
        <v>111</v>
      </c>
      <c r="E96" s="17" t="s">
        <v>792</v>
      </c>
      <c r="F96" s="17"/>
      <c r="G96" s="106">
        <f>G97</f>
        <v>400000</v>
      </c>
      <c r="H96" s="144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06">
        <f>AE97</f>
        <v>0</v>
      </c>
      <c r="AG96" s="115"/>
    </row>
    <row r="97" spans="1:33" ht="21" customHeight="1">
      <c r="A97" s="18" t="s">
        <v>352</v>
      </c>
      <c r="B97" s="16">
        <v>793</v>
      </c>
      <c r="C97" s="17" t="s">
        <v>110</v>
      </c>
      <c r="D97" s="17" t="s">
        <v>111</v>
      </c>
      <c r="E97" s="17" t="s">
        <v>792</v>
      </c>
      <c r="F97" s="17" t="s">
        <v>353</v>
      </c>
      <c r="G97" s="106">
        <f>G98</f>
        <v>400000</v>
      </c>
      <c r="H97" s="144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06">
        <f>AE98</f>
        <v>0</v>
      </c>
      <c r="AG97" s="115"/>
    </row>
    <row r="98" spans="1:33" ht="30.75" customHeight="1">
      <c r="A98" s="18" t="s">
        <v>354</v>
      </c>
      <c r="B98" s="16">
        <v>793</v>
      </c>
      <c r="C98" s="17" t="s">
        <v>110</v>
      </c>
      <c r="D98" s="17" t="s">
        <v>111</v>
      </c>
      <c r="E98" s="17" t="s">
        <v>792</v>
      </c>
      <c r="F98" s="17" t="s">
        <v>355</v>
      </c>
      <c r="G98" s="106">
        <f>Прилож2!G946</f>
        <v>400000</v>
      </c>
      <c r="H98" s="144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06">
        <f>Прилож2!O946</f>
        <v>0</v>
      </c>
      <c r="AG98" s="115"/>
    </row>
    <row r="99" spans="1:33" ht="30.75" customHeight="1">
      <c r="A99" s="18" t="s">
        <v>800</v>
      </c>
      <c r="B99" s="16">
        <v>793</v>
      </c>
      <c r="C99" s="17" t="s">
        <v>110</v>
      </c>
      <c r="D99" s="17" t="s">
        <v>111</v>
      </c>
      <c r="E99" s="17" t="s">
        <v>793</v>
      </c>
      <c r="F99" s="17"/>
      <c r="G99" s="106">
        <f>G100</f>
        <v>237000</v>
      </c>
      <c r="H99" s="144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06">
        <f>AE100</f>
        <v>0</v>
      </c>
      <c r="AG99" s="115"/>
    </row>
    <row r="100" spans="1:33" ht="30.75" customHeight="1">
      <c r="A100" s="18" t="s">
        <v>101</v>
      </c>
      <c r="B100" s="16">
        <v>793</v>
      </c>
      <c r="C100" s="17" t="s">
        <v>110</v>
      </c>
      <c r="D100" s="17" t="s">
        <v>111</v>
      </c>
      <c r="E100" s="17" t="s">
        <v>793</v>
      </c>
      <c r="F100" s="17" t="s">
        <v>102</v>
      </c>
      <c r="G100" s="106">
        <f>G101</f>
        <v>237000</v>
      </c>
      <c r="H100" s="144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06">
        <f>AE101</f>
        <v>0</v>
      </c>
      <c r="AG100" s="115"/>
    </row>
    <row r="101" spans="1:33" ht="30.75" customHeight="1">
      <c r="A101" s="18" t="s">
        <v>394</v>
      </c>
      <c r="B101" s="16">
        <v>793</v>
      </c>
      <c r="C101" s="17" t="s">
        <v>110</v>
      </c>
      <c r="D101" s="17" t="s">
        <v>111</v>
      </c>
      <c r="E101" s="17" t="s">
        <v>793</v>
      </c>
      <c r="F101" s="17" t="s">
        <v>395</v>
      </c>
      <c r="G101" s="106">
        <f>Прилож2!G949</f>
        <v>237000</v>
      </c>
      <c r="H101" s="144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06">
        <f>Прилож2!O949</f>
        <v>0</v>
      </c>
      <c r="AG101" s="115"/>
    </row>
    <row r="102" spans="1:33" ht="80.25" hidden="1" customHeight="1">
      <c r="A102" s="56" t="s">
        <v>174</v>
      </c>
      <c r="B102" s="16">
        <v>793</v>
      </c>
      <c r="C102" s="17" t="s">
        <v>110</v>
      </c>
      <c r="D102" s="17" t="s">
        <v>111</v>
      </c>
      <c r="E102" s="17" t="s">
        <v>173</v>
      </c>
      <c r="F102" s="17"/>
      <c r="G102" s="106">
        <f>G103</f>
        <v>0</v>
      </c>
      <c r="H102" s="144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06">
        <f>AE103</f>
        <v>0</v>
      </c>
      <c r="AG102" s="115"/>
    </row>
    <row r="103" spans="1:33" ht="21" hidden="1" customHeight="1">
      <c r="A103" s="18" t="s">
        <v>352</v>
      </c>
      <c r="B103" s="16">
        <v>793</v>
      </c>
      <c r="C103" s="17" t="s">
        <v>110</v>
      </c>
      <c r="D103" s="17" t="s">
        <v>111</v>
      </c>
      <c r="E103" s="17" t="s">
        <v>173</v>
      </c>
      <c r="F103" s="17" t="s">
        <v>353</v>
      </c>
      <c r="G103" s="106">
        <f>G104</f>
        <v>0</v>
      </c>
      <c r="H103" s="144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06">
        <f>AE104</f>
        <v>0</v>
      </c>
      <c r="AG103" s="115"/>
    </row>
    <row r="104" spans="1:33" ht="30.75" hidden="1" customHeight="1">
      <c r="A104" s="18" t="s">
        <v>354</v>
      </c>
      <c r="B104" s="16">
        <v>793</v>
      </c>
      <c r="C104" s="17" t="s">
        <v>110</v>
      </c>
      <c r="D104" s="17" t="s">
        <v>111</v>
      </c>
      <c r="E104" s="17" t="s">
        <v>173</v>
      </c>
      <c r="F104" s="17" t="s">
        <v>355</v>
      </c>
      <c r="G104" s="106">
        <f>Прилож2!G952</f>
        <v>0</v>
      </c>
      <c r="H104" s="144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06">
        <f>Прилож2!AE952</f>
        <v>0</v>
      </c>
      <c r="AG104" s="115"/>
    </row>
    <row r="105" spans="1:33" ht="67.5" hidden="1" customHeight="1">
      <c r="A105" s="56" t="s">
        <v>530</v>
      </c>
      <c r="B105" s="16">
        <v>793</v>
      </c>
      <c r="C105" s="17" t="s">
        <v>110</v>
      </c>
      <c r="D105" s="17" t="s">
        <v>111</v>
      </c>
      <c r="E105" s="17" t="s">
        <v>175</v>
      </c>
      <c r="F105" s="17"/>
      <c r="G105" s="106">
        <f>G106</f>
        <v>0</v>
      </c>
      <c r="H105" s="144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06">
        <f>AE106</f>
        <v>0</v>
      </c>
      <c r="AG105" s="115"/>
    </row>
    <row r="106" spans="1:33" ht="21" hidden="1" customHeight="1">
      <c r="A106" s="18" t="s">
        <v>352</v>
      </c>
      <c r="B106" s="16">
        <v>793</v>
      </c>
      <c r="C106" s="17" t="s">
        <v>110</v>
      </c>
      <c r="D106" s="17" t="s">
        <v>111</v>
      </c>
      <c r="E106" s="17" t="s">
        <v>175</v>
      </c>
      <c r="F106" s="17" t="s">
        <v>353</v>
      </c>
      <c r="G106" s="106">
        <f>G107</f>
        <v>0</v>
      </c>
      <c r="H106" s="144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06">
        <f>AE107</f>
        <v>0</v>
      </c>
      <c r="AG106" s="115"/>
    </row>
    <row r="107" spans="1:33" ht="30.75" hidden="1" customHeight="1">
      <c r="A107" s="18" t="s">
        <v>354</v>
      </c>
      <c r="B107" s="16">
        <v>793</v>
      </c>
      <c r="C107" s="17" t="s">
        <v>110</v>
      </c>
      <c r="D107" s="17" t="s">
        <v>111</v>
      </c>
      <c r="E107" s="17" t="s">
        <v>175</v>
      </c>
      <c r="F107" s="17" t="s">
        <v>355</v>
      </c>
      <c r="G107" s="106">
        <f>Прилож2!G955</f>
        <v>0</v>
      </c>
      <c r="H107" s="144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06">
        <f>Прилож2!AE955</f>
        <v>0</v>
      </c>
      <c r="AG107" s="115"/>
    </row>
    <row r="108" spans="1:33" ht="46.5" hidden="1" customHeight="1">
      <c r="A108" s="56" t="s">
        <v>424</v>
      </c>
      <c r="B108" s="16">
        <v>793</v>
      </c>
      <c r="C108" s="17" t="s">
        <v>110</v>
      </c>
      <c r="D108" s="17" t="s">
        <v>111</v>
      </c>
      <c r="E108" s="17" t="s">
        <v>422</v>
      </c>
      <c r="F108" s="17"/>
      <c r="G108" s="106" t="e">
        <f>G109</f>
        <v>#REF!</v>
      </c>
      <c r="H108" s="144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06" t="e">
        <f>AE109</f>
        <v>#REF!</v>
      </c>
      <c r="AG108" s="115"/>
    </row>
    <row r="109" spans="1:33" ht="67.5" hidden="1" customHeight="1">
      <c r="A109" s="56" t="s">
        <v>530</v>
      </c>
      <c r="B109" s="16">
        <v>793</v>
      </c>
      <c r="C109" s="17" t="s">
        <v>110</v>
      </c>
      <c r="D109" s="17" t="s">
        <v>111</v>
      </c>
      <c r="E109" s="17" t="s">
        <v>423</v>
      </c>
      <c r="F109" s="17"/>
      <c r="G109" s="106" t="e">
        <f>G110</f>
        <v>#REF!</v>
      </c>
      <c r="H109" s="144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06" t="e">
        <f>AE110</f>
        <v>#REF!</v>
      </c>
      <c r="AG109" s="115"/>
    </row>
    <row r="110" spans="1:33" ht="21" hidden="1" customHeight="1">
      <c r="A110" s="18" t="s">
        <v>352</v>
      </c>
      <c r="B110" s="16">
        <v>793</v>
      </c>
      <c r="C110" s="17" t="s">
        <v>110</v>
      </c>
      <c r="D110" s="17" t="s">
        <v>111</v>
      </c>
      <c r="E110" s="17" t="s">
        <v>423</v>
      </c>
      <c r="F110" s="17" t="s">
        <v>353</v>
      </c>
      <c r="G110" s="106" t="e">
        <f>G111</f>
        <v>#REF!</v>
      </c>
      <c r="H110" s="144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06" t="e">
        <f>AE111</f>
        <v>#REF!</v>
      </c>
      <c r="AG110" s="115"/>
    </row>
    <row r="111" spans="1:33" ht="30.75" hidden="1" customHeight="1">
      <c r="A111" s="18" t="s">
        <v>354</v>
      </c>
      <c r="B111" s="16">
        <v>793</v>
      </c>
      <c r="C111" s="17" t="s">
        <v>110</v>
      </c>
      <c r="D111" s="17" t="s">
        <v>111</v>
      </c>
      <c r="E111" s="17" t="s">
        <v>423</v>
      </c>
      <c r="F111" s="17" t="s">
        <v>355</v>
      </c>
      <c r="G111" s="106" t="e">
        <f>Прилож2!#REF!</f>
        <v>#REF!</v>
      </c>
      <c r="H111" s="144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06" t="e">
        <f>Прилож2!#REF!</f>
        <v>#REF!</v>
      </c>
      <c r="AG111" s="115"/>
    </row>
    <row r="112" spans="1:33" ht="46.5" hidden="1" customHeight="1">
      <c r="A112" s="56" t="s">
        <v>427</v>
      </c>
      <c r="B112" s="16">
        <v>793</v>
      </c>
      <c r="C112" s="17" t="s">
        <v>110</v>
      </c>
      <c r="D112" s="17" t="s">
        <v>111</v>
      </c>
      <c r="E112" s="17" t="s">
        <v>425</v>
      </c>
      <c r="F112" s="17"/>
      <c r="G112" s="106" t="e">
        <f>G113</f>
        <v>#REF!</v>
      </c>
      <c r="H112" s="144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06" t="e">
        <f>AE113</f>
        <v>#REF!</v>
      </c>
      <c r="AG112" s="115"/>
    </row>
    <row r="113" spans="1:33" ht="67.5" hidden="1" customHeight="1">
      <c r="A113" s="56" t="s">
        <v>530</v>
      </c>
      <c r="B113" s="16">
        <v>793</v>
      </c>
      <c r="C113" s="17" t="s">
        <v>110</v>
      </c>
      <c r="D113" s="17" t="s">
        <v>111</v>
      </c>
      <c r="E113" s="17" t="s">
        <v>426</v>
      </c>
      <c r="F113" s="17"/>
      <c r="G113" s="106" t="e">
        <f>G114</f>
        <v>#REF!</v>
      </c>
      <c r="H113" s="144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06" t="e">
        <f>AE114</f>
        <v>#REF!</v>
      </c>
      <c r="AG113" s="115"/>
    </row>
    <row r="114" spans="1:33" ht="21" hidden="1" customHeight="1">
      <c r="A114" s="18" t="s">
        <v>352</v>
      </c>
      <c r="B114" s="16">
        <v>793</v>
      </c>
      <c r="C114" s="17" t="s">
        <v>110</v>
      </c>
      <c r="D114" s="17" t="s">
        <v>111</v>
      </c>
      <c r="E114" s="17" t="s">
        <v>426</v>
      </c>
      <c r="F114" s="17" t="s">
        <v>353</v>
      </c>
      <c r="G114" s="106" t="e">
        <f>G115</f>
        <v>#REF!</v>
      </c>
      <c r="H114" s="144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06" t="e">
        <f>AE115</f>
        <v>#REF!</v>
      </c>
      <c r="AG114" s="115"/>
    </row>
    <row r="115" spans="1:33" ht="30.75" hidden="1" customHeight="1">
      <c r="A115" s="18" t="s">
        <v>354</v>
      </c>
      <c r="B115" s="16">
        <v>793</v>
      </c>
      <c r="C115" s="17" t="s">
        <v>110</v>
      </c>
      <c r="D115" s="17" t="s">
        <v>111</v>
      </c>
      <c r="E115" s="17" t="s">
        <v>426</v>
      </c>
      <c r="F115" s="17" t="s">
        <v>355</v>
      </c>
      <c r="G115" s="106" t="e">
        <f>Прилож2!#REF!</f>
        <v>#REF!</v>
      </c>
      <c r="H115" s="144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06" t="e">
        <f>Прилож2!#REF!</f>
        <v>#REF!</v>
      </c>
      <c r="AG115" s="115"/>
    </row>
    <row r="116" spans="1:33" ht="42.75" hidden="1" customHeight="1">
      <c r="A116" s="18" t="s">
        <v>733</v>
      </c>
      <c r="B116" s="16">
        <v>793</v>
      </c>
      <c r="C116" s="17" t="s">
        <v>110</v>
      </c>
      <c r="D116" s="17" t="s">
        <v>111</v>
      </c>
      <c r="E116" s="17" t="s">
        <v>550</v>
      </c>
      <c r="F116" s="17"/>
      <c r="G116" s="106">
        <f>G117</f>
        <v>0</v>
      </c>
      <c r="H116" s="144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06">
        <f>AE117</f>
        <v>0</v>
      </c>
      <c r="AG116" s="115"/>
    </row>
    <row r="117" spans="1:33" ht="20.25" hidden="1" customHeight="1">
      <c r="A117" s="18" t="s">
        <v>352</v>
      </c>
      <c r="B117" s="16">
        <v>793</v>
      </c>
      <c r="C117" s="17" t="s">
        <v>110</v>
      </c>
      <c r="D117" s="17" t="s">
        <v>111</v>
      </c>
      <c r="E117" s="17" t="s">
        <v>550</v>
      </c>
      <c r="F117" s="17" t="s">
        <v>353</v>
      </c>
      <c r="G117" s="106">
        <f>G118</f>
        <v>0</v>
      </c>
      <c r="H117" s="144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06">
        <f>AE118</f>
        <v>0</v>
      </c>
      <c r="AG117" s="115"/>
    </row>
    <row r="118" spans="1:33" ht="30.75" hidden="1" customHeight="1">
      <c r="A118" s="18" t="s">
        <v>354</v>
      </c>
      <c r="B118" s="16">
        <v>793</v>
      </c>
      <c r="C118" s="17" t="s">
        <v>110</v>
      </c>
      <c r="D118" s="17" t="s">
        <v>111</v>
      </c>
      <c r="E118" s="17" t="s">
        <v>550</v>
      </c>
      <c r="F118" s="17" t="s">
        <v>355</v>
      </c>
      <c r="G118" s="106">
        <f>Прилож2!G958</f>
        <v>0</v>
      </c>
      <c r="H118" s="144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06">
        <f>Прилож2!AE958</f>
        <v>0</v>
      </c>
      <c r="AG118" s="115"/>
    </row>
    <row r="119" spans="1:33" ht="50.25" hidden="1" customHeight="1">
      <c r="A119" s="18" t="s">
        <v>731</v>
      </c>
      <c r="B119" s="16">
        <v>793</v>
      </c>
      <c r="C119" s="17" t="s">
        <v>110</v>
      </c>
      <c r="D119" s="17" t="s">
        <v>111</v>
      </c>
      <c r="E119" s="17" t="s">
        <v>203</v>
      </c>
      <c r="F119" s="17"/>
      <c r="G119" s="106">
        <f>G120</f>
        <v>0</v>
      </c>
      <c r="H119" s="144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06">
        <f>AE120</f>
        <v>0</v>
      </c>
      <c r="AG119" s="115"/>
    </row>
    <row r="120" spans="1:33" ht="30.75" hidden="1" customHeight="1">
      <c r="A120" s="18" t="s">
        <v>112</v>
      </c>
      <c r="B120" s="16">
        <v>793</v>
      </c>
      <c r="C120" s="17" t="s">
        <v>110</v>
      </c>
      <c r="D120" s="17" t="s">
        <v>111</v>
      </c>
      <c r="E120" s="17" t="s">
        <v>203</v>
      </c>
      <c r="F120" s="17" t="s">
        <v>113</v>
      </c>
      <c r="G120" s="106"/>
      <c r="H120" s="144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06"/>
      <c r="AG120" s="115"/>
    </row>
    <row r="121" spans="1:33" ht="78.75" hidden="1" customHeight="1">
      <c r="A121" s="18" t="s">
        <v>732</v>
      </c>
      <c r="B121" s="16">
        <v>793</v>
      </c>
      <c r="C121" s="17" t="s">
        <v>110</v>
      </c>
      <c r="D121" s="17" t="s">
        <v>111</v>
      </c>
      <c r="E121" s="17" t="s">
        <v>204</v>
      </c>
      <c r="F121" s="17"/>
      <c r="G121" s="106">
        <f>G122</f>
        <v>0</v>
      </c>
      <c r="H121" s="144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06">
        <f>AE122</f>
        <v>0</v>
      </c>
      <c r="AG121" s="115"/>
    </row>
    <row r="122" spans="1:33" ht="22.5" hidden="1" customHeight="1">
      <c r="A122" s="18" t="s">
        <v>112</v>
      </c>
      <c r="B122" s="16">
        <v>793</v>
      </c>
      <c r="C122" s="17" t="s">
        <v>110</v>
      </c>
      <c r="D122" s="17" t="s">
        <v>111</v>
      </c>
      <c r="E122" s="17" t="s">
        <v>204</v>
      </c>
      <c r="F122" s="17" t="s">
        <v>113</v>
      </c>
      <c r="G122" s="106"/>
      <c r="H122" s="144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06"/>
      <c r="AG122" s="115"/>
    </row>
    <row r="123" spans="1:33" ht="65.25" hidden="1" customHeight="1">
      <c r="A123" s="18" t="s">
        <v>733</v>
      </c>
      <c r="B123" s="16">
        <v>793</v>
      </c>
      <c r="C123" s="17" t="s">
        <v>110</v>
      </c>
      <c r="D123" s="17" t="s">
        <v>111</v>
      </c>
      <c r="E123" s="17" t="s">
        <v>205</v>
      </c>
      <c r="F123" s="17"/>
      <c r="G123" s="106">
        <f>G124</f>
        <v>0</v>
      </c>
      <c r="H123" s="144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06">
        <f>AE124</f>
        <v>0</v>
      </c>
      <c r="AG123" s="115"/>
    </row>
    <row r="124" spans="1:33" ht="27.75" hidden="1" customHeight="1">
      <c r="A124" s="18" t="s">
        <v>352</v>
      </c>
      <c r="B124" s="16">
        <v>793</v>
      </c>
      <c r="C124" s="17" t="s">
        <v>110</v>
      </c>
      <c r="D124" s="17" t="s">
        <v>111</v>
      </c>
      <c r="E124" s="17" t="s">
        <v>205</v>
      </c>
      <c r="F124" s="17" t="s">
        <v>353</v>
      </c>
      <c r="G124" s="106">
        <f>G125</f>
        <v>0</v>
      </c>
      <c r="H124" s="144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06">
        <f>AE125</f>
        <v>0</v>
      </c>
      <c r="AG124" s="115"/>
    </row>
    <row r="125" spans="1:33" ht="43.5" hidden="1" customHeight="1">
      <c r="A125" s="18" t="s">
        <v>354</v>
      </c>
      <c r="B125" s="16">
        <v>793</v>
      </c>
      <c r="C125" s="17" t="s">
        <v>110</v>
      </c>
      <c r="D125" s="17" t="s">
        <v>111</v>
      </c>
      <c r="E125" s="17" t="s">
        <v>205</v>
      </c>
      <c r="F125" s="17" t="s">
        <v>355</v>
      </c>
      <c r="G125" s="106">
        <f>G126</f>
        <v>0</v>
      </c>
      <c r="H125" s="144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06">
        <f>AE126</f>
        <v>0</v>
      </c>
      <c r="AG125" s="115"/>
    </row>
    <row r="126" spans="1:33" ht="22.5" hidden="1" customHeight="1">
      <c r="A126" s="18" t="s">
        <v>112</v>
      </c>
      <c r="B126" s="16">
        <v>793</v>
      </c>
      <c r="C126" s="17" t="s">
        <v>110</v>
      </c>
      <c r="D126" s="17" t="s">
        <v>111</v>
      </c>
      <c r="E126" s="17" t="s">
        <v>205</v>
      </c>
      <c r="F126" s="17" t="s">
        <v>113</v>
      </c>
      <c r="G126" s="106"/>
      <c r="H126" s="144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06"/>
      <c r="AG126" s="115"/>
    </row>
    <row r="127" spans="1:33" ht="48.75" hidden="1" customHeight="1">
      <c r="A127" s="18" t="s">
        <v>580</v>
      </c>
      <c r="B127" s="16">
        <v>793</v>
      </c>
      <c r="C127" s="17" t="s">
        <v>110</v>
      </c>
      <c r="D127" s="17" t="s">
        <v>111</v>
      </c>
      <c r="E127" s="17" t="s">
        <v>579</v>
      </c>
      <c r="F127" s="17"/>
      <c r="G127" s="106">
        <f>G128</f>
        <v>0</v>
      </c>
      <c r="H127" s="144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06">
        <f>AE128</f>
        <v>0</v>
      </c>
      <c r="AG127" s="115"/>
    </row>
    <row r="128" spans="1:33" ht="30.75" hidden="1" customHeight="1">
      <c r="A128" s="18" t="s">
        <v>352</v>
      </c>
      <c r="B128" s="16">
        <v>793</v>
      </c>
      <c r="C128" s="17" t="s">
        <v>110</v>
      </c>
      <c r="D128" s="17" t="s">
        <v>111</v>
      </c>
      <c r="E128" s="17" t="s">
        <v>579</v>
      </c>
      <c r="F128" s="17" t="s">
        <v>353</v>
      </c>
      <c r="G128" s="106">
        <f>G129</f>
        <v>0</v>
      </c>
      <c r="H128" s="144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06">
        <f>AE129</f>
        <v>0</v>
      </c>
      <c r="AG128" s="115"/>
    </row>
    <row r="129" spans="1:33" ht="30.75" hidden="1" customHeight="1">
      <c r="A129" s="18" t="s">
        <v>354</v>
      </c>
      <c r="B129" s="16">
        <v>793</v>
      </c>
      <c r="C129" s="17" t="s">
        <v>110</v>
      </c>
      <c r="D129" s="17" t="s">
        <v>111</v>
      </c>
      <c r="E129" s="17" t="s">
        <v>579</v>
      </c>
      <c r="F129" s="17" t="s">
        <v>355</v>
      </c>
      <c r="G129" s="106">
        <f>Прилож2!G961</f>
        <v>0</v>
      </c>
      <c r="H129" s="144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06">
        <f>Прилож2!AE961</f>
        <v>0</v>
      </c>
      <c r="AG129" s="115"/>
    </row>
    <row r="130" spans="1:33" ht="22.5" hidden="1" customHeight="1">
      <c r="A130" s="18"/>
      <c r="B130" s="16"/>
      <c r="C130" s="17"/>
      <c r="D130" s="17"/>
      <c r="E130" s="17"/>
      <c r="F130" s="17"/>
      <c r="G130" s="106"/>
      <c r="H130" s="144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06"/>
      <c r="AG130" s="115"/>
    </row>
    <row r="131" spans="1:33" s="25" customFormat="1" ht="43.5" customHeight="1">
      <c r="A131" s="118" t="s">
        <v>827</v>
      </c>
      <c r="B131" s="38">
        <v>793</v>
      </c>
      <c r="C131" s="39" t="s">
        <v>26</v>
      </c>
      <c r="D131" s="39" t="s">
        <v>91</v>
      </c>
      <c r="E131" s="38" t="s">
        <v>511</v>
      </c>
      <c r="F131" s="38"/>
      <c r="G131" s="107">
        <f>G133+G136+G142+G145</f>
        <v>425000</v>
      </c>
      <c r="H131" s="150"/>
      <c r="I131" s="78"/>
      <c r="J131" s="78"/>
      <c r="K131" s="78"/>
      <c r="L131" s="78"/>
      <c r="M131" s="150" t="e">
        <f>#REF!</f>
        <v>#REF!</v>
      </c>
      <c r="N131" s="78">
        <v>25000</v>
      </c>
      <c r="O131" s="78">
        <v>84000</v>
      </c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107">
        <f>AE133+AE136+AE142+AE145</f>
        <v>425000</v>
      </c>
      <c r="AG131" s="115"/>
    </row>
    <row r="132" spans="1:33" ht="42" hidden="1" customHeight="1">
      <c r="A132" s="40"/>
      <c r="B132" s="16"/>
      <c r="C132" s="17"/>
      <c r="D132" s="17"/>
      <c r="E132" s="16"/>
      <c r="F132" s="16"/>
      <c r="G132" s="106"/>
      <c r="H132" s="144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06"/>
      <c r="AG132" s="115"/>
    </row>
    <row r="133" spans="1:33" ht="26.25" hidden="1">
      <c r="A133" s="40" t="s">
        <v>714</v>
      </c>
      <c r="B133" s="16"/>
      <c r="C133" s="17"/>
      <c r="D133" s="17"/>
      <c r="E133" s="16" t="s">
        <v>302</v>
      </c>
      <c r="F133" s="16"/>
      <c r="G133" s="106">
        <f>G134</f>
        <v>0</v>
      </c>
      <c r="H133" s="144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06">
        <f>AE134</f>
        <v>0</v>
      </c>
      <c r="AG133" s="115"/>
    </row>
    <row r="134" spans="1:33" ht="18" hidden="1">
      <c r="A134" s="18" t="s">
        <v>101</v>
      </c>
      <c r="B134" s="16">
        <v>793</v>
      </c>
      <c r="C134" s="17" t="s">
        <v>91</v>
      </c>
      <c r="D134" s="17" t="s">
        <v>142</v>
      </c>
      <c r="E134" s="16" t="s">
        <v>302</v>
      </c>
      <c r="F134" s="16">
        <v>800</v>
      </c>
      <c r="G134" s="106">
        <f>G135</f>
        <v>0</v>
      </c>
      <c r="H134" s="144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06">
        <f>AE135</f>
        <v>0</v>
      </c>
      <c r="AG134" s="115"/>
    </row>
    <row r="135" spans="1:33" ht="51" hidden="1" customHeight="1">
      <c r="A135" s="18" t="s">
        <v>710</v>
      </c>
      <c r="B135" s="16">
        <v>793</v>
      </c>
      <c r="C135" s="17" t="s">
        <v>91</v>
      </c>
      <c r="D135" s="17" t="s">
        <v>142</v>
      </c>
      <c r="E135" s="16" t="s">
        <v>302</v>
      </c>
      <c r="F135" s="16">
        <v>810</v>
      </c>
      <c r="G135" s="106">
        <f>Прилож2!G890</f>
        <v>0</v>
      </c>
      <c r="H135" s="144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06">
        <f>Прилож2!AE890</f>
        <v>0</v>
      </c>
      <c r="AG135" s="115"/>
    </row>
    <row r="136" spans="1:33" ht="25.5">
      <c r="A136" s="18" t="s">
        <v>673</v>
      </c>
      <c r="B136" s="16">
        <v>793</v>
      </c>
      <c r="C136" s="17" t="s">
        <v>26</v>
      </c>
      <c r="D136" s="17" t="s">
        <v>91</v>
      </c>
      <c r="E136" s="17" t="s">
        <v>512</v>
      </c>
      <c r="F136" s="17"/>
      <c r="G136" s="106">
        <f>G137</f>
        <v>25000</v>
      </c>
      <c r="H136" s="144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06">
        <f>AE137</f>
        <v>25000</v>
      </c>
      <c r="AG136" s="115"/>
    </row>
    <row r="137" spans="1:33" ht="25.5">
      <c r="A137" s="18" t="s">
        <v>674</v>
      </c>
      <c r="B137" s="16">
        <v>793</v>
      </c>
      <c r="C137" s="17" t="s">
        <v>26</v>
      </c>
      <c r="D137" s="17" t="s">
        <v>91</v>
      </c>
      <c r="E137" s="17" t="s">
        <v>512</v>
      </c>
      <c r="F137" s="17" t="s">
        <v>51</v>
      </c>
      <c r="G137" s="106">
        <f>G138</f>
        <v>25000</v>
      </c>
      <c r="H137" s="144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06">
        <f>AE138</f>
        <v>25000</v>
      </c>
      <c r="AG137" s="115"/>
    </row>
    <row r="138" spans="1:33" ht="25.5">
      <c r="A138" s="18" t="s">
        <v>52</v>
      </c>
      <c r="B138" s="16">
        <v>793</v>
      </c>
      <c r="C138" s="17" t="s">
        <v>26</v>
      </c>
      <c r="D138" s="17" t="s">
        <v>91</v>
      </c>
      <c r="E138" s="17" t="s">
        <v>512</v>
      </c>
      <c r="F138" s="17" t="s">
        <v>53</v>
      </c>
      <c r="G138" s="106">
        <f>Прилож2!G645</f>
        <v>25000</v>
      </c>
      <c r="H138" s="144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06">
        <f>Прилож2!O645</f>
        <v>25000</v>
      </c>
      <c r="AG138" s="115"/>
    </row>
    <row r="139" spans="1:33" ht="30.75" hidden="1" customHeight="1">
      <c r="A139" s="18" t="s">
        <v>605</v>
      </c>
      <c r="B139" s="16">
        <v>793</v>
      </c>
      <c r="C139" s="17" t="s">
        <v>26</v>
      </c>
      <c r="D139" s="17" t="s">
        <v>32</v>
      </c>
      <c r="E139" s="17" t="s">
        <v>604</v>
      </c>
      <c r="F139" s="17"/>
      <c r="G139" s="106">
        <f>G140</f>
        <v>0</v>
      </c>
      <c r="H139" s="144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06">
        <f>AE140</f>
        <v>0</v>
      </c>
      <c r="AG139" s="115"/>
    </row>
    <row r="140" spans="1:33" ht="30.75" hidden="1" customHeight="1">
      <c r="A140" s="18" t="s">
        <v>674</v>
      </c>
      <c r="B140" s="16">
        <v>793</v>
      </c>
      <c r="C140" s="17" t="s">
        <v>26</v>
      </c>
      <c r="D140" s="17" t="s">
        <v>32</v>
      </c>
      <c r="E140" s="17" t="s">
        <v>604</v>
      </c>
      <c r="F140" s="17" t="s">
        <v>51</v>
      </c>
      <c r="G140" s="106">
        <f>G141</f>
        <v>0</v>
      </c>
      <c r="H140" s="144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06">
        <f>AE141</f>
        <v>0</v>
      </c>
      <c r="AG140" s="115"/>
    </row>
    <row r="141" spans="1:33" ht="30.75" hidden="1" customHeight="1">
      <c r="A141" s="18" t="s">
        <v>52</v>
      </c>
      <c r="B141" s="16">
        <v>793</v>
      </c>
      <c r="C141" s="17" t="s">
        <v>26</v>
      </c>
      <c r="D141" s="17" t="s">
        <v>32</v>
      </c>
      <c r="E141" s="17" t="s">
        <v>604</v>
      </c>
      <c r="F141" s="17" t="s">
        <v>53</v>
      </c>
      <c r="G141" s="106"/>
      <c r="H141" s="144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06"/>
      <c r="AG141" s="115"/>
    </row>
    <row r="142" spans="1:33" ht="47.25" customHeight="1">
      <c r="A142" s="18" t="s">
        <v>206</v>
      </c>
      <c r="B142" s="16">
        <v>793</v>
      </c>
      <c r="C142" s="17" t="s">
        <v>91</v>
      </c>
      <c r="D142" s="17" t="s">
        <v>142</v>
      </c>
      <c r="E142" s="16" t="s">
        <v>543</v>
      </c>
      <c r="F142" s="16"/>
      <c r="G142" s="106">
        <f>G143</f>
        <v>400000</v>
      </c>
      <c r="H142" s="144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06">
        <f>AE143</f>
        <v>400000</v>
      </c>
      <c r="AG142" s="115"/>
    </row>
    <row r="143" spans="1:33" ht="18">
      <c r="A143" s="18" t="s">
        <v>101</v>
      </c>
      <c r="B143" s="16">
        <v>793</v>
      </c>
      <c r="C143" s="17" t="s">
        <v>91</v>
      </c>
      <c r="D143" s="17" t="s">
        <v>142</v>
      </c>
      <c r="E143" s="16" t="s">
        <v>543</v>
      </c>
      <c r="F143" s="16">
        <v>800</v>
      </c>
      <c r="G143" s="106">
        <f>G144</f>
        <v>400000</v>
      </c>
      <c r="H143" s="144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06">
        <f>AE144</f>
        <v>400000</v>
      </c>
      <c r="AG143" s="115"/>
    </row>
    <row r="144" spans="1:33" ht="51" customHeight="1">
      <c r="A144" s="18" t="s">
        <v>710</v>
      </c>
      <c r="B144" s="16">
        <v>793</v>
      </c>
      <c r="C144" s="17" t="s">
        <v>91</v>
      </c>
      <c r="D144" s="17" t="s">
        <v>142</v>
      </c>
      <c r="E144" s="16" t="s">
        <v>543</v>
      </c>
      <c r="F144" s="16">
        <v>810</v>
      </c>
      <c r="G144" s="106">
        <f>Прилож2!G893</f>
        <v>400000</v>
      </c>
      <c r="H144" s="144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06">
        <f>Прилож2!O893</f>
        <v>400000</v>
      </c>
      <c r="AG144" s="115"/>
    </row>
    <row r="145" spans="1:33" ht="29.25" hidden="1" customHeight="1">
      <c r="A145" s="18" t="s">
        <v>130</v>
      </c>
      <c r="B145" s="16">
        <v>793</v>
      </c>
      <c r="C145" s="17" t="s">
        <v>91</v>
      </c>
      <c r="D145" s="17" t="s">
        <v>142</v>
      </c>
      <c r="E145" s="16" t="s">
        <v>131</v>
      </c>
      <c r="F145" s="16"/>
      <c r="G145" s="106">
        <f>G146</f>
        <v>0</v>
      </c>
      <c r="H145" s="144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06">
        <f>AE146</f>
        <v>0</v>
      </c>
      <c r="AG145" s="115"/>
    </row>
    <row r="146" spans="1:33" ht="25.5" hidden="1">
      <c r="A146" s="18" t="s">
        <v>674</v>
      </c>
      <c r="B146" s="16">
        <v>793</v>
      </c>
      <c r="C146" s="17" t="s">
        <v>91</v>
      </c>
      <c r="D146" s="17" t="s">
        <v>142</v>
      </c>
      <c r="E146" s="16" t="s">
        <v>131</v>
      </c>
      <c r="F146" s="16">
        <v>200</v>
      </c>
      <c r="G146" s="106">
        <f>G147</f>
        <v>0</v>
      </c>
      <c r="H146" s="144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06">
        <f>AE147</f>
        <v>0</v>
      </c>
      <c r="AG146" s="115"/>
    </row>
    <row r="147" spans="1:33" ht="34.5" hidden="1" customHeight="1">
      <c r="A147" s="18" t="s">
        <v>52</v>
      </c>
      <c r="B147" s="16">
        <v>793</v>
      </c>
      <c r="C147" s="17" t="s">
        <v>91</v>
      </c>
      <c r="D147" s="17" t="s">
        <v>142</v>
      </c>
      <c r="E147" s="16" t="s">
        <v>131</v>
      </c>
      <c r="F147" s="16">
        <v>240</v>
      </c>
      <c r="G147" s="106">
        <f>Прилож2!G896</f>
        <v>0</v>
      </c>
      <c r="H147" s="144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06">
        <f>Прилож2!AE896</f>
        <v>0</v>
      </c>
      <c r="AG147" s="115"/>
    </row>
    <row r="148" spans="1:33" s="58" customFormat="1" ht="28.5" customHeight="1">
      <c r="A148" s="37" t="s">
        <v>819</v>
      </c>
      <c r="B148" s="38">
        <v>792</v>
      </c>
      <c r="C148" s="39" t="s">
        <v>91</v>
      </c>
      <c r="D148" s="39" t="s">
        <v>249</v>
      </c>
      <c r="E148" s="39" t="s">
        <v>501</v>
      </c>
      <c r="F148" s="39"/>
      <c r="G148" s="107">
        <f>G149+G156</f>
        <v>27333744</v>
      </c>
      <c r="H148" s="151"/>
      <c r="I148" s="152"/>
      <c r="J148" s="152"/>
      <c r="K148" s="152"/>
      <c r="L148" s="152"/>
      <c r="M148" s="151" t="e">
        <f>#REF!+#REF!+#REF!+#REF!</f>
        <v>#REF!</v>
      </c>
      <c r="N148" s="152">
        <v>500000</v>
      </c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07">
        <f>AE149+AE156</f>
        <v>29321661</v>
      </c>
      <c r="AG148" s="115"/>
    </row>
    <row r="149" spans="1:33" s="52" customFormat="1" ht="18" customHeight="1">
      <c r="A149" s="18" t="s">
        <v>713</v>
      </c>
      <c r="B149" s="16">
        <v>793</v>
      </c>
      <c r="C149" s="17" t="s">
        <v>91</v>
      </c>
      <c r="D149" s="17" t="s">
        <v>73</v>
      </c>
      <c r="E149" s="17" t="s">
        <v>168</v>
      </c>
      <c r="F149" s="17"/>
      <c r="G149" s="106">
        <f>G150+G153</f>
        <v>1500000</v>
      </c>
      <c r="H149" s="148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06">
        <f>AE150+AE153</f>
        <v>1500000</v>
      </c>
      <c r="AG149" s="115"/>
    </row>
    <row r="150" spans="1:33" s="52" customFormat="1" ht="44.25" customHeight="1">
      <c r="A150" s="18" t="s">
        <v>708</v>
      </c>
      <c r="B150" s="16">
        <v>793</v>
      </c>
      <c r="C150" s="17" t="s">
        <v>91</v>
      </c>
      <c r="D150" s="17" t="s">
        <v>73</v>
      </c>
      <c r="E150" s="17" t="s">
        <v>707</v>
      </c>
      <c r="F150" s="17"/>
      <c r="G150" s="106">
        <f>G151</f>
        <v>1500000</v>
      </c>
      <c r="H150" s="148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06">
        <f>AE151</f>
        <v>1500000</v>
      </c>
      <c r="AG150" s="115"/>
    </row>
    <row r="151" spans="1:33" s="52" customFormat="1" ht="15.75" customHeight="1">
      <c r="A151" s="18" t="s">
        <v>674</v>
      </c>
      <c r="B151" s="16">
        <v>793</v>
      </c>
      <c r="C151" s="17" t="s">
        <v>91</v>
      </c>
      <c r="D151" s="17" t="s">
        <v>73</v>
      </c>
      <c r="E151" s="17" t="s">
        <v>707</v>
      </c>
      <c r="F151" s="17" t="s">
        <v>51</v>
      </c>
      <c r="G151" s="106">
        <f>G152</f>
        <v>1500000</v>
      </c>
      <c r="H151" s="148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06">
        <f>AE152</f>
        <v>1500000</v>
      </c>
      <c r="AG151" s="115"/>
    </row>
    <row r="152" spans="1:33" s="52" customFormat="1" ht="44.25" customHeight="1">
      <c r="A152" s="18" t="s">
        <v>52</v>
      </c>
      <c r="B152" s="16">
        <v>793</v>
      </c>
      <c r="C152" s="17" t="s">
        <v>91</v>
      </c>
      <c r="D152" s="17" t="s">
        <v>73</v>
      </c>
      <c r="E152" s="17" t="s">
        <v>707</v>
      </c>
      <c r="F152" s="17" t="s">
        <v>53</v>
      </c>
      <c r="G152" s="106">
        <f>Прилож2!G855</f>
        <v>1500000</v>
      </c>
      <c r="H152" s="148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06">
        <f>Прилож2!O855</f>
        <v>1500000</v>
      </c>
      <c r="AG152" s="115"/>
    </row>
    <row r="153" spans="1:33" ht="34.5" hidden="1" customHeight="1">
      <c r="A153" s="18" t="s">
        <v>210</v>
      </c>
      <c r="B153" s="16">
        <v>793</v>
      </c>
      <c r="C153" s="17" t="s">
        <v>91</v>
      </c>
      <c r="D153" s="17" t="s">
        <v>73</v>
      </c>
      <c r="E153" s="17" t="s">
        <v>706</v>
      </c>
      <c r="F153" s="17"/>
      <c r="G153" s="106">
        <f>G154</f>
        <v>0</v>
      </c>
      <c r="H153" s="144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06">
        <f>AE154</f>
        <v>0</v>
      </c>
      <c r="AG153" s="115"/>
    </row>
    <row r="154" spans="1:33" ht="21" hidden="1" customHeight="1">
      <c r="A154" s="18" t="s">
        <v>674</v>
      </c>
      <c r="B154" s="16">
        <v>793</v>
      </c>
      <c r="C154" s="17" t="s">
        <v>91</v>
      </c>
      <c r="D154" s="17" t="s">
        <v>73</v>
      </c>
      <c r="E154" s="17" t="s">
        <v>706</v>
      </c>
      <c r="F154" s="17" t="s">
        <v>51</v>
      </c>
      <c r="G154" s="106">
        <f>G155</f>
        <v>0</v>
      </c>
      <c r="H154" s="144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06">
        <f>AE155</f>
        <v>0</v>
      </c>
      <c r="AG154" s="115"/>
    </row>
    <row r="155" spans="1:33" ht="39.75" hidden="1" customHeight="1">
      <c r="A155" s="18" t="s">
        <v>52</v>
      </c>
      <c r="B155" s="16">
        <v>793</v>
      </c>
      <c r="C155" s="17" t="s">
        <v>91</v>
      </c>
      <c r="D155" s="17" t="s">
        <v>73</v>
      </c>
      <c r="E155" s="17" t="s">
        <v>706</v>
      </c>
      <c r="F155" s="17" t="s">
        <v>53</v>
      </c>
      <c r="G155" s="106">
        <f>Прилож2!G858</f>
        <v>0</v>
      </c>
      <c r="H155" s="144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06">
        <f>Прилож2!AE858</f>
        <v>0</v>
      </c>
      <c r="AG155" s="115"/>
    </row>
    <row r="156" spans="1:33" s="5" customFormat="1" ht="18">
      <c r="A156" s="178" t="s">
        <v>383</v>
      </c>
      <c r="B156" s="55">
        <v>795</v>
      </c>
      <c r="C156" s="17" t="s">
        <v>91</v>
      </c>
      <c r="D156" s="17" t="s">
        <v>249</v>
      </c>
      <c r="E156" s="17"/>
      <c r="F156" s="17"/>
      <c r="G156" s="107">
        <f>G157+G241</f>
        <v>25833744</v>
      </c>
      <c r="H156" s="138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07">
        <f>AE157+AE241</f>
        <v>27821661</v>
      </c>
      <c r="AG156" s="115"/>
    </row>
    <row r="157" spans="1:33" s="20" customFormat="1" ht="27" customHeight="1">
      <c r="A157" s="18" t="s">
        <v>764</v>
      </c>
      <c r="B157" s="55">
        <v>795</v>
      </c>
      <c r="C157" s="17" t="s">
        <v>91</v>
      </c>
      <c r="D157" s="17" t="s">
        <v>249</v>
      </c>
      <c r="E157" s="17" t="s">
        <v>501</v>
      </c>
      <c r="F157" s="17"/>
      <c r="G157" s="106">
        <f>G158+G182+G237+G231+G193+G224+G245</f>
        <v>25833744</v>
      </c>
      <c r="H157" s="153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06">
        <f>AE158+AE182+AE237+AE231+AE193+AE224+AE245</f>
        <v>27821661</v>
      </c>
      <c r="AG157" s="115"/>
    </row>
    <row r="158" spans="1:33" s="20" customFormat="1" ht="66" customHeight="1">
      <c r="A158" s="56" t="s">
        <v>193</v>
      </c>
      <c r="B158" s="16">
        <v>793</v>
      </c>
      <c r="C158" s="17" t="s">
        <v>91</v>
      </c>
      <c r="D158" s="17" t="s">
        <v>249</v>
      </c>
      <c r="E158" s="17" t="s">
        <v>191</v>
      </c>
      <c r="F158" s="17"/>
      <c r="G158" s="106">
        <f>G159+G176</f>
        <v>11206841</v>
      </c>
      <c r="H158" s="153" t="e">
        <f>#REF!+G191+G216+#REF!</f>
        <v>#REF!</v>
      </c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06">
        <f>AE159+AE176</f>
        <v>12139188</v>
      </c>
      <c r="AG158" s="115"/>
    </row>
    <row r="159" spans="1:33" s="20" customFormat="1" ht="53.25" customHeight="1">
      <c r="A159" s="56" t="s">
        <v>194</v>
      </c>
      <c r="B159" s="55">
        <v>795</v>
      </c>
      <c r="C159" s="17" t="s">
        <v>91</v>
      </c>
      <c r="D159" s="17" t="s">
        <v>249</v>
      </c>
      <c r="E159" s="17" t="s">
        <v>192</v>
      </c>
      <c r="F159" s="17"/>
      <c r="G159" s="106">
        <f>G160+G162+G172+G164+G169</f>
        <v>11206841</v>
      </c>
      <c r="H159" s="153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06">
        <f>AE160+AE162+AE172+AE164+AE169</f>
        <v>12139188</v>
      </c>
      <c r="AG159" s="115"/>
    </row>
    <row r="160" spans="1:33" s="20" customFormat="1" ht="18" customHeight="1">
      <c r="A160" s="18" t="s">
        <v>674</v>
      </c>
      <c r="B160" s="55">
        <v>795</v>
      </c>
      <c r="C160" s="17" t="s">
        <v>91</v>
      </c>
      <c r="D160" s="17" t="s">
        <v>249</v>
      </c>
      <c r="E160" s="17" t="s">
        <v>192</v>
      </c>
      <c r="F160" s="17" t="s">
        <v>51</v>
      </c>
      <c r="G160" s="106">
        <f>G161</f>
        <v>2482842</v>
      </c>
      <c r="H160" s="153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06">
        <f>AE161</f>
        <v>2689401</v>
      </c>
      <c r="AG160" s="115"/>
    </row>
    <row r="161" spans="1:33" s="20" customFormat="1" ht="32.25" customHeight="1">
      <c r="A161" s="18" t="s">
        <v>52</v>
      </c>
      <c r="B161" s="55">
        <v>795</v>
      </c>
      <c r="C161" s="17" t="s">
        <v>91</v>
      </c>
      <c r="D161" s="17" t="s">
        <v>249</v>
      </c>
      <c r="E161" s="17" t="s">
        <v>192</v>
      </c>
      <c r="F161" s="17" t="s">
        <v>53</v>
      </c>
      <c r="G161" s="106">
        <f>Прилож2!G1077</f>
        <v>2482842</v>
      </c>
      <c r="H161" s="153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06">
        <f>Прилож2!O1077</f>
        <v>2689401</v>
      </c>
      <c r="AG161" s="115"/>
    </row>
    <row r="162" spans="1:33" ht="18" hidden="1">
      <c r="A162" s="18" t="s">
        <v>363</v>
      </c>
      <c r="B162" s="55">
        <v>795</v>
      </c>
      <c r="C162" s="17" t="s">
        <v>385</v>
      </c>
      <c r="D162" s="17" t="s">
        <v>111</v>
      </c>
      <c r="E162" s="17" t="s">
        <v>192</v>
      </c>
      <c r="F162" s="17" t="s">
        <v>364</v>
      </c>
      <c r="G162" s="106">
        <f>G163</f>
        <v>0</v>
      </c>
      <c r="H162" s="144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06">
        <f>AE163</f>
        <v>0</v>
      </c>
      <c r="AG162" s="115"/>
    </row>
    <row r="163" spans="1:33" ht="18" hidden="1">
      <c r="A163" s="18" t="s">
        <v>392</v>
      </c>
      <c r="B163" s="55">
        <v>795</v>
      </c>
      <c r="C163" s="17" t="s">
        <v>385</v>
      </c>
      <c r="D163" s="17" t="s">
        <v>111</v>
      </c>
      <c r="E163" s="17" t="s">
        <v>192</v>
      </c>
      <c r="F163" s="17" t="s">
        <v>393</v>
      </c>
      <c r="G163" s="106"/>
      <c r="H163" s="144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06"/>
      <c r="AG163" s="115"/>
    </row>
    <row r="164" spans="1:33" ht="80.25" customHeight="1">
      <c r="A164" s="56" t="s">
        <v>193</v>
      </c>
      <c r="B164" s="55">
        <v>795</v>
      </c>
      <c r="C164" s="17" t="s">
        <v>91</v>
      </c>
      <c r="D164" s="17" t="s">
        <v>249</v>
      </c>
      <c r="E164" s="17" t="s">
        <v>287</v>
      </c>
      <c r="F164" s="17"/>
      <c r="G164" s="106">
        <f>G167+G165</f>
        <v>7054895</v>
      </c>
      <c r="H164" s="144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06">
        <f>AE167+AE165</f>
        <v>7641823</v>
      </c>
      <c r="AG164" s="115"/>
    </row>
    <row r="165" spans="1:33" s="20" customFormat="1" ht="15.75" hidden="1" customHeight="1">
      <c r="A165" s="18" t="s">
        <v>101</v>
      </c>
      <c r="B165" s="55">
        <v>795</v>
      </c>
      <c r="C165" s="17" t="s">
        <v>91</v>
      </c>
      <c r="D165" s="17" t="s">
        <v>249</v>
      </c>
      <c r="E165" s="17" t="s">
        <v>285</v>
      </c>
      <c r="F165" s="17" t="s">
        <v>102</v>
      </c>
      <c r="G165" s="106">
        <f>G166</f>
        <v>0</v>
      </c>
      <c r="H165" s="153"/>
      <c r="I165" s="154"/>
      <c r="J165" s="155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06">
        <f>AE166</f>
        <v>0</v>
      </c>
      <c r="AG165" s="115"/>
    </row>
    <row r="166" spans="1:33" s="20" customFormat="1" ht="15.75" hidden="1" customHeight="1">
      <c r="A166" s="18" t="s">
        <v>394</v>
      </c>
      <c r="B166" s="55">
        <v>795</v>
      </c>
      <c r="C166" s="17" t="s">
        <v>91</v>
      </c>
      <c r="D166" s="17" t="s">
        <v>249</v>
      </c>
      <c r="E166" s="17" t="s">
        <v>285</v>
      </c>
      <c r="F166" s="17" t="s">
        <v>395</v>
      </c>
      <c r="G166" s="106">
        <f>Прилож2!G1086</f>
        <v>0</v>
      </c>
      <c r="H166" s="153"/>
      <c r="I166" s="154"/>
      <c r="J166" s="155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06">
        <f>Прилож2!AE1086</f>
        <v>0</v>
      </c>
      <c r="AG166" s="115"/>
    </row>
    <row r="167" spans="1:33" ht="15" customHeight="1">
      <c r="A167" s="18" t="s">
        <v>363</v>
      </c>
      <c r="B167" s="55">
        <v>795</v>
      </c>
      <c r="C167" s="17" t="s">
        <v>91</v>
      </c>
      <c r="D167" s="17" t="s">
        <v>249</v>
      </c>
      <c r="E167" s="17" t="s">
        <v>285</v>
      </c>
      <c r="F167" s="17" t="s">
        <v>364</v>
      </c>
      <c r="G167" s="106">
        <f>G168</f>
        <v>7054895</v>
      </c>
      <c r="H167" s="144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06">
        <f>AE168</f>
        <v>7641823</v>
      </c>
      <c r="AG167" s="115"/>
    </row>
    <row r="168" spans="1:33" ht="15" customHeight="1">
      <c r="A168" s="18" t="s">
        <v>392</v>
      </c>
      <c r="B168" s="55">
        <v>795</v>
      </c>
      <c r="C168" s="17" t="s">
        <v>91</v>
      </c>
      <c r="D168" s="17" t="s">
        <v>249</v>
      </c>
      <c r="E168" s="17" t="s">
        <v>285</v>
      </c>
      <c r="F168" s="17" t="s">
        <v>393</v>
      </c>
      <c r="G168" s="106">
        <f>Прилож2!G1080</f>
        <v>7054895</v>
      </c>
      <c r="H168" s="144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06">
        <f>Прилож2!O1080</f>
        <v>7641823</v>
      </c>
      <c r="AG168" s="115"/>
    </row>
    <row r="169" spans="1:33" ht="78" customHeight="1">
      <c r="A169" s="56" t="s">
        <v>177</v>
      </c>
      <c r="B169" s="55">
        <v>795</v>
      </c>
      <c r="C169" s="17" t="s">
        <v>91</v>
      </c>
      <c r="D169" s="17" t="s">
        <v>249</v>
      </c>
      <c r="E169" s="17" t="s">
        <v>288</v>
      </c>
      <c r="F169" s="17"/>
      <c r="G169" s="106">
        <f>G170</f>
        <v>1669104</v>
      </c>
      <c r="H169" s="144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06">
        <f>AE170</f>
        <v>1807964</v>
      </c>
      <c r="AG169" s="115"/>
    </row>
    <row r="170" spans="1:33" ht="18" customHeight="1">
      <c r="A170" s="18" t="s">
        <v>363</v>
      </c>
      <c r="B170" s="55">
        <v>795</v>
      </c>
      <c r="C170" s="17" t="s">
        <v>91</v>
      </c>
      <c r="D170" s="17" t="s">
        <v>249</v>
      </c>
      <c r="E170" s="17" t="s">
        <v>286</v>
      </c>
      <c r="F170" s="17" t="s">
        <v>364</v>
      </c>
      <c r="G170" s="106">
        <f>G171</f>
        <v>1669104</v>
      </c>
      <c r="H170" s="144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06">
        <f>AE171</f>
        <v>1807964</v>
      </c>
      <c r="AG170" s="115"/>
    </row>
    <row r="171" spans="1:33" ht="15" customHeight="1">
      <c r="A171" s="18" t="s">
        <v>392</v>
      </c>
      <c r="B171" s="55">
        <v>795</v>
      </c>
      <c r="C171" s="17" t="s">
        <v>91</v>
      </c>
      <c r="D171" s="17" t="s">
        <v>249</v>
      </c>
      <c r="E171" s="17" t="s">
        <v>286</v>
      </c>
      <c r="F171" s="17" t="s">
        <v>393</v>
      </c>
      <c r="G171" s="106">
        <f>Прилож2!G1089</f>
        <v>1669104</v>
      </c>
      <c r="H171" s="144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06">
        <f>Прилож2!O1089</f>
        <v>1807964</v>
      </c>
      <c r="AG171" s="115"/>
    </row>
    <row r="172" spans="1:33" ht="21" hidden="1" customHeight="1">
      <c r="A172" s="18" t="s">
        <v>363</v>
      </c>
      <c r="B172" s="55">
        <v>795</v>
      </c>
      <c r="C172" s="17" t="s">
        <v>91</v>
      </c>
      <c r="D172" s="17" t="s">
        <v>249</v>
      </c>
      <c r="E172" s="17" t="s">
        <v>192</v>
      </c>
      <c r="F172" s="17" t="s">
        <v>364</v>
      </c>
      <c r="G172" s="106">
        <f>G173</f>
        <v>0</v>
      </c>
      <c r="H172" s="144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06">
        <f>AE173</f>
        <v>0</v>
      </c>
      <c r="AG172" s="115"/>
    </row>
    <row r="173" spans="1:33" ht="18.75" hidden="1" customHeight="1">
      <c r="A173" s="18" t="s">
        <v>392</v>
      </c>
      <c r="B173" s="55">
        <v>795</v>
      </c>
      <c r="C173" s="17" t="s">
        <v>91</v>
      </c>
      <c r="D173" s="17" t="s">
        <v>249</v>
      </c>
      <c r="E173" s="17" t="s">
        <v>192</v>
      </c>
      <c r="F173" s="17" t="s">
        <v>393</v>
      </c>
      <c r="G173" s="106"/>
      <c r="H173" s="144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06"/>
      <c r="AG173" s="115"/>
    </row>
    <row r="174" spans="1:33" ht="18" hidden="1">
      <c r="A174" s="18"/>
      <c r="B174" s="55"/>
      <c r="C174" s="17"/>
      <c r="D174" s="17"/>
      <c r="E174" s="17"/>
      <c r="F174" s="17"/>
      <c r="G174" s="106"/>
      <c r="H174" s="144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06"/>
      <c r="AG174" s="115"/>
    </row>
    <row r="175" spans="1:33" ht="18" hidden="1">
      <c r="A175" s="18"/>
      <c r="B175" s="55"/>
      <c r="C175" s="17"/>
      <c r="D175" s="17"/>
      <c r="E175" s="17"/>
      <c r="F175" s="17"/>
      <c r="G175" s="106"/>
      <c r="H175" s="144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06"/>
      <c r="AG175" s="115"/>
    </row>
    <row r="176" spans="1:33" s="20" customFormat="1" ht="94.5" hidden="1" customHeight="1">
      <c r="A176" s="56" t="s">
        <v>436</v>
      </c>
      <c r="B176" s="55">
        <v>795</v>
      </c>
      <c r="C176" s="17" t="s">
        <v>91</v>
      </c>
      <c r="D176" s="17" t="s">
        <v>249</v>
      </c>
      <c r="E176" s="17" t="s">
        <v>181</v>
      </c>
      <c r="F176" s="17"/>
      <c r="G176" s="106">
        <f>G177</f>
        <v>0</v>
      </c>
      <c r="H176" s="153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06">
        <f>AE177</f>
        <v>0</v>
      </c>
      <c r="AG176" s="115"/>
    </row>
    <row r="177" spans="1:33" s="20" customFormat="1" ht="54" hidden="1" customHeight="1">
      <c r="A177" s="18" t="s">
        <v>194</v>
      </c>
      <c r="B177" s="55">
        <v>795</v>
      </c>
      <c r="C177" s="17" t="s">
        <v>91</v>
      </c>
      <c r="D177" s="17" t="s">
        <v>249</v>
      </c>
      <c r="E177" s="17" t="s">
        <v>410</v>
      </c>
      <c r="F177" s="17"/>
      <c r="G177" s="106">
        <f>G178+G180</f>
        <v>0</v>
      </c>
      <c r="H177" s="153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06">
        <f>AE178+AE180</f>
        <v>0</v>
      </c>
      <c r="AG177" s="115"/>
    </row>
    <row r="178" spans="1:33" s="20" customFormat="1" ht="21.75" hidden="1" customHeight="1">
      <c r="A178" s="18" t="s">
        <v>674</v>
      </c>
      <c r="B178" s="55">
        <v>795</v>
      </c>
      <c r="C178" s="17" t="s">
        <v>91</v>
      </c>
      <c r="D178" s="17" t="s">
        <v>249</v>
      </c>
      <c r="E178" s="17" t="s">
        <v>410</v>
      </c>
      <c r="F178" s="17" t="s">
        <v>51</v>
      </c>
      <c r="G178" s="106">
        <f>G179</f>
        <v>0</v>
      </c>
      <c r="H178" s="153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06">
        <f>AE179</f>
        <v>0</v>
      </c>
      <c r="AG178" s="115"/>
    </row>
    <row r="179" spans="1:33" s="20" customFormat="1" ht="32.25" hidden="1" customHeight="1">
      <c r="A179" s="18" t="s">
        <v>52</v>
      </c>
      <c r="B179" s="55">
        <v>795</v>
      </c>
      <c r="C179" s="17" t="s">
        <v>91</v>
      </c>
      <c r="D179" s="17" t="s">
        <v>249</v>
      </c>
      <c r="E179" s="17" t="s">
        <v>410</v>
      </c>
      <c r="F179" s="17" t="s">
        <v>53</v>
      </c>
      <c r="G179" s="106">
        <f>Прилож2!G1084</f>
        <v>0</v>
      </c>
      <c r="H179" s="153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06">
        <f>Прилож2!AE1084</f>
        <v>0</v>
      </c>
      <c r="AG179" s="115"/>
    </row>
    <row r="180" spans="1:33" s="20" customFormat="1" ht="22.5" hidden="1" customHeight="1">
      <c r="A180" s="18" t="s">
        <v>363</v>
      </c>
      <c r="B180" s="55">
        <v>795</v>
      </c>
      <c r="C180" s="17" t="s">
        <v>91</v>
      </c>
      <c r="D180" s="17" t="s">
        <v>249</v>
      </c>
      <c r="E180" s="17" t="s">
        <v>410</v>
      </c>
      <c r="F180" s="17" t="s">
        <v>364</v>
      </c>
      <c r="G180" s="106">
        <f>G181</f>
        <v>0</v>
      </c>
      <c r="H180" s="153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06">
        <f>AE181</f>
        <v>0</v>
      </c>
      <c r="AG180" s="115"/>
    </row>
    <row r="181" spans="1:33" s="20" customFormat="1" ht="17.25" hidden="1" customHeight="1">
      <c r="A181" s="18" t="s">
        <v>392</v>
      </c>
      <c r="B181" s="55">
        <v>795</v>
      </c>
      <c r="C181" s="17" t="s">
        <v>91</v>
      </c>
      <c r="D181" s="17" t="s">
        <v>249</v>
      </c>
      <c r="E181" s="17" t="s">
        <v>410</v>
      </c>
      <c r="F181" s="17" t="s">
        <v>393</v>
      </c>
      <c r="G181" s="106">
        <f>Прилож2!G866</f>
        <v>0</v>
      </c>
      <c r="H181" s="153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06">
        <f>Прилож2!AE866</f>
        <v>0</v>
      </c>
      <c r="AG181" s="115"/>
    </row>
    <row r="182" spans="1:33" ht="78.75" customHeight="1">
      <c r="A182" s="18" t="s">
        <v>197</v>
      </c>
      <c r="B182" s="55">
        <v>795</v>
      </c>
      <c r="C182" s="17" t="s">
        <v>91</v>
      </c>
      <c r="D182" s="17" t="s">
        <v>249</v>
      </c>
      <c r="E182" s="17" t="s">
        <v>195</v>
      </c>
      <c r="F182" s="17"/>
      <c r="G182" s="106">
        <f>G186+G183+G211+G218+G205+G208</f>
        <v>12637503</v>
      </c>
      <c r="H182" s="144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06">
        <f>AE186+AE183+AE211+AE218+AE205+AE208</f>
        <v>13688873</v>
      </c>
      <c r="AG182" s="115"/>
    </row>
    <row r="183" spans="1:33" s="20" customFormat="1" ht="80.25" hidden="1" customHeight="1">
      <c r="A183" s="18" t="s">
        <v>606</v>
      </c>
      <c r="B183" s="55">
        <v>795</v>
      </c>
      <c r="C183" s="17" t="s">
        <v>91</v>
      </c>
      <c r="D183" s="17" t="s">
        <v>249</v>
      </c>
      <c r="E183" s="17" t="s">
        <v>121</v>
      </c>
      <c r="F183" s="17"/>
      <c r="G183" s="106">
        <f>G184</f>
        <v>0</v>
      </c>
      <c r="H183" s="153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06">
        <f>AE184</f>
        <v>0</v>
      </c>
      <c r="AG183" s="115"/>
    </row>
    <row r="184" spans="1:33" ht="18" hidden="1">
      <c r="A184" s="18" t="s">
        <v>363</v>
      </c>
      <c r="B184" s="55">
        <v>795</v>
      </c>
      <c r="C184" s="17" t="s">
        <v>91</v>
      </c>
      <c r="D184" s="17" t="s">
        <v>249</v>
      </c>
      <c r="E184" s="17" t="s">
        <v>121</v>
      </c>
      <c r="F184" s="17" t="s">
        <v>364</v>
      </c>
      <c r="G184" s="106">
        <f>G185</f>
        <v>0</v>
      </c>
      <c r="H184" s="144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06">
        <f>AE185</f>
        <v>0</v>
      </c>
      <c r="AG184" s="115"/>
    </row>
    <row r="185" spans="1:33" ht="18" hidden="1">
      <c r="A185" s="18" t="s">
        <v>392</v>
      </c>
      <c r="B185" s="55">
        <v>795</v>
      </c>
      <c r="C185" s="17" t="s">
        <v>91</v>
      </c>
      <c r="D185" s="17" t="s">
        <v>249</v>
      </c>
      <c r="E185" s="17" t="s">
        <v>121</v>
      </c>
      <c r="F185" s="17" t="s">
        <v>393</v>
      </c>
      <c r="G185" s="106"/>
      <c r="H185" s="144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06"/>
      <c r="AG185" s="115"/>
    </row>
    <row r="186" spans="1:33" ht="47.25" customHeight="1">
      <c r="A186" s="18" t="s">
        <v>198</v>
      </c>
      <c r="B186" s="55">
        <v>795</v>
      </c>
      <c r="C186" s="17" t="s">
        <v>91</v>
      </c>
      <c r="D186" s="17" t="s">
        <v>249</v>
      </c>
      <c r="E186" s="17" t="s">
        <v>196</v>
      </c>
      <c r="F186" s="17"/>
      <c r="G186" s="106">
        <f>G191+G187+G189</f>
        <v>7868634</v>
      </c>
      <c r="H186" s="144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06">
        <f>AE191+AE187+AE189</f>
        <v>8523260</v>
      </c>
      <c r="AG186" s="115"/>
    </row>
    <row r="187" spans="1:33" s="20" customFormat="1" ht="20.25" hidden="1" customHeight="1">
      <c r="A187" s="18" t="s">
        <v>674</v>
      </c>
      <c r="B187" s="55">
        <v>795</v>
      </c>
      <c r="C187" s="17" t="s">
        <v>91</v>
      </c>
      <c r="D187" s="17" t="s">
        <v>249</v>
      </c>
      <c r="E187" s="17" t="s">
        <v>196</v>
      </c>
      <c r="F187" s="17" t="s">
        <v>51</v>
      </c>
      <c r="G187" s="106">
        <f>G188</f>
        <v>0</v>
      </c>
      <c r="H187" s="153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06">
        <f>AE188</f>
        <v>0</v>
      </c>
      <c r="AG187" s="115"/>
    </row>
    <row r="188" spans="1:33" s="20" customFormat="1" ht="32.25" hidden="1" customHeight="1">
      <c r="A188" s="18" t="s">
        <v>52</v>
      </c>
      <c r="B188" s="55">
        <v>795</v>
      </c>
      <c r="C188" s="17" t="s">
        <v>91</v>
      </c>
      <c r="D188" s="17" t="s">
        <v>249</v>
      </c>
      <c r="E188" s="17" t="s">
        <v>196</v>
      </c>
      <c r="F188" s="17" t="s">
        <v>53</v>
      </c>
      <c r="G188" s="106">
        <v>0</v>
      </c>
      <c r="H188" s="153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06">
        <v>0</v>
      </c>
      <c r="AG188" s="115"/>
    </row>
    <row r="189" spans="1:33" s="20" customFormat="1" ht="31.5" hidden="1" customHeight="1">
      <c r="A189" s="18" t="s">
        <v>674</v>
      </c>
      <c r="B189" s="55">
        <v>795</v>
      </c>
      <c r="C189" s="17" t="s">
        <v>91</v>
      </c>
      <c r="D189" s="17" t="s">
        <v>249</v>
      </c>
      <c r="E189" s="17" t="s">
        <v>196</v>
      </c>
      <c r="F189" s="17" t="s">
        <v>51</v>
      </c>
      <c r="G189" s="106">
        <f>G190</f>
        <v>0</v>
      </c>
      <c r="H189" s="153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06">
        <f>AE190</f>
        <v>0</v>
      </c>
      <c r="AG189" s="115"/>
    </row>
    <row r="190" spans="1:33" s="20" customFormat="1" ht="32.25" hidden="1" customHeight="1">
      <c r="A190" s="18" t="s">
        <v>52</v>
      </c>
      <c r="B190" s="55">
        <v>795</v>
      </c>
      <c r="C190" s="17" t="s">
        <v>91</v>
      </c>
      <c r="D190" s="17" t="s">
        <v>249</v>
      </c>
      <c r="E190" s="17" t="s">
        <v>196</v>
      </c>
      <c r="F190" s="17" t="s">
        <v>53</v>
      </c>
      <c r="G190" s="106">
        <f>Прилож2!G1099</f>
        <v>0</v>
      </c>
      <c r="H190" s="153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06">
        <f>Прилож2!AE1099</f>
        <v>0</v>
      </c>
      <c r="AG190" s="115"/>
    </row>
    <row r="191" spans="1:33" ht="16.5" customHeight="1">
      <c r="A191" s="18" t="s">
        <v>363</v>
      </c>
      <c r="B191" s="55">
        <v>795</v>
      </c>
      <c r="C191" s="17" t="s">
        <v>91</v>
      </c>
      <c r="D191" s="17" t="s">
        <v>249</v>
      </c>
      <c r="E191" s="17" t="s">
        <v>196</v>
      </c>
      <c r="F191" s="17" t="s">
        <v>364</v>
      </c>
      <c r="G191" s="106">
        <f>G192</f>
        <v>7868634</v>
      </c>
      <c r="H191" s="144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06">
        <f>AE192</f>
        <v>8523260</v>
      </c>
      <c r="AG191" s="115"/>
    </row>
    <row r="192" spans="1:33" ht="19.5" customHeight="1">
      <c r="A192" s="18" t="s">
        <v>392</v>
      </c>
      <c r="B192" s="55">
        <v>795</v>
      </c>
      <c r="C192" s="17" t="s">
        <v>91</v>
      </c>
      <c r="D192" s="17" t="s">
        <v>249</v>
      </c>
      <c r="E192" s="17" t="s">
        <v>196</v>
      </c>
      <c r="F192" s="17" t="s">
        <v>393</v>
      </c>
      <c r="G192" s="106">
        <f>Прилож2!G1102</f>
        <v>7868634</v>
      </c>
      <c r="H192" s="144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06">
        <f>Прилож2!O1102</f>
        <v>8523260</v>
      </c>
      <c r="AG192" s="115"/>
    </row>
    <row r="193" spans="1:33" s="20" customFormat="1" ht="62.25" hidden="1" customHeight="1">
      <c r="A193" s="18" t="s">
        <v>189</v>
      </c>
      <c r="B193" s="55">
        <v>795</v>
      </c>
      <c r="C193" s="17" t="s">
        <v>91</v>
      </c>
      <c r="D193" s="17" t="s">
        <v>249</v>
      </c>
      <c r="E193" s="17" t="s">
        <v>190</v>
      </c>
      <c r="F193" s="17"/>
      <c r="G193" s="106">
        <f>G201+G194</f>
        <v>0</v>
      </c>
      <c r="H193" s="153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06">
        <f>AE201+AE194</f>
        <v>0</v>
      </c>
      <c r="AG193" s="115"/>
    </row>
    <row r="194" spans="1:33" s="20" customFormat="1" ht="55.5" hidden="1" customHeight="1">
      <c r="A194" s="18" t="s">
        <v>265</v>
      </c>
      <c r="B194" s="55">
        <v>795</v>
      </c>
      <c r="C194" s="17" t="s">
        <v>91</v>
      </c>
      <c r="D194" s="17" t="s">
        <v>249</v>
      </c>
      <c r="E194" s="17" t="s">
        <v>264</v>
      </c>
      <c r="F194" s="17"/>
      <c r="G194" s="106">
        <f>G195+G199</f>
        <v>0</v>
      </c>
      <c r="H194" s="153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06">
        <f>AE195+AE199</f>
        <v>0</v>
      </c>
      <c r="AG194" s="115"/>
    </row>
    <row r="195" spans="1:33" ht="37.5" hidden="1" customHeight="1">
      <c r="A195" s="18" t="s">
        <v>50</v>
      </c>
      <c r="B195" s="55">
        <v>795</v>
      </c>
      <c r="C195" s="17" t="s">
        <v>91</v>
      </c>
      <c r="D195" s="17" t="s">
        <v>249</v>
      </c>
      <c r="E195" s="17" t="s">
        <v>264</v>
      </c>
      <c r="F195" s="17" t="s">
        <v>51</v>
      </c>
      <c r="G195" s="106">
        <f>G196</f>
        <v>0</v>
      </c>
      <c r="H195" s="144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06">
        <f>AE196</f>
        <v>0</v>
      </c>
      <c r="AG195" s="115"/>
    </row>
    <row r="196" spans="1:33" ht="25.5" hidden="1" customHeight="1">
      <c r="A196" s="18" t="s">
        <v>52</v>
      </c>
      <c r="B196" s="55">
        <v>795</v>
      </c>
      <c r="C196" s="17" t="s">
        <v>91</v>
      </c>
      <c r="D196" s="17" t="s">
        <v>249</v>
      </c>
      <c r="E196" s="17" t="s">
        <v>264</v>
      </c>
      <c r="F196" s="17" t="s">
        <v>53</v>
      </c>
      <c r="G196" s="106">
        <f>Прилож2!G1121</f>
        <v>0</v>
      </c>
      <c r="H196" s="144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06">
        <f>Прилож2!AE1121</f>
        <v>0</v>
      </c>
      <c r="AG196" s="115"/>
    </row>
    <row r="197" spans="1:33" s="20" customFormat="1" ht="55.5" hidden="1" customHeight="1">
      <c r="A197" s="18"/>
      <c r="B197" s="55"/>
      <c r="C197" s="17"/>
      <c r="D197" s="17"/>
      <c r="E197" s="17"/>
      <c r="F197" s="17"/>
      <c r="G197" s="106"/>
      <c r="H197" s="153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06"/>
      <c r="AG197" s="115"/>
    </row>
    <row r="198" spans="1:33" s="20" customFormat="1" ht="55.5" hidden="1" customHeight="1">
      <c r="A198" s="18"/>
      <c r="B198" s="55"/>
      <c r="C198" s="17"/>
      <c r="D198" s="17"/>
      <c r="E198" s="17"/>
      <c r="F198" s="17"/>
      <c r="G198" s="106"/>
      <c r="H198" s="153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06"/>
      <c r="AG198" s="115"/>
    </row>
    <row r="199" spans="1:33" ht="21.75" hidden="1" customHeight="1">
      <c r="A199" s="18" t="s">
        <v>363</v>
      </c>
      <c r="B199" s="55">
        <v>795</v>
      </c>
      <c r="C199" s="17" t="s">
        <v>91</v>
      </c>
      <c r="D199" s="17" t="s">
        <v>249</v>
      </c>
      <c r="E199" s="17" t="s">
        <v>264</v>
      </c>
      <c r="F199" s="17" t="s">
        <v>364</v>
      </c>
      <c r="G199" s="106">
        <f>G200</f>
        <v>0</v>
      </c>
      <c r="H199" s="144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06">
        <f>AE200</f>
        <v>0</v>
      </c>
      <c r="AG199" s="115"/>
    </row>
    <row r="200" spans="1:33" ht="13.5" hidden="1" customHeight="1">
      <c r="A200" s="18" t="s">
        <v>392</v>
      </c>
      <c r="B200" s="55">
        <v>795</v>
      </c>
      <c r="C200" s="17" t="s">
        <v>91</v>
      </c>
      <c r="D200" s="17" t="s">
        <v>249</v>
      </c>
      <c r="E200" s="17" t="s">
        <v>264</v>
      </c>
      <c r="F200" s="17" t="s">
        <v>393</v>
      </c>
      <c r="G200" s="106">
        <f>Прилож2!G1125</f>
        <v>0</v>
      </c>
      <c r="H200" s="144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06">
        <f>Прилож2!AE1125</f>
        <v>0</v>
      </c>
      <c r="AG200" s="115"/>
    </row>
    <row r="201" spans="1:33" s="20" customFormat="1" ht="38.25" hidden="1" customHeight="1">
      <c r="A201" s="18" t="s">
        <v>495</v>
      </c>
      <c r="B201" s="55">
        <v>795</v>
      </c>
      <c r="C201" s="17" t="s">
        <v>91</v>
      </c>
      <c r="D201" s="17" t="s">
        <v>249</v>
      </c>
      <c r="E201" s="17" t="s">
        <v>493</v>
      </c>
      <c r="F201" s="17"/>
      <c r="G201" s="106">
        <f>G202</f>
        <v>0</v>
      </c>
      <c r="H201" s="153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06">
        <f>AE202</f>
        <v>0</v>
      </c>
      <c r="AG201" s="115"/>
    </row>
    <row r="202" spans="1:33" s="20" customFormat="1" ht="83.25" hidden="1" customHeight="1">
      <c r="A202" s="18" t="s">
        <v>606</v>
      </c>
      <c r="B202" s="55">
        <v>795</v>
      </c>
      <c r="C202" s="17" t="s">
        <v>91</v>
      </c>
      <c r="D202" s="17" t="s">
        <v>249</v>
      </c>
      <c r="E202" s="17" t="s">
        <v>494</v>
      </c>
      <c r="F202" s="17"/>
      <c r="G202" s="106">
        <f>G203</f>
        <v>0</v>
      </c>
      <c r="H202" s="153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06">
        <f>AE203</f>
        <v>0</v>
      </c>
      <c r="AG202" s="115"/>
    </row>
    <row r="203" spans="1:33" s="20" customFormat="1" ht="42" hidden="1" customHeight="1">
      <c r="A203" s="18" t="s">
        <v>50</v>
      </c>
      <c r="B203" s="55">
        <v>795</v>
      </c>
      <c r="C203" s="17" t="s">
        <v>91</v>
      </c>
      <c r="D203" s="17" t="s">
        <v>249</v>
      </c>
      <c r="E203" s="17" t="s">
        <v>494</v>
      </c>
      <c r="F203" s="17" t="s">
        <v>51</v>
      </c>
      <c r="G203" s="106">
        <f>G204</f>
        <v>0</v>
      </c>
      <c r="H203" s="153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06">
        <f>AE204</f>
        <v>0</v>
      </c>
      <c r="AG203" s="115"/>
    </row>
    <row r="204" spans="1:33" s="20" customFormat="1" ht="42" hidden="1" customHeight="1">
      <c r="A204" s="18" t="s">
        <v>52</v>
      </c>
      <c r="B204" s="55">
        <v>795</v>
      </c>
      <c r="C204" s="17" t="s">
        <v>91</v>
      </c>
      <c r="D204" s="17" t="s">
        <v>249</v>
      </c>
      <c r="E204" s="17" t="s">
        <v>494</v>
      </c>
      <c r="F204" s="17" t="s">
        <v>53</v>
      </c>
      <c r="G204" s="106"/>
      <c r="H204" s="153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06"/>
      <c r="AG204" s="115"/>
    </row>
    <row r="205" spans="1:33" s="20" customFormat="1" ht="64.5" customHeight="1">
      <c r="A205" s="18" t="s">
        <v>179</v>
      </c>
      <c r="B205" s="55">
        <v>795</v>
      </c>
      <c r="C205" s="17" t="s">
        <v>91</v>
      </c>
      <c r="D205" s="17" t="s">
        <v>249</v>
      </c>
      <c r="E205" s="17" t="s">
        <v>178</v>
      </c>
      <c r="F205" s="17"/>
      <c r="G205" s="106">
        <f>G206</f>
        <v>4768869</v>
      </c>
      <c r="H205" s="153"/>
      <c r="I205" s="154"/>
      <c r="J205" s="155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06">
        <f>AE206</f>
        <v>5165613</v>
      </c>
      <c r="AG205" s="115"/>
    </row>
    <row r="206" spans="1:33" s="20" customFormat="1" ht="15.75" customHeight="1">
      <c r="A206" s="18" t="s">
        <v>363</v>
      </c>
      <c r="B206" s="55">
        <v>795</v>
      </c>
      <c r="C206" s="17" t="s">
        <v>91</v>
      </c>
      <c r="D206" s="17" t="s">
        <v>249</v>
      </c>
      <c r="E206" s="17" t="s">
        <v>178</v>
      </c>
      <c r="F206" s="17" t="s">
        <v>364</v>
      </c>
      <c r="G206" s="106">
        <f>G207</f>
        <v>4768869</v>
      </c>
      <c r="H206" s="153"/>
      <c r="I206" s="154"/>
      <c r="J206" s="155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06">
        <f>AE207</f>
        <v>5165613</v>
      </c>
      <c r="AG206" s="115"/>
    </row>
    <row r="207" spans="1:33" s="20" customFormat="1" ht="15.75" customHeight="1">
      <c r="A207" s="18" t="s">
        <v>392</v>
      </c>
      <c r="B207" s="55">
        <v>795</v>
      </c>
      <c r="C207" s="17" t="s">
        <v>91</v>
      </c>
      <c r="D207" s="17" t="s">
        <v>249</v>
      </c>
      <c r="E207" s="17" t="s">
        <v>178</v>
      </c>
      <c r="F207" s="17" t="s">
        <v>393</v>
      </c>
      <c r="G207" s="106">
        <f>Прилож2!G1109</f>
        <v>4768869</v>
      </c>
      <c r="H207" s="153"/>
      <c r="I207" s="154"/>
      <c r="J207" s="155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06">
        <f>Прилож2!O1109</f>
        <v>5165613</v>
      </c>
      <c r="AG207" s="115"/>
    </row>
    <row r="208" spans="1:33" ht="34.5" hidden="1" customHeight="1">
      <c r="A208" s="18" t="s">
        <v>27</v>
      </c>
      <c r="B208" s="55">
        <v>795</v>
      </c>
      <c r="C208" s="17" t="s">
        <v>91</v>
      </c>
      <c r="D208" s="17" t="s">
        <v>249</v>
      </c>
      <c r="E208" s="17" t="s">
        <v>28</v>
      </c>
      <c r="F208" s="17"/>
      <c r="G208" s="106">
        <f>G209</f>
        <v>0</v>
      </c>
      <c r="H208" s="144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06">
        <f>AE209</f>
        <v>0</v>
      </c>
      <c r="AG208" s="115"/>
    </row>
    <row r="209" spans="1:33" ht="37.5" hidden="1" customHeight="1">
      <c r="A209" s="18" t="s">
        <v>50</v>
      </c>
      <c r="B209" s="55">
        <v>795</v>
      </c>
      <c r="C209" s="17" t="s">
        <v>91</v>
      </c>
      <c r="D209" s="17" t="s">
        <v>249</v>
      </c>
      <c r="E209" s="17" t="s">
        <v>28</v>
      </c>
      <c r="F209" s="17" t="s">
        <v>51</v>
      </c>
      <c r="G209" s="106">
        <f>G210</f>
        <v>0</v>
      </c>
      <c r="H209" s="144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06">
        <f>AE210</f>
        <v>0</v>
      </c>
      <c r="AG209" s="115"/>
    </row>
    <row r="210" spans="1:33" ht="25.5" hidden="1" customHeight="1">
      <c r="A210" s="18" t="s">
        <v>52</v>
      </c>
      <c r="B210" s="55">
        <v>795</v>
      </c>
      <c r="C210" s="17" t="s">
        <v>91</v>
      </c>
      <c r="D210" s="17" t="s">
        <v>249</v>
      </c>
      <c r="E210" s="17" t="s">
        <v>28</v>
      </c>
      <c r="F210" s="17" t="s">
        <v>53</v>
      </c>
      <c r="G210" s="106">
        <f>Прилож2!G1112</f>
        <v>0</v>
      </c>
      <c r="H210" s="144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06">
        <f>Прилож2!AE1112</f>
        <v>0</v>
      </c>
      <c r="AG210" s="115"/>
    </row>
    <row r="211" spans="1:33" ht="66" hidden="1" customHeight="1">
      <c r="A211" s="18" t="s">
        <v>304</v>
      </c>
      <c r="B211" s="55">
        <v>795</v>
      </c>
      <c r="C211" s="17" t="s">
        <v>91</v>
      </c>
      <c r="D211" s="17" t="s">
        <v>249</v>
      </c>
      <c r="E211" s="17" t="s">
        <v>15</v>
      </c>
      <c r="F211" s="17"/>
      <c r="G211" s="106">
        <f>G216+G214</f>
        <v>0</v>
      </c>
      <c r="H211" s="144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06">
        <f>AE216+AE214</f>
        <v>0</v>
      </c>
      <c r="AG211" s="115"/>
    </row>
    <row r="212" spans="1:33" ht="85.5" hidden="1" customHeight="1">
      <c r="A212" s="18" t="s">
        <v>304</v>
      </c>
      <c r="B212" s="55">
        <v>795</v>
      </c>
      <c r="C212" s="17" t="s">
        <v>91</v>
      </c>
      <c r="D212" s="17" t="s">
        <v>249</v>
      </c>
      <c r="E212" s="17" t="s">
        <v>15</v>
      </c>
      <c r="F212" s="17"/>
      <c r="G212" s="106"/>
      <c r="H212" s="144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06"/>
      <c r="AG212" s="115"/>
    </row>
    <row r="213" spans="1:33" ht="37.5" hidden="1" customHeight="1">
      <c r="A213" s="18" t="s">
        <v>50</v>
      </c>
      <c r="B213" s="55">
        <v>795</v>
      </c>
      <c r="C213" s="17" t="s">
        <v>91</v>
      </c>
      <c r="D213" s="17" t="s">
        <v>249</v>
      </c>
      <c r="E213" s="17" t="s">
        <v>15</v>
      </c>
      <c r="F213" s="17" t="s">
        <v>51</v>
      </c>
      <c r="G213" s="106">
        <f>G214</f>
        <v>0</v>
      </c>
      <c r="H213" s="144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06">
        <f>AE214</f>
        <v>0</v>
      </c>
      <c r="AG213" s="115"/>
    </row>
    <row r="214" spans="1:33" ht="25.5" hidden="1" customHeight="1">
      <c r="A214" s="18" t="s">
        <v>52</v>
      </c>
      <c r="B214" s="55">
        <v>795</v>
      </c>
      <c r="C214" s="17" t="s">
        <v>91</v>
      </c>
      <c r="D214" s="17" t="s">
        <v>249</v>
      </c>
      <c r="E214" s="17" t="s">
        <v>15</v>
      </c>
      <c r="F214" s="17" t="s">
        <v>53</v>
      </c>
      <c r="G214" s="106">
        <f>Прилож2!G1115</f>
        <v>0</v>
      </c>
      <c r="H214" s="144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06">
        <f>Прилож2!AE1115</f>
        <v>0</v>
      </c>
      <c r="AG214" s="115"/>
    </row>
    <row r="215" spans="1:33" ht="66" hidden="1" customHeight="1">
      <c r="A215" s="18"/>
      <c r="B215" s="55"/>
      <c r="C215" s="17"/>
      <c r="D215" s="17"/>
      <c r="E215" s="17"/>
      <c r="F215" s="17"/>
      <c r="G215" s="106"/>
      <c r="H215" s="144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06"/>
      <c r="AG215" s="115"/>
    </row>
    <row r="216" spans="1:33" ht="17.25" hidden="1" customHeight="1">
      <c r="A216" s="18" t="s">
        <v>363</v>
      </c>
      <c r="B216" s="55">
        <v>795</v>
      </c>
      <c r="C216" s="17" t="s">
        <v>91</v>
      </c>
      <c r="D216" s="17" t="s">
        <v>249</v>
      </c>
      <c r="E216" s="17" t="s">
        <v>15</v>
      </c>
      <c r="F216" s="17" t="s">
        <v>364</v>
      </c>
      <c r="G216" s="106">
        <f>G217</f>
        <v>0</v>
      </c>
      <c r="H216" s="144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06">
        <f>AE217</f>
        <v>0</v>
      </c>
      <c r="AG216" s="115"/>
    </row>
    <row r="217" spans="1:33" ht="23.25" hidden="1" customHeight="1">
      <c r="A217" s="18" t="s">
        <v>392</v>
      </c>
      <c r="B217" s="55">
        <v>795</v>
      </c>
      <c r="C217" s="17" t="s">
        <v>91</v>
      </c>
      <c r="D217" s="17" t="s">
        <v>249</v>
      </c>
      <c r="E217" s="17" t="s">
        <v>15</v>
      </c>
      <c r="F217" s="17" t="s">
        <v>393</v>
      </c>
      <c r="G217" s="106">
        <f>Прилож2!G1117</f>
        <v>0</v>
      </c>
      <c r="H217" s="144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06">
        <f>Прилож2!AE1117</f>
        <v>0</v>
      </c>
      <c r="AG217" s="115"/>
    </row>
    <row r="218" spans="1:33" s="20" customFormat="1" ht="101.25" hidden="1" customHeight="1">
      <c r="A218" s="18" t="s">
        <v>78</v>
      </c>
      <c r="B218" s="55">
        <v>795</v>
      </c>
      <c r="C218" s="17" t="s">
        <v>91</v>
      </c>
      <c r="D218" s="17" t="s">
        <v>249</v>
      </c>
      <c r="E218" s="17" t="s">
        <v>180</v>
      </c>
      <c r="F218" s="17"/>
      <c r="G218" s="106">
        <f>G219</f>
        <v>0</v>
      </c>
      <c r="H218" s="153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06">
        <f>AE219</f>
        <v>0</v>
      </c>
      <c r="AG218" s="115"/>
    </row>
    <row r="219" spans="1:33" s="20" customFormat="1" ht="60" hidden="1" customHeight="1">
      <c r="A219" s="18" t="s">
        <v>198</v>
      </c>
      <c r="B219" s="55"/>
      <c r="C219" s="17"/>
      <c r="D219" s="17"/>
      <c r="E219" s="17" t="s">
        <v>77</v>
      </c>
      <c r="F219" s="17"/>
      <c r="G219" s="106">
        <f>G220+G222</f>
        <v>0</v>
      </c>
      <c r="H219" s="153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06">
        <f>AE220+AE222</f>
        <v>0</v>
      </c>
      <c r="AG219" s="115"/>
    </row>
    <row r="220" spans="1:33" s="20" customFormat="1" ht="34.5" hidden="1" customHeight="1">
      <c r="A220" s="18" t="s">
        <v>50</v>
      </c>
      <c r="B220" s="55">
        <v>795</v>
      </c>
      <c r="C220" s="17" t="s">
        <v>91</v>
      </c>
      <c r="D220" s="17" t="s">
        <v>249</v>
      </c>
      <c r="E220" s="17" t="s">
        <v>77</v>
      </c>
      <c r="F220" s="17" t="s">
        <v>51</v>
      </c>
      <c r="G220" s="106">
        <f>G221</f>
        <v>0</v>
      </c>
      <c r="H220" s="153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06">
        <f>AE221</f>
        <v>0</v>
      </c>
      <c r="AG220" s="115"/>
    </row>
    <row r="221" spans="1:33" s="20" customFormat="1" ht="30" hidden="1" customHeight="1">
      <c r="A221" s="18" t="s">
        <v>52</v>
      </c>
      <c r="B221" s="55">
        <v>795</v>
      </c>
      <c r="C221" s="17" t="s">
        <v>91</v>
      </c>
      <c r="D221" s="17" t="s">
        <v>249</v>
      </c>
      <c r="E221" s="17" t="s">
        <v>77</v>
      </c>
      <c r="F221" s="17" t="s">
        <v>53</v>
      </c>
      <c r="G221" s="106">
        <f>Прилож2!G1106</f>
        <v>0</v>
      </c>
      <c r="H221" s="153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06">
        <f>Прилож2!AE1106</f>
        <v>0</v>
      </c>
      <c r="AG221" s="115"/>
    </row>
    <row r="222" spans="1:33" ht="15" hidden="1" customHeight="1">
      <c r="A222" s="18" t="s">
        <v>363</v>
      </c>
      <c r="B222" s="55">
        <v>795</v>
      </c>
      <c r="C222" s="17" t="s">
        <v>91</v>
      </c>
      <c r="D222" s="17" t="s">
        <v>249</v>
      </c>
      <c r="E222" s="17" t="s">
        <v>77</v>
      </c>
      <c r="F222" s="17" t="s">
        <v>364</v>
      </c>
      <c r="G222" s="106">
        <f>G223</f>
        <v>0</v>
      </c>
      <c r="H222" s="144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06">
        <f>AE223</f>
        <v>0</v>
      </c>
      <c r="AG222" s="115"/>
    </row>
    <row r="223" spans="1:33" ht="16.5" hidden="1" customHeight="1">
      <c r="A223" s="18" t="s">
        <v>392</v>
      </c>
      <c r="B223" s="55">
        <v>795</v>
      </c>
      <c r="C223" s="17" t="s">
        <v>91</v>
      </c>
      <c r="D223" s="17" t="s">
        <v>249</v>
      </c>
      <c r="E223" s="17" t="s">
        <v>77</v>
      </c>
      <c r="F223" s="17" t="s">
        <v>393</v>
      </c>
      <c r="G223" s="106">
        <f>Прилож2!G870</f>
        <v>0</v>
      </c>
      <c r="H223" s="144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06">
        <f>Прилож2!AE870</f>
        <v>0</v>
      </c>
      <c r="AG223" s="115"/>
    </row>
    <row r="224" spans="1:33" s="20" customFormat="1" ht="84" hidden="1" customHeight="1">
      <c r="A224" s="18" t="s">
        <v>189</v>
      </c>
      <c r="B224" s="55">
        <v>795</v>
      </c>
      <c r="C224" s="17" t="s">
        <v>91</v>
      </c>
      <c r="D224" s="17" t="s">
        <v>249</v>
      </c>
      <c r="E224" s="17" t="s">
        <v>190</v>
      </c>
      <c r="F224" s="17"/>
      <c r="G224" s="106">
        <f>G225+G228</f>
        <v>0</v>
      </c>
      <c r="H224" s="153" t="e">
        <f>G259+#REF!+G362+#REF!+#REF!+#REF!</f>
        <v>#REF!</v>
      </c>
      <c r="I224" s="154">
        <v>240</v>
      </c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06">
        <f>AE225+AE228</f>
        <v>0</v>
      </c>
      <c r="AG224" s="115"/>
    </row>
    <row r="225" spans="1:33" s="20" customFormat="1" ht="84.75" hidden="1" customHeight="1">
      <c r="A225" s="18" t="s">
        <v>606</v>
      </c>
      <c r="B225" s="55">
        <v>795</v>
      </c>
      <c r="C225" s="17" t="s">
        <v>91</v>
      </c>
      <c r="D225" s="17" t="s">
        <v>249</v>
      </c>
      <c r="E225" s="17" t="s">
        <v>303</v>
      </c>
      <c r="F225" s="17"/>
      <c r="G225" s="106">
        <f>G218+G226</f>
        <v>0</v>
      </c>
      <c r="H225" s="153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06">
        <f>AE218+AE226</f>
        <v>0</v>
      </c>
      <c r="AG225" s="115"/>
    </row>
    <row r="226" spans="1:33" s="20" customFormat="1" ht="32.25" hidden="1" customHeight="1">
      <c r="A226" s="18" t="s">
        <v>101</v>
      </c>
      <c r="B226" s="55">
        <v>795</v>
      </c>
      <c r="C226" s="17" t="s">
        <v>91</v>
      </c>
      <c r="D226" s="17" t="s">
        <v>249</v>
      </c>
      <c r="E226" s="17" t="s">
        <v>303</v>
      </c>
      <c r="F226" s="17" t="s">
        <v>102</v>
      </c>
      <c r="G226" s="106">
        <f>G227</f>
        <v>0</v>
      </c>
      <c r="H226" s="153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06">
        <f>AE227</f>
        <v>0</v>
      </c>
      <c r="AG226" s="115"/>
    </row>
    <row r="227" spans="1:33" s="20" customFormat="1" ht="32.25" hidden="1" customHeight="1">
      <c r="A227" s="18" t="s">
        <v>394</v>
      </c>
      <c r="B227" s="55">
        <v>795</v>
      </c>
      <c r="C227" s="17" t="s">
        <v>91</v>
      </c>
      <c r="D227" s="17" t="s">
        <v>249</v>
      </c>
      <c r="E227" s="17" t="s">
        <v>303</v>
      </c>
      <c r="F227" s="17" t="s">
        <v>395</v>
      </c>
      <c r="G227" s="106">
        <f>Прилож2!G1134</f>
        <v>0</v>
      </c>
      <c r="H227" s="153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06">
        <f>Прилож2!AE1134</f>
        <v>0</v>
      </c>
      <c r="AG227" s="115"/>
    </row>
    <row r="228" spans="1:33" s="20" customFormat="1" ht="60.75" hidden="1" customHeight="1">
      <c r="A228" s="18" t="s">
        <v>306</v>
      </c>
      <c r="B228" s="55">
        <v>795</v>
      </c>
      <c r="C228" s="17" t="s">
        <v>91</v>
      </c>
      <c r="D228" s="17" t="s">
        <v>249</v>
      </c>
      <c r="E228" s="17" t="s">
        <v>305</v>
      </c>
      <c r="F228" s="17"/>
      <c r="G228" s="106">
        <f>G229</f>
        <v>0</v>
      </c>
      <c r="H228" s="153"/>
      <c r="I228" s="154"/>
      <c r="J228" s="155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06">
        <f>AE229</f>
        <v>0</v>
      </c>
      <c r="AG228" s="115"/>
    </row>
    <row r="229" spans="1:33" s="20" customFormat="1" ht="15.75" hidden="1" customHeight="1">
      <c r="A229" s="18" t="s">
        <v>101</v>
      </c>
      <c r="B229" s="55">
        <v>795</v>
      </c>
      <c r="C229" s="17" t="s">
        <v>91</v>
      </c>
      <c r="D229" s="17" t="s">
        <v>249</v>
      </c>
      <c r="E229" s="17" t="s">
        <v>305</v>
      </c>
      <c r="F229" s="17" t="s">
        <v>102</v>
      </c>
      <c r="G229" s="106">
        <f>G230</f>
        <v>0</v>
      </c>
      <c r="H229" s="153"/>
      <c r="I229" s="154"/>
      <c r="J229" s="155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06">
        <f>AE230</f>
        <v>0</v>
      </c>
      <c r="AG229" s="115"/>
    </row>
    <row r="230" spans="1:33" s="20" customFormat="1" ht="15.75" hidden="1" customHeight="1">
      <c r="A230" s="18" t="s">
        <v>394</v>
      </c>
      <c r="B230" s="55">
        <v>795</v>
      </c>
      <c r="C230" s="17" t="s">
        <v>91</v>
      </c>
      <c r="D230" s="17" t="s">
        <v>249</v>
      </c>
      <c r="E230" s="17" t="s">
        <v>305</v>
      </c>
      <c r="F230" s="17" t="s">
        <v>395</v>
      </c>
      <c r="G230" s="106"/>
      <c r="H230" s="153"/>
      <c r="I230" s="154"/>
      <c r="J230" s="155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06"/>
      <c r="AG230" s="115"/>
    </row>
    <row r="231" spans="1:33" s="20" customFormat="1" ht="72.75" hidden="1" customHeight="1">
      <c r="A231" s="18" t="s">
        <v>189</v>
      </c>
      <c r="B231" s="55">
        <v>795</v>
      </c>
      <c r="C231" s="17" t="s">
        <v>91</v>
      </c>
      <c r="D231" s="17" t="s">
        <v>249</v>
      </c>
      <c r="E231" s="17" t="s">
        <v>671</v>
      </c>
      <c r="F231" s="17"/>
      <c r="G231" s="106">
        <f>G234</f>
        <v>0</v>
      </c>
      <c r="H231" s="153" t="e">
        <f>G249+#REF!+#REF!+#REF!+#REF!+#REF!</f>
        <v>#REF!</v>
      </c>
      <c r="I231" s="154">
        <v>240</v>
      </c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06">
        <f>AE234</f>
        <v>0</v>
      </c>
      <c r="AG231" s="115"/>
    </row>
    <row r="232" spans="1:33" s="20" customFormat="1" ht="31.5" hidden="1" customHeight="1">
      <c r="A232" s="18"/>
      <c r="B232" s="55"/>
      <c r="C232" s="17"/>
      <c r="D232" s="17"/>
      <c r="E232" s="17"/>
      <c r="F232" s="17"/>
      <c r="G232" s="106"/>
      <c r="H232" s="153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06"/>
      <c r="AG232" s="115"/>
    </row>
    <row r="233" spans="1:33" s="20" customFormat="1" ht="32.25" hidden="1" customHeight="1">
      <c r="A233" s="18"/>
      <c r="B233" s="55"/>
      <c r="C233" s="17"/>
      <c r="D233" s="17"/>
      <c r="E233" s="17"/>
      <c r="F233" s="17"/>
      <c r="G233" s="106"/>
      <c r="H233" s="153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06"/>
      <c r="AG233" s="115"/>
    </row>
    <row r="234" spans="1:33" s="20" customFormat="1" ht="32.25" hidden="1" customHeight="1">
      <c r="A234" s="18"/>
      <c r="B234" s="55">
        <v>795</v>
      </c>
      <c r="C234" s="17" t="s">
        <v>91</v>
      </c>
      <c r="D234" s="17" t="s">
        <v>249</v>
      </c>
      <c r="E234" s="17" t="s">
        <v>303</v>
      </c>
      <c r="F234" s="17"/>
      <c r="G234" s="106">
        <f>G235</f>
        <v>0</v>
      </c>
      <c r="H234" s="153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06">
        <f>AE235</f>
        <v>0</v>
      </c>
      <c r="AG234" s="115"/>
    </row>
    <row r="235" spans="1:33" s="20" customFormat="1" ht="32.25" hidden="1" customHeight="1">
      <c r="A235" s="18" t="s">
        <v>674</v>
      </c>
      <c r="B235" s="55">
        <v>795</v>
      </c>
      <c r="C235" s="17" t="s">
        <v>91</v>
      </c>
      <c r="D235" s="17" t="s">
        <v>249</v>
      </c>
      <c r="E235" s="17" t="s">
        <v>303</v>
      </c>
      <c r="F235" s="17" t="s">
        <v>51</v>
      </c>
      <c r="G235" s="106">
        <f>G236</f>
        <v>0</v>
      </c>
      <c r="H235" s="153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06">
        <f>AE236</f>
        <v>0</v>
      </c>
      <c r="AG235" s="115"/>
    </row>
    <row r="236" spans="1:33" s="20" customFormat="1" ht="32.25" hidden="1" customHeight="1">
      <c r="A236" s="18" t="s">
        <v>52</v>
      </c>
      <c r="B236" s="55">
        <v>795</v>
      </c>
      <c r="C236" s="17" t="s">
        <v>91</v>
      </c>
      <c r="D236" s="17" t="s">
        <v>249</v>
      </c>
      <c r="E236" s="17" t="s">
        <v>303</v>
      </c>
      <c r="F236" s="17" t="s">
        <v>53</v>
      </c>
      <c r="G236" s="106">
        <f>Прилож2!G1127+Прилож2!G874</f>
        <v>0</v>
      </c>
      <c r="H236" s="153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06">
        <f>Прилож2!AE1127+Прилож2!AE874</f>
        <v>0</v>
      </c>
      <c r="AG236" s="115"/>
    </row>
    <row r="237" spans="1:33" s="20" customFormat="1" ht="74.25" hidden="1" customHeight="1">
      <c r="A237" s="18" t="s">
        <v>16</v>
      </c>
      <c r="B237" s="55">
        <v>795</v>
      </c>
      <c r="C237" s="17" t="s">
        <v>91</v>
      </c>
      <c r="D237" s="17" t="s">
        <v>249</v>
      </c>
      <c r="E237" s="17" t="s">
        <v>17</v>
      </c>
      <c r="F237" s="17"/>
      <c r="G237" s="106">
        <f>G238</f>
        <v>0</v>
      </c>
      <c r="H237" s="153"/>
      <c r="I237" s="154"/>
      <c r="J237" s="155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06">
        <f>AE238</f>
        <v>0</v>
      </c>
      <c r="AG237" s="115"/>
    </row>
    <row r="238" spans="1:33" s="20" customFormat="1" ht="75" hidden="1" customHeight="1">
      <c r="A238" s="18" t="s">
        <v>606</v>
      </c>
      <c r="B238" s="55">
        <v>795</v>
      </c>
      <c r="C238" s="17" t="s">
        <v>91</v>
      </c>
      <c r="D238" s="17" t="s">
        <v>249</v>
      </c>
      <c r="E238" s="17" t="s">
        <v>18</v>
      </c>
      <c r="F238" s="17"/>
      <c r="G238" s="106">
        <f>G239</f>
        <v>0</v>
      </c>
      <c r="H238" s="153"/>
      <c r="I238" s="154"/>
      <c r="J238" s="155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06">
        <f>AE239</f>
        <v>0</v>
      </c>
      <c r="AG238" s="115"/>
    </row>
    <row r="239" spans="1:33" s="20" customFormat="1" ht="23.25" hidden="1" customHeight="1">
      <c r="A239" s="18" t="s">
        <v>363</v>
      </c>
      <c r="B239" s="55">
        <v>795</v>
      </c>
      <c r="C239" s="17" t="s">
        <v>91</v>
      </c>
      <c r="D239" s="17" t="s">
        <v>249</v>
      </c>
      <c r="E239" s="17" t="s">
        <v>18</v>
      </c>
      <c r="F239" s="17" t="s">
        <v>364</v>
      </c>
      <c r="G239" s="106">
        <f>G240</f>
        <v>0</v>
      </c>
      <c r="H239" s="153"/>
      <c r="I239" s="154"/>
      <c r="J239" s="155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06">
        <f>AE240</f>
        <v>0</v>
      </c>
      <c r="AG239" s="115"/>
    </row>
    <row r="240" spans="1:33" s="20" customFormat="1" ht="19.5" hidden="1" customHeight="1">
      <c r="A240" s="18" t="s">
        <v>392</v>
      </c>
      <c r="B240" s="55">
        <v>795</v>
      </c>
      <c r="C240" s="17" t="s">
        <v>91</v>
      </c>
      <c r="D240" s="17" t="s">
        <v>249</v>
      </c>
      <c r="E240" s="17" t="s">
        <v>18</v>
      </c>
      <c r="F240" s="17" t="s">
        <v>393</v>
      </c>
      <c r="G240" s="106">
        <f>Прилож2!G1131</f>
        <v>0</v>
      </c>
      <c r="H240" s="153"/>
      <c r="I240" s="154"/>
      <c r="J240" s="155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06">
        <f>Прилож2!AE1131</f>
        <v>0</v>
      </c>
      <c r="AG240" s="115"/>
    </row>
    <row r="241" spans="1:33" s="20" customFormat="1" ht="66" hidden="1" customHeight="1">
      <c r="A241" s="56" t="s">
        <v>189</v>
      </c>
      <c r="B241" s="55">
        <v>793</v>
      </c>
      <c r="C241" s="17" t="s">
        <v>91</v>
      </c>
      <c r="D241" s="17" t="s">
        <v>249</v>
      </c>
      <c r="E241" s="17" t="s">
        <v>190</v>
      </c>
      <c r="F241" s="17"/>
      <c r="G241" s="106">
        <f>G242</f>
        <v>0</v>
      </c>
      <c r="H241" s="153" t="e">
        <f>#REF!+G278+#REF!+G303</f>
        <v>#REF!</v>
      </c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06">
        <f>AE242</f>
        <v>0</v>
      </c>
      <c r="AG241" s="115"/>
    </row>
    <row r="242" spans="1:33" s="20" customFormat="1" ht="53.25" hidden="1" customHeight="1">
      <c r="A242" s="56" t="s">
        <v>641</v>
      </c>
      <c r="B242" s="55">
        <v>793</v>
      </c>
      <c r="C242" s="17" t="s">
        <v>91</v>
      </c>
      <c r="D242" s="17" t="s">
        <v>249</v>
      </c>
      <c r="E242" s="17" t="s">
        <v>642</v>
      </c>
      <c r="F242" s="17"/>
      <c r="G242" s="106">
        <f>G243</f>
        <v>0</v>
      </c>
      <c r="H242" s="153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06">
        <f>AE243</f>
        <v>0</v>
      </c>
      <c r="AG242" s="115"/>
    </row>
    <row r="243" spans="1:33" s="20" customFormat="1" ht="31.5" hidden="1" customHeight="1">
      <c r="A243" s="18" t="s">
        <v>674</v>
      </c>
      <c r="B243" s="55">
        <v>793</v>
      </c>
      <c r="C243" s="17" t="s">
        <v>91</v>
      </c>
      <c r="D243" s="17" t="s">
        <v>249</v>
      </c>
      <c r="E243" s="17" t="s">
        <v>642</v>
      </c>
      <c r="F243" s="17" t="s">
        <v>51</v>
      </c>
      <c r="G243" s="106">
        <f>G244</f>
        <v>0</v>
      </c>
      <c r="H243" s="153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06">
        <f>AE244</f>
        <v>0</v>
      </c>
      <c r="AG243" s="115"/>
    </row>
    <row r="244" spans="1:33" s="20" customFormat="1" ht="32.25" hidden="1" customHeight="1">
      <c r="A244" s="18" t="s">
        <v>52</v>
      </c>
      <c r="B244" s="55">
        <v>793</v>
      </c>
      <c r="C244" s="17" t="s">
        <v>91</v>
      </c>
      <c r="D244" s="17" t="s">
        <v>249</v>
      </c>
      <c r="E244" s="17" t="s">
        <v>642</v>
      </c>
      <c r="F244" s="17" t="s">
        <v>53</v>
      </c>
      <c r="G244" s="106">
        <f>Прилож2!G878</f>
        <v>0</v>
      </c>
      <c r="H244" s="153"/>
      <c r="I244" s="154"/>
      <c r="J244" s="154"/>
      <c r="K244" s="154"/>
      <c r="L244" s="154"/>
      <c r="M244" s="154"/>
      <c r="N244" s="154"/>
      <c r="O244" s="153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06">
        <f>Прилож2!AE878</f>
        <v>0</v>
      </c>
      <c r="AG244" s="115"/>
    </row>
    <row r="245" spans="1:33" s="20" customFormat="1" ht="74.25" customHeight="1">
      <c r="A245" s="18" t="s">
        <v>16</v>
      </c>
      <c r="B245" s="55">
        <v>795</v>
      </c>
      <c r="C245" s="17" t="s">
        <v>91</v>
      </c>
      <c r="D245" s="17" t="s">
        <v>249</v>
      </c>
      <c r="E245" s="17" t="s">
        <v>17</v>
      </c>
      <c r="F245" s="17"/>
      <c r="G245" s="106">
        <f>G246</f>
        <v>1989400</v>
      </c>
      <c r="H245" s="153"/>
      <c r="I245" s="154"/>
      <c r="J245" s="155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06">
        <f>AE246</f>
        <v>1993600</v>
      </c>
      <c r="AG245" s="115"/>
    </row>
    <row r="246" spans="1:33" s="20" customFormat="1" ht="99.75" customHeight="1">
      <c r="A246" s="179" t="s">
        <v>772</v>
      </c>
      <c r="B246" s="55">
        <v>795</v>
      </c>
      <c r="C246" s="17" t="s">
        <v>91</v>
      </c>
      <c r="D246" s="17" t="s">
        <v>249</v>
      </c>
      <c r="E246" s="17" t="s">
        <v>771</v>
      </c>
      <c r="F246" s="17"/>
      <c r="G246" s="106">
        <f>G247</f>
        <v>1989400</v>
      </c>
      <c r="H246" s="153"/>
      <c r="I246" s="154"/>
      <c r="J246" s="155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06">
        <f>AE247</f>
        <v>1993600</v>
      </c>
      <c r="AG246" s="115"/>
    </row>
    <row r="247" spans="1:33" s="20" customFormat="1" ht="18.75" customHeight="1">
      <c r="A247" s="18" t="s">
        <v>363</v>
      </c>
      <c r="B247" s="55">
        <v>795</v>
      </c>
      <c r="C247" s="17" t="s">
        <v>91</v>
      </c>
      <c r="D247" s="17" t="s">
        <v>249</v>
      </c>
      <c r="E247" s="17" t="s">
        <v>771</v>
      </c>
      <c r="F247" s="17" t="s">
        <v>364</v>
      </c>
      <c r="G247" s="106">
        <f>G248</f>
        <v>1989400</v>
      </c>
      <c r="H247" s="153"/>
      <c r="I247" s="154"/>
      <c r="J247" s="155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06">
        <f>AE248</f>
        <v>1993600</v>
      </c>
      <c r="AG247" s="115"/>
    </row>
    <row r="248" spans="1:33" s="20" customFormat="1" ht="15.75" customHeight="1">
      <c r="A248" s="18" t="s">
        <v>381</v>
      </c>
      <c r="B248" s="55">
        <v>795</v>
      </c>
      <c r="C248" s="17" t="s">
        <v>91</v>
      </c>
      <c r="D248" s="17" t="s">
        <v>249</v>
      </c>
      <c r="E248" s="17" t="s">
        <v>771</v>
      </c>
      <c r="F248" s="17" t="s">
        <v>382</v>
      </c>
      <c r="G248" s="106">
        <f>Прилож2!G1146</f>
        <v>1989400</v>
      </c>
      <c r="H248" s="153"/>
      <c r="I248" s="154"/>
      <c r="J248" s="155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06">
        <f>Прилож2!O1146</f>
        <v>1993600</v>
      </c>
      <c r="AG248" s="115"/>
    </row>
    <row r="249" spans="1:33" s="52" customFormat="1" ht="78" hidden="1" customHeight="1">
      <c r="A249" s="37" t="s">
        <v>164</v>
      </c>
      <c r="B249" s="22">
        <v>795</v>
      </c>
      <c r="C249" s="23" t="s">
        <v>91</v>
      </c>
      <c r="D249" s="23" t="s">
        <v>142</v>
      </c>
      <c r="E249" s="39" t="s">
        <v>471</v>
      </c>
      <c r="F249" s="39"/>
      <c r="G249" s="107">
        <f>G259+G265+G262+G253+G256</f>
        <v>0</v>
      </c>
      <c r="H249" s="148"/>
      <c r="I249" s="149"/>
      <c r="J249" s="17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07">
        <f>AE259+AE265+AE262+AE253+AE256</f>
        <v>0</v>
      </c>
      <c r="AG249" s="115"/>
    </row>
    <row r="250" spans="1:33" ht="60" hidden="1" customHeight="1">
      <c r="A250" s="18" t="s">
        <v>164</v>
      </c>
      <c r="B250" s="55">
        <v>795</v>
      </c>
      <c r="C250" s="17" t="s">
        <v>35</v>
      </c>
      <c r="D250" s="17" t="s">
        <v>37</v>
      </c>
      <c r="E250" s="17" t="s">
        <v>471</v>
      </c>
      <c r="F250" s="17"/>
      <c r="G250" s="106"/>
      <c r="H250" s="144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06"/>
      <c r="AG250" s="115"/>
    </row>
    <row r="251" spans="1:33" ht="18" hidden="1">
      <c r="A251" s="18"/>
      <c r="B251" s="55">
        <v>795</v>
      </c>
      <c r="C251" s="17"/>
      <c r="D251" s="17"/>
      <c r="E251" s="17"/>
      <c r="F251" s="17"/>
      <c r="G251" s="106"/>
      <c r="H251" s="144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06"/>
      <c r="AG251" s="115"/>
    </row>
    <row r="252" spans="1:33" s="52" customFormat="1" ht="63.75" hidden="1" customHeight="1">
      <c r="A252" s="18"/>
      <c r="B252" s="55"/>
      <c r="C252" s="88"/>
      <c r="D252" s="88"/>
      <c r="E252" s="17"/>
      <c r="F252" s="17"/>
      <c r="G252" s="106"/>
      <c r="H252" s="148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06"/>
      <c r="AG252" s="115"/>
    </row>
    <row r="253" spans="1:33" s="52" customFormat="1" ht="48.75" hidden="1" customHeight="1">
      <c r="A253" s="18" t="s">
        <v>785</v>
      </c>
      <c r="B253" s="55">
        <v>795</v>
      </c>
      <c r="C253" s="88" t="s">
        <v>91</v>
      </c>
      <c r="D253" s="88" t="s">
        <v>142</v>
      </c>
      <c r="E253" s="17" t="s">
        <v>779</v>
      </c>
      <c r="F253" s="17"/>
      <c r="G253" s="106">
        <f>G254</f>
        <v>0</v>
      </c>
      <c r="H253" s="148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06">
        <f>AE254</f>
        <v>0</v>
      </c>
      <c r="AG253" s="115"/>
    </row>
    <row r="254" spans="1:33" s="52" customFormat="1" ht="28.5" hidden="1" customHeight="1">
      <c r="A254" s="18" t="s">
        <v>674</v>
      </c>
      <c r="B254" s="55">
        <v>795</v>
      </c>
      <c r="C254" s="88" t="s">
        <v>91</v>
      </c>
      <c r="D254" s="88" t="s">
        <v>142</v>
      </c>
      <c r="E254" s="17" t="s">
        <v>779</v>
      </c>
      <c r="F254" s="17" t="s">
        <v>51</v>
      </c>
      <c r="G254" s="106">
        <f>G255</f>
        <v>0</v>
      </c>
      <c r="H254" s="148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06">
        <f>AE255</f>
        <v>0</v>
      </c>
      <c r="AG254" s="115"/>
    </row>
    <row r="255" spans="1:33" s="52" customFormat="1" ht="28.5" hidden="1" customHeight="1">
      <c r="A255" s="18" t="s">
        <v>52</v>
      </c>
      <c r="B255" s="55">
        <v>795</v>
      </c>
      <c r="C255" s="88" t="s">
        <v>91</v>
      </c>
      <c r="D255" s="88" t="s">
        <v>142</v>
      </c>
      <c r="E255" s="17" t="s">
        <v>779</v>
      </c>
      <c r="F255" s="17" t="s">
        <v>53</v>
      </c>
      <c r="G255" s="106">
        <f>Прилож2!G1151</f>
        <v>0</v>
      </c>
      <c r="H255" s="148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06">
        <f>Прилож2!AE1151</f>
        <v>0</v>
      </c>
      <c r="AG255" s="115"/>
    </row>
    <row r="256" spans="1:33" s="52" customFormat="1" ht="48.75" hidden="1" customHeight="1">
      <c r="A256" s="18" t="s">
        <v>784</v>
      </c>
      <c r="B256" s="55">
        <v>795</v>
      </c>
      <c r="C256" s="88" t="s">
        <v>91</v>
      </c>
      <c r="D256" s="88" t="s">
        <v>142</v>
      </c>
      <c r="E256" s="17" t="s">
        <v>780</v>
      </c>
      <c r="F256" s="17"/>
      <c r="G256" s="106">
        <f>G257</f>
        <v>0</v>
      </c>
      <c r="H256" s="148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06">
        <f>AE257</f>
        <v>0</v>
      </c>
      <c r="AG256" s="115"/>
    </row>
    <row r="257" spans="1:33" s="52" customFormat="1" ht="28.5" hidden="1" customHeight="1">
      <c r="A257" s="18" t="s">
        <v>674</v>
      </c>
      <c r="B257" s="55">
        <v>795</v>
      </c>
      <c r="C257" s="88" t="s">
        <v>91</v>
      </c>
      <c r="D257" s="88" t="s">
        <v>142</v>
      </c>
      <c r="E257" s="17" t="s">
        <v>780</v>
      </c>
      <c r="F257" s="17" t="s">
        <v>51</v>
      </c>
      <c r="G257" s="106">
        <f>G258</f>
        <v>0</v>
      </c>
      <c r="H257" s="148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06">
        <f>AE258</f>
        <v>0</v>
      </c>
      <c r="AG257" s="115"/>
    </row>
    <row r="258" spans="1:33" s="52" customFormat="1" ht="28.5" hidden="1" customHeight="1">
      <c r="A258" s="18" t="s">
        <v>52</v>
      </c>
      <c r="B258" s="55">
        <v>795</v>
      </c>
      <c r="C258" s="88" t="s">
        <v>91</v>
      </c>
      <c r="D258" s="88" t="s">
        <v>142</v>
      </c>
      <c r="E258" s="17" t="s">
        <v>780</v>
      </c>
      <c r="F258" s="17" t="s">
        <v>53</v>
      </c>
      <c r="G258" s="106">
        <f>Прилож2!G1154</f>
        <v>0</v>
      </c>
      <c r="H258" s="148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06">
        <f>Прилож2!AE1154</f>
        <v>0</v>
      </c>
      <c r="AG258" s="115"/>
    </row>
    <row r="259" spans="1:33" s="25" customFormat="1" ht="29.25" hidden="1" customHeight="1">
      <c r="A259" s="18" t="s">
        <v>586</v>
      </c>
      <c r="B259" s="55">
        <v>795</v>
      </c>
      <c r="C259" s="88" t="s">
        <v>91</v>
      </c>
      <c r="D259" s="88" t="s">
        <v>142</v>
      </c>
      <c r="E259" s="17" t="s">
        <v>165</v>
      </c>
      <c r="F259" s="44"/>
      <c r="G259" s="33">
        <f>G260</f>
        <v>0</v>
      </c>
      <c r="H259" s="150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33">
        <f>AE260</f>
        <v>0</v>
      </c>
      <c r="AG259" s="115"/>
    </row>
    <row r="260" spans="1:33" s="25" customFormat="1" ht="20.25" hidden="1" customHeight="1">
      <c r="A260" s="18" t="s">
        <v>674</v>
      </c>
      <c r="B260" s="55">
        <v>795</v>
      </c>
      <c r="C260" s="88" t="s">
        <v>91</v>
      </c>
      <c r="D260" s="88" t="s">
        <v>142</v>
      </c>
      <c r="E260" s="17" t="s">
        <v>165</v>
      </c>
      <c r="F260" s="44" t="s">
        <v>51</v>
      </c>
      <c r="G260" s="33">
        <f>G261</f>
        <v>0</v>
      </c>
      <c r="H260" s="150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33">
        <f>AE261</f>
        <v>0</v>
      </c>
      <c r="AG260" s="115"/>
    </row>
    <row r="261" spans="1:33" s="25" customFormat="1" ht="35.25" hidden="1" customHeight="1">
      <c r="A261" s="18" t="s">
        <v>52</v>
      </c>
      <c r="B261" s="55">
        <v>795</v>
      </c>
      <c r="C261" s="88" t="s">
        <v>91</v>
      </c>
      <c r="D261" s="88" t="s">
        <v>142</v>
      </c>
      <c r="E261" s="17" t="s">
        <v>165</v>
      </c>
      <c r="F261" s="44" t="s">
        <v>53</v>
      </c>
      <c r="G261" s="33">
        <f>Прилож2!G1157</f>
        <v>0</v>
      </c>
      <c r="H261" s="150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33">
        <f>Прилож2!AE1157</f>
        <v>0</v>
      </c>
      <c r="AG261" s="115"/>
    </row>
    <row r="262" spans="1:33" ht="25.5" hidden="1">
      <c r="A262" s="18" t="s">
        <v>634</v>
      </c>
      <c r="B262" s="55">
        <v>795</v>
      </c>
      <c r="C262" s="17" t="s">
        <v>35</v>
      </c>
      <c r="D262" s="17" t="s">
        <v>37</v>
      </c>
      <c r="E262" s="17" t="s">
        <v>624</v>
      </c>
      <c r="F262" s="17"/>
      <c r="G262" s="106">
        <f>G263</f>
        <v>0</v>
      </c>
      <c r="H262" s="144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06">
        <f>AE263</f>
        <v>0</v>
      </c>
      <c r="AG262" s="115"/>
    </row>
    <row r="263" spans="1:33" ht="38.25" hidden="1">
      <c r="A263" s="18" t="s">
        <v>720</v>
      </c>
      <c r="B263" s="55">
        <v>795</v>
      </c>
      <c r="C263" s="17" t="s">
        <v>35</v>
      </c>
      <c r="D263" s="17" t="s">
        <v>37</v>
      </c>
      <c r="E263" s="17" t="s">
        <v>624</v>
      </c>
      <c r="F263" s="17" t="s">
        <v>721</v>
      </c>
      <c r="G263" s="106">
        <f>G264</f>
        <v>0</v>
      </c>
      <c r="H263" s="144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06">
        <f>AE264</f>
        <v>0</v>
      </c>
      <c r="AG263" s="115"/>
    </row>
    <row r="264" spans="1:33" ht="18" hidden="1">
      <c r="A264" s="18" t="s">
        <v>723</v>
      </c>
      <c r="B264" s="55">
        <v>795</v>
      </c>
      <c r="C264" s="17" t="s">
        <v>35</v>
      </c>
      <c r="D264" s="17" t="s">
        <v>37</v>
      </c>
      <c r="E264" s="17" t="s">
        <v>624</v>
      </c>
      <c r="F264" s="17" t="s">
        <v>724</v>
      </c>
      <c r="G264" s="106">
        <f>Прилож2!G1270</f>
        <v>0</v>
      </c>
      <c r="H264" s="144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06">
        <f>Прилож2!AE1270</f>
        <v>0</v>
      </c>
      <c r="AG264" s="115"/>
    </row>
    <row r="265" spans="1:33" ht="38.25" hidden="1">
      <c r="A265" s="18" t="s">
        <v>626</v>
      </c>
      <c r="B265" s="55">
        <v>795</v>
      </c>
      <c r="C265" s="17" t="s">
        <v>35</v>
      </c>
      <c r="D265" s="17" t="s">
        <v>37</v>
      </c>
      <c r="E265" s="17" t="s">
        <v>625</v>
      </c>
      <c r="F265" s="17"/>
      <c r="G265" s="106">
        <f>G266</f>
        <v>0</v>
      </c>
      <c r="H265" s="144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06">
        <f>AE266</f>
        <v>0</v>
      </c>
      <c r="AG265" s="115"/>
    </row>
    <row r="266" spans="1:33" ht="38.25" hidden="1">
      <c r="A266" s="18" t="s">
        <v>720</v>
      </c>
      <c r="B266" s="55">
        <v>795</v>
      </c>
      <c r="C266" s="17" t="s">
        <v>35</v>
      </c>
      <c r="D266" s="17" t="s">
        <v>37</v>
      </c>
      <c r="E266" s="17" t="s">
        <v>625</v>
      </c>
      <c r="F266" s="17" t="s">
        <v>721</v>
      </c>
      <c r="G266" s="106">
        <f>G267</f>
        <v>0</v>
      </c>
      <c r="H266" s="144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06">
        <f>AE267</f>
        <v>0</v>
      </c>
      <c r="AG266" s="115"/>
    </row>
    <row r="267" spans="1:33" ht="18" hidden="1">
      <c r="A267" s="18" t="s">
        <v>723</v>
      </c>
      <c r="B267" s="55">
        <v>795</v>
      </c>
      <c r="C267" s="17" t="s">
        <v>35</v>
      </c>
      <c r="D267" s="17" t="s">
        <v>37</v>
      </c>
      <c r="E267" s="17" t="s">
        <v>625</v>
      </c>
      <c r="F267" s="17" t="s">
        <v>724</v>
      </c>
      <c r="G267" s="106">
        <f>Прилож2!G1273</f>
        <v>0</v>
      </c>
      <c r="H267" s="144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06">
        <f>Прилож2!AE1273</f>
        <v>0</v>
      </c>
      <c r="AG267" s="115"/>
    </row>
    <row r="268" spans="1:33" s="58" customFormat="1" ht="31.5" customHeight="1">
      <c r="A268" s="37" t="s">
        <v>816</v>
      </c>
      <c r="B268" s="38">
        <v>774</v>
      </c>
      <c r="C268" s="39" t="s">
        <v>35</v>
      </c>
      <c r="D268" s="39" t="s">
        <v>26</v>
      </c>
      <c r="E268" s="39" t="s">
        <v>437</v>
      </c>
      <c r="F268" s="39"/>
      <c r="G268" s="107">
        <f>G269+G319+G342+G374+G378+G355+G358+G365+G388+G394+G391</f>
        <v>891896992</v>
      </c>
      <c r="H268" s="107">
        <f t="shared" ref="H268:M268" si="0">H269+H319+H342+H374+H378</f>
        <v>0</v>
      </c>
      <c r="I268" s="107">
        <f t="shared" si="0"/>
        <v>0</v>
      </c>
      <c r="J268" s="107">
        <f t="shared" si="0"/>
        <v>0</v>
      </c>
      <c r="K268" s="107">
        <f t="shared" si="0"/>
        <v>0</v>
      </c>
      <c r="L268" s="107">
        <f t="shared" si="0"/>
        <v>0</v>
      </c>
      <c r="M268" s="107">
        <f t="shared" si="0"/>
        <v>0</v>
      </c>
      <c r="N268" s="152">
        <v>137786591</v>
      </c>
      <c r="O268" s="152">
        <v>56097494</v>
      </c>
      <c r="P268" s="152">
        <v>562800</v>
      </c>
      <c r="Q268" s="152">
        <v>1617300</v>
      </c>
      <c r="R268" s="152">
        <v>278900</v>
      </c>
      <c r="S268" s="152">
        <v>571200</v>
      </c>
      <c r="T268" s="152">
        <v>272194911</v>
      </c>
      <c r="U268" s="152">
        <v>1500000</v>
      </c>
      <c r="V268" s="152">
        <v>77530930</v>
      </c>
      <c r="W268" s="152">
        <v>380600</v>
      </c>
      <c r="X268" s="152">
        <v>63034898</v>
      </c>
      <c r="Y268" s="152">
        <v>8473210</v>
      </c>
      <c r="Z268" s="152">
        <v>5716000</v>
      </c>
      <c r="AA268" s="152">
        <v>640000</v>
      </c>
      <c r="AB268" s="152">
        <v>849693</v>
      </c>
      <c r="AC268" s="152">
        <v>8161622</v>
      </c>
      <c r="AD268" s="152"/>
      <c r="AE268" s="107">
        <f>AE269+AE319+AE342+AE374+AE378+AE355+AE358+AE365+AE388+AE394+AE391</f>
        <v>915351216</v>
      </c>
      <c r="AG268" s="115"/>
    </row>
    <row r="269" spans="1:33" s="20" customFormat="1" ht="29.25" customHeight="1">
      <c r="A269" s="18" t="s">
        <v>154</v>
      </c>
      <c r="B269" s="16">
        <v>774</v>
      </c>
      <c r="C269" s="17" t="s">
        <v>35</v>
      </c>
      <c r="D269" s="17" t="s">
        <v>26</v>
      </c>
      <c r="E269" s="17" t="s">
        <v>472</v>
      </c>
      <c r="F269" s="17"/>
      <c r="G269" s="106">
        <f>G291+G294+G298+G280+G301+G306+G318+G284+G273+G272</f>
        <v>866352012</v>
      </c>
      <c r="H269" s="106">
        <f t="shared" ref="H269:AD269" si="1">H291+H294+H298+H280+H301+H306+H318+H284+H273</f>
        <v>0</v>
      </c>
      <c r="I269" s="106">
        <f t="shared" si="1"/>
        <v>0</v>
      </c>
      <c r="J269" s="106">
        <f t="shared" si="1"/>
        <v>0</v>
      </c>
      <c r="K269" s="106">
        <f t="shared" si="1"/>
        <v>0</v>
      </c>
      <c r="L269" s="106">
        <f t="shared" si="1"/>
        <v>0</v>
      </c>
      <c r="M269" s="106">
        <f t="shared" si="1"/>
        <v>0</v>
      </c>
      <c r="N269" s="106">
        <f t="shared" si="1"/>
        <v>0</v>
      </c>
      <c r="O269" s="106">
        <f t="shared" si="1"/>
        <v>0</v>
      </c>
      <c r="P269" s="106">
        <f t="shared" si="1"/>
        <v>0</v>
      </c>
      <c r="Q269" s="106">
        <f t="shared" si="1"/>
        <v>0</v>
      </c>
      <c r="R269" s="106">
        <f t="shared" si="1"/>
        <v>0</v>
      </c>
      <c r="S269" s="106">
        <f t="shared" si="1"/>
        <v>0</v>
      </c>
      <c r="T269" s="106">
        <f t="shared" si="1"/>
        <v>0</v>
      </c>
      <c r="U269" s="106">
        <f t="shared" si="1"/>
        <v>0</v>
      </c>
      <c r="V269" s="106">
        <f t="shared" si="1"/>
        <v>0</v>
      </c>
      <c r="W269" s="106">
        <f t="shared" si="1"/>
        <v>0</v>
      </c>
      <c r="X269" s="106">
        <f t="shared" si="1"/>
        <v>0</v>
      </c>
      <c r="Y269" s="106">
        <f t="shared" si="1"/>
        <v>0</v>
      </c>
      <c r="Z269" s="106">
        <f t="shared" si="1"/>
        <v>0</v>
      </c>
      <c r="AA269" s="106">
        <f t="shared" si="1"/>
        <v>0</v>
      </c>
      <c r="AB269" s="106">
        <f t="shared" si="1"/>
        <v>0</v>
      </c>
      <c r="AC269" s="106">
        <f t="shared" si="1"/>
        <v>0</v>
      </c>
      <c r="AD269" s="106">
        <f t="shared" si="1"/>
        <v>0</v>
      </c>
      <c r="AE269" s="106">
        <f>AE291+AE294+AE298+AE280+AE301+AE306+AE318+AE284+AE273+AE272</f>
        <v>890806236</v>
      </c>
      <c r="AG269" s="115"/>
    </row>
    <row r="270" spans="1:33" s="20" customFormat="1" ht="63.75">
      <c r="A270" s="18" t="s">
        <v>246</v>
      </c>
      <c r="B270" s="17" t="s">
        <v>158</v>
      </c>
      <c r="C270" s="17" t="s">
        <v>35</v>
      </c>
      <c r="D270" s="17" t="s">
        <v>37</v>
      </c>
      <c r="E270" s="17" t="s">
        <v>817</v>
      </c>
      <c r="F270" s="17"/>
      <c r="G270" s="106">
        <f>G271</f>
        <v>124947</v>
      </c>
      <c r="H270" s="106">
        <f t="shared" ref="H270:AE270" si="2">H271</f>
        <v>0</v>
      </c>
      <c r="I270" s="106">
        <f t="shared" si="2"/>
        <v>0</v>
      </c>
      <c r="J270" s="106">
        <f t="shared" si="2"/>
        <v>0</v>
      </c>
      <c r="K270" s="106">
        <f t="shared" si="2"/>
        <v>0</v>
      </c>
      <c r="L270" s="106">
        <f t="shared" si="2"/>
        <v>0</v>
      </c>
      <c r="M270" s="106">
        <f t="shared" si="2"/>
        <v>0</v>
      </c>
      <c r="N270" s="106">
        <f t="shared" si="2"/>
        <v>0</v>
      </c>
      <c r="O270" s="106">
        <f t="shared" si="2"/>
        <v>124947</v>
      </c>
      <c r="P270" s="106">
        <f t="shared" si="2"/>
        <v>0</v>
      </c>
      <c r="Q270" s="106">
        <f t="shared" si="2"/>
        <v>0</v>
      </c>
      <c r="R270" s="106">
        <f t="shared" si="2"/>
        <v>0</v>
      </c>
      <c r="S270" s="106">
        <f t="shared" si="2"/>
        <v>0</v>
      </c>
      <c r="T270" s="106">
        <f t="shared" si="2"/>
        <v>0</v>
      </c>
      <c r="U270" s="106">
        <f t="shared" si="2"/>
        <v>0</v>
      </c>
      <c r="V270" s="106">
        <f t="shared" si="2"/>
        <v>0</v>
      </c>
      <c r="W270" s="106">
        <f t="shared" si="2"/>
        <v>0</v>
      </c>
      <c r="X270" s="106">
        <f t="shared" si="2"/>
        <v>0</v>
      </c>
      <c r="Y270" s="106">
        <f t="shared" si="2"/>
        <v>0</v>
      </c>
      <c r="Z270" s="106">
        <f t="shared" si="2"/>
        <v>0</v>
      </c>
      <c r="AA270" s="106">
        <f t="shared" si="2"/>
        <v>0</v>
      </c>
      <c r="AB270" s="106">
        <f t="shared" si="2"/>
        <v>0</v>
      </c>
      <c r="AC270" s="106">
        <f t="shared" si="2"/>
        <v>0</v>
      </c>
      <c r="AD270" s="106">
        <f t="shared" si="2"/>
        <v>0</v>
      </c>
      <c r="AE270" s="106">
        <f t="shared" si="2"/>
        <v>124947</v>
      </c>
    </row>
    <row r="271" spans="1:33" s="20" customFormat="1" ht="25.5">
      <c r="A271" s="18" t="s">
        <v>40</v>
      </c>
      <c r="B271" s="17" t="s">
        <v>158</v>
      </c>
      <c r="C271" s="17" t="s">
        <v>35</v>
      </c>
      <c r="D271" s="17" t="s">
        <v>37</v>
      </c>
      <c r="E271" s="17" t="s">
        <v>817</v>
      </c>
      <c r="F271" s="17" t="s">
        <v>41</v>
      </c>
      <c r="G271" s="106">
        <f>G272</f>
        <v>124947</v>
      </c>
      <c r="H271" s="106">
        <f t="shared" ref="H271:AE271" si="3">H272</f>
        <v>0</v>
      </c>
      <c r="I271" s="106">
        <f t="shared" si="3"/>
        <v>0</v>
      </c>
      <c r="J271" s="106">
        <f t="shared" si="3"/>
        <v>0</v>
      </c>
      <c r="K271" s="106">
        <f t="shared" si="3"/>
        <v>0</v>
      </c>
      <c r="L271" s="106">
        <f t="shared" si="3"/>
        <v>0</v>
      </c>
      <c r="M271" s="106">
        <f t="shared" si="3"/>
        <v>0</v>
      </c>
      <c r="N271" s="106">
        <f t="shared" si="3"/>
        <v>0</v>
      </c>
      <c r="O271" s="106">
        <f t="shared" si="3"/>
        <v>124947</v>
      </c>
      <c r="P271" s="106">
        <f t="shared" si="3"/>
        <v>0</v>
      </c>
      <c r="Q271" s="106">
        <f t="shared" si="3"/>
        <v>0</v>
      </c>
      <c r="R271" s="106">
        <f t="shared" si="3"/>
        <v>0</v>
      </c>
      <c r="S271" s="106">
        <f t="shared" si="3"/>
        <v>0</v>
      </c>
      <c r="T271" s="106">
        <f t="shared" si="3"/>
        <v>0</v>
      </c>
      <c r="U271" s="106">
        <f t="shared" si="3"/>
        <v>0</v>
      </c>
      <c r="V271" s="106">
        <f t="shared" si="3"/>
        <v>0</v>
      </c>
      <c r="W271" s="106">
        <f t="shared" si="3"/>
        <v>0</v>
      </c>
      <c r="X271" s="106">
        <f t="shared" si="3"/>
        <v>0</v>
      </c>
      <c r="Y271" s="106">
        <f t="shared" si="3"/>
        <v>0</v>
      </c>
      <c r="Z271" s="106">
        <f t="shared" si="3"/>
        <v>0</v>
      </c>
      <c r="AA271" s="106">
        <f t="shared" si="3"/>
        <v>0</v>
      </c>
      <c r="AB271" s="106">
        <f t="shared" si="3"/>
        <v>0</v>
      </c>
      <c r="AC271" s="106">
        <f t="shared" si="3"/>
        <v>0</v>
      </c>
      <c r="AD271" s="106">
        <f t="shared" si="3"/>
        <v>0</v>
      </c>
      <c r="AE271" s="106">
        <f t="shared" si="3"/>
        <v>124947</v>
      </c>
    </row>
    <row r="272" spans="1:33" s="20" customFormat="1">
      <c r="A272" s="18" t="s">
        <v>42</v>
      </c>
      <c r="B272" s="17" t="s">
        <v>158</v>
      </c>
      <c r="C272" s="17" t="s">
        <v>35</v>
      </c>
      <c r="D272" s="17" t="s">
        <v>37</v>
      </c>
      <c r="E272" s="17" t="s">
        <v>817</v>
      </c>
      <c r="F272" s="17" t="s">
        <v>43</v>
      </c>
      <c r="G272" s="106">
        <f>Прилож2!G382</f>
        <v>124947</v>
      </c>
      <c r="H272" s="153"/>
      <c r="I272" s="154"/>
      <c r="J272" s="154"/>
      <c r="K272" s="154"/>
      <c r="L272" s="154"/>
      <c r="M272" s="154"/>
      <c r="N272" s="154"/>
      <c r="O272" s="106">
        <v>124947</v>
      </c>
      <c r="AE272" s="180">
        <f>Прилож2!O382</f>
        <v>124947</v>
      </c>
    </row>
    <row r="273" spans="1:33" s="20" customFormat="1" ht="60" customHeight="1">
      <c r="A273" s="18" t="s">
        <v>7</v>
      </c>
      <c r="B273" s="17"/>
      <c r="C273" s="17"/>
      <c r="D273" s="17"/>
      <c r="E273" s="17" t="s">
        <v>295</v>
      </c>
      <c r="F273" s="17"/>
      <c r="G273" s="106">
        <f>G274</f>
        <v>45772200</v>
      </c>
      <c r="H273" s="153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06">
        <f>AE274</f>
        <v>45772200</v>
      </c>
      <c r="AG273" s="115"/>
    </row>
    <row r="274" spans="1:33" s="20" customFormat="1" ht="25.5">
      <c r="A274" s="18" t="s">
        <v>40</v>
      </c>
      <c r="B274" s="17" t="s">
        <v>158</v>
      </c>
      <c r="C274" s="17" t="s">
        <v>35</v>
      </c>
      <c r="D274" s="17" t="s">
        <v>37</v>
      </c>
      <c r="E274" s="17" t="s">
        <v>295</v>
      </c>
      <c r="F274" s="17" t="s">
        <v>41</v>
      </c>
      <c r="G274" s="106">
        <f>G275</f>
        <v>45772200</v>
      </c>
      <c r="H274" s="153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06">
        <f>AE275</f>
        <v>45772200</v>
      </c>
      <c r="AG274" s="115"/>
    </row>
    <row r="275" spans="1:33" s="20" customFormat="1" ht="18">
      <c r="A275" s="18" t="s">
        <v>42</v>
      </c>
      <c r="B275" s="17" t="s">
        <v>158</v>
      </c>
      <c r="C275" s="17" t="s">
        <v>35</v>
      </c>
      <c r="D275" s="17" t="s">
        <v>37</v>
      </c>
      <c r="E275" s="17" t="s">
        <v>295</v>
      </c>
      <c r="F275" s="17" t="s">
        <v>43</v>
      </c>
      <c r="G275" s="106">
        <f>Прилож2!G385+Прилож2!G340+Прилож2!G455</f>
        <v>45772200</v>
      </c>
      <c r="H275" s="153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06">
        <f>Прилож2!O340+Прилож2!O385+Прилож2!O455</f>
        <v>45772200</v>
      </c>
      <c r="AG275" s="115"/>
    </row>
    <row r="276" spans="1:33" s="20" customFormat="1" ht="38.25" hidden="1">
      <c r="A276" s="18" t="s">
        <v>636</v>
      </c>
      <c r="B276" s="17" t="s">
        <v>158</v>
      </c>
      <c r="C276" s="17" t="s">
        <v>35</v>
      </c>
      <c r="D276" s="17" t="s">
        <v>37</v>
      </c>
      <c r="E276" s="17" t="s">
        <v>207</v>
      </c>
      <c r="F276" s="17"/>
      <c r="G276" s="106">
        <f>G278</f>
        <v>0</v>
      </c>
      <c r="H276" s="153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06">
        <f>AE278</f>
        <v>0</v>
      </c>
      <c r="AG276" s="115"/>
    </row>
    <row r="277" spans="1:33" s="20" customFormat="1" ht="18">
      <c r="A277" s="18" t="s">
        <v>155</v>
      </c>
      <c r="B277" s="17" t="s">
        <v>158</v>
      </c>
      <c r="C277" s="17" t="s">
        <v>35</v>
      </c>
      <c r="D277" s="17" t="s">
        <v>37</v>
      </c>
      <c r="E277" s="17" t="s">
        <v>294</v>
      </c>
      <c r="F277" s="17"/>
      <c r="G277" s="106">
        <f>G278+G282</f>
        <v>594894145</v>
      </c>
      <c r="H277" s="153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06">
        <f>AE278+AE282</f>
        <v>614991369</v>
      </c>
      <c r="AG277" s="115"/>
    </row>
    <row r="278" spans="1:33" s="20" customFormat="1" ht="18" hidden="1">
      <c r="A278" s="18" t="s">
        <v>155</v>
      </c>
      <c r="B278" s="17" t="s">
        <v>158</v>
      </c>
      <c r="C278" s="17" t="s">
        <v>35</v>
      </c>
      <c r="D278" s="17" t="s">
        <v>37</v>
      </c>
      <c r="E278" s="17" t="s">
        <v>294</v>
      </c>
      <c r="F278" s="17"/>
      <c r="G278" s="106">
        <f>G279</f>
        <v>0</v>
      </c>
      <c r="H278" s="153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06">
        <f>AE279</f>
        <v>0</v>
      </c>
      <c r="AG278" s="115"/>
    </row>
    <row r="279" spans="1:33" s="20" customFormat="1" ht="18" hidden="1">
      <c r="A279" s="18" t="s">
        <v>101</v>
      </c>
      <c r="B279" s="17" t="s">
        <v>158</v>
      </c>
      <c r="C279" s="17" t="s">
        <v>35</v>
      </c>
      <c r="D279" s="17" t="s">
        <v>37</v>
      </c>
      <c r="E279" s="17" t="s">
        <v>294</v>
      </c>
      <c r="F279" s="17" t="s">
        <v>102</v>
      </c>
      <c r="G279" s="106">
        <f>G280</f>
        <v>0</v>
      </c>
      <c r="H279" s="153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06">
        <f>AE280</f>
        <v>0</v>
      </c>
      <c r="AG279" s="115"/>
    </row>
    <row r="280" spans="1:33" s="20" customFormat="1" ht="18" hidden="1">
      <c r="A280" s="18" t="s">
        <v>394</v>
      </c>
      <c r="B280" s="17" t="s">
        <v>158</v>
      </c>
      <c r="C280" s="17" t="s">
        <v>35</v>
      </c>
      <c r="D280" s="17" t="s">
        <v>37</v>
      </c>
      <c r="E280" s="17" t="s">
        <v>294</v>
      </c>
      <c r="F280" s="17" t="s">
        <v>395</v>
      </c>
      <c r="G280" s="106">
        <f>Прилож2!G391</f>
        <v>0</v>
      </c>
      <c r="H280" s="153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06">
        <f>Прилож2!AE391</f>
        <v>0</v>
      </c>
      <c r="AG280" s="115"/>
    </row>
    <row r="281" spans="1:33" s="20" customFormat="1" ht="18" hidden="1">
      <c r="A281" s="18"/>
      <c r="B281" s="17"/>
      <c r="C281" s="17"/>
      <c r="D281" s="17"/>
      <c r="E281" s="17"/>
      <c r="F281" s="17"/>
      <c r="G281" s="106"/>
      <c r="H281" s="153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06"/>
      <c r="AG281" s="115"/>
    </row>
    <row r="282" spans="1:33" s="20" customFormat="1" ht="15" hidden="1" customHeight="1">
      <c r="A282" s="18" t="s">
        <v>155</v>
      </c>
      <c r="B282" s="16">
        <v>774</v>
      </c>
      <c r="C282" s="17" t="s">
        <v>35</v>
      </c>
      <c r="D282" s="17" t="s">
        <v>26</v>
      </c>
      <c r="E282" s="17" t="s">
        <v>294</v>
      </c>
      <c r="F282" s="17"/>
      <c r="G282" s="106">
        <f>G283</f>
        <v>594894145</v>
      </c>
      <c r="H282" s="153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06">
        <f>AE283</f>
        <v>614991369</v>
      </c>
      <c r="AG282" s="115"/>
    </row>
    <row r="283" spans="1:33" s="20" customFormat="1" ht="25.5">
      <c r="A283" s="18" t="s">
        <v>40</v>
      </c>
      <c r="B283" s="16">
        <v>774</v>
      </c>
      <c r="C283" s="17" t="s">
        <v>35</v>
      </c>
      <c r="D283" s="17" t="s">
        <v>26</v>
      </c>
      <c r="E283" s="17" t="s">
        <v>294</v>
      </c>
      <c r="F283" s="17" t="s">
        <v>41</v>
      </c>
      <c r="G283" s="106">
        <f>G284</f>
        <v>594894145</v>
      </c>
      <c r="H283" s="153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06">
        <f>AE284</f>
        <v>614991369</v>
      </c>
      <c r="AG283" s="115"/>
    </row>
    <row r="284" spans="1:33" s="20" customFormat="1" ht="18">
      <c r="A284" s="18" t="s">
        <v>42</v>
      </c>
      <c r="B284" s="16">
        <v>774</v>
      </c>
      <c r="C284" s="17" t="s">
        <v>35</v>
      </c>
      <c r="D284" s="17" t="s">
        <v>26</v>
      </c>
      <c r="E284" s="17" t="s">
        <v>294</v>
      </c>
      <c r="F284" s="17" t="s">
        <v>43</v>
      </c>
      <c r="G284" s="106">
        <f>Прилож2!G343+Прилож2!G388+Прилож2!G458</f>
        <v>594894145</v>
      </c>
      <c r="H284" s="153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06">
        <f>Прилож2!O343+Прилож2!O458+Прилож2!O388</f>
        <v>614991369</v>
      </c>
      <c r="AG284" s="115"/>
    </row>
    <row r="285" spans="1:33" s="20" customFormat="1" ht="15" hidden="1" customHeight="1">
      <c r="A285" s="18" t="s">
        <v>155</v>
      </c>
      <c r="B285" s="16">
        <v>774</v>
      </c>
      <c r="C285" s="17" t="s">
        <v>35</v>
      </c>
      <c r="D285" s="17" t="s">
        <v>26</v>
      </c>
      <c r="E285" s="17" t="s">
        <v>474</v>
      </c>
      <c r="F285" s="17"/>
      <c r="G285" s="106">
        <f>G286</f>
        <v>140204722</v>
      </c>
      <c r="H285" s="153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06">
        <f>AE286</f>
        <v>140204722</v>
      </c>
      <c r="AG285" s="115"/>
    </row>
    <row r="286" spans="1:33" s="20" customFormat="1" ht="25.5" hidden="1">
      <c r="A286" s="18" t="s">
        <v>40</v>
      </c>
      <c r="B286" s="16">
        <v>774</v>
      </c>
      <c r="C286" s="17" t="s">
        <v>35</v>
      </c>
      <c r="D286" s="17" t="s">
        <v>26</v>
      </c>
      <c r="E286" s="17" t="s">
        <v>474</v>
      </c>
      <c r="F286" s="17" t="s">
        <v>41</v>
      </c>
      <c r="G286" s="106">
        <f>G287</f>
        <v>140204722</v>
      </c>
      <c r="H286" s="153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06">
        <f>AE287</f>
        <v>140204722</v>
      </c>
      <c r="AG286" s="115"/>
    </row>
    <row r="287" spans="1:33" s="20" customFormat="1" ht="18" hidden="1">
      <c r="A287" s="18" t="s">
        <v>42</v>
      </c>
      <c r="B287" s="16">
        <v>774</v>
      </c>
      <c r="C287" s="17" t="s">
        <v>35</v>
      </c>
      <c r="D287" s="17" t="s">
        <v>26</v>
      </c>
      <c r="E287" s="17" t="s">
        <v>474</v>
      </c>
      <c r="F287" s="17" t="s">
        <v>43</v>
      </c>
      <c r="G287" s="106">
        <v>140204722</v>
      </c>
      <c r="H287" s="153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06">
        <v>140204722</v>
      </c>
      <c r="AG287" s="115"/>
    </row>
    <row r="288" spans="1:33" s="20" customFormat="1" ht="51" hidden="1">
      <c r="A288" s="18" t="s">
        <v>44</v>
      </c>
      <c r="B288" s="16">
        <v>774</v>
      </c>
      <c r="C288" s="17" t="s">
        <v>35</v>
      </c>
      <c r="D288" s="17" t="s">
        <v>26</v>
      </c>
      <c r="E288" s="17" t="s">
        <v>474</v>
      </c>
      <c r="F288" s="17" t="s">
        <v>156</v>
      </c>
      <c r="G288" s="106"/>
      <c r="H288" s="153"/>
      <c r="I288" s="153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06"/>
      <c r="AG288" s="115"/>
    </row>
    <row r="289" spans="1:33" s="20" customFormat="1" ht="25.5">
      <c r="A289" s="18" t="s">
        <v>157</v>
      </c>
      <c r="B289" s="16">
        <v>774</v>
      </c>
      <c r="C289" s="17" t="s">
        <v>35</v>
      </c>
      <c r="D289" s="17" t="s">
        <v>26</v>
      </c>
      <c r="E289" s="17" t="s">
        <v>475</v>
      </c>
      <c r="F289" s="17"/>
      <c r="G289" s="106">
        <f>G290</f>
        <v>94079167</v>
      </c>
      <c r="H289" s="153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06">
        <f>AE290</f>
        <v>95005167</v>
      </c>
      <c r="AG289" s="115"/>
    </row>
    <row r="290" spans="1:33" s="20" customFormat="1" ht="25.5">
      <c r="A290" s="18" t="s">
        <v>40</v>
      </c>
      <c r="B290" s="16">
        <v>774</v>
      </c>
      <c r="C290" s="17" t="s">
        <v>35</v>
      </c>
      <c r="D290" s="17" t="s">
        <v>26</v>
      </c>
      <c r="E290" s="17" t="s">
        <v>475</v>
      </c>
      <c r="F290" s="17" t="s">
        <v>41</v>
      </c>
      <c r="G290" s="106">
        <f>G291</f>
        <v>94079167</v>
      </c>
      <c r="H290" s="153"/>
      <c r="I290" s="153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06">
        <f>AE291</f>
        <v>95005167</v>
      </c>
      <c r="AG290" s="115"/>
    </row>
    <row r="291" spans="1:33" s="20" customFormat="1" ht="18">
      <c r="A291" s="18" t="s">
        <v>42</v>
      </c>
      <c r="B291" s="16">
        <v>774</v>
      </c>
      <c r="C291" s="17" t="s">
        <v>35</v>
      </c>
      <c r="D291" s="17" t="s">
        <v>26</v>
      </c>
      <c r="E291" s="17" t="s">
        <v>475</v>
      </c>
      <c r="F291" s="17" t="s">
        <v>43</v>
      </c>
      <c r="G291" s="106">
        <f>Прилож2!G347</f>
        <v>94079167</v>
      </c>
      <c r="H291" s="153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06">
        <f>Прилож2!O347</f>
        <v>95005167</v>
      </c>
      <c r="AG291" s="115"/>
    </row>
    <row r="292" spans="1:33" s="20" customFormat="1" ht="56.25" customHeight="1">
      <c r="A292" s="179" t="s">
        <v>103</v>
      </c>
      <c r="B292" s="17" t="s">
        <v>158</v>
      </c>
      <c r="C292" s="17" t="s">
        <v>35</v>
      </c>
      <c r="D292" s="17" t="s">
        <v>37</v>
      </c>
      <c r="E292" s="17" t="s">
        <v>770</v>
      </c>
      <c r="F292" s="17"/>
      <c r="G292" s="106">
        <f>G293</f>
        <v>651800</v>
      </c>
      <c r="H292" s="153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06">
        <f>AE293</f>
        <v>651800</v>
      </c>
      <c r="AG292" s="115"/>
    </row>
    <row r="293" spans="1:33" s="20" customFormat="1" ht="25.5">
      <c r="A293" s="18" t="s">
        <v>40</v>
      </c>
      <c r="B293" s="17" t="s">
        <v>158</v>
      </c>
      <c r="C293" s="17" t="s">
        <v>35</v>
      </c>
      <c r="D293" s="17" t="s">
        <v>37</v>
      </c>
      <c r="E293" s="17" t="s">
        <v>770</v>
      </c>
      <c r="F293" s="17" t="s">
        <v>41</v>
      </c>
      <c r="G293" s="106">
        <f>G294</f>
        <v>651800</v>
      </c>
      <c r="H293" s="153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06">
        <f>AE294</f>
        <v>651800</v>
      </c>
      <c r="AG293" s="115"/>
    </row>
    <row r="294" spans="1:33" s="20" customFormat="1" ht="18">
      <c r="A294" s="18" t="s">
        <v>42</v>
      </c>
      <c r="B294" s="17" t="s">
        <v>158</v>
      </c>
      <c r="C294" s="17" t="s">
        <v>35</v>
      </c>
      <c r="D294" s="17" t="s">
        <v>37</v>
      </c>
      <c r="E294" s="17" t="s">
        <v>770</v>
      </c>
      <c r="F294" s="17" t="s">
        <v>43</v>
      </c>
      <c r="G294" s="106">
        <f>Прилож2!G529</f>
        <v>651800</v>
      </c>
      <c r="H294" s="15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06">
        <f>Прилож2!O529</f>
        <v>651800</v>
      </c>
      <c r="AG294" s="115"/>
    </row>
    <row r="295" spans="1:33" s="20" customFormat="1" ht="51" hidden="1">
      <c r="A295" s="18" t="s">
        <v>44</v>
      </c>
      <c r="B295" s="17" t="s">
        <v>158</v>
      </c>
      <c r="C295" s="17" t="s">
        <v>35</v>
      </c>
      <c r="D295" s="17" t="s">
        <v>37</v>
      </c>
      <c r="E295" s="17" t="s">
        <v>480</v>
      </c>
      <c r="F295" s="17" t="s">
        <v>156</v>
      </c>
      <c r="G295" s="106"/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06"/>
      <c r="AG295" s="115"/>
    </row>
    <row r="296" spans="1:33" s="20" customFormat="1" ht="63.75" hidden="1">
      <c r="A296" s="18" t="s">
        <v>631</v>
      </c>
      <c r="B296" s="17" t="s">
        <v>158</v>
      </c>
      <c r="C296" s="17" t="s">
        <v>35</v>
      </c>
      <c r="D296" s="17" t="s">
        <v>37</v>
      </c>
      <c r="E296" s="17" t="s">
        <v>630</v>
      </c>
      <c r="F296" s="17"/>
      <c r="G296" s="106">
        <f>G297</f>
        <v>0</v>
      </c>
      <c r="H296" s="153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06">
        <f>AE297</f>
        <v>0</v>
      </c>
      <c r="AG296" s="115"/>
    </row>
    <row r="297" spans="1:33" s="20" customFormat="1" ht="25.5" hidden="1">
      <c r="A297" s="18" t="s">
        <v>40</v>
      </c>
      <c r="B297" s="17" t="s">
        <v>158</v>
      </c>
      <c r="C297" s="17" t="s">
        <v>35</v>
      </c>
      <c r="D297" s="17" t="s">
        <v>37</v>
      </c>
      <c r="E297" s="17" t="s">
        <v>630</v>
      </c>
      <c r="F297" s="17" t="s">
        <v>41</v>
      </c>
      <c r="G297" s="106">
        <f>G298</f>
        <v>0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06">
        <f>AE298</f>
        <v>0</v>
      </c>
      <c r="AG297" s="115"/>
    </row>
    <row r="298" spans="1:33" s="20" customFormat="1" ht="18" hidden="1">
      <c r="A298" s="18" t="s">
        <v>42</v>
      </c>
      <c r="B298" s="17" t="s">
        <v>158</v>
      </c>
      <c r="C298" s="17" t="s">
        <v>35</v>
      </c>
      <c r="D298" s="17" t="s">
        <v>37</v>
      </c>
      <c r="E298" s="17" t="s">
        <v>630</v>
      </c>
      <c r="F298" s="17" t="s">
        <v>43</v>
      </c>
      <c r="G298" s="106">
        <f>Прилож2!G539</f>
        <v>0</v>
      </c>
      <c r="H298" s="153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06">
        <f>Прилож2!AE539</f>
        <v>0</v>
      </c>
      <c r="AG298" s="115"/>
    </row>
    <row r="299" spans="1:33" ht="43.5" customHeight="1">
      <c r="A299" s="18" t="s">
        <v>240</v>
      </c>
      <c r="B299" s="17" t="s">
        <v>158</v>
      </c>
      <c r="C299" s="17" t="s">
        <v>35</v>
      </c>
      <c r="D299" s="17" t="s">
        <v>37</v>
      </c>
      <c r="E299" s="17" t="s">
        <v>481</v>
      </c>
      <c r="F299" s="17"/>
      <c r="G299" s="106">
        <f>G300</f>
        <v>119489350</v>
      </c>
      <c r="H299" s="144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06">
        <f>AE300</f>
        <v>122612350</v>
      </c>
      <c r="AG299" s="115"/>
    </row>
    <row r="300" spans="1:33" ht="25.5">
      <c r="A300" s="18" t="s">
        <v>40</v>
      </c>
      <c r="B300" s="17" t="s">
        <v>158</v>
      </c>
      <c r="C300" s="17" t="s">
        <v>35</v>
      </c>
      <c r="D300" s="17" t="s">
        <v>37</v>
      </c>
      <c r="E300" s="17" t="s">
        <v>481</v>
      </c>
      <c r="F300" s="17" t="s">
        <v>41</v>
      </c>
      <c r="G300" s="106">
        <f>G301</f>
        <v>119489350</v>
      </c>
      <c r="H300" s="144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06">
        <f>AE301</f>
        <v>122612350</v>
      </c>
      <c r="AG300" s="115"/>
    </row>
    <row r="301" spans="1:33" ht="18">
      <c r="A301" s="18" t="s">
        <v>42</v>
      </c>
      <c r="B301" s="17" t="s">
        <v>158</v>
      </c>
      <c r="C301" s="17" t="s">
        <v>35</v>
      </c>
      <c r="D301" s="17" t="s">
        <v>37</v>
      </c>
      <c r="E301" s="17" t="s">
        <v>481</v>
      </c>
      <c r="F301" s="17" t="s">
        <v>43</v>
      </c>
      <c r="G301" s="106">
        <f>Прилож2!G394</f>
        <v>119489350</v>
      </c>
      <c r="H301" s="144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06">
        <f>Прилож2!O394</f>
        <v>122612350</v>
      </c>
      <c r="AG301" s="115"/>
    </row>
    <row r="302" spans="1:33" ht="51" hidden="1">
      <c r="A302" s="18" t="s">
        <v>44</v>
      </c>
      <c r="B302" s="17" t="s">
        <v>158</v>
      </c>
      <c r="C302" s="17" t="s">
        <v>35</v>
      </c>
      <c r="D302" s="17" t="s">
        <v>37</v>
      </c>
      <c r="E302" s="17" t="s">
        <v>481</v>
      </c>
      <c r="F302" s="17" t="s">
        <v>156</v>
      </c>
      <c r="G302" s="106"/>
      <c r="H302" s="144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06"/>
      <c r="AG302" s="115"/>
    </row>
    <row r="303" spans="1:33" ht="18" hidden="1">
      <c r="A303" s="18" t="s">
        <v>45</v>
      </c>
      <c r="B303" s="17" t="s">
        <v>158</v>
      </c>
      <c r="C303" s="17" t="s">
        <v>35</v>
      </c>
      <c r="D303" s="17" t="s">
        <v>37</v>
      </c>
      <c r="E303" s="17" t="s">
        <v>481</v>
      </c>
      <c r="F303" s="17" t="s">
        <v>89</v>
      </c>
      <c r="G303" s="106"/>
      <c r="H303" s="144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06"/>
      <c r="AG303" s="115"/>
    </row>
    <row r="304" spans="1:33" ht="25.5">
      <c r="A304" s="18" t="s">
        <v>39</v>
      </c>
      <c r="B304" s="17" t="s">
        <v>158</v>
      </c>
      <c r="C304" s="17" t="s">
        <v>35</v>
      </c>
      <c r="D304" s="17" t="s">
        <v>37</v>
      </c>
      <c r="E304" s="17" t="s">
        <v>482</v>
      </c>
      <c r="F304" s="17"/>
      <c r="G304" s="106">
        <f>G305</f>
        <v>10447002</v>
      </c>
      <c r="H304" s="144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06">
        <f>AE305</f>
        <v>10755002</v>
      </c>
      <c r="AG304" s="115"/>
    </row>
    <row r="305" spans="1:33" ht="25.5">
      <c r="A305" s="18" t="s">
        <v>40</v>
      </c>
      <c r="B305" s="17" t="s">
        <v>158</v>
      </c>
      <c r="C305" s="17" t="s">
        <v>35</v>
      </c>
      <c r="D305" s="17" t="s">
        <v>37</v>
      </c>
      <c r="E305" s="17" t="s">
        <v>482</v>
      </c>
      <c r="F305" s="17" t="s">
        <v>41</v>
      </c>
      <c r="G305" s="106">
        <f>G306</f>
        <v>10447002</v>
      </c>
      <c r="H305" s="144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06">
        <f>AE306</f>
        <v>10755002</v>
      </c>
      <c r="AG305" s="115"/>
    </row>
    <row r="306" spans="1:33" ht="18">
      <c r="A306" s="18" t="s">
        <v>42</v>
      </c>
      <c r="B306" s="17" t="s">
        <v>158</v>
      </c>
      <c r="C306" s="17" t="s">
        <v>35</v>
      </c>
      <c r="D306" s="17" t="s">
        <v>37</v>
      </c>
      <c r="E306" s="17" t="s">
        <v>482</v>
      </c>
      <c r="F306" s="17" t="s">
        <v>43</v>
      </c>
      <c r="G306" s="106">
        <f>Прилож2!G461</f>
        <v>10447002</v>
      </c>
      <c r="H306" s="144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06">
        <f>Прилож2!O461</f>
        <v>10755002</v>
      </c>
      <c r="AG306" s="115"/>
    </row>
    <row r="307" spans="1:33" ht="51" hidden="1">
      <c r="A307" s="18" t="s">
        <v>44</v>
      </c>
      <c r="B307" s="17" t="s">
        <v>158</v>
      </c>
      <c r="C307" s="17" t="s">
        <v>35</v>
      </c>
      <c r="D307" s="17" t="s">
        <v>37</v>
      </c>
      <c r="E307" s="17" t="s">
        <v>482</v>
      </c>
      <c r="F307" s="17" t="s">
        <v>156</v>
      </c>
      <c r="G307" s="106"/>
      <c r="H307" s="144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06"/>
      <c r="AG307" s="115"/>
    </row>
    <row r="308" spans="1:33" ht="18" hidden="1">
      <c r="A308" s="18" t="s">
        <v>45</v>
      </c>
      <c r="B308" s="17" t="s">
        <v>158</v>
      </c>
      <c r="C308" s="17" t="s">
        <v>35</v>
      </c>
      <c r="D308" s="17" t="s">
        <v>37</v>
      </c>
      <c r="E308" s="17" t="s">
        <v>482</v>
      </c>
      <c r="F308" s="17" t="s">
        <v>89</v>
      </c>
      <c r="G308" s="106"/>
      <c r="H308" s="144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06"/>
      <c r="AG308" s="115"/>
    </row>
    <row r="309" spans="1:33" s="20" customFormat="1" ht="21.75" hidden="1" customHeight="1">
      <c r="A309" s="15" t="s">
        <v>241</v>
      </c>
      <c r="B309" s="17" t="s">
        <v>158</v>
      </c>
      <c r="C309" s="17" t="s">
        <v>35</v>
      </c>
      <c r="D309" s="17" t="s">
        <v>37</v>
      </c>
      <c r="E309" s="17" t="s">
        <v>208</v>
      </c>
      <c r="F309" s="17"/>
      <c r="G309" s="106">
        <f>G310+G314</f>
        <v>0</v>
      </c>
      <c r="H309" s="153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06">
        <f>AE310+AE314</f>
        <v>0</v>
      </c>
      <c r="AG309" s="115"/>
    </row>
    <row r="310" spans="1:33" s="20" customFormat="1" ht="25.5" hidden="1">
      <c r="A310" s="15" t="s">
        <v>242</v>
      </c>
      <c r="B310" s="17" t="s">
        <v>158</v>
      </c>
      <c r="C310" s="17" t="s">
        <v>35</v>
      </c>
      <c r="D310" s="17" t="s">
        <v>37</v>
      </c>
      <c r="E310" s="17" t="s">
        <v>243</v>
      </c>
      <c r="F310" s="17"/>
      <c r="G310" s="106">
        <f>G311</f>
        <v>0</v>
      </c>
      <c r="H310" s="153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06">
        <f>AE311</f>
        <v>0</v>
      </c>
      <c r="AG310" s="115"/>
    </row>
    <row r="311" spans="1:33" s="20" customFormat="1" ht="25.5" hidden="1">
      <c r="A311" s="18" t="s">
        <v>40</v>
      </c>
      <c r="B311" s="17" t="s">
        <v>158</v>
      </c>
      <c r="C311" s="17" t="s">
        <v>35</v>
      </c>
      <c r="D311" s="17" t="s">
        <v>37</v>
      </c>
      <c r="E311" s="17" t="s">
        <v>243</v>
      </c>
      <c r="F311" s="17" t="s">
        <v>41</v>
      </c>
      <c r="G311" s="106">
        <f>G312</f>
        <v>0</v>
      </c>
      <c r="H311" s="153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06">
        <f>AE312</f>
        <v>0</v>
      </c>
      <c r="AG311" s="115"/>
    </row>
    <row r="312" spans="1:33" s="20" customFormat="1" ht="18" hidden="1">
      <c r="A312" s="18" t="s">
        <v>42</v>
      </c>
      <c r="B312" s="17" t="s">
        <v>158</v>
      </c>
      <c r="C312" s="17" t="s">
        <v>35</v>
      </c>
      <c r="D312" s="17" t="s">
        <v>37</v>
      </c>
      <c r="E312" s="17" t="s">
        <v>243</v>
      </c>
      <c r="F312" s="17" t="s">
        <v>43</v>
      </c>
      <c r="G312" s="106">
        <f>G313</f>
        <v>0</v>
      </c>
      <c r="H312" s="153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06">
        <f>AE313</f>
        <v>0</v>
      </c>
      <c r="AG312" s="115"/>
    </row>
    <row r="313" spans="1:33" s="20" customFormat="1" ht="18" hidden="1">
      <c r="A313" s="18" t="s">
        <v>45</v>
      </c>
      <c r="B313" s="17" t="s">
        <v>158</v>
      </c>
      <c r="C313" s="17" t="s">
        <v>35</v>
      </c>
      <c r="D313" s="17" t="s">
        <v>37</v>
      </c>
      <c r="E313" s="17" t="s">
        <v>243</v>
      </c>
      <c r="F313" s="17" t="s">
        <v>89</v>
      </c>
      <c r="G313" s="106"/>
      <c r="H313" s="153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06"/>
      <c r="AG313" s="115"/>
    </row>
    <row r="314" spans="1:33" s="20" customFormat="1" ht="30" hidden="1" customHeight="1">
      <c r="A314" s="18" t="s">
        <v>209</v>
      </c>
      <c r="B314" s="17" t="s">
        <v>158</v>
      </c>
      <c r="C314" s="17" t="s">
        <v>35</v>
      </c>
      <c r="D314" s="17" t="s">
        <v>37</v>
      </c>
      <c r="E314" s="17" t="s">
        <v>245</v>
      </c>
      <c r="F314" s="17"/>
      <c r="G314" s="106">
        <f>G315</f>
        <v>0</v>
      </c>
      <c r="H314" s="153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06">
        <f>AE315</f>
        <v>0</v>
      </c>
      <c r="AG314" s="115"/>
    </row>
    <row r="315" spans="1:33" s="20" customFormat="1" ht="18" hidden="1">
      <c r="A315" s="18" t="s">
        <v>45</v>
      </c>
      <c r="B315" s="17" t="s">
        <v>158</v>
      </c>
      <c r="C315" s="17" t="s">
        <v>35</v>
      </c>
      <c r="D315" s="17" t="s">
        <v>37</v>
      </c>
      <c r="E315" s="17" t="s">
        <v>245</v>
      </c>
      <c r="F315" s="17" t="s">
        <v>89</v>
      </c>
      <c r="G315" s="106"/>
      <c r="H315" s="153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06"/>
      <c r="AG315" s="115"/>
    </row>
    <row r="316" spans="1:33" s="20" customFormat="1" ht="31.5" customHeight="1">
      <c r="A316" s="45" t="s">
        <v>251</v>
      </c>
      <c r="B316" s="17" t="s">
        <v>158</v>
      </c>
      <c r="C316" s="17" t="s">
        <v>35</v>
      </c>
      <c r="D316" s="17" t="s">
        <v>249</v>
      </c>
      <c r="E316" s="17" t="s">
        <v>486</v>
      </c>
      <c r="F316" s="17"/>
      <c r="G316" s="106">
        <f>G317</f>
        <v>893401</v>
      </c>
      <c r="H316" s="153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06">
        <f>AE317</f>
        <v>893401</v>
      </c>
      <c r="AG316" s="115"/>
    </row>
    <row r="317" spans="1:33" s="20" customFormat="1" ht="25.5">
      <c r="A317" s="18" t="s">
        <v>40</v>
      </c>
      <c r="B317" s="17" t="s">
        <v>158</v>
      </c>
      <c r="C317" s="17" t="s">
        <v>35</v>
      </c>
      <c r="D317" s="17" t="s">
        <v>249</v>
      </c>
      <c r="E317" s="17" t="s">
        <v>486</v>
      </c>
      <c r="F317" s="17" t="s">
        <v>41</v>
      </c>
      <c r="G317" s="106">
        <f>G318</f>
        <v>893401</v>
      </c>
      <c r="H317" s="153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06">
        <f>AE318</f>
        <v>893401</v>
      </c>
      <c r="AG317" s="115"/>
    </row>
    <row r="318" spans="1:33" ht="18">
      <c r="A318" s="18" t="s">
        <v>42</v>
      </c>
      <c r="B318" s="17" t="s">
        <v>158</v>
      </c>
      <c r="C318" s="17" t="s">
        <v>35</v>
      </c>
      <c r="D318" s="17" t="s">
        <v>249</v>
      </c>
      <c r="E318" s="17" t="s">
        <v>486</v>
      </c>
      <c r="F318" s="17" t="s">
        <v>43</v>
      </c>
      <c r="G318" s="106">
        <f>Прилож2!G503</f>
        <v>893401</v>
      </c>
      <c r="H318" s="144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06">
        <f>Прилож2!O503</f>
        <v>893401</v>
      </c>
      <c r="AG318" s="115"/>
    </row>
    <row r="319" spans="1:33" s="5" customFormat="1" ht="25.5">
      <c r="A319" s="18" t="s">
        <v>0</v>
      </c>
      <c r="B319" s="16">
        <v>774</v>
      </c>
      <c r="C319" s="17" t="s">
        <v>35</v>
      </c>
      <c r="D319" s="17" t="s">
        <v>37</v>
      </c>
      <c r="E319" s="17" t="s">
        <v>476</v>
      </c>
      <c r="F319" s="17"/>
      <c r="G319" s="106">
        <f>G323+G327+G330+G336+G339+G333+G320+G346+G349+G352</f>
        <v>6045068</v>
      </c>
      <c r="H319" s="138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  <c r="AC319" s="139"/>
      <c r="AD319" s="139"/>
      <c r="AE319" s="106">
        <f>AE323+AE327+AE330+AE336+AE339+AE333+AE320+AE346+AE349+AE352</f>
        <v>5045068</v>
      </c>
      <c r="AG319" s="115"/>
    </row>
    <row r="320" spans="1:33" ht="18" hidden="1">
      <c r="A320" s="18" t="s">
        <v>566</v>
      </c>
      <c r="B320" s="16">
        <v>757</v>
      </c>
      <c r="C320" s="17" t="s">
        <v>35</v>
      </c>
      <c r="D320" s="17" t="s">
        <v>37</v>
      </c>
      <c r="E320" s="17" t="s">
        <v>68</v>
      </c>
      <c r="F320" s="17"/>
      <c r="G320" s="10">
        <f>G321</f>
        <v>0</v>
      </c>
      <c r="H320" s="144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0">
        <f>AE321</f>
        <v>0</v>
      </c>
      <c r="AG320" s="115"/>
    </row>
    <row r="321" spans="1:33" ht="25.5" hidden="1">
      <c r="A321" s="18" t="s">
        <v>40</v>
      </c>
      <c r="B321" s="16">
        <v>757</v>
      </c>
      <c r="C321" s="17" t="s">
        <v>35</v>
      </c>
      <c r="D321" s="17" t="s">
        <v>37</v>
      </c>
      <c r="E321" s="17" t="s">
        <v>68</v>
      </c>
      <c r="F321" s="17" t="s">
        <v>41</v>
      </c>
      <c r="G321" s="10">
        <f>G322</f>
        <v>0</v>
      </c>
      <c r="H321" s="144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0">
        <f>AE322</f>
        <v>0</v>
      </c>
      <c r="AG321" s="115"/>
    </row>
    <row r="322" spans="1:33" ht="18" hidden="1">
      <c r="A322" s="18" t="s">
        <v>42</v>
      </c>
      <c r="B322" s="16">
        <v>757</v>
      </c>
      <c r="C322" s="17" t="s">
        <v>35</v>
      </c>
      <c r="D322" s="17" t="s">
        <v>37</v>
      </c>
      <c r="E322" s="17" t="s">
        <v>68</v>
      </c>
      <c r="F322" s="17" t="s">
        <v>43</v>
      </c>
      <c r="G322" s="10">
        <f>Прилож2!G401</f>
        <v>0</v>
      </c>
      <c r="H322" s="144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0">
        <f>Прилож2!AE401</f>
        <v>0</v>
      </c>
      <c r="AG322" s="115"/>
    </row>
    <row r="323" spans="1:33" s="5" customFormat="1" ht="18">
      <c r="A323" s="18" t="s">
        <v>1</v>
      </c>
      <c r="B323" s="16">
        <v>774</v>
      </c>
      <c r="C323" s="17" t="s">
        <v>35</v>
      </c>
      <c r="D323" s="17" t="s">
        <v>37</v>
      </c>
      <c r="E323" s="17" t="s">
        <v>477</v>
      </c>
      <c r="F323" s="17"/>
      <c r="G323" s="106">
        <f>G324</f>
        <v>2000000</v>
      </c>
      <c r="H323" s="138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9"/>
      <c r="Z323" s="139"/>
      <c r="AA323" s="139"/>
      <c r="AB323" s="139"/>
      <c r="AC323" s="139"/>
      <c r="AD323" s="139"/>
      <c r="AE323" s="106">
        <f>AE324</f>
        <v>2000000</v>
      </c>
      <c r="AG323" s="115"/>
    </row>
    <row r="324" spans="1:33" s="5" customFormat="1" ht="25.5">
      <c r="A324" s="18" t="s">
        <v>40</v>
      </c>
      <c r="B324" s="16">
        <v>774</v>
      </c>
      <c r="C324" s="17" t="s">
        <v>35</v>
      </c>
      <c r="D324" s="17" t="s">
        <v>37</v>
      </c>
      <c r="E324" s="17" t="s">
        <v>477</v>
      </c>
      <c r="F324" s="17" t="s">
        <v>41</v>
      </c>
      <c r="G324" s="106">
        <f>G325</f>
        <v>2000000</v>
      </c>
      <c r="H324" s="138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39"/>
      <c r="AC324" s="139"/>
      <c r="AD324" s="139"/>
      <c r="AE324" s="106">
        <f>AE325</f>
        <v>2000000</v>
      </c>
      <c r="AG324" s="115"/>
    </row>
    <row r="325" spans="1:33" s="5" customFormat="1" ht="18">
      <c r="A325" s="18" t="s">
        <v>42</v>
      </c>
      <c r="B325" s="16">
        <v>774</v>
      </c>
      <c r="C325" s="17" t="s">
        <v>35</v>
      </c>
      <c r="D325" s="17" t="s">
        <v>37</v>
      </c>
      <c r="E325" s="17" t="s">
        <v>477</v>
      </c>
      <c r="F325" s="17" t="s">
        <v>43</v>
      </c>
      <c r="G325" s="106">
        <f>Прилож2!G404+Прилож2!G368</f>
        <v>2000000</v>
      </c>
      <c r="H325" s="138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06">
        <f>Прилож2!O368+Прилож2!O404</f>
        <v>2000000</v>
      </c>
      <c r="AG325" s="115"/>
    </row>
    <row r="326" spans="1:33" s="5" customFormat="1" ht="18" hidden="1">
      <c r="A326" s="18" t="s">
        <v>45</v>
      </c>
      <c r="B326" s="16">
        <v>774</v>
      </c>
      <c r="C326" s="17" t="s">
        <v>35</v>
      </c>
      <c r="D326" s="17" t="s">
        <v>37</v>
      </c>
      <c r="E326" s="17" t="s">
        <v>477</v>
      </c>
      <c r="F326" s="17" t="s">
        <v>89</v>
      </c>
      <c r="G326" s="106"/>
      <c r="H326" s="138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9"/>
      <c r="Y326" s="139"/>
      <c r="Z326" s="139"/>
      <c r="AA326" s="139"/>
      <c r="AB326" s="139"/>
      <c r="AC326" s="139"/>
      <c r="AD326" s="139"/>
      <c r="AE326" s="106"/>
      <c r="AG326" s="115"/>
    </row>
    <row r="327" spans="1:33" s="5" customFormat="1" ht="25.5">
      <c r="A327" s="18" t="s">
        <v>629</v>
      </c>
      <c r="B327" s="16">
        <v>774</v>
      </c>
      <c r="C327" s="17" t="s">
        <v>35</v>
      </c>
      <c r="D327" s="17" t="s">
        <v>37</v>
      </c>
      <c r="E327" s="17" t="s">
        <v>628</v>
      </c>
      <c r="F327" s="17"/>
      <c r="G327" s="106">
        <f>G328</f>
        <v>3045068</v>
      </c>
      <c r="H327" s="138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06">
        <f>AE328</f>
        <v>3045068</v>
      </c>
      <c r="AG327" s="115"/>
    </row>
    <row r="328" spans="1:33" s="5" customFormat="1" ht="25.5">
      <c r="A328" s="18" t="s">
        <v>40</v>
      </c>
      <c r="B328" s="16">
        <v>774</v>
      </c>
      <c r="C328" s="17" t="s">
        <v>35</v>
      </c>
      <c r="D328" s="17" t="s">
        <v>37</v>
      </c>
      <c r="E328" s="17" t="s">
        <v>628</v>
      </c>
      <c r="F328" s="17" t="s">
        <v>41</v>
      </c>
      <c r="G328" s="106">
        <f>G329</f>
        <v>3045068</v>
      </c>
      <c r="H328" s="138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9"/>
      <c r="Z328" s="139"/>
      <c r="AA328" s="139"/>
      <c r="AB328" s="139"/>
      <c r="AC328" s="139"/>
      <c r="AD328" s="139"/>
      <c r="AE328" s="106">
        <f>AE329</f>
        <v>3045068</v>
      </c>
      <c r="AG328" s="115"/>
    </row>
    <row r="329" spans="1:33" s="5" customFormat="1" ht="18">
      <c r="A329" s="18" t="s">
        <v>42</v>
      </c>
      <c r="B329" s="16">
        <v>774</v>
      </c>
      <c r="C329" s="17" t="s">
        <v>35</v>
      </c>
      <c r="D329" s="17" t="s">
        <v>37</v>
      </c>
      <c r="E329" s="17" t="s">
        <v>628</v>
      </c>
      <c r="F329" s="17" t="s">
        <v>43</v>
      </c>
      <c r="G329" s="106">
        <f>Прилож2!G359+Прилож2!G407+Прилож2!G467</f>
        <v>3045068</v>
      </c>
      <c r="H329" s="138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06">
        <f>Прилож2!O359+Прилож2!O407+Прилож2!O467</f>
        <v>3045068</v>
      </c>
      <c r="AG329" s="115"/>
    </row>
    <row r="330" spans="1:33" ht="110.25" hidden="1" customHeight="1">
      <c r="A330" s="56" t="s">
        <v>8</v>
      </c>
      <c r="B330" s="16">
        <v>774</v>
      </c>
      <c r="C330" s="17" t="s">
        <v>35</v>
      </c>
      <c r="D330" s="17" t="s">
        <v>26</v>
      </c>
      <c r="E330" s="17" t="s">
        <v>9</v>
      </c>
      <c r="F330" s="16"/>
      <c r="G330" s="106">
        <f>G331</f>
        <v>0</v>
      </c>
      <c r="H330" s="144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06">
        <f>AE331</f>
        <v>0</v>
      </c>
      <c r="AG330" s="115"/>
    </row>
    <row r="331" spans="1:33" ht="25.5" hidden="1" customHeight="1">
      <c r="A331" s="18" t="s">
        <v>40</v>
      </c>
      <c r="B331" s="16">
        <v>774</v>
      </c>
      <c r="C331" s="17" t="s">
        <v>35</v>
      </c>
      <c r="D331" s="17" t="s">
        <v>26</v>
      </c>
      <c r="E331" s="17" t="s">
        <v>9</v>
      </c>
      <c r="F331" s="17" t="s">
        <v>41</v>
      </c>
      <c r="G331" s="106">
        <f>G332</f>
        <v>0</v>
      </c>
      <c r="H331" s="144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06">
        <f>AE332</f>
        <v>0</v>
      </c>
      <c r="AG331" s="115"/>
    </row>
    <row r="332" spans="1:33" ht="25.5" hidden="1" customHeight="1">
      <c r="A332" s="18" t="s">
        <v>42</v>
      </c>
      <c r="B332" s="16">
        <v>774</v>
      </c>
      <c r="C332" s="17" t="s">
        <v>35</v>
      </c>
      <c r="D332" s="17" t="s">
        <v>26</v>
      </c>
      <c r="E332" s="17" t="s">
        <v>9</v>
      </c>
      <c r="F332" s="17" t="s">
        <v>43</v>
      </c>
      <c r="G332" s="106">
        <f>Прилож2!G362</f>
        <v>0</v>
      </c>
      <c r="H332" s="144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06">
        <f>Прилож2!AE362</f>
        <v>0</v>
      </c>
      <c r="AG332" s="115"/>
    </row>
    <row r="333" spans="1:33" ht="96" hidden="1" customHeight="1">
      <c r="A333" s="56" t="s">
        <v>67</v>
      </c>
      <c r="B333" s="16">
        <v>774</v>
      </c>
      <c r="C333" s="17" t="s">
        <v>35</v>
      </c>
      <c r="D333" s="17" t="s">
        <v>26</v>
      </c>
      <c r="E333" s="17" t="s">
        <v>66</v>
      </c>
      <c r="F333" s="16"/>
      <c r="G333" s="106">
        <f>G334</f>
        <v>0</v>
      </c>
      <c r="H333" s="144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06">
        <f>AE334</f>
        <v>0</v>
      </c>
      <c r="AG333" s="115"/>
    </row>
    <row r="334" spans="1:33" ht="25.5" hidden="1" customHeight="1">
      <c r="A334" s="18" t="s">
        <v>40</v>
      </c>
      <c r="B334" s="16">
        <v>774</v>
      </c>
      <c r="C334" s="17" t="s">
        <v>35</v>
      </c>
      <c r="D334" s="17" t="s">
        <v>26</v>
      </c>
      <c r="E334" s="17" t="s">
        <v>9</v>
      </c>
      <c r="F334" s="17" t="s">
        <v>41</v>
      </c>
      <c r="G334" s="106">
        <f>G335</f>
        <v>0</v>
      </c>
      <c r="H334" s="144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06">
        <f>AE335</f>
        <v>0</v>
      </c>
      <c r="AG334" s="115"/>
    </row>
    <row r="335" spans="1:33" ht="25.5" hidden="1" customHeight="1">
      <c r="A335" s="18" t="s">
        <v>42</v>
      </c>
      <c r="B335" s="16">
        <v>774</v>
      </c>
      <c r="C335" s="17" t="s">
        <v>35</v>
      </c>
      <c r="D335" s="17" t="s">
        <v>26</v>
      </c>
      <c r="E335" s="17" t="s">
        <v>9</v>
      </c>
      <c r="F335" s="17" t="s">
        <v>43</v>
      </c>
      <c r="G335" s="106"/>
      <c r="H335" s="144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06"/>
      <c r="AG335" s="115"/>
    </row>
    <row r="336" spans="1:33" s="5" customFormat="1" ht="51" hidden="1">
      <c r="A336" s="18" t="s">
        <v>414</v>
      </c>
      <c r="B336" s="16">
        <v>774</v>
      </c>
      <c r="C336" s="17" t="s">
        <v>35</v>
      </c>
      <c r="D336" s="17" t="s">
        <v>37</v>
      </c>
      <c r="E336" s="17" t="s">
        <v>411</v>
      </c>
      <c r="F336" s="17"/>
      <c r="G336" s="106">
        <f>G337</f>
        <v>0</v>
      </c>
      <c r="H336" s="138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9"/>
      <c r="Z336" s="139"/>
      <c r="AA336" s="139"/>
      <c r="AB336" s="139"/>
      <c r="AC336" s="139"/>
      <c r="AD336" s="139"/>
      <c r="AE336" s="106">
        <f>AE337</f>
        <v>0</v>
      </c>
      <c r="AG336" s="115"/>
    </row>
    <row r="337" spans="1:33" s="5" customFormat="1" ht="25.5" hidden="1">
      <c r="A337" s="18" t="s">
        <v>40</v>
      </c>
      <c r="B337" s="16">
        <v>774</v>
      </c>
      <c r="C337" s="17" t="s">
        <v>35</v>
      </c>
      <c r="D337" s="17" t="s">
        <v>37</v>
      </c>
      <c r="E337" s="17" t="s">
        <v>411</v>
      </c>
      <c r="F337" s="17" t="s">
        <v>41</v>
      </c>
      <c r="G337" s="106">
        <f>G338</f>
        <v>0</v>
      </c>
      <c r="H337" s="138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9"/>
      <c r="Z337" s="139"/>
      <c r="AA337" s="139"/>
      <c r="AB337" s="139"/>
      <c r="AC337" s="139"/>
      <c r="AD337" s="139"/>
      <c r="AE337" s="106">
        <f>AE338</f>
        <v>0</v>
      </c>
      <c r="AG337" s="115"/>
    </row>
    <row r="338" spans="1:33" s="5" customFormat="1" ht="18" hidden="1">
      <c r="A338" s="18" t="s">
        <v>42</v>
      </c>
      <c r="B338" s="16">
        <v>774</v>
      </c>
      <c r="C338" s="17" t="s">
        <v>35</v>
      </c>
      <c r="D338" s="17" t="s">
        <v>37</v>
      </c>
      <c r="E338" s="17" t="s">
        <v>411</v>
      </c>
      <c r="F338" s="17" t="s">
        <v>43</v>
      </c>
      <c r="G338" s="106">
        <f>Прилож2!G410</f>
        <v>0</v>
      </c>
      <c r="H338" s="138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9"/>
      <c r="Z338" s="139"/>
      <c r="AA338" s="139"/>
      <c r="AB338" s="139"/>
      <c r="AC338" s="139"/>
      <c r="AD338" s="139"/>
      <c r="AE338" s="106">
        <f>Прилож2!AE410</f>
        <v>0</v>
      </c>
      <c r="AG338" s="115"/>
    </row>
    <row r="339" spans="1:33" s="5" customFormat="1" ht="51" hidden="1">
      <c r="A339" s="18" t="s">
        <v>416</v>
      </c>
      <c r="B339" s="16">
        <v>774</v>
      </c>
      <c r="C339" s="17" t="s">
        <v>35</v>
      </c>
      <c r="D339" s="17" t="s">
        <v>37</v>
      </c>
      <c r="E339" s="17" t="s">
        <v>415</v>
      </c>
      <c r="F339" s="17"/>
      <c r="G339" s="106">
        <f>G340</f>
        <v>0</v>
      </c>
      <c r="H339" s="138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9"/>
      <c r="Z339" s="139"/>
      <c r="AA339" s="139"/>
      <c r="AB339" s="139"/>
      <c r="AC339" s="139"/>
      <c r="AD339" s="139"/>
      <c r="AE339" s="106">
        <f>AE340</f>
        <v>0</v>
      </c>
      <c r="AG339" s="115"/>
    </row>
    <row r="340" spans="1:33" s="5" customFormat="1" ht="25.5" hidden="1">
      <c r="A340" s="18" t="s">
        <v>40</v>
      </c>
      <c r="B340" s="16">
        <v>774</v>
      </c>
      <c r="C340" s="17" t="s">
        <v>35</v>
      </c>
      <c r="D340" s="17" t="s">
        <v>37</v>
      </c>
      <c r="E340" s="17" t="s">
        <v>415</v>
      </c>
      <c r="F340" s="17" t="s">
        <v>41</v>
      </c>
      <c r="G340" s="106">
        <f>G341</f>
        <v>0</v>
      </c>
      <c r="H340" s="138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9"/>
      <c r="Z340" s="139"/>
      <c r="AA340" s="139"/>
      <c r="AB340" s="139"/>
      <c r="AC340" s="139"/>
      <c r="AD340" s="139"/>
      <c r="AE340" s="106">
        <f>AE341</f>
        <v>0</v>
      </c>
      <c r="AG340" s="115"/>
    </row>
    <row r="341" spans="1:33" s="5" customFormat="1" ht="18" hidden="1">
      <c r="A341" s="18" t="s">
        <v>42</v>
      </c>
      <c r="B341" s="16">
        <v>774</v>
      </c>
      <c r="C341" s="17" t="s">
        <v>35</v>
      </c>
      <c r="D341" s="17" t="s">
        <v>37</v>
      </c>
      <c r="E341" s="17" t="s">
        <v>415</v>
      </c>
      <c r="F341" s="17" t="s">
        <v>43</v>
      </c>
      <c r="G341" s="106">
        <f>Прилож2!G413</f>
        <v>0</v>
      </c>
      <c r="H341" s="138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9"/>
      <c r="Z341" s="139"/>
      <c r="AA341" s="139"/>
      <c r="AB341" s="139"/>
      <c r="AC341" s="139"/>
      <c r="AD341" s="139"/>
      <c r="AE341" s="106">
        <f>Прилож2!AE413</f>
        <v>0</v>
      </c>
      <c r="AG341" s="115"/>
    </row>
    <row r="342" spans="1:33" s="20" customFormat="1" ht="21.75" hidden="1" customHeight="1">
      <c r="A342" s="15" t="s">
        <v>241</v>
      </c>
      <c r="B342" s="17" t="s">
        <v>158</v>
      </c>
      <c r="C342" s="17" t="s">
        <v>35</v>
      </c>
      <c r="D342" s="17" t="s">
        <v>35</v>
      </c>
      <c r="E342" s="17" t="s">
        <v>438</v>
      </c>
      <c r="F342" s="17"/>
      <c r="G342" s="106"/>
      <c r="H342" s="153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06"/>
      <c r="AG342" s="115"/>
    </row>
    <row r="343" spans="1:33" ht="18" hidden="1">
      <c r="A343" s="18" t="s">
        <v>566</v>
      </c>
      <c r="B343" s="16">
        <v>757</v>
      </c>
      <c r="C343" s="17" t="s">
        <v>35</v>
      </c>
      <c r="D343" s="17" t="s">
        <v>35</v>
      </c>
      <c r="E343" s="17" t="s">
        <v>69</v>
      </c>
      <c r="F343" s="17"/>
      <c r="G343" s="10">
        <f>G344</f>
        <v>0</v>
      </c>
      <c r="H343" s="144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0">
        <f>AE344</f>
        <v>0</v>
      </c>
      <c r="AG343" s="115"/>
    </row>
    <row r="344" spans="1:33" ht="25.5" hidden="1">
      <c r="A344" s="18" t="s">
        <v>40</v>
      </c>
      <c r="B344" s="16">
        <v>757</v>
      </c>
      <c r="C344" s="17" t="s">
        <v>35</v>
      </c>
      <c r="D344" s="17" t="s">
        <v>35</v>
      </c>
      <c r="E344" s="17" t="s">
        <v>69</v>
      </c>
      <c r="F344" s="17" t="s">
        <v>41</v>
      </c>
      <c r="G344" s="10">
        <f>G345</f>
        <v>0</v>
      </c>
      <c r="H344" s="144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0">
        <f>AE345</f>
        <v>0</v>
      </c>
      <c r="AG344" s="115"/>
    </row>
    <row r="345" spans="1:33" ht="18" hidden="1">
      <c r="A345" s="18" t="s">
        <v>42</v>
      </c>
      <c r="B345" s="16">
        <v>757</v>
      </c>
      <c r="C345" s="17" t="s">
        <v>35</v>
      </c>
      <c r="D345" s="17" t="s">
        <v>35</v>
      </c>
      <c r="E345" s="17" t="s">
        <v>69</v>
      </c>
      <c r="F345" s="17" t="s">
        <v>43</v>
      </c>
      <c r="G345" s="10">
        <f>Прилож2!G484</f>
        <v>0</v>
      </c>
      <c r="H345" s="144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0">
        <f>Прилож2!AE484</f>
        <v>0</v>
      </c>
      <c r="AG345" s="115"/>
    </row>
    <row r="346" spans="1:33" s="5" customFormat="1" ht="38.25">
      <c r="A346" s="18" t="s">
        <v>835</v>
      </c>
      <c r="B346" s="16">
        <v>774</v>
      </c>
      <c r="C346" s="17" t="s">
        <v>35</v>
      </c>
      <c r="D346" s="17" t="s">
        <v>26</v>
      </c>
      <c r="E346" s="17" t="s">
        <v>795</v>
      </c>
      <c r="F346" s="17"/>
      <c r="G346" s="106">
        <f>G347</f>
        <v>1000000</v>
      </c>
      <c r="H346" s="138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06">
        <f>AE347</f>
        <v>0</v>
      </c>
      <c r="AG346" s="115"/>
    </row>
    <row r="347" spans="1:33" s="5" customFormat="1" ht="25.5">
      <c r="A347" s="18" t="s">
        <v>40</v>
      </c>
      <c r="B347" s="16">
        <v>774</v>
      </c>
      <c r="C347" s="17" t="s">
        <v>35</v>
      </c>
      <c r="D347" s="17" t="s">
        <v>26</v>
      </c>
      <c r="E347" s="17" t="s">
        <v>795</v>
      </c>
      <c r="F347" s="17" t="s">
        <v>41</v>
      </c>
      <c r="G347" s="106">
        <f>G348</f>
        <v>1000000</v>
      </c>
      <c r="H347" s="138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9"/>
      <c r="Z347" s="139"/>
      <c r="AA347" s="139"/>
      <c r="AB347" s="139"/>
      <c r="AC347" s="139"/>
      <c r="AD347" s="139"/>
      <c r="AE347" s="106">
        <f>AE348</f>
        <v>0</v>
      </c>
      <c r="AG347" s="115"/>
    </row>
    <row r="348" spans="1:33" s="5" customFormat="1" ht="18">
      <c r="A348" s="18" t="s">
        <v>42</v>
      </c>
      <c r="B348" s="16">
        <v>774</v>
      </c>
      <c r="C348" s="17" t="s">
        <v>35</v>
      </c>
      <c r="D348" s="17" t="s">
        <v>26</v>
      </c>
      <c r="E348" s="17" t="s">
        <v>795</v>
      </c>
      <c r="F348" s="17" t="s">
        <v>43</v>
      </c>
      <c r="G348" s="106">
        <f>Прилож2!G371+Прилож2!G423</f>
        <v>1000000</v>
      </c>
      <c r="H348" s="138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06">
        <v>0</v>
      </c>
      <c r="AG348" s="115"/>
    </row>
    <row r="349" spans="1:33" s="5" customFormat="1" ht="18" hidden="1">
      <c r="A349" s="18" t="s">
        <v>796</v>
      </c>
      <c r="B349" s="16">
        <v>774</v>
      </c>
      <c r="C349" s="17" t="s">
        <v>35</v>
      </c>
      <c r="D349" s="17" t="s">
        <v>26</v>
      </c>
      <c r="E349" s="17" t="s">
        <v>797</v>
      </c>
      <c r="F349" s="17"/>
      <c r="G349" s="106">
        <f>G350</f>
        <v>0</v>
      </c>
      <c r="H349" s="138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06">
        <f>AE350</f>
        <v>0</v>
      </c>
      <c r="AG349" s="115"/>
    </row>
    <row r="350" spans="1:33" s="5" customFormat="1" ht="25.5" hidden="1">
      <c r="A350" s="18" t="s">
        <v>40</v>
      </c>
      <c r="B350" s="16">
        <v>774</v>
      </c>
      <c r="C350" s="17" t="s">
        <v>35</v>
      </c>
      <c r="D350" s="17" t="s">
        <v>26</v>
      </c>
      <c r="E350" s="17" t="s">
        <v>797</v>
      </c>
      <c r="F350" s="17" t="s">
        <v>41</v>
      </c>
      <c r="G350" s="106">
        <f>G351</f>
        <v>0</v>
      </c>
      <c r="H350" s="138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9"/>
      <c r="Z350" s="139"/>
      <c r="AA350" s="139"/>
      <c r="AB350" s="139"/>
      <c r="AC350" s="139"/>
      <c r="AD350" s="139"/>
      <c r="AE350" s="106">
        <f>AE351</f>
        <v>0</v>
      </c>
      <c r="AG350" s="115"/>
    </row>
    <row r="351" spans="1:33" s="5" customFormat="1" ht="18" hidden="1">
      <c r="A351" s="18" t="s">
        <v>42</v>
      </c>
      <c r="B351" s="16">
        <v>774</v>
      </c>
      <c r="C351" s="17" t="s">
        <v>35</v>
      </c>
      <c r="D351" s="17" t="s">
        <v>26</v>
      </c>
      <c r="E351" s="17" t="s">
        <v>797</v>
      </c>
      <c r="F351" s="17" t="s">
        <v>43</v>
      </c>
      <c r="G351" s="106">
        <f>Прилож2!G426</f>
        <v>0</v>
      </c>
      <c r="H351" s="138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06">
        <f>Прилож2!O426</f>
        <v>0</v>
      </c>
      <c r="AG351" s="115"/>
    </row>
    <row r="352" spans="1:33" s="5" customFormat="1" ht="18" hidden="1">
      <c r="A352" s="18" t="s">
        <v>799</v>
      </c>
      <c r="B352" s="16">
        <v>774</v>
      </c>
      <c r="C352" s="17" t="s">
        <v>35</v>
      </c>
      <c r="D352" s="17" t="s">
        <v>37</v>
      </c>
      <c r="E352" s="17" t="s">
        <v>798</v>
      </c>
      <c r="F352" s="17"/>
      <c r="G352" s="106">
        <f>G353</f>
        <v>0</v>
      </c>
      <c r="H352" s="138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06">
        <f>AE353</f>
        <v>0</v>
      </c>
      <c r="AG352" s="115"/>
    </row>
    <row r="353" spans="1:33" s="5" customFormat="1" ht="25.5" hidden="1">
      <c r="A353" s="18" t="s">
        <v>40</v>
      </c>
      <c r="B353" s="16">
        <v>774</v>
      </c>
      <c r="C353" s="17" t="s">
        <v>35</v>
      </c>
      <c r="D353" s="17" t="s">
        <v>37</v>
      </c>
      <c r="E353" s="17" t="s">
        <v>798</v>
      </c>
      <c r="F353" s="17" t="s">
        <v>41</v>
      </c>
      <c r="G353" s="106">
        <f>G354</f>
        <v>0</v>
      </c>
      <c r="H353" s="138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  <c r="Z353" s="139"/>
      <c r="AA353" s="139"/>
      <c r="AB353" s="139"/>
      <c r="AC353" s="139"/>
      <c r="AD353" s="139"/>
      <c r="AE353" s="106">
        <f>AE354</f>
        <v>0</v>
      </c>
      <c r="AG353" s="115"/>
    </row>
    <row r="354" spans="1:33" s="5" customFormat="1" ht="18" hidden="1">
      <c r="A354" s="18" t="s">
        <v>42</v>
      </c>
      <c r="B354" s="16">
        <v>774</v>
      </c>
      <c r="C354" s="17" t="s">
        <v>35</v>
      </c>
      <c r="D354" s="17" t="s">
        <v>37</v>
      </c>
      <c r="E354" s="17" t="s">
        <v>798</v>
      </c>
      <c r="F354" s="17" t="s">
        <v>43</v>
      </c>
      <c r="G354" s="106">
        <f>Прилож2!G429</f>
        <v>0</v>
      </c>
      <c r="H354" s="138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9"/>
      <c r="Z354" s="139"/>
      <c r="AA354" s="139"/>
      <c r="AB354" s="139"/>
      <c r="AC354" s="139"/>
      <c r="AD354" s="139"/>
      <c r="AE354" s="106">
        <f>Прилож2!O429</f>
        <v>0</v>
      </c>
      <c r="AG354" s="115"/>
    </row>
    <row r="355" spans="1:33" ht="25.5" hidden="1">
      <c r="A355" s="18" t="s">
        <v>405</v>
      </c>
      <c r="B355" s="16">
        <v>792</v>
      </c>
      <c r="C355" s="17" t="s">
        <v>35</v>
      </c>
      <c r="D355" s="17" t="s">
        <v>111</v>
      </c>
      <c r="E355" s="17" t="s">
        <v>273</v>
      </c>
      <c r="F355" s="17"/>
      <c r="G355" s="106">
        <f>G356</f>
        <v>0</v>
      </c>
      <c r="H355" s="144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06">
        <f>AE356</f>
        <v>0</v>
      </c>
      <c r="AG355" s="115"/>
    </row>
    <row r="356" spans="1:33" ht="25.5" hidden="1">
      <c r="A356" s="18" t="s">
        <v>40</v>
      </c>
      <c r="B356" s="16">
        <v>792</v>
      </c>
      <c r="C356" s="17" t="s">
        <v>35</v>
      </c>
      <c r="D356" s="17" t="s">
        <v>111</v>
      </c>
      <c r="E356" s="17" t="s">
        <v>273</v>
      </c>
      <c r="F356" s="17" t="s">
        <v>41</v>
      </c>
      <c r="G356" s="106">
        <f>G357</f>
        <v>0</v>
      </c>
      <c r="H356" s="144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06">
        <f>AE357</f>
        <v>0</v>
      </c>
      <c r="AG356" s="115"/>
    </row>
    <row r="357" spans="1:33" ht="18" hidden="1">
      <c r="A357" s="18" t="s">
        <v>42</v>
      </c>
      <c r="B357" s="16">
        <v>792</v>
      </c>
      <c r="C357" s="17" t="s">
        <v>35</v>
      </c>
      <c r="D357" s="17" t="s">
        <v>111</v>
      </c>
      <c r="E357" s="17" t="s">
        <v>273</v>
      </c>
      <c r="F357" s="17" t="s">
        <v>43</v>
      </c>
      <c r="G357" s="106">
        <f>Прилож2!G337+Прилож2!G432+Прилож2!G470</f>
        <v>0</v>
      </c>
      <c r="H357" s="144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06">
        <f>Прилож2!AE337+Прилож2!AE432+Прилож2!AE470</f>
        <v>0</v>
      </c>
      <c r="AG357" s="115"/>
    </row>
    <row r="358" spans="1:33" s="20" customFormat="1" ht="63.75">
      <c r="A358" s="15" t="s">
        <v>274</v>
      </c>
      <c r="B358" s="17" t="s">
        <v>158</v>
      </c>
      <c r="C358" s="17" t="s">
        <v>35</v>
      </c>
      <c r="D358" s="17" t="s">
        <v>35</v>
      </c>
      <c r="E358" s="17" t="s">
        <v>301</v>
      </c>
      <c r="F358" s="17"/>
      <c r="G358" s="106">
        <f>G359+G363+G361</f>
        <v>5396200</v>
      </c>
      <c r="H358" s="153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06">
        <f>AE359+AE363+AE361</f>
        <v>5396200</v>
      </c>
      <c r="AG358" s="115"/>
    </row>
    <row r="359" spans="1:33" s="20" customFormat="1" ht="25.5" hidden="1">
      <c r="A359" s="18" t="s">
        <v>50</v>
      </c>
      <c r="B359" s="17" t="s">
        <v>158</v>
      </c>
      <c r="C359" s="17" t="s">
        <v>35</v>
      </c>
      <c r="D359" s="17" t="s">
        <v>35</v>
      </c>
      <c r="E359" s="17" t="s">
        <v>301</v>
      </c>
      <c r="F359" s="17" t="s">
        <v>51</v>
      </c>
      <c r="G359" s="106">
        <f>G360</f>
        <v>0</v>
      </c>
      <c r="H359" s="153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06">
        <f>AE360</f>
        <v>0</v>
      </c>
      <c r="AG359" s="115"/>
    </row>
    <row r="360" spans="1:33" s="20" customFormat="1" ht="25.5" hidden="1">
      <c r="A360" s="18" t="s">
        <v>52</v>
      </c>
      <c r="B360" s="17" t="s">
        <v>158</v>
      </c>
      <c r="C360" s="17" t="s">
        <v>35</v>
      </c>
      <c r="D360" s="17" t="s">
        <v>35</v>
      </c>
      <c r="E360" s="17" t="s">
        <v>301</v>
      </c>
      <c r="F360" s="17" t="s">
        <v>53</v>
      </c>
      <c r="G360" s="106">
        <f>Прилож2!G487</f>
        <v>0</v>
      </c>
      <c r="H360" s="153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06">
        <f>Прилож2!AE487</f>
        <v>0</v>
      </c>
      <c r="AG360" s="115"/>
    </row>
    <row r="361" spans="1:33" s="20" customFormat="1" ht="14.25" hidden="1" customHeight="1">
      <c r="A361" s="18" t="s">
        <v>352</v>
      </c>
      <c r="B361" s="17" t="s">
        <v>158</v>
      </c>
      <c r="C361" s="17" t="s">
        <v>35</v>
      </c>
      <c r="D361" s="17" t="s">
        <v>35</v>
      </c>
      <c r="E361" s="17" t="s">
        <v>439</v>
      </c>
      <c r="F361" s="17" t="s">
        <v>353</v>
      </c>
      <c r="G361" s="106">
        <f>G362</f>
        <v>0</v>
      </c>
      <c r="H361" s="153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06">
        <f>AE362</f>
        <v>0</v>
      </c>
      <c r="AG361" s="115"/>
    </row>
    <row r="362" spans="1:33" s="20" customFormat="1" ht="27" hidden="1" customHeight="1">
      <c r="A362" s="18" t="s">
        <v>354</v>
      </c>
      <c r="B362" s="17" t="s">
        <v>158</v>
      </c>
      <c r="C362" s="17" t="s">
        <v>35</v>
      </c>
      <c r="D362" s="17" t="s">
        <v>35</v>
      </c>
      <c r="E362" s="17" t="s">
        <v>439</v>
      </c>
      <c r="F362" s="17" t="s">
        <v>355</v>
      </c>
      <c r="G362" s="106"/>
      <c r="H362" s="153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06"/>
      <c r="AG362" s="115"/>
    </row>
    <row r="363" spans="1:33" s="20" customFormat="1" ht="25.5">
      <c r="A363" s="18" t="s">
        <v>40</v>
      </c>
      <c r="B363" s="17" t="s">
        <v>158</v>
      </c>
      <c r="C363" s="17" t="s">
        <v>35</v>
      </c>
      <c r="D363" s="17" t="s">
        <v>35</v>
      </c>
      <c r="E363" s="17" t="s">
        <v>301</v>
      </c>
      <c r="F363" s="17" t="s">
        <v>41</v>
      </c>
      <c r="G363" s="106">
        <f>G364</f>
        <v>5396200</v>
      </c>
      <c r="H363" s="153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06">
        <f>AE364</f>
        <v>5396200</v>
      </c>
      <c r="AG363" s="115"/>
    </row>
    <row r="364" spans="1:33" s="20" customFormat="1" ht="18">
      <c r="A364" s="18" t="s">
        <v>42</v>
      </c>
      <c r="B364" s="17" t="s">
        <v>158</v>
      </c>
      <c r="C364" s="17" t="s">
        <v>35</v>
      </c>
      <c r="D364" s="17" t="s">
        <v>35</v>
      </c>
      <c r="E364" s="17" t="s">
        <v>301</v>
      </c>
      <c r="F364" s="17" t="s">
        <v>43</v>
      </c>
      <c r="G364" s="106">
        <f>Прилож2!G489+Прилож2!G73</f>
        <v>5396200</v>
      </c>
      <c r="H364" s="153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06">
        <f>Прилож2!O489+Прилож2!O73</f>
        <v>5396200</v>
      </c>
      <c r="AG364" s="115"/>
    </row>
    <row r="365" spans="1:33" s="20" customFormat="1" ht="61.5" customHeight="1">
      <c r="A365" s="15" t="s">
        <v>275</v>
      </c>
      <c r="B365" s="17" t="s">
        <v>158</v>
      </c>
      <c r="C365" s="17" t="s">
        <v>35</v>
      </c>
      <c r="D365" s="17" t="s">
        <v>35</v>
      </c>
      <c r="E365" s="17" t="s">
        <v>440</v>
      </c>
      <c r="F365" s="17"/>
      <c r="G365" s="106">
        <f>G366+G372+G368+G371</f>
        <v>300000</v>
      </c>
      <c r="H365" s="153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06">
        <f>AE366+AE372+AE368+AE371</f>
        <v>300000</v>
      </c>
      <c r="AG365" s="115"/>
    </row>
    <row r="366" spans="1:33" s="20" customFormat="1" ht="25.5">
      <c r="A366" s="18" t="s">
        <v>50</v>
      </c>
      <c r="B366" s="17" t="s">
        <v>158</v>
      </c>
      <c r="C366" s="17" t="s">
        <v>35</v>
      </c>
      <c r="D366" s="17" t="s">
        <v>35</v>
      </c>
      <c r="E366" s="17" t="s">
        <v>440</v>
      </c>
      <c r="F366" s="17" t="s">
        <v>51</v>
      </c>
      <c r="G366" s="106">
        <f>G367</f>
        <v>300000</v>
      </c>
      <c r="H366" s="153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06">
        <f>AE367</f>
        <v>300000</v>
      </c>
      <c r="AG366" s="115"/>
    </row>
    <row r="367" spans="1:33" s="20" customFormat="1" ht="25.5">
      <c r="A367" s="18" t="s">
        <v>52</v>
      </c>
      <c r="B367" s="17" t="s">
        <v>158</v>
      </c>
      <c r="C367" s="17" t="s">
        <v>35</v>
      </c>
      <c r="D367" s="17" t="s">
        <v>35</v>
      </c>
      <c r="E367" s="17" t="s">
        <v>440</v>
      </c>
      <c r="F367" s="17" t="s">
        <v>53</v>
      </c>
      <c r="G367" s="106">
        <f>Прилож2!G492</f>
        <v>300000</v>
      </c>
      <c r="H367" s="153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06">
        <f>Прилож2!O492</f>
        <v>300000</v>
      </c>
      <c r="AG367" s="115"/>
    </row>
    <row r="368" spans="1:33" s="20" customFormat="1" ht="14.25" hidden="1" customHeight="1">
      <c r="A368" s="18" t="s">
        <v>352</v>
      </c>
      <c r="B368" s="17" t="s">
        <v>158</v>
      </c>
      <c r="C368" s="17" t="s">
        <v>35</v>
      </c>
      <c r="D368" s="17" t="s">
        <v>35</v>
      </c>
      <c r="E368" s="17" t="s">
        <v>440</v>
      </c>
      <c r="F368" s="17" t="s">
        <v>353</v>
      </c>
      <c r="G368" s="106">
        <f>G369</f>
        <v>0</v>
      </c>
      <c r="H368" s="153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06">
        <f>AE369</f>
        <v>0</v>
      </c>
      <c r="AG368" s="115"/>
    </row>
    <row r="369" spans="1:33" s="20" customFormat="1" ht="27" hidden="1" customHeight="1">
      <c r="A369" s="18" t="s">
        <v>354</v>
      </c>
      <c r="B369" s="17" t="s">
        <v>158</v>
      </c>
      <c r="C369" s="17" t="s">
        <v>35</v>
      </c>
      <c r="D369" s="17" t="s">
        <v>35</v>
      </c>
      <c r="E369" s="17" t="s">
        <v>440</v>
      </c>
      <c r="F369" s="17" t="s">
        <v>355</v>
      </c>
      <c r="G369" s="106"/>
      <c r="H369" s="153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06"/>
      <c r="AG369" s="115"/>
    </row>
    <row r="370" spans="1:33" s="20" customFormat="1" ht="18" hidden="1">
      <c r="A370" s="18" t="s">
        <v>352</v>
      </c>
      <c r="B370" s="17" t="s">
        <v>158</v>
      </c>
      <c r="C370" s="17" t="s">
        <v>35</v>
      </c>
      <c r="D370" s="17" t="s">
        <v>35</v>
      </c>
      <c r="E370" s="17" t="s">
        <v>440</v>
      </c>
      <c r="F370" s="17" t="s">
        <v>353</v>
      </c>
      <c r="G370" s="106">
        <f>G371</f>
        <v>0</v>
      </c>
      <c r="H370" s="153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06">
        <f>AE371</f>
        <v>0</v>
      </c>
      <c r="AG370" s="115"/>
    </row>
    <row r="371" spans="1:33" s="20" customFormat="1" ht="25.5" hidden="1">
      <c r="A371" s="18" t="s">
        <v>354</v>
      </c>
      <c r="B371" s="17" t="s">
        <v>158</v>
      </c>
      <c r="C371" s="17" t="s">
        <v>35</v>
      </c>
      <c r="D371" s="17" t="s">
        <v>35</v>
      </c>
      <c r="E371" s="17" t="s">
        <v>440</v>
      </c>
      <c r="F371" s="17" t="s">
        <v>355</v>
      </c>
      <c r="G371" s="106">
        <f>Прилож2!G494</f>
        <v>0</v>
      </c>
      <c r="H371" s="153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06">
        <f>Прилож2!AE494</f>
        <v>0</v>
      </c>
      <c r="AG371" s="115"/>
    </row>
    <row r="372" spans="1:33" s="20" customFormat="1" ht="25.5" hidden="1">
      <c r="A372" s="18" t="s">
        <v>40</v>
      </c>
      <c r="B372" s="17" t="s">
        <v>158</v>
      </c>
      <c r="C372" s="17" t="s">
        <v>35</v>
      </c>
      <c r="D372" s="17" t="s">
        <v>35</v>
      </c>
      <c r="E372" s="17" t="s">
        <v>440</v>
      </c>
      <c r="F372" s="17" t="s">
        <v>41</v>
      </c>
      <c r="G372" s="106">
        <f>G373</f>
        <v>0</v>
      </c>
      <c r="H372" s="153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06">
        <f>AE373</f>
        <v>0</v>
      </c>
      <c r="AG372" s="115"/>
    </row>
    <row r="373" spans="1:33" s="20" customFormat="1" ht="18" hidden="1">
      <c r="A373" s="18" t="s">
        <v>42</v>
      </c>
      <c r="B373" s="17" t="s">
        <v>158</v>
      </c>
      <c r="C373" s="17" t="s">
        <v>35</v>
      </c>
      <c r="D373" s="17" t="s">
        <v>35</v>
      </c>
      <c r="E373" s="17" t="s">
        <v>440</v>
      </c>
      <c r="F373" s="17" t="s">
        <v>43</v>
      </c>
      <c r="G373" s="106">
        <f>Прилож2!G496</f>
        <v>0</v>
      </c>
      <c r="H373" s="153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06">
        <f>Прилож2!AE496</f>
        <v>0</v>
      </c>
      <c r="AG373" s="115"/>
    </row>
    <row r="374" spans="1:33" s="5" customFormat="1" ht="29.25" customHeight="1">
      <c r="A374" s="18" t="s">
        <v>340</v>
      </c>
      <c r="B374" s="16">
        <v>774</v>
      </c>
      <c r="C374" s="17" t="s">
        <v>35</v>
      </c>
      <c r="D374" s="17" t="s">
        <v>37</v>
      </c>
      <c r="E374" s="17" t="s">
        <v>483</v>
      </c>
      <c r="F374" s="17"/>
      <c r="G374" s="106">
        <f>G375</f>
        <v>433000</v>
      </c>
      <c r="H374" s="138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9"/>
      <c r="Y374" s="139"/>
      <c r="Z374" s="139"/>
      <c r="AA374" s="139"/>
      <c r="AB374" s="139"/>
      <c r="AC374" s="139"/>
      <c r="AD374" s="139"/>
      <c r="AE374" s="106">
        <f>AE375</f>
        <v>433000</v>
      </c>
      <c r="AG374" s="115"/>
    </row>
    <row r="375" spans="1:33" s="5" customFormat="1" ht="32.25" customHeight="1">
      <c r="A375" s="18" t="s">
        <v>341</v>
      </c>
      <c r="B375" s="16">
        <v>774</v>
      </c>
      <c r="C375" s="17" t="s">
        <v>35</v>
      </c>
      <c r="D375" s="17" t="s">
        <v>37</v>
      </c>
      <c r="E375" s="17" t="s">
        <v>484</v>
      </c>
      <c r="F375" s="17"/>
      <c r="G375" s="106">
        <f>G376</f>
        <v>433000</v>
      </c>
      <c r="H375" s="138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9"/>
      <c r="Z375" s="139"/>
      <c r="AA375" s="139"/>
      <c r="AB375" s="139"/>
      <c r="AC375" s="139"/>
      <c r="AD375" s="139"/>
      <c r="AE375" s="106">
        <f>AE376</f>
        <v>433000</v>
      </c>
      <c r="AG375" s="115"/>
    </row>
    <row r="376" spans="1:33" s="20" customFormat="1" ht="25.5">
      <c r="A376" s="18" t="s">
        <v>40</v>
      </c>
      <c r="B376" s="17" t="s">
        <v>158</v>
      </c>
      <c r="C376" s="17" t="s">
        <v>35</v>
      </c>
      <c r="D376" s="17" t="s">
        <v>37</v>
      </c>
      <c r="E376" s="17" t="s">
        <v>484</v>
      </c>
      <c r="F376" s="17" t="s">
        <v>41</v>
      </c>
      <c r="G376" s="106">
        <f>G377</f>
        <v>433000</v>
      </c>
      <c r="H376" s="153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06">
        <f>AE377</f>
        <v>433000</v>
      </c>
      <c r="AG376" s="115"/>
    </row>
    <row r="377" spans="1:33" s="20" customFormat="1" ht="18">
      <c r="A377" s="18" t="s">
        <v>42</v>
      </c>
      <c r="B377" s="17" t="s">
        <v>158</v>
      </c>
      <c r="C377" s="17" t="s">
        <v>35</v>
      </c>
      <c r="D377" s="17" t="s">
        <v>37</v>
      </c>
      <c r="E377" s="17" t="s">
        <v>484</v>
      </c>
      <c r="F377" s="17" t="s">
        <v>43</v>
      </c>
      <c r="G377" s="106">
        <f>Прилож2!G436+Прилож2!G474</f>
        <v>433000</v>
      </c>
      <c r="H377" s="153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06">
        <f>Прилож2!O436+Прилож2!O474</f>
        <v>433000</v>
      </c>
      <c r="AG377" s="115"/>
    </row>
    <row r="378" spans="1:33" s="20" customFormat="1" ht="32.25" customHeight="1">
      <c r="A378" s="18" t="s">
        <v>342</v>
      </c>
      <c r="B378" s="17" t="s">
        <v>158</v>
      </c>
      <c r="C378" s="17" t="s">
        <v>35</v>
      </c>
      <c r="D378" s="17" t="s">
        <v>249</v>
      </c>
      <c r="E378" s="17" t="s">
        <v>487</v>
      </c>
      <c r="F378" s="17"/>
      <c r="G378" s="106">
        <f>G379</f>
        <v>13370712</v>
      </c>
      <c r="H378" s="153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06">
        <f>AE379</f>
        <v>13370712</v>
      </c>
      <c r="AG378" s="115"/>
    </row>
    <row r="379" spans="1:33" s="20" customFormat="1" ht="25.5">
      <c r="A379" s="18" t="s">
        <v>123</v>
      </c>
      <c r="B379" s="17" t="s">
        <v>158</v>
      </c>
      <c r="C379" s="17" t="s">
        <v>35</v>
      </c>
      <c r="D379" s="17" t="s">
        <v>249</v>
      </c>
      <c r="E379" s="17" t="s">
        <v>488</v>
      </c>
      <c r="F379" s="17"/>
      <c r="G379" s="106">
        <f>G380+G384+G386</f>
        <v>13370712</v>
      </c>
      <c r="H379" s="153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06">
        <f>AE380+AE384+AE386</f>
        <v>13370712</v>
      </c>
      <c r="AG379" s="115"/>
    </row>
    <row r="380" spans="1:33" ht="63.75">
      <c r="A380" s="18" t="s">
        <v>93</v>
      </c>
      <c r="B380" s="17" t="s">
        <v>158</v>
      </c>
      <c r="C380" s="17" t="s">
        <v>35</v>
      </c>
      <c r="D380" s="17" t="s">
        <v>249</v>
      </c>
      <c r="E380" s="17" t="s">
        <v>488</v>
      </c>
      <c r="F380" s="17" t="s">
        <v>96</v>
      </c>
      <c r="G380" s="106">
        <f>G381</f>
        <v>12545832</v>
      </c>
      <c r="H380" s="144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06">
        <f>AE381</f>
        <v>12545832</v>
      </c>
      <c r="AG380" s="115"/>
    </row>
    <row r="381" spans="1:33" ht="25.5">
      <c r="A381" s="18" t="s">
        <v>94</v>
      </c>
      <c r="B381" s="17" t="s">
        <v>158</v>
      </c>
      <c r="C381" s="17" t="s">
        <v>35</v>
      </c>
      <c r="D381" s="17" t="s">
        <v>249</v>
      </c>
      <c r="E381" s="17" t="s">
        <v>488</v>
      </c>
      <c r="F381" s="17" t="s">
        <v>97</v>
      </c>
      <c r="G381" s="106">
        <f>Прилож2!G507</f>
        <v>12545832</v>
      </c>
      <c r="H381" s="144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06">
        <f>Прилож2!O507</f>
        <v>12545832</v>
      </c>
      <c r="AG381" s="115"/>
    </row>
    <row r="382" spans="1:33" ht="39" hidden="1">
      <c r="A382" s="34" t="s">
        <v>95</v>
      </c>
      <c r="B382" s="17" t="s">
        <v>158</v>
      </c>
      <c r="C382" s="17" t="s">
        <v>35</v>
      </c>
      <c r="D382" s="17" t="s">
        <v>249</v>
      </c>
      <c r="E382" s="17" t="s">
        <v>488</v>
      </c>
      <c r="F382" s="17" t="s">
        <v>98</v>
      </c>
      <c r="G382" s="106"/>
      <c r="H382" s="144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06"/>
      <c r="AG382" s="115"/>
    </row>
    <row r="383" spans="1:33" ht="39" hidden="1">
      <c r="A383" s="34" t="s">
        <v>99</v>
      </c>
      <c r="B383" s="17" t="s">
        <v>158</v>
      </c>
      <c r="C383" s="17" t="s">
        <v>35</v>
      </c>
      <c r="D383" s="17" t="s">
        <v>249</v>
      </c>
      <c r="E383" s="17" t="s">
        <v>488</v>
      </c>
      <c r="F383" s="17" t="s">
        <v>100</v>
      </c>
      <c r="G383" s="106"/>
      <c r="H383" s="144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06"/>
      <c r="AG383" s="115"/>
    </row>
    <row r="384" spans="1:33" ht="25.5">
      <c r="A384" s="18" t="s">
        <v>50</v>
      </c>
      <c r="B384" s="17" t="s">
        <v>158</v>
      </c>
      <c r="C384" s="17" t="s">
        <v>35</v>
      </c>
      <c r="D384" s="17" t="s">
        <v>249</v>
      </c>
      <c r="E384" s="17" t="s">
        <v>488</v>
      </c>
      <c r="F384" s="17" t="s">
        <v>51</v>
      </c>
      <c r="G384" s="106">
        <f>G385</f>
        <v>804440</v>
      </c>
      <c r="H384" s="144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06">
        <f>AE385</f>
        <v>804440</v>
      </c>
      <c r="AG384" s="115"/>
    </row>
    <row r="385" spans="1:33" ht="25.5">
      <c r="A385" s="18" t="s">
        <v>52</v>
      </c>
      <c r="B385" s="17" t="s">
        <v>158</v>
      </c>
      <c r="C385" s="17" t="s">
        <v>35</v>
      </c>
      <c r="D385" s="17" t="s">
        <v>249</v>
      </c>
      <c r="E385" s="17" t="s">
        <v>488</v>
      </c>
      <c r="F385" s="17" t="s">
        <v>53</v>
      </c>
      <c r="G385" s="106">
        <f>Прилож2!G511</f>
        <v>804440</v>
      </c>
      <c r="H385" s="144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06">
        <f>Прилож2!O511</f>
        <v>804440</v>
      </c>
      <c r="AG385" s="115"/>
    </row>
    <row r="386" spans="1:33" ht="18">
      <c r="A386" s="18" t="s">
        <v>101</v>
      </c>
      <c r="B386" s="16">
        <v>757</v>
      </c>
      <c r="C386" s="17" t="s">
        <v>73</v>
      </c>
      <c r="D386" s="17" t="s">
        <v>91</v>
      </c>
      <c r="E386" s="17" t="s">
        <v>488</v>
      </c>
      <c r="F386" s="17" t="s">
        <v>102</v>
      </c>
      <c r="G386" s="31">
        <f>G387</f>
        <v>20440</v>
      </c>
      <c r="H386" s="144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31">
        <f>AE387</f>
        <v>20440</v>
      </c>
      <c r="AG386" s="115"/>
    </row>
    <row r="387" spans="1:33" ht="18">
      <c r="A387" s="18" t="s">
        <v>104</v>
      </c>
      <c r="B387" s="16">
        <v>757</v>
      </c>
      <c r="C387" s="17" t="s">
        <v>73</v>
      </c>
      <c r="D387" s="17" t="s">
        <v>91</v>
      </c>
      <c r="E387" s="17" t="s">
        <v>488</v>
      </c>
      <c r="F387" s="17" t="s">
        <v>105</v>
      </c>
      <c r="G387" s="31">
        <f>Прилож2!G513</f>
        <v>20440</v>
      </c>
      <c r="H387" s="144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31">
        <f>Прилож2!O513</f>
        <v>20440</v>
      </c>
      <c r="AG387" s="115"/>
    </row>
    <row r="388" spans="1:33" ht="25.5" hidden="1">
      <c r="A388" s="18" t="s">
        <v>277</v>
      </c>
      <c r="B388" s="16">
        <v>757</v>
      </c>
      <c r="C388" s="17" t="s">
        <v>35</v>
      </c>
      <c r="D388" s="17" t="s">
        <v>111</v>
      </c>
      <c r="E388" s="17" t="s">
        <v>281</v>
      </c>
      <c r="F388" s="17"/>
      <c r="G388" s="106">
        <f>G389</f>
        <v>0</v>
      </c>
      <c r="H388" s="144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06">
        <f>AE389</f>
        <v>0</v>
      </c>
      <c r="AG388" s="115"/>
    </row>
    <row r="389" spans="1:33" ht="25.5" hidden="1">
      <c r="A389" s="18" t="s">
        <v>40</v>
      </c>
      <c r="B389" s="16">
        <v>757</v>
      </c>
      <c r="C389" s="17" t="s">
        <v>35</v>
      </c>
      <c r="D389" s="17" t="s">
        <v>111</v>
      </c>
      <c r="E389" s="17" t="s">
        <v>281</v>
      </c>
      <c r="F389" s="17" t="s">
        <v>41</v>
      </c>
      <c r="G389" s="106">
        <f>G390</f>
        <v>0</v>
      </c>
      <c r="H389" s="144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06">
        <f>AE390</f>
        <v>0</v>
      </c>
      <c r="AG389" s="115"/>
    </row>
    <row r="390" spans="1:33" ht="19.5" hidden="1" customHeight="1">
      <c r="A390" s="18" t="s">
        <v>42</v>
      </c>
      <c r="B390" s="16">
        <v>757</v>
      </c>
      <c r="C390" s="17" t="s">
        <v>35</v>
      </c>
      <c r="D390" s="17" t="s">
        <v>111</v>
      </c>
      <c r="E390" s="17" t="s">
        <v>281</v>
      </c>
      <c r="F390" s="17" t="s">
        <v>43</v>
      </c>
      <c r="G390" s="106">
        <f>Прилож2!G352</f>
        <v>0</v>
      </c>
      <c r="H390" s="144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06">
        <f>Прилож2!AE352</f>
        <v>0</v>
      </c>
      <c r="AG390" s="115"/>
    </row>
    <row r="391" spans="1:33" ht="33" hidden="1" customHeight="1">
      <c r="A391" s="18" t="s">
        <v>277</v>
      </c>
      <c r="B391" s="17" t="s">
        <v>158</v>
      </c>
      <c r="C391" s="17" t="s">
        <v>35</v>
      </c>
      <c r="D391" s="17" t="s">
        <v>37</v>
      </c>
      <c r="E391" s="17" t="s">
        <v>282</v>
      </c>
      <c r="F391" s="17"/>
      <c r="G391" s="106">
        <f>G392</f>
        <v>0</v>
      </c>
      <c r="H391" s="144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06">
        <f>AE392</f>
        <v>0</v>
      </c>
      <c r="AG391" s="115"/>
    </row>
    <row r="392" spans="1:33" ht="25.5" hidden="1">
      <c r="A392" s="18" t="s">
        <v>40</v>
      </c>
      <c r="B392" s="17" t="s">
        <v>158</v>
      </c>
      <c r="C392" s="17" t="s">
        <v>35</v>
      </c>
      <c r="D392" s="17" t="s">
        <v>37</v>
      </c>
      <c r="E392" s="17" t="s">
        <v>282</v>
      </c>
      <c r="F392" s="17" t="s">
        <v>41</v>
      </c>
      <c r="G392" s="106">
        <f>G393</f>
        <v>0</v>
      </c>
      <c r="H392" s="144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06">
        <f>AE393</f>
        <v>0</v>
      </c>
      <c r="AG392" s="115"/>
    </row>
    <row r="393" spans="1:33" ht="18" hidden="1">
      <c r="A393" s="18" t="s">
        <v>42</v>
      </c>
      <c r="B393" s="17" t="s">
        <v>158</v>
      </c>
      <c r="C393" s="17" t="s">
        <v>35</v>
      </c>
      <c r="D393" s="17" t="s">
        <v>37</v>
      </c>
      <c r="E393" s="17" t="s">
        <v>282</v>
      </c>
      <c r="F393" s="17" t="s">
        <v>43</v>
      </c>
      <c r="G393" s="106">
        <f>Прилож2!G397</f>
        <v>0</v>
      </c>
      <c r="H393" s="144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06">
        <f>Прилож2!AE397</f>
        <v>0</v>
      </c>
      <c r="AG393" s="115"/>
    </row>
    <row r="394" spans="1:33" ht="33.75" hidden="1" customHeight="1">
      <c r="A394" s="18" t="s">
        <v>277</v>
      </c>
      <c r="B394" s="17" t="s">
        <v>158</v>
      </c>
      <c r="C394" s="17" t="s">
        <v>35</v>
      </c>
      <c r="D394" s="17" t="s">
        <v>111</v>
      </c>
      <c r="E394" s="17" t="s">
        <v>283</v>
      </c>
      <c r="F394" s="17"/>
      <c r="G394" s="106">
        <f>G395</f>
        <v>0</v>
      </c>
      <c r="H394" s="144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06">
        <f>AE395</f>
        <v>0</v>
      </c>
      <c r="AG394" s="115"/>
    </row>
    <row r="395" spans="1:33" ht="25.5" hidden="1">
      <c r="A395" s="18" t="s">
        <v>40</v>
      </c>
      <c r="B395" s="17" t="s">
        <v>158</v>
      </c>
      <c r="C395" s="17" t="s">
        <v>35</v>
      </c>
      <c r="D395" s="17" t="s">
        <v>111</v>
      </c>
      <c r="E395" s="17" t="s">
        <v>283</v>
      </c>
      <c r="F395" s="17" t="s">
        <v>41</v>
      </c>
      <c r="G395" s="106">
        <f>G396</f>
        <v>0</v>
      </c>
      <c r="H395" s="144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06">
        <f>AE396</f>
        <v>0</v>
      </c>
      <c r="AG395" s="115"/>
    </row>
    <row r="396" spans="1:33" ht="18" hidden="1">
      <c r="A396" s="18" t="s">
        <v>42</v>
      </c>
      <c r="B396" s="17" t="s">
        <v>158</v>
      </c>
      <c r="C396" s="17" t="s">
        <v>35</v>
      </c>
      <c r="D396" s="17" t="s">
        <v>111</v>
      </c>
      <c r="E396" s="17" t="s">
        <v>283</v>
      </c>
      <c r="F396" s="17" t="s">
        <v>43</v>
      </c>
      <c r="G396" s="106">
        <f>Прилож2!G464</f>
        <v>0</v>
      </c>
      <c r="H396" s="144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06">
        <f>Прилож2!AE464</f>
        <v>0</v>
      </c>
      <c r="AG396" s="115"/>
    </row>
    <row r="397" spans="1:33" s="58" customFormat="1" ht="54" hidden="1" customHeight="1">
      <c r="A397" s="37" t="s">
        <v>330</v>
      </c>
      <c r="B397" s="22">
        <v>795</v>
      </c>
      <c r="C397" s="39" t="s">
        <v>385</v>
      </c>
      <c r="D397" s="39" t="s">
        <v>111</v>
      </c>
      <c r="E397" s="39" t="s">
        <v>329</v>
      </c>
      <c r="F397" s="39"/>
      <c r="G397" s="107">
        <f>G398+G401</f>
        <v>0</v>
      </c>
      <c r="H397" s="151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07">
        <f>AE398+AE401</f>
        <v>0</v>
      </c>
      <c r="AG397" s="115"/>
    </row>
    <row r="398" spans="1:33" s="20" customFormat="1" ht="44.25" hidden="1" customHeight="1">
      <c r="A398" s="18" t="s">
        <v>433</v>
      </c>
      <c r="B398" s="55">
        <v>795</v>
      </c>
      <c r="C398" s="17" t="s">
        <v>385</v>
      </c>
      <c r="D398" s="17" t="s">
        <v>111</v>
      </c>
      <c r="E398" s="17" t="s">
        <v>327</v>
      </c>
      <c r="F398" s="17"/>
      <c r="G398" s="106">
        <f>G399</f>
        <v>0</v>
      </c>
      <c r="H398" s="153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06">
        <f>AE399</f>
        <v>0</v>
      </c>
      <c r="AG398" s="115"/>
    </row>
    <row r="399" spans="1:33" s="20" customFormat="1" ht="25.5" hidden="1" customHeight="1">
      <c r="A399" s="18" t="s">
        <v>101</v>
      </c>
      <c r="B399" s="55">
        <v>795</v>
      </c>
      <c r="C399" s="17" t="s">
        <v>385</v>
      </c>
      <c r="D399" s="17" t="s">
        <v>111</v>
      </c>
      <c r="E399" s="17" t="s">
        <v>327</v>
      </c>
      <c r="F399" s="17" t="s">
        <v>364</v>
      </c>
      <c r="G399" s="106">
        <f>G400</f>
        <v>0</v>
      </c>
      <c r="H399" s="153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06">
        <f>AE400</f>
        <v>0</v>
      </c>
      <c r="AG399" s="115"/>
    </row>
    <row r="400" spans="1:33" s="20" customFormat="1" ht="21" hidden="1" customHeight="1">
      <c r="A400" s="18" t="s">
        <v>381</v>
      </c>
      <c r="B400" s="55">
        <v>795</v>
      </c>
      <c r="C400" s="17" t="s">
        <v>385</v>
      </c>
      <c r="D400" s="17" t="s">
        <v>111</v>
      </c>
      <c r="E400" s="17" t="s">
        <v>327</v>
      </c>
      <c r="F400" s="17" t="s">
        <v>382</v>
      </c>
      <c r="G400" s="106"/>
      <c r="H400" s="153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06"/>
      <c r="AG400" s="115"/>
    </row>
    <row r="401" spans="1:33" s="20" customFormat="1" ht="44.25" hidden="1" customHeight="1">
      <c r="A401" s="18" t="s">
        <v>325</v>
      </c>
      <c r="B401" s="55">
        <v>793</v>
      </c>
      <c r="C401" s="17" t="s">
        <v>385</v>
      </c>
      <c r="D401" s="17" t="s">
        <v>111</v>
      </c>
      <c r="E401" s="17" t="s">
        <v>328</v>
      </c>
      <c r="F401" s="17"/>
      <c r="G401" s="106">
        <f>G402</f>
        <v>0</v>
      </c>
      <c r="H401" s="153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06">
        <f>AE402</f>
        <v>0</v>
      </c>
      <c r="AG401" s="115"/>
    </row>
    <row r="402" spans="1:33" s="20" customFormat="1" ht="33" hidden="1" customHeight="1">
      <c r="A402" s="18" t="s">
        <v>101</v>
      </c>
      <c r="B402" s="55">
        <v>793</v>
      </c>
      <c r="C402" s="17" t="s">
        <v>385</v>
      </c>
      <c r="D402" s="17" t="s">
        <v>111</v>
      </c>
      <c r="E402" s="17" t="s">
        <v>328</v>
      </c>
      <c r="F402" s="17" t="s">
        <v>364</v>
      </c>
      <c r="G402" s="106">
        <f>G403</f>
        <v>0</v>
      </c>
      <c r="H402" s="153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06">
        <f>AE403</f>
        <v>0</v>
      </c>
      <c r="AG402" s="115"/>
    </row>
    <row r="403" spans="1:33" s="20" customFormat="1" ht="16.5" hidden="1" customHeight="1">
      <c r="A403" s="18" t="s">
        <v>381</v>
      </c>
      <c r="B403" s="55">
        <v>793</v>
      </c>
      <c r="C403" s="17" t="s">
        <v>385</v>
      </c>
      <c r="D403" s="17" t="s">
        <v>111</v>
      </c>
      <c r="E403" s="17" t="s">
        <v>328</v>
      </c>
      <c r="F403" s="17" t="s">
        <v>382</v>
      </c>
      <c r="G403" s="106"/>
      <c r="H403" s="153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06"/>
      <c r="AG403" s="115"/>
    </row>
    <row r="404" spans="1:33" s="35" customFormat="1" ht="29.25" customHeight="1">
      <c r="A404" s="181" t="s">
        <v>108</v>
      </c>
      <c r="B404" s="38">
        <v>757</v>
      </c>
      <c r="C404" s="39" t="s">
        <v>73</v>
      </c>
      <c r="D404" s="39" t="s">
        <v>91</v>
      </c>
      <c r="E404" s="39" t="s">
        <v>454</v>
      </c>
      <c r="F404" s="39"/>
      <c r="G404" s="107">
        <f>G408+G411+G405</f>
        <v>50000</v>
      </c>
      <c r="H404" s="142" t="e">
        <f>G404+G426+G586+G630+#REF!</f>
        <v>#REF!</v>
      </c>
      <c r="I404" s="143"/>
      <c r="J404" s="143"/>
      <c r="K404" s="143"/>
      <c r="L404" s="143"/>
      <c r="M404" s="142" t="e">
        <f>#REF!</f>
        <v>#REF!</v>
      </c>
      <c r="N404" s="143">
        <v>20000</v>
      </c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07">
        <f>AE408+AE411+AE405</f>
        <v>0</v>
      </c>
      <c r="AG404" s="115"/>
    </row>
    <row r="405" spans="1:33" s="129" customFormat="1" ht="25.5" hidden="1">
      <c r="A405" s="57" t="s">
        <v>217</v>
      </c>
      <c r="B405" s="130">
        <v>757</v>
      </c>
      <c r="C405" s="127" t="s">
        <v>91</v>
      </c>
      <c r="D405" s="127" t="s">
        <v>142</v>
      </c>
      <c r="E405" s="127" t="s">
        <v>215</v>
      </c>
      <c r="F405" s="127"/>
      <c r="G405" s="128">
        <f>G406</f>
        <v>0</v>
      </c>
      <c r="H405" s="156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28">
        <f>AE406</f>
        <v>0</v>
      </c>
      <c r="AG405" s="115"/>
    </row>
    <row r="406" spans="1:33" s="129" customFormat="1" ht="25.5" hidden="1">
      <c r="A406" s="18" t="s">
        <v>40</v>
      </c>
      <c r="B406" s="130">
        <v>757</v>
      </c>
      <c r="C406" s="127" t="s">
        <v>91</v>
      </c>
      <c r="D406" s="127" t="s">
        <v>142</v>
      </c>
      <c r="E406" s="127" t="s">
        <v>215</v>
      </c>
      <c r="F406" s="127" t="s">
        <v>41</v>
      </c>
      <c r="G406" s="128">
        <f>G407</f>
        <v>0</v>
      </c>
      <c r="H406" s="156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28">
        <f>AE407</f>
        <v>0</v>
      </c>
      <c r="AG406" s="115"/>
    </row>
    <row r="407" spans="1:33" s="129" customFormat="1" ht="18" hidden="1">
      <c r="A407" s="18" t="s">
        <v>42</v>
      </c>
      <c r="B407" s="130">
        <v>757</v>
      </c>
      <c r="C407" s="127" t="s">
        <v>91</v>
      </c>
      <c r="D407" s="127" t="s">
        <v>142</v>
      </c>
      <c r="E407" s="127" t="s">
        <v>215</v>
      </c>
      <c r="F407" s="127" t="s">
        <v>43</v>
      </c>
      <c r="G407" s="128">
        <f>Прилож2!G13</f>
        <v>0</v>
      </c>
      <c r="H407" s="156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28">
        <f>Прилож2!AE13</f>
        <v>0</v>
      </c>
      <c r="AG407" s="115"/>
    </row>
    <row r="408" spans="1:33" s="35" customFormat="1" ht="30.75" hidden="1" customHeight="1">
      <c r="A408" s="34" t="s">
        <v>399</v>
      </c>
      <c r="B408" s="16">
        <v>757</v>
      </c>
      <c r="C408" s="17" t="s">
        <v>73</v>
      </c>
      <c r="D408" s="17" t="s">
        <v>91</v>
      </c>
      <c r="E408" s="17" t="s">
        <v>400</v>
      </c>
      <c r="F408" s="17"/>
      <c r="G408" s="106">
        <f>G409</f>
        <v>0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06">
        <f>AE409</f>
        <v>0</v>
      </c>
      <c r="AG408" s="115"/>
    </row>
    <row r="409" spans="1:33" s="35" customFormat="1" ht="36.75" hidden="1" customHeight="1">
      <c r="A409" s="18" t="s">
        <v>50</v>
      </c>
      <c r="B409" s="16">
        <v>757</v>
      </c>
      <c r="C409" s="17" t="s">
        <v>73</v>
      </c>
      <c r="D409" s="17" t="s">
        <v>91</v>
      </c>
      <c r="E409" s="17" t="s">
        <v>400</v>
      </c>
      <c r="F409" s="17" t="s">
        <v>51</v>
      </c>
      <c r="G409" s="106">
        <f>G410</f>
        <v>0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06">
        <f>AE410</f>
        <v>0</v>
      </c>
      <c r="AG409" s="115"/>
    </row>
    <row r="410" spans="1:33" s="35" customFormat="1" ht="34.5" hidden="1" customHeight="1">
      <c r="A410" s="18" t="s">
        <v>52</v>
      </c>
      <c r="B410" s="16">
        <v>757</v>
      </c>
      <c r="C410" s="17" t="s">
        <v>73</v>
      </c>
      <c r="D410" s="17" t="s">
        <v>91</v>
      </c>
      <c r="E410" s="17" t="s">
        <v>400</v>
      </c>
      <c r="F410" s="17" t="s">
        <v>53</v>
      </c>
      <c r="G410" s="106"/>
      <c r="H410" s="142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06"/>
      <c r="AG410" s="115"/>
    </row>
    <row r="411" spans="1:33" s="35" customFormat="1" ht="27.75" customHeight="1">
      <c r="A411" s="34" t="s">
        <v>310</v>
      </c>
      <c r="B411" s="16">
        <v>757</v>
      </c>
      <c r="C411" s="17" t="s">
        <v>73</v>
      </c>
      <c r="D411" s="17" t="s">
        <v>26</v>
      </c>
      <c r="E411" s="17" t="s">
        <v>455</v>
      </c>
      <c r="F411" s="17"/>
      <c r="G411" s="106">
        <f>G412</f>
        <v>50000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06">
        <f>AE412</f>
        <v>0</v>
      </c>
      <c r="AG411" s="115"/>
    </row>
    <row r="412" spans="1:33" ht="25.5">
      <c r="A412" s="18" t="s">
        <v>40</v>
      </c>
      <c r="B412" s="16">
        <v>757</v>
      </c>
      <c r="C412" s="17" t="s">
        <v>73</v>
      </c>
      <c r="D412" s="17" t="s">
        <v>26</v>
      </c>
      <c r="E412" s="17" t="s">
        <v>455</v>
      </c>
      <c r="F412" s="17" t="s">
        <v>41</v>
      </c>
      <c r="G412" s="10">
        <f>G413</f>
        <v>50000</v>
      </c>
      <c r="H412" s="144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0">
        <f>AE413</f>
        <v>0</v>
      </c>
      <c r="AG412" s="115"/>
    </row>
    <row r="413" spans="1:33" ht="18">
      <c r="A413" s="18" t="s">
        <v>42</v>
      </c>
      <c r="B413" s="16">
        <v>757</v>
      </c>
      <c r="C413" s="17" t="s">
        <v>73</v>
      </c>
      <c r="D413" s="17" t="s">
        <v>26</v>
      </c>
      <c r="E413" s="17" t="s">
        <v>455</v>
      </c>
      <c r="F413" s="17" t="s">
        <v>43</v>
      </c>
      <c r="G413" s="10">
        <f>Прилож2!G250</f>
        <v>50000</v>
      </c>
      <c r="H413" s="144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0">
        <f>Прилож2!O250</f>
        <v>0</v>
      </c>
      <c r="AG413" s="115"/>
    </row>
    <row r="414" spans="1:33" s="25" customFormat="1" ht="38.25" hidden="1" customHeight="1">
      <c r="A414" s="37" t="s">
        <v>186</v>
      </c>
      <c r="B414" s="22">
        <v>795</v>
      </c>
      <c r="C414" s="39" t="s">
        <v>368</v>
      </c>
      <c r="D414" s="39" t="s">
        <v>385</v>
      </c>
      <c r="E414" s="39" t="s">
        <v>547</v>
      </c>
      <c r="F414" s="39"/>
      <c r="G414" s="107">
        <f>G415+G418+G422</f>
        <v>0</v>
      </c>
      <c r="H414" s="150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107">
        <f>AE415+AE418+AE422</f>
        <v>0</v>
      </c>
      <c r="AG414" s="115"/>
    </row>
    <row r="415" spans="1:33" s="5" customFormat="1" ht="41.25" hidden="1" customHeight="1">
      <c r="A415" s="18" t="s">
        <v>266</v>
      </c>
      <c r="B415" s="55">
        <v>795</v>
      </c>
      <c r="C415" s="17" t="s">
        <v>368</v>
      </c>
      <c r="D415" s="17" t="s">
        <v>385</v>
      </c>
      <c r="E415" s="17" t="s">
        <v>610</v>
      </c>
      <c r="F415" s="17"/>
      <c r="G415" s="106">
        <f>G417</f>
        <v>0</v>
      </c>
      <c r="H415" s="138"/>
      <c r="I415" s="139"/>
      <c r="J415" s="139"/>
      <c r="K415" s="139"/>
      <c r="L415" s="139"/>
      <c r="M415" s="139"/>
      <c r="N415" s="139"/>
      <c r="O415" s="139"/>
      <c r="P415" s="139"/>
      <c r="Q415" s="139"/>
      <c r="R415" s="139"/>
      <c r="S415" s="139"/>
      <c r="T415" s="139"/>
      <c r="U415" s="139"/>
      <c r="V415" s="139"/>
      <c r="W415" s="139"/>
      <c r="X415" s="139"/>
      <c r="Y415" s="139"/>
      <c r="Z415" s="139"/>
      <c r="AA415" s="139"/>
      <c r="AB415" s="139"/>
      <c r="AC415" s="139"/>
      <c r="AD415" s="139"/>
      <c r="AE415" s="106">
        <f>AE417</f>
        <v>0</v>
      </c>
      <c r="AG415" s="115"/>
    </row>
    <row r="416" spans="1:33" s="5" customFormat="1" ht="28.5" hidden="1" customHeight="1">
      <c r="A416" s="18" t="s">
        <v>50</v>
      </c>
      <c r="B416" s="55">
        <v>795</v>
      </c>
      <c r="C416" s="17" t="s">
        <v>368</v>
      </c>
      <c r="D416" s="17" t="s">
        <v>385</v>
      </c>
      <c r="E416" s="17" t="s">
        <v>610</v>
      </c>
      <c r="F416" s="17" t="s">
        <v>51</v>
      </c>
      <c r="G416" s="106">
        <f>G417</f>
        <v>0</v>
      </c>
      <c r="H416" s="138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39"/>
      <c r="AC416" s="139"/>
      <c r="AD416" s="139"/>
      <c r="AE416" s="106">
        <f>AE417</f>
        <v>0</v>
      </c>
      <c r="AG416" s="115"/>
    </row>
    <row r="417" spans="1:33" s="5" customFormat="1" ht="29.25" hidden="1" customHeight="1">
      <c r="A417" s="18" t="s">
        <v>52</v>
      </c>
      <c r="B417" s="55">
        <v>795</v>
      </c>
      <c r="C417" s="17" t="s">
        <v>368</v>
      </c>
      <c r="D417" s="17" t="s">
        <v>385</v>
      </c>
      <c r="E417" s="17" t="s">
        <v>610</v>
      </c>
      <c r="F417" s="17" t="s">
        <v>53</v>
      </c>
      <c r="G417" s="106">
        <f>Прилож2!G1264</f>
        <v>0</v>
      </c>
      <c r="H417" s="138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9"/>
      <c r="Z417" s="139"/>
      <c r="AA417" s="139"/>
      <c r="AB417" s="139"/>
      <c r="AC417" s="139"/>
      <c r="AD417" s="139"/>
      <c r="AE417" s="106">
        <f>Прилож2!AE1264</f>
        <v>0</v>
      </c>
      <c r="AG417" s="115"/>
    </row>
    <row r="418" spans="1:33" s="5" customFormat="1" ht="38.25" hidden="1" customHeight="1">
      <c r="A418" s="18" t="s">
        <v>782</v>
      </c>
      <c r="B418" s="55">
        <v>795</v>
      </c>
      <c r="C418" s="17" t="s">
        <v>368</v>
      </c>
      <c r="D418" s="17" t="s">
        <v>385</v>
      </c>
      <c r="E418" s="17" t="s">
        <v>777</v>
      </c>
      <c r="F418" s="17"/>
      <c r="G418" s="106">
        <f>G420</f>
        <v>0</v>
      </c>
      <c r="H418" s="138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9"/>
      <c r="Z418" s="139"/>
      <c r="AA418" s="139"/>
      <c r="AB418" s="139"/>
      <c r="AC418" s="139"/>
      <c r="AD418" s="139"/>
      <c r="AE418" s="106">
        <f>AE420</f>
        <v>0</v>
      </c>
      <c r="AG418" s="115"/>
    </row>
    <row r="419" spans="1:33" s="5" customFormat="1" ht="38.25" hidden="1" customHeight="1">
      <c r="A419" s="18"/>
      <c r="B419" s="55"/>
      <c r="C419" s="17"/>
      <c r="D419" s="17"/>
      <c r="E419" s="17"/>
      <c r="F419" s="17"/>
      <c r="G419" s="106"/>
      <c r="H419" s="138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9"/>
      <c r="Z419" s="139"/>
      <c r="AA419" s="139"/>
      <c r="AB419" s="139"/>
      <c r="AC419" s="139"/>
      <c r="AD419" s="139"/>
      <c r="AE419" s="106"/>
      <c r="AG419" s="115"/>
    </row>
    <row r="420" spans="1:33" s="5" customFormat="1" ht="38.25" hidden="1" customHeight="1">
      <c r="A420" s="18" t="s">
        <v>50</v>
      </c>
      <c r="B420" s="55">
        <v>795</v>
      </c>
      <c r="C420" s="17" t="s">
        <v>368</v>
      </c>
      <c r="D420" s="17" t="s">
        <v>385</v>
      </c>
      <c r="E420" s="17" t="s">
        <v>777</v>
      </c>
      <c r="F420" s="17" t="s">
        <v>51</v>
      </c>
      <c r="G420" s="106">
        <f>G421</f>
        <v>0</v>
      </c>
      <c r="H420" s="138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9"/>
      <c r="Z420" s="139"/>
      <c r="AA420" s="139"/>
      <c r="AB420" s="139"/>
      <c r="AC420" s="139"/>
      <c r="AD420" s="139"/>
      <c r="AE420" s="106">
        <f>AE421</f>
        <v>0</v>
      </c>
      <c r="AG420" s="115"/>
    </row>
    <row r="421" spans="1:33" s="5" customFormat="1" ht="38.25" hidden="1" customHeight="1">
      <c r="A421" s="18" t="s">
        <v>52</v>
      </c>
      <c r="B421" s="55">
        <v>795</v>
      </c>
      <c r="C421" s="17" t="s">
        <v>368</v>
      </c>
      <c r="D421" s="17" t="s">
        <v>385</v>
      </c>
      <c r="E421" s="17" t="s">
        <v>777</v>
      </c>
      <c r="F421" s="17" t="s">
        <v>53</v>
      </c>
      <c r="G421" s="106">
        <f>Прилож2!G1255</f>
        <v>0</v>
      </c>
      <c r="H421" s="138"/>
      <c r="I421" s="139"/>
      <c r="J421" s="139"/>
      <c r="K421" s="139"/>
      <c r="L421" s="139"/>
      <c r="M421" s="139"/>
      <c r="N421" s="139"/>
      <c r="O421" s="139"/>
      <c r="P421" s="139"/>
      <c r="Q421" s="139"/>
      <c r="R421" s="139"/>
      <c r="S421" s="139"/>
      <c r="T421" s="139"/>
      <c r="U421" s="139"/>
      <c r="V421" s="139"/>
      <c r="W421" s="139"/>
      <c r="X421" s="139"/>
      <c r="Y421" s="139"/>
      <c r="Z421" s="139"/>
      <c r="AA421" s="139"/>
      <c r="AB421" s="139"/>
      <c r="AC421" s="139"/>
      <c r="AD421" s="139"/>
      <c r="AE421" s="106">
        <f>Прилож2!O1254</f>
        <v>0</v>
      </c>
      <c r="AG421" s="115"/>
    </row>
    <row r="422" spans="1:33" s="5" customFormat="1" ht="38.25" hidden="1" customHeight="1">
      <c r="A422" s="18" t="s">
        <v>783</v>
      </c>
      <c r="B422" s="55">
        <v>795</v>
      </c>
      <c r="C422" s="17" t="s">
        <v>368</v>
      </c>
      <c r="D422" s="17" t="s">
        <v>385</v>
      </c>
      <c r="E422" s="17" t="s">
        <v>778</v>
      </c>
      <c r="F422" s="17"/>
      <c r="G422" s="106">
        <f>G424</f>
        <v>0</v>
      </c>
      <c r="H422" s="138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9"/>
      <c r="Z422" s="139"/>
      <c r="AA422" s="139"/>
      <c r="AB422" s="139"/>
      <c r="AC422" s="139"/>
      <c r="AD422" s="139"/>
      <c r="AE422" s="106">
        <f>AE424</f>
        <v>0</v>
      </c>
      <c r="AG422" s="115"/>
    </row>
    <row r="423" spans="1:33" s="5" customFormat="1" ht="38.25" hidden="1" customHeight="1">
      <c r="A423" s="18"/>
      <c r="B423" s="55"/>
      <c r="C423" s="17"/>
      <c r="D423" s="17"/>
      <c r="E423" s="17"/>
      <c r="F423" s="17"/>
      <c r="G423" s="106"/>
      <c r="H423" s="138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9"/>
      <c r="Z423" s="139"/>
      <c r="AA423" s="139"/>
      <c r="AB423" s="139"/>
      <c r="AC423" s="139"/>
      <c r="AD423" s="139"/>
      <c r="AE423" s="106"/>
      <c r="AG423" s="115"/>
    </row>
    <row r="424" spans="1:33" s="5" customFormat="1" ht="38.25" hidden="1" customHeight="1">
      <c r="A424" s="18" t="s">
        <v>50</v>
      </c>
      <c r="B424" s="55">
        <v>795</v>
      </c>
      <c r="C424" s="17" t="s">
        <v>368</v>
      </c>
      <c r="D424" s="17" t="s">
        <v>385</v>
      </c>
      <c r="E424" s="17" t="s">
        <v>778</v>
      </c>
      <c r="F424" s="17" t="s">
        <v>51</v>
      </c>
      <c r="G424" s="106">
        <f>G425</f>
        <v>0</v>
      </c>
      <c r="H424" s="138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9"/>
      <c r="Y424" s="139"/>
      <c r="Z424" s="139"/>
      <c r="AA424" s="139"/>
      <c r="AB424" s="139"/>
      <c r="AC424" s="139"/>
      <c r="AD424" s="139"/>
      <c r="AE424" s="106">
        <f>AE425</f>
        <v>0</v>
      </c>
      <c r="AG424" s="115"/>
    </row>
    <row r="425" spans="1:33" s="5" customFormat="1" ht="38.25" hidden="1" customHeight="1">
      <c r="A425" s="18" t="s">
        <v>52</v>
      </c>
      <c r="B425" s="55">
        <v>795</v>
      </c>
      <c r="C425" s="17" t="s">
        <v>368</v>
      </c>
      <c r="D425" s="17" t="s">
        <v>385</v>
      </c>
      <c r="E425" s="17" t="s">
        <v>778</v>
      </c>
      <c r="F425" s="17" t="s">
        <v>53</v>
      </c>
      <c r="G425" s="106">
        <f>Прилож2!G1259</f>
        <v>0</v>
      </c>
      <c r="H425" s="138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9"/>
      <c r="Z425" s="139"/>
      <c r="AA425" s="139"/>
      <c r="AB425" s="139"/>
      <c r="AC425" s="139"/>
      <c r="AD425" s="139"/>
      <c r="AE425" s="106">
        <f>Прилож2!AE1259</f>
        <v>0</v>
      </c>
      <c r="AG425" s="115"/>
    </row>
    <row r="426" spans="1:33" s="25" customFormat="1" ht="35.25" customHeight="1">
      <c r="A426" s="37" t="s">
        <v>820</v>
      </c>
      <c r="B426" s="38">
        <v>757</v>
      </c>
      <c r="C426" s="39" t="s">
        <v>35</v>
      </c>
      <c r="D426" s="39" t="s">
        <v>37</v>
      </c>
      <c r="E426" s="39" t="s">
        <v>441</v>
      </c>
      <c r="F426" s="39"/>
      <c r="G426" s="107">
        <f>G436+G439+G445+G454+G460+G463+G468+G472+G487+G494+G498+G503+G507+G511+G515+G518+G521+G524+G527+G533+G536+G442+G583+G530</f>
        <v>134823153</v>
      </c>
      <c r="H426" s="150"/>
      <c r="I426" s="78"/>
      <c r="J426" s="78"/>
      <c r="K426" s="78"/>
      <c r="L426" s="78"/>
      <c r="M426" s="150" t="e">
        <f>#REF!+#REF!+#REF!+#REF!+#REF!+#REF!+#REF!+#REF!+#REF!+#REF!</f>
        <v>#REF!</v>
      </c>
      <c r="N426" s="78">
        <v>12903991</v>
      </c>
      <c r="O426" s="78">
        <v>23700</v>
      </c>
      <c r="P426" s="78">
        <v>36601670</v>
      </c>
      <c r="Q426" s="78">
        <v>4646651</v>
      </c>
      <c r="R426" s="78">
        <v>22226227</v>
      </c>
      <c r="S426" s="78">
        <v>5032565</v>
      </c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107">
        <f>AE436+AE439+AE445+AE454+AE460+AE463+AE468+AE472+AE487+AE494+AE498+AE503+AE507+AE511+AE515+AE518+AE521+AE524+AE527+AE533+AE536+AE442+AE583+AE530</f>
        <v>135184166</v>
      </c>
      <c r="AG426" s="115"/>
    </row>
    <row r="427" spans="1:33" s="52" customFormat="1" ht="53.25" hidden="1" customHeight="1">
      <c r="A427" s="18" t="s">
        <v>247</v>
      </c>
      <c r="B427" s="16"/>
      <c r="C427" s="17"/>
      <c r="D427" s="17"/>
      <c r="E427" s="17" t="s">
        <v>448</v>
      </c>
      <c r="F427" s="17"/>
      <c r="G427" s="106">
        <f>G428</f>
        <v>0</v>
      </c>
      <c r="H427" s="106">
        <f t="shared" ref="H427:M428" si="4">H428</f>
        <v>0</v>
      </c>
      <c r="I427" s="106">
        <f t="shared" si="4"/>
        <v>0</v>
      </c>
      <c r="J427" s="106">
        <f t="shared" si="4"/>
        <v>0</v>
      </c>
      <c r="K427" s="106">
        <f t="shared" si="4"/>
        <v>0</v>
      </c>
      <c r="L427" s="106">
        <f t="shared" si="4"/>
        <v>0</v>
      </c>
      <c r="M427" s="106">
        <f t="shared" si="4"/>
        <v>0</v>
      </c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06">
        <f>AE428</f>
        <v>0</v>
      </c>
      <c r="AG427" s="115"/>
    </row>
    <row r="428" spans="1:33" s="52" customFormat="1" ht="35.25" hidden="1" customHeight="1">
      <c r="A428" s="18" t="s">
        <v>40</v>
      </c>
      <c r="B428" s="16"/>
      <c r="C428" s="17"/>
      <c r="D428" s="17"/>
      <c r="E428" s="17" t="s">
        <v>448</v>
      </c>
      <c r="F428" s="17" t="s">
        <v>41</v>
      </c>
      <c r="G428" s="106">
        <f>G429</f>
        <v>0</v>
      </c>
      <c r="H428" s="106">
        <f t="shared" si="4"/>
        <v>0</v>
      </c>
      <c r="I428" s="106">
        <f t="shared" si="4"/>
        <v>0</v>
      </c>
      <c r="J428" s="106">
        <f t="shared" si="4"/>
        <v>0</v>
      </c>
      <c r="K428" s="106">
        <f t="shared" si="4"/>
        <v>0</v>
      </c>
      <c r="L428" s="106">
        <f t="shared" si="4"/>
        <v>0</v>
      </c>
      <c r="M428" s="106">
        <f t="shared" si="4"/>
        <v>0</v>
      </c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06">
        <f>AE429</f>
        <v>0</v>
      </c>
      <c r="AG428" s="115"/>
    </row>
    <row r="429" spans="1:33" s="52" customFormat="1" ht="35.25" hidden="1" customHeight="1">
      <c r="A429" s="18" t="s">
        <v>42</v>
      </c>
      <c r="B429" s="16"/>
      <c r="C429" s="17"/>
      <c r="D429" s="17"/>
      <c r="E429" s="17" t="s">
        <v>448</v>
      </c>
      <c r="F429" s="17" t="s">
        <v>43</v>
      </c>
      <c r="G429" s="106"/>
      <c r="H429" s="148"/>
      <c r="I429" s="149"/>
      <c r="J429" s="149"/>
      <c r="K429" s="149"/>
      <c r="L429" s="149"/>
      <c r="M429" s="148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06"/>
      <c r="AG429" s="115"/>
    </row>
    <row r="430" spans="1:33" s="52" customFormat="1" ht="76.5" hidden="1" customHeight="1">
      <c r="A430" s="18" t="s">
        <v>14</v>
      </c>
      <c r="B430" s="16"/>
      <c r="C430" s="17"/>
      <c r="D430" s="17"/>
      <c r="E430" s="17" t="s">
        <v>449</v>
      </c>
      <c r="F430" s="17"/>
      <c r="G430" s="106">
        <f>G431</f>
        <v>0</v>
      </c>
      <c r="H430" s="106">
        <f t="shared" ref="H430:M431" si="5">H431</f>
        <v>0</v>
      </c>
      <c r="I430" s="106">
        <f t="shared" si="5"/>
        <v>0</v>
      </c>
      <c r="J430" s="106">
        <f t="shared" si="5"/>
        <v>0</v>
      </c>
      <c r="K430" s="106">
        <f t="shared" si="5"/>
        <v>0</v>
      </c>
      <c r="L430" s="106">
        <f t="shared" si="5"/>
        <v>0</v>
      </c>
      <c r="M430" s="106">
        <f t="shared" si="5"/>
        <v>0</v>
      </c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06">
        <f>AE431</f>
        <v>0</v>
      </c>
      <c r="AG430" s="115"/>
    </row>
    <row r="431" spans="1:33" s="52" customFormat="1" ht="35.25" hidden="1" customHeight="1">
      <c r="A431" s="18" t="s">
        <v>40</v>
      </c>
      <c r="B431" s="16"/>
      <c r="C431" s="17"/>
      <c r="D431" s="17"/>
      <c r="E431" s="17" t="s">
        <v>449</v>
      </c>
      <c r="F431" s="17" t="s">
        <v>41</v>
      </c>
      <c r="G431" s="106">
        <f>G432</f>
        <v>0</v>
      </c>
      <c r="H431" s="106">
        <f t="shared" si="5"/>
        <v>0</v>
      </c>
      <c r="I431" s="106">
        <f t="shared" si="5"/>
        <v>0</v>
      </c>
      <c r="J431" s="106">
        <f t="shared" si="5"/>
        <v>0</v>
      </c>
      <c r="K431" s="106">
        <f t="shared" si="5"/>
        <v>0</v>
      </c>
      <c r="L431" s="106">
        <f t="shared" si="5"/>
        <v>0</v>
      </c>
      <c r="M431" s="106">
        <f t="shared" si="5"/>
        <v>0</v>
      </c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06">
        <f>AE432</f>
        <v>0</v>
      </c>
      <c r="AG431" s="115"/>
    </row>
    <row r="432" spans="1:33" s="52" customFormat="1" ht="35.25" hidden="1" customHeight="1">
      <c r="A432" s="18" t="s">
        <v>42</v>
      </c>
      <c r="B432" s="16"/>
      <c r="C432" s="17"/>
      <c r="D432" s="17"/>
      <c r="E432" s="17" t="s">
        <v>449</v>
      </c>
      <c r="F432" s="17" t="s">
        <v>43</v>
      </c>
      <c r="G432" s="106"/>
      <c r="H432" s="148"/>
      <c r="I432" s="149"/>
      <c r="J432" s="149"/>
      <c r="K432" s="149"/>
      <c r="L432" s="149"/>
      <c r="M432" s="148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06"/>
      <c r="AG432" s="115"/>
    </row>
    <row r="433" spans="1:33" s="52" customFormat="1" ht="41.25" hidden="1" customHeight="1">
      <c r="A433" s="18" t="s">
        <v>211</v>
      </c>
      <c r="B433" s="16"/>
      <c r="C433" s="17"/>
      <c r="D433" s="17"/>
      <c r="E433" s="17" t="s">
        <v>88</v>
      </c>
      <c r="F433" s="17"/>
      <c r="G433" s="106">
        <f>G434</f>
        <v>0</v>
      </c>
      <c r="H433" s="148"/>
      <c r="I433" s="149"/>
      <c r="J433" s="149"/>
      <c r="K433" s="149"/>
      <c r="L433" s="149"/>
      <c r="M433" s="148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06">
        <f>AE434</f>
        <v>0</v>
      </c>
      <c r="AG433" s="115"/>
    </row>
    <row r="434" spans="1:33" s="52" customFormat="1" ht="35.25" hidden="1" customHeight="1">
      <c r="A434" s="18" t="s">
        <v>40</v>
      </c>
      <c r="B434" s="16"/>
      <c r="C434" s="17"/>
      <c r="D434" s="17"/>
      <c r="E434" s="17" t="s">
        <v>88</v>
      </c>
      <c r="F434" s="17" t="s">
        <v>41</v>
      </c>
      <c r="G434" s="106">
        <f>G435</f>
        <v>0</v>
      </c>
      <c r="H434" s="148"/>
      <c r="I434" s="149"/>
      <c r="J434" s="149"/>
      <c r="K434" s="149"/>
      <c r="L434" s="149"/>
      <c r="M434" s="148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06">
        <f>AE435</f>
        <v>0</v>
      </c>
      <c r="AG434" s="115"/>
    </row>
    <row r="435" spans="1:33" s="52" customFormat="1" ht="35.25" hidden="1" customHeight="1">
      <c r="A435" s="18" t="s">
        <v>42</v>
      </c>
      <c r="B435" s="16"/>
      <c r="C435" s="17"/>
      <c r="D435" s="17"/>
      <c r="E435" s="17" t="s">
        <v>88</v>
      </c>
      <c r="F435" s="17" t="s">
        <v>43</v>
      </c>
      <c r="G435" s="106"/>
      <c r="H435" s="148"/>
      <c r="I435" s="149"/>
      <c r="J435" s="149"/>
      <c r="K435" s="149"/>
      <c r="L435" s="149"/>
      <c r="M435" s="148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06"/>
      <c r="AG435" s="115"/>
    </row>
    <row r="436" spans="1:33" ht="24" hidden="1" customHeight="1">
      <c r="A436" s="18" t="s">
        <v>566</v>
      </c>
      <c r="B436" s="16">
        <v>757</v>
      </c>
      <c r="C436" s="17" t="s">
        <v>73</v>
      </c>
      <c r="D436" s="17" t="s">
        <v>26</v>
      </c>
      <c r="E436" s="17" t="s">
        <v>565</v>
      </c>
      <c r="F436" s="16"/>
      <c r="G436" s="106">
        <f>G437</f>
        <v>0</v>
      </c>
      <c r="H436" s="144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06">
        <f>AE437</f>
        <v>0</v>
      </c>
      <c r="AG436" s="115"/>
    </row>
    <row r="437" spans="1:33" ht="18" hidden="1">
      <c r="A437" s="18" t="s">
        <v>363</v>
      </c>
      <c r="B437" s="16">
        <v>757</v>
      </c>
      <c r="C437" s="17" t="s">
        <v>73</v>
      </c>
      <c r="D437" s="17" t="s">
        <v>26</v>
      </c>
      <c r="E437" s="17" t="s">
        <v>565</v>
      </c>
      <c r="F437" s="17" t="s">
        <v>364</v>
      </c>
      <c r="G437" s="28">
        <f>G438</f>
        <v>0</v>
      </c>
      <c r="H437" s="144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28">
        <f>AE438</f>
        <v>0</v>
      </c>
      <c r="AG437" s="115"/>
    </row>
    <row r="438" spans="1:33" ht="18" hidden="1">
      <c r="A438" s="18" t="s">
        <v>392</v>
      </c>
      <c r="B438" s="16">
        <v>757</v>
      </c>
      <c r="C438" s="17" t="s">
        <v>73</v>
      </c>
      <c r="D438" s="17" t="s">
        <v>26</v>
      </c>
      <c r="E438" s="17" t="s">
        <v>565</v>
      </c>
      <c r="F438" s="17" t="s">
        <v>393</v>
      </c>
      <c r="G438" s="28">
        <f>Прилож2!G135</f>
        <v>0</v>
      </c>
      <c r="H438" s="144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28">
        <f>Прилож2!AE135</f>
        <v>0</v>
      </c>
      <c r="AG438" s="115"/>
    </row>
    <row r="439" spans="1:33" ht="38.25" hidden="1">
      <c r="A439" s="18" t="s">
        <v>398</v>
      </c>
      <c r="B439" s="16">
        <v>757</v>
      </c>
      <c r="C439" s="17" t="s">
        <v>73</v>
      </c>
      <c r="D439" s="17" t="s">
        <v>26</v>
      </c>
      <c r="E439" s="17" t="s">
        <v>397</v>
      </c>
      <c r="F439" s="17"/>
      <c r="G439" s="10">
        <f>G440</f>
        <v>0</v>
      </c>
      <c r="H439" s="144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0">
        <f>AE440</f>
        <v>0</v>
      </c>
      <c r="AG439" s="115"/>
    </row>
    <row r="440" spans="1:33" ht="25.5" hidden="1">
      <c r="A440" s="18" t="s">
        <v>40</v>
      </c>
      <c r="B440" s="16">
        <v>757</v>
      </c>
      <c r="C440" s="17" t="s">
        <v>73</v>
      </c>
      <c r="D440" s="17" t="s">
        <v>26</v>
      </c>
      <c r="E440" s="17" t="s">
        <v>397</v>
      </c>
      <c r="F440" s="17" t="s">
        <v>41</v>
      </c>
      <c r="G440" s="10">
        <f>G441</f>
        <v>0</v>
      </c>
      <c r="H440" s="144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0">
        <f>AE441</f>
        <v>0</v>
      </c>
      <c r="AG440" s="115"/>
    </row>
    <row r="441" spans="1:33" ht="18" hidden="1">
      <c r="A441" s="18" t="s">
        <v>42</v>
      </c>
      <c r="B441" s="16">
        <v>757</v>
      </c>
      <c r="C441" s="17" t="s">
        <v>73</v>
      </c>
      <c r="D441" s="17" t="s">
        <v>26</v>
      </c>
      <c r="E441" s="17" t="s">
        <v>397</v>
      </c>
      <c r="F441" s="17" t="s">
        <v>43</v>
      </c>
      <c r="G441" s="10">
        <f>Прилож2!G204</f>
        <v>0</v>
      </c>
      <c r="H441" s="144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0">
        <f>Прилож2!AE204</f>
        <v>0</v>
      </c>
      <c r="AG441" s="115"/>
    </row>
    <row r="442" spans="1:33" ht="25.5" hidden="1">
      <c r="A442" s="18" t="s">
        <v>405</v>
      </c>
      <c r="B442" s="16">
        <v>792</v>
      </c>
      <c r="C442" s="17" t="s">
        <v>35</v>
      </c>
      <c r="D442" s="17" t="s">
        <v>111</v>
      </c>
      <c r="E442" s="17" t="s">
        <v>270</v>
      </c>
      <c r="F442" s="17"/>
      <c r="G442" s="106">
        <f>G443</f>
        <v>0</v>
      </c>
      <c r="H442" s="144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06">
        <f>AE443</f>
        <v>0</v>
      </c>
      <c r="AG442" s="115"/>
    </row>
    <row r="443" spans="1:33" ht="25.5" hidden="1">
      <c r="A443" s="18" t="s">
        <v>40</v>
      </c>
      <c r="B443" s="16">
        <v>792</v>
      </c>
      <c r="C443" s="17" t="s">
        <v>35</v>
      </c>
      <c r="D443" s="17" t="s">
        <v>111</v>
      </c>
      <c r="E443" s="17" t="s">
        <v>270</v>
      </c>
      <c r="F443" s="17" t="s">
        <v>41</v>
      </c>
      <c r="G443" s="106">
        <f>G444</f>
        <v>0</v>
      </c>
      <c r="H443" s="144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06">
        <f>AE444</f>
        <v>0</v>
      </c>
      <c r="AG443" s="115"/>
    </row>
    <row r="444" spans="1:33" ht="18" hidden="1">
      <c r="A444" s="18" t="s">
        <v>42</v>
      </c>
      <c r="B444" s="16">
        <v>792</v>
      </c>
      <c r="C444" s="17" t="s">
        <v>35</v>
      </c>
      <c r="D444" s="17" t="s">
        <v>111</v>
      </c>
      <c r="E444" s="17" t="s">
        <v>270</v>
      </c>
      <c r="F444" s="17" t="s">
        <v>43</v>
      </c>
      <c r="G444" s="106">
        <f>Прилож2!G19</f>
        <v>0</v>
      </c>
      <c r="H444" s="144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06">
        <f>Прилож2!AE19</f>
        <v>0</v>
      </c>
      <c r="AG444" s="115"/>
    </row>
    <row r="445" spans="1:33" s="52" customFormat="1" ht="76.5" customHeight="1">
      <c r="A445" s="179" t="s">
        <v>769</v>
      </c>
      <c r="B445" s="16"/>
      <c r="C445" s="17"/>
      <c r="D445" s="17"/>
      <c r="E445" s="17" t="s">
        <v>300</v>
      </c>
      <c r="F445" s="17"/>
      <c r="G445" s="106">
        <f>G446</f>
        <v>20100</v>
      </c>
      <c r="H445" s="148"/>
      <c r="I445" s="149"/>
      <c r="J445" s="149"/>
      <c r="K445" s="149"/>
      <c r="L445" s="149"/>
      <c r="M445" s="148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06">
        <f>AE446</f>
        <v>20600</v>
      </c>
      <c r="AG445" s="115"/>
    </row>
    <row r="446" spans="1:33" s="52" customFormat="1" ht="35.25" customHeight="1">
      <c r="A446" s="18" t="s">
        <v>40</v>
      </c>
      <c r="B446" s="16"/>
      <c r="C446" s="17"/>
      <c r="D446" s="17"/>
      <c r="E446" s="17" t="s">
        <v>300</v>
      </c>
      <c r="F446" s="17" t="s">
        <v>41</v>
      </c>
      <c r="G446" s="106">
        <f>G447</f>
        <v>20100</v>
      </c>
      <c r="H446" s="148"/>
      <c r="I446" s="149"/>
      <c r="J446" s="149"/>
      <c r="K446" s="149"/>
      <c r="L446" s="149"/>
      <c r="M446" s="148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06">
        <f>AE447</f>
        <v>20600</v>
      </c>
      <c r="AG446" s="115"/>
    </row>
    <row r="447" spans="1:33" s="52" customFormat="1" ht="21" customHeight="1">
      <c r="A447" s="18" t="s">
        <v>42</v>
      </c>
      <c r="B447" s="16"/>
      <c r="C447" s="17"/>
      <c r="D447" s="17"/>
      <c r="E447" s="17" t="s">
        <v>300</v>
      </c>
      <c r="F447" s="17" t="s">
        <v>43</v>
      </c>
      <c r="G447" s="106">
        <f>Прилож2!G132</f>
        <v>20100</v>
      </c>
      <c r="H447" s="148"/>
      <c r="I447" s="149"/>
      <c r="J447" s="149"/>
      <c r="K447" s="149"/>
      <c r="L447" s="149"/>
      <c r="M447" s="148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06">
        <f>Прилож2!O132</f>
        <v>20600</v>
      </c>
      <c r="AG447" s="115"/>
    </row>
    <row r="448" spans="1:33" s="52" customFormat="1" ht="35.25" hidden="1" customHeight="1">
      <c r="A448" s="18" t="s">
        <v>678</v>
      </c>
      <c r="B448" s="16"/>
      <c r="C448" s="17"/>
      <c r="D448" s="17"/>
      <c r="E448" s="17" t="s">
        <v>450</v>
      </c>
      <c r="F448" s="17"/>
      <c r="G448" s="106">
        <f>G449</f>
        <v>0</v>
      </c>
      <c r="H448" s="148"/>
      <c r="I448" s="149"/>
      <c r="J448" s="149"/>
      <c r="K448" s="149"/>
      <c r="L448" s="149"/>
      <c r="M448" s="148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  <c r="AE448" s="106">
        <f>AE449</f>
        <v>0</v>
      </c>
      <c r="AG448" s="115"/>
    </row>
    <row r="449" spans="1:33" s="52" customFormat="1" ht="35.25" hidden="1" customHeight="1">
      <c r="A449" s="18" t="s">
        <v>40</v>
      </c>
      <c r="B449" s="16"/>
      <c r="C449" s="17"/>
      <c r="D449" s="17"/>
      <c r="E449" s="17" t="s">
        <v>450</v>
      </c>
      <c r="F449" s="17" t="s">
        <v>41</v>
      </c>
      <c r="G449" s="106">
        <f>G450</f>
        <v>0</v>
      </c>
      <c r="H449" s="148"/>
      <c r="I449" s="149"/>
      <c r="J449" s="149"/>
      <c r="K449" s="149"/>
      <c r="L449" s="149"/>
      <c r="M449" s="148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06">
        <f>AE450</f>
        <v>0</v>
      </c>
      <c r="AG449" s="115"/>
    </row>
    <row r="450" spans="1:33" s="52" customFormat="1" ht="35.25" hidden="1" customHeight="1">
      <c r="A450" s="18" t="s">
        <v>42</v>
      </c>
      <c r="B450" s="16"/>
      <c r="C450" s="17"/>
      <c r="D450" s="17"/>
      <c r="E450" s="17" t="s">
        <v>450</v>
      </c>
      <c r="F450" s="17" t="s">
        <v>43</v>
      </c>
      <c r="G450" s="106"/>
      <c r="H450" s="148"/>
      <c r="I450" s="149"/>
      <c r="J450" s="149"/>
      <c r="K450" s="149"/>
      <c r="L450" s="149"/>
      <c r="M450" s="148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06"/>
      <c r="AG450" s="115"/>
    </row>
    <row r="451" spans="1:33" ht="29.25" hidden="1" customHeight="1">
      <c r="A451" s="18" t="s">
        <v>678</v>
      </c>
      <c r="B451" s="16">
        <v>757</v>
      </c>
      <c r="C451" s="17" t="s">
        <v>73</v>
      </c>
      <c r="D451" s="17" t="s">
        <v>26</v>
      </c>
      <c r="E451" s="17" t="s">
        <v>450</v>
      </c>
      <c r="F451" s="16"/>
      <c r="G451" s="106">
        <f>G452</f>
        <v>0</v>
      </c>
      <c r="H451" s="144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06">
        <f>AE452</f>
        <v>0</v>
      </c>
      <c r="AG451" s="115"/>
    </row>
    <row r="452" spans="1:33" ht="25.5" hidden="1">
      <c r="A452" s="18" t="s">
        <v>40</v>
      </c>
      <c r="B452" s="16">
        <v>757</v>
      </c>
      <c r="C452" s="17" t="s">
        <v>73</v>
      </c>
      <c r="D452" s="17" t="s">
        <v>26</v>
      </c>
      <c r="E452" s="17" t="s">
        <v>450</v>
      </c>
      <c r="F452" s="17" t="s">
        <v>41</v>
      </c>
      <c r="G452" s="28">
        <f>G453</f>
        <v>0</v>
      </c>
      <c r="H452" s="144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28">
        <f>AE453</f>
        <v>0</v>
      </c>
      <c r="AG452" s="115"/>
    </row>
    <row r="453" spans="1:33" ht="18" hidden="1">
      <c r="A453" s="18" t="s">
        <v>42</v>
      </c>
      <c r="B453" s="16">
        <v>757</v>
      </c>
      <c r="C453" s="17" t="s">
        <v>73</v>
      </c>
      <c r="D453" s="17" t="s">
        <v>26</v>
      </c>
      <c r="E453" s="17" t="s">
        <v>450</v>
      </c>
      <c r="F453" s="17" t="s">
        <v>43</v>
      </c>
      <c r="G453" s="28">
        <f>Прилож2!G135</f>
        <v>0</v>
      </c>
      <c r="H453" s="144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28">
        <f>Прилож2!AE135</f>
        <v>0</v>
      </c>
      <c r="AG453" s="115"/>
    </row>
    <row r="454" spans="1:33" ht="57" customHeight="1">
      <c r="A454" s="18" t="s">
        <v>7</v>
      </c>
      <c r="B454" s="16">
        <v>757</v>
      </c>
      <c r="C454" s="17" t="s">
        <v>35</v>
      </c>
      <c r="D454" s="17" t="s">
        <v>37</v>
      </c>
      <c r="E454" s="17" t="s">
        <v>290</v>
      </c>
      <c r="F454" s="17"/>
      <c r="G454" s="106">
        <f>G455</f>
        <v>1560000</v>
      </c>
      <c r="H454" s="144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06">
        <f>AE455</f>
        <v>1560000</v>
      </c>
      <c r="AG454" s="115"/>
    </row>
    <row r="455" spans="1:33" ht="25.5">
      <c r="A455" s="18" t="s">
        <v>40</v>
      </c>
      <c r="B455" s="16">
        <v>757</v>
      </c>
      <c r="C455" s="17" t="s">
        <v>35</v>
      </c>
      <c r="D455" s="17" t="s">
        <v>37</v>
      </c>
      <c r="E455" s="17" t="s">
        <v>290</v>
      </c>
      <c r="F455" s="17" t="s">
        <v>41</v>
      </c>
      <c r="G455" s="106">
        <f>G456</f>
        <v>1560000</v>
      </c>
      <c r="H455" s="144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06">
        <f>AE456</f>
        <v>1560000</v>
      </c>
      <c r="AG455" s="115"/>
    </row>
    <row r="456" spans="1:33" ht="19.5" customHeight="1">
      <c r="A456" s="18" t="s">
        <v>42</v>
      </c>
      <c r="B456" s="16">
        <v>757</v>
      </c>
      <c r="C456" s="17" t="s">
        <v>35</v>
      </c>
      <c r="D456" s="17" t="s">
        <v>37</v>
      </c>
      <c r="E456" s="17" t="s">
        <v>290</v>
      </c>
      <c r="F456" s="17" t="s">
        <v>43</v>
      </c>
      <c r="G456" s="106">
        <f>Прилож2!G22</f>
        <v>1560000</v>
      </c>
      <c r="H456" s="144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06">
        <f>Прилож2!O22</f>
        <v>1560000</v>
      </c>
      <c r="AG456" s="115"/>
    </row>
    <row r="457" spans="1:33" ht="63.75" hidden="1">
      <c r="A457" s="18" t="s">
        <v>677</v>
      </c>
      <c r="B457" s="16">
        <v>757</v>
      </c>
      <c r="C457" s="17" t="s">
        <v>35</v>
      </c>
      <c r="D457" s="17" t="s">
        <v>37</v>
      </c>
      <c r="E457" s="17" t="s">
        <v>212</v>
      </c>
      <c r="F457" s="17"/>
      <c r="G457" s="106">
        <f>G458</f>
        <v>0</v>
      </c>
      <c r="H457" s="144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06">
        <f>AE458</f>
        <v>0</v>
      </c>
      <c r="AG457" s="115"/>
    </row>
    <row r="458" spans="1:33" ht="25.5" hidden="1">
      <c r="A458" s="18" t="s">
        <v>40</v>
      </c>
      <c r="B458" s="16">
        <v>757</v>
      </c>
      <c r="C458" s="17" t="s">
        <v>35</v>
      </c>
      <c r="D458" s="17" t="s">
        <v>37</v>
      </c>
      <c r="E458" s="17" t="s">
        <v>212</v>
      </c>
      <c r="F458" s="17" t="s">
        <v>41</v>
      </c>
      <c r="G458" s="106">
        <f>G459</f>
        <v>0</v>
      </c>
      <c r="H458" s="144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06">
        <f>AE459</f>
        <v>0</v>
      </c>
      <c r="AG458" s="115"/>
    </row>
    <row r="459" spans="1:33" ht="19.5" hidden="1" customHeight="1">
      <c r="A459" s="18" t="s">
        <v>42</v>
      </c>
      <c r="B459" s="16">
        <v>757</v>
      </c>
      <c r="C459" s="17" t="s">
        <v>35</v>
      </c>
      <c r="D459" s="17" t="s">
        <v>37</v>
      </c>
      <c r="E459" s="17" t="s">
        <v>212</v>
      </c>
      <c r="F459" s="17" t="s">
        <v>43</v>
      </c>
      <c r="G459" s="106"/>
      <c r="H459" s="144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06"/>
      <c r="AG459" s="115"/>
    </row>
    <row r="460" spans="1:33" ht="78.75" hidden="1" customHeight="1">
      <c r="A460" s="18" t="s">
        <v>564</v>
      </c>
      <c r="B460" s="16">
        <v>757</v>
      </c>
      <c r="C460" s="17" t="s">
        <v>35</v>
      </c>
      <c r="D460" s="17" t="s">
        <v>111</v>
      </c>
      <c r="E460" s="17" t="s">
        <v>289</v>
      </c>
      <c r="F460" s="17"/>
      <c r="G460" s="106">
        <f>G461</f>
        <v>0</v>
      </c>
      <c r="H460" s="144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06">
        <f>AE461</f>
        <v>0</v>
      </c>
      <c r="AG460" s="115"/>
    </row>
    <row r="461" spans="1:33" ht="27.75" hidden="1" customHeight="1">
      <c r="A461" s="18" t="s">
        <v>40</v>
      </c>
      <c r="B461" s="16">
        <v>757</v>
      </c>
      <c r="C461" s="17" t="s">
        <v>35</v>
      </c>
      <c r="D461" s="17" t="s">
        <v>111</v>
      </c>
      <c r="E461" s="17" t="s">
        <v>289</v>
      </c>
      <c r="F461" s="17" t="s">
        <v>41</v>
      </c>
      <c r="G461" s="106">
        <f>G462</f>
        <v>0</v>
      </c>
      <c r="H461" s="144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06">
        <f>AE462</f>
        <v>0</v>
      </c>
      <c r="AG461" s="115"/>
    </row>
    <row r="462" spans="1:33" ht="19.5" hidden="1" customHeight="1">
      <c r="A462" s="18" t="s">
        <v>42</v>
      </c>
      <c r="B462" s="16">
        <v>757</v>
      </c>
      <c r="C462" s="17" t="s">
        <v>35</v>
      </c>
      <c r="D462" s="17" t="s">
        <v>111</v>
      </c>
      <c r="E462" s="17" t="s">
        <v>289</v>
      </c>
      <c r="F462" s="17" t="s">
        <v>43</v>
      </c>
      <c r="G462" s="106">
        <f>Прилож2!G35</f>
        <v>0</v>
      </c>
      <c r="H462" s="144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06">
        <f>Прилож2!AE35</f>
        <v>0</v>
      </c>
      <c r="AG462" s="115"/>
    </row>
    <row r="463" spans="1:33" ht="50.25" hidden="1" customHeight="1">
      <c r="A463" s="18" t="s">
        <v>582</v>
      </c>
      <c r="B463" s="16">
        <v>757</v>
      </c>
      <c r="C463" s="17" t="s">
        <v>73</v>
      </c>
      <c r="D463" s="17" t="s">
        <v>26</v>
      </c>
      <c r="E463" s="17" t="s">
        <v>292</v>
      </c>
      <c r="F463" s="17"/>
      <c r="G463" s="10">
        <f>G464+G466</f>
        <v>0</v>
      </c>
      <c r="H463" s="144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0">
        <f>AE464+AE466</f>
        <v>0</v>
      </c>
      <c r="AG463" s="115"/>
    </row>
    <row r="464" spans="1:33" ht="25.5" hidden="1">
      <c r="A464" s="18" t="s">
        <v>40</v>
      </c>
      <c r="B464" s="16">
        <v>757</v>
      </c>
      <c r="C464" s="17" t="s">
        <v>73</v>
      </c>
      <c r="D464" s="17" t="s">
        <v>26</v>
      </c>
      <c r="E464" s="17" t="s">
        <v>292</v>
      </c>
      <c r="F464" s="17" t="s">
        <v>41</v>
      </c>
      <c r="G464" s="10">
        <f>G465</f>
        <v>0</v>
      </c>
      <c r="H464" s="144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0">
        <f>AE465</f>
        <v>0</v>
      </c>
      <c r="AG464" s="115"/>
    </row>
    <row r="465" spans="1:33" ht="18" hidden="1">
      <c r="A465" s="18" t="s">
        <v>42</v>
      </c>
      <c r="B465" s="16">
        <v>757</v>
      </c>
      <c r="C465" s="17" t="s">
        <v>73</v>
      </c>
      <c r="D465" s="17" t="s">
        <v>26</v>
      </c>
      <c r="E465" s="17" t="s">
        <v>292</v>
      </c>
      <c r="F465" s="17" t="s">
        <v>43</v>
      </c>
      <c r="G465" s="10">
        <f>Прилож2!G199</f>
        <v>0</v>
      </c>
      <c r="H465" s="144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0">
        <f>Прилож2!AE199</f>
        <v>0</v>
      </c>
      <c r="AG465" s="115"/>
    </row>
    <row r="466" spans="1:33" ht="18" hidden="1">
      <c r="A466" s="18" t="s">
        <v>363</v>
      </c>
      <c r="B466" s="16">
        <v>757</v>
      </c>
      <c r="C466" s="17" t="s">
        <v>73</v>
      </c>
      <c r="D466" s="17" t="s">
        <v>26</v>
      </c>
      <c r="E466" s="17" t="s">
        <v>292</v>
      </c>
      <c r="F466" s="17" t="s">
        <v>364</v>
      </c>
      <c r="G466" s="10">
        <f>G467</f>
        <v>0</v>
      </c>
      <c r="H466" s="144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0">
        <f>AE467</f>
        <v>0</v>
      </c>
      <c r="AG466" s="115"/>
    </row>
    <row r="467" spans="1:33" ht="18" hidden="1">
      <c r="A467" s="18" t="s">
        <v>381</v>
      </c>
      <c r="B467" s="16">
        <v>757</v>
      </c>
      <c r="C467" s="17" t="s">
        <v>73</v>
      </c>
      <c r="D467" s="17" t="s">
        <v>26</v>
      </c>
      <c r="E467" s="17" t="s">
        <v>292</v>
      </c>
      <c r="F467" s="17" t="s">
        <v>382</v>
      </c>
      <c r="G467" s="10">
        <f>Прилож2!G201</f>
        <v>0</v>
      </c>
      <c r="H467" s="144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0">
        <f>Прилож2!AE201</f>
        <v>0</v>
      </c>
      <c r="AG467" s="115"/>
    </row>
    <row r="468" spans="1:33" ht="30.75" hidden="1" customHeight="1">
      <c r="A468" s="26" t="s">
        <v>412</v>
      </c>
      <c r="B468" s="16"/>
      <c r="C468" s="17"/>
      <c r="D468" s="17"/>
      <c r="E468" s="17" t="s">
        <v>413</v>
      </c>
      <c r="F468" s="16"/>
      <c r="G468" s="10">
        <f>G469</f>
        <v>0</v>
      </c>
      <c r="H468" s="144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0">
        <f>AE469</f>
        <v>0</v>
      </c>
      <c r="AG468" s="115"/>
    </row>
    <row r="469" spans="1:33" ht="106.5" hidden="1" customHeight="1">
      <c r="A469" s="56" t="s">
        <v>56</v>
      </c>
      <c r="B469" s="16">
        <v>757</v>
      </c>
      <c r="C469" s="17" t="s">
        <v>35</v>
      </c>
      <c r="D469" s="17" t="s">
        <v>111</v>
      </c>
      <c r="E469" s="17" t="s">
        <v>256</v>
      </c>
      <c r="F469" s="17"/>
      <c r="G469" s="106">
        <f>G470</f>
        <v>0</v>
      </c>
      <c r="H469" s="144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06">
        <f>AE470</f>
        <v>0</v>
      </c>
      <c r="AG469" s="115"/>
    </row>
    <row r="470" spans="1:33" ht="25.5" hidden="1">
      <c r="A470" s="18" t="s">
        <v>40</v>
      </c>
      <c r="B470" s="16">
        <v>757</v>
      </c>
      <c r="C470" s="17" t="s">
        <v>35</v>
      </c>
      <c r="D470" s="17" t="s">
        <v>111</v>
      </c>
      <c r="E470" s="17" t="s">
        <v>256</v>
      </c>
      <c r="F470" s="17" t="s">
        <v>41</v>
      </c>
      <c r="G470" s="106">
        <f>G471</f>
        <v>0</v>
      </c>
      <c r="H470" s="144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06">
        <f>AE471</f>
        <v>0</v>
      </c>
      <c r="AG470" s="115"/>
    </row>
    <row r="471" spans="1:33" ht="19.5" hidden="1" customHeight="1">
      <c r="A471" s="18" t="s">
        <v>42</v>
      </c>
      <c r="B471" s="16">
        <v>757</v>
      </c>
      <c r="C471" s="17" t="s">
        <v>35</v>
      </c>
      <c r="D471" s="17" t="s">
        <v>111</v>
      </c>
      <c r="E471" s="17" t="s">
        <v>256</v>
      </c>
      <c r="F471" s="17" t="s">
        <v>43</v>
      </c>
      <c r="G471" s="106">
        <f>Прилож2!G26</f>
        <v>0</v>
      </c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06">
        <f>Прилож2!AE26</f>
        <v>0</v>
      </c>
      <c r="AG471" s="115"/>
    </row>
    <row r="472" spans="1:33" ht="25.5">
      <c r="A472" s="18" t="s">
        <v>39</v>
      </c>
      <c r="B472" s="16">
        <v>757</v>
      </c>
      <c r="C472" s="17" t="s">
        <v>35</v>
      </c>
      <c r="D472" s="17" t="s">
        <v>37</v>
      </c>
      <c r="E472" s="17" t="s">
        <v>442</v>
      </c>
      <c r="F472" s="17"/>
      <c r="G472" s="106">
        <f>G473</f>
        <v>21891325</v>
      </c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06">
        <f>AE473</f>
        <v>21917838</v>
      </c>
      <c r="AG472" s="115"/>
    </row>
    <row r="473" spans="1:33" ht="25.5">
      <c r="A473" s="18" t="s">
        <v>40</v>
      </c>
      <c r="B473" s="16">
        <v>757</v>
      </c>
      <c r="C473" s="17" t="s">
        <v>35</v>
      </c>
      <c r="D473" s="17" t="s">
        <v>37</v>
      </c>
      <c r="E473" s="17" t="s">
        <v>442</v>
      </c>
      <c r="F473" s="17" t="s">
        <v>41</v>
      </c>
      <c r="G473" s="106">
        <f>G474</f>
        <v>21891325</v>
      </c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06">
        <f>AE474</f>
        <v>21917838</v>
      </c>
      <c r="AG473" s="115"/>
    </row>
    <row r="474" spans="1:33" ht="19.5" customHeight="1">
      <c r="A474" s="18" t="s">
        <v>42</v>
      </c>
      <c r="B474" s="16">
        <v>757</v>
      </c>
      <c r="C474" s="17" t="s">
        <v>35</v>
      </c>
      <c r="D474" s="17" t="s">
        <v>37</v>
      </c>
      <c r="E474" s="17" t="s">
        <v>442</v>
      </c>
      <c r="F474" s="17" t="s">
        <v>43</v>
      </c>
      <c r="G474" s="106">
        <f>Прилож2!G29</f>
        <v>21891325</v>
      </c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06">
        <f>Прилож2!O29</f>
        <v>21917838</v>
      </c>
      <c r="AG474" s="115"/>
    </row>
    <row r="475" spans="1:33" ht="51.75" hidden="1" customHeight="1">
      <c r="A475" s="18" t="s">
        <v>247</v>
      </c>
      <c r="B475" s="16">
        <v>757</v>
      </c>
      <c r="C475" s="17" t="s">
        <v>73</v>
      </c>
      <c r="D475" s="17" t="s">
        <v>26</v>
      </c>
      <c r="E475" s="17" t="s">
        <v>448</v>
      </c>
      <c r="F475" s="17"/>
      <c r="G475" s="10">
        <f>G476</f>
        <v>0</v>
      </c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0">
        <f>AE476</f>
        <v>0</v>
      </c>
      <c r="AG475" s="115"/>
    </row>
    <row r="476" spans="1:33" ht="25.5" hidden="1">
      <c r="A476" s="18" t="s">
        <v>40</v>
      </c>
      <c r="B476" s="16">
        <v>757</v>
      </c>
      <c r="C476" s="17" t="s">
        <v>73</v>
      </c>
      <c r="D476" s="17" t="s">
        <v>26</v>
      </c>
      <c r="E476" s="17" t="s">
        <v>448</v>
      </c>
      <c r="F476" s="17" t="s">
        <v>41</v>
      </c>
      <c r="G476" s="10">
        <f>G477</f>
        <v>0</v>
      </c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0">
        <f>AE477</f>
        <v>0</v>
      </c>
      <c r="AG476" s="115"/>
    </row>
    <row r="477" spans="1:33" ht="18" hidden="1">
      <c r="A477" s="18" t="s">
        <v>42</v>
      </c>
      <c r="B477" s="16">
        <v>757</v>
      </c>
      <c r="C477" s="17" t="s">
        <v>73</v>
      </c>
      <c r="D477" s="17" t="s">
        <v>26</v>
      </c>
      <c r="E477" s="17" t="s">
        <v>448</v>
      </c>
      <c r="F477" s="17" t="s">
        <v>43</v>
      </c>
      <c r="G477" s="10">
        <f>G478</f>
        <v>0</v>
      </c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0">
        <f>AE478</f>
        <v>0</v>
      </c>
      <c r="AG477" s="115"/>
    </row>
    <row r="478" spans="1:33" ht="18" hidden="1">
      <c r="A478" s="26" t="s">
        <v>45</v>
      </c>
      <c r="B478" s="16">
        <v>757</v>
      </c>
      <c r="C478" s="17" t="s">
        <v>73</v>
      </c>
      <c r="D478" s="17" t="s">
        <v>26</v>
      </c>
      <c r="E478" s="17" t="s">
        <v>448</v>
      </c>
      <c r="F478" s="17" t="s">
        <v>89</v>
      </c>
      <c r="G478" s="10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0"/>
      <c r="AG478" s="115"/>
    </row>
    <row r="479" spans="1:33" ht="51.75" hidden="1" customHeight="1">
      <c r="A479" s="18" t="s">
        <v>14</v>
      </c>
      <c r="B479" s="16">
        <v>757</v>
      </c>
      <c r="C479" s="17" t="s">
        <v>73</v>
      </c>
      <c r="D479" s="17" t="s">
        <v>26</v>
      </c>
      <c r="E479" s="17" t="s">
        <v>449</v>
      </c>
      <c r="F479" s="17"/>
      <c r="G479" s="10">
        <f>G480</f>
        <v>0</v>
      </c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0">
        <f>AE480</f>
        <v>0</v>
      </c>
      <c r="AG479" s="115"/>
    </row>
    <row r="480" spans="1:33" ht="25.5" hidden="1">
      <c r="A480" s="18" t="s">
        <v>40</v>
      </c>
      <c r="B480" s="16">
        <v>757</v>
      </c>
      <c r="C480" s="17" t="s">
        <v>73</v>
      </c>
      <c r="D480" s="17" t="s">
        <v>26</v>
      </c>
      <c r="E480" s="17" t="s">
        <v>449</v>
      </c>
      <c r="F480" s="17" t="s">
        <v>41</v>
      </c>
      <c r="G480" s="10">
        <f>G481</f>
        <v>0</v>
      </c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0">
        <f>AE481</f>
        <v>0</v>
      </c>
      <c r="AG480" s="115"/>
    </row>
    <row r="481" spans="1:33" ht="18" hidden="1">
      <c r="A481" s="18" t="s">
        <v>42</v>
      </c>
      <c r="B481" s="16">
        <v>757</v>
      </c>
      <c r="C481" s="17" t="s">
        <v>73</v>
      </c>
      <c r="D481" s="17" t="s">
        <v>26</v>
      </c>
      <c r="E481" s="17" t="s">
        <v>449</v>
      </c>
      <c r="F481" s="17" t="s">
        <v>43</v>
      </c>
      <c r="G481" s="10">
        <f>G482</f>
        <v>0</v>
      </c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0">
        <f>AE482</f>
        <v>0</v>
      </c>
      <c r="AG481" s="115"/>
    </row>
    <row r="482" spans="1:33" ht="18" hidden="1">
      <c r="A482" s="26" t="s">
        <v>45</v>
      </c>
      <c r="B482" s="16">
        <v>757</v>
      </c>
      <c r="C482" s="17" t="s">
        <v>73</v>
      </c>
      <c r="D482" s="17" t="s">
        <v>26</v>
      </c>
      <c r="E482" s="17" t="s">
        <v>449</v>
      </c>
      <c r="F482" s="17" t="s">
        <v>89</v>
      </c>
      <c r="G482" s="10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0"/>
      <c r="AG482" s="115"/>
    </row>
    <row r="483" spans="1:33" ht="25.5" hidden="1">
      <c r="A483" s="18" t="s">
        <v>75</v>
      </c>
      <c r="B483" s="16">
        <v>757</v>
      </c>
      <c r="C483" s="17" t="s">
        <v>73</v>
      </c>
      <c r="D483" s="17" t="s">
        <v>26</v>
      </c>
      <c r="E483" s="17" t="s">
        <v>450</v>
      </c>
      <c r="F483" s="17"/>
      <c r="G483" s="10">
        <f>G486</f>
        <v>0</v>
      </c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0">
        <f>AE486</f>
        <v>0</v>
      </c>
      <c r="AG483" s="115"/>
    </row>
    <row r="484" spans="1:33" ht="25.5" hidden="1">
      <c r="A484" s="18" t="s">
        <v>40</v>
      </c>
      <c r="B484" s="16">
        <v>757</v>
      </c>
      <c r="C484" s="17" t="s">
        <v>73</v>
      </c>
      <c r="D484" s="17" t="s">
        <v>26</v>
      </c>
      <c r="E484" s="17" t="s">
        <v>450</v>
      </c>
      <c r="F484" s="17" t="s">
        <v>41</v>
      </c>
      <c r="G484" s="10">
        <f>G485</f>
        <v>0</v>
      </c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0">
        <f>AE485</f>
        <v>0</v>
      </c>
      <c r="AG484" s="115"/>
    </row>
    <row r="485" spans="1:33" ht="18" hidden="1">
      <c r="A485" s="18" t="s">
        <v>42</v>
      </c>
      <c r="B485" s="16">
        <v>757</v>
      </c>
      <c r="C485" s="17" t="s">
        <v>73</v>
      </c>
      <c r="D485" s="17" t="s">
        <v>26</v>
      </c>
      <c r="E485" s="17" t="s">
        <v>450</v>
      </c>
      <c r="F485" s="17" t="s">
        <v>43</v>
      </c>
      <c r="G485" s="10">
        <f>G486</f>
        <v>0</v>
      </c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0">
        <f>AE486</f>
        <v>0</v>
      </c>
      <c r="AG485" s="115"/>
    </row>
    <row r="486" spans="1:33" ht="18" hidden="1">
      <c r="A486" s="26" t="s">
        <v>45</v>
      </c>
      <c r="B486" s="16">
        <v>757</v>
      </c>
      <c r="C486" s="17" t="s">
        <v>73</v>
      </c>
      <c r="D486" s="17" t="s">
        <v>26</v>
      </c>
      <c r="E486" s="17" t="s">
        <v>450</v>
      </c>
      <c r="F486" s="16">
        <v>612</v>
      </c>
      <c r="G486" s="10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0"/>
      <c r="AG486" s="115"/>
    </row>
    <row r="487" spans="1:33" ht="18">
      <c r="A487" s="26" t="s">
        <v>80</v>
      </c>
      <c r="B487" s="16">
        <v>757</v>
      </c>
      <c r="C487" s="17" t="s">
        <v>73</v>
      </c>
      <c r="D487" s="17" t="s">
        <v>26</v>
      </c>
      <c r="E487" s="17" t="s">
        <v>451</v>
      </c>
      <c r="F487" s="16"/>
      <c r="G487" s="10">
        <f>G488+G492</f>
        <v>60072862</v>
      </c>
      <c r="H487" s="144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0">
        <f>AE488+AE492</f>
        <v>60322862</v>
      </c>
      <c r="AG487" s="115"/>
    </row>
    <row r="488" spans="1:33" ht="25.5">
      <c r="A488" s="18" t="s">
        <v>40</v>
      </c>
      <c r="B488" s="16">
        <v>757</v>
      </c>
      <c r="C488" s="17" t="s">
        <v>73</v>
      </c>
      <c r="D488" s="17" t="s">
        <v>26</v>
      </c>
      <c r="E488" s="17" t="s">
        <v>451</v>
      </c>
      <c r="F488" s="17" t="s">
        <v>41</v>
      </c>
      <c r="G488" s="10">
        <f>G489</f>
        <v>60072862</v>
      </c>
      <c r="H488" s="144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0">
        <f>AE489</f>
        <v>60322862</v>
      </c>
      <c r="AG488" s="115"/>
    </row>
    <row r="489" spans="1:33" ht="18">
      <c r="A489" s="18" t="s">
        <v>42</v>
      </c>
      <c r="B489" s="16">
        <v>757</v>
      </c>
      <c r="C489" s="17" t="s">
        <v>73</v>
      </c>
      <c r="D489" s="17" t="s">
        <v>26</v>
      </c>
      <c r="E489" s="17" t="s">
        <v>451</v>
      </c>
      <c r="F489" s="17" t="s">
        <v>43</v>
      </c>
      <c r="G489" s="10">
        <f>Прилож2!G138</f>
        <v>60072862</v>
      </c>
      <c r="H489" s="144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0">
        <f>Прилож2!O138</f>
        <v>60322862</v>
      </c>
      <c r="AG489" s="115"/>
    </row>
    <row r="490" spans="1:33" ht="51" hidden="1">
      <c r="A490" s="26" t="s">
        <v>44</v>
      </c>
      <c r="B490" s="16">
        <v>757</v>
      </c>
      <c r="C490" s="17" t="s">
        <v>73</v>
      </c>
      <c r="D490" s="17" t="s">
        <v>26</v>
      </c>
      <c r="E490" s="17" t="s">
        <v>451</v>
      </c>
      <c r="F490" s="16">
        <v>611</v>
      </c>
      <c r="G490" s="10"/>
      <c r="H490" s="144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0"/>
      <c r="AG490" s="115"/>
    </row>
    <row r="491" spans="1:33" ht="18" hidden="1">
      <c r="A491" s="26" t="s">
        <v>45</v>
      </c>
      <c r="B491" s="16">
        <v>757</v>
      </c>
      <c r="C491" s="17" t="s">
        <v>73</v>
      </c>
      <c r="D491" s="17" t="s">
        <v>26</v>
      </c>
      <c r="E491" s="17" t="s">
        <v>451</v>
      </c>
      <c r="F491" s="16">
        <v>612</v>
      </c>
      <c r="G491" s="10"/>
      <c r="H491" s="144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0"/>
      <c r="AG491" s="115"/>
    </row>
    <row r="492" spans="1:33" ht="18" hidden="1">
      <c r="A492" s="18" t="s">
        <v>101</v>
      </c>
      <c r="B492" s="16">
        <v>757</v>
      </c>
      <c r="C492" s="17" t="s">
        <v>73</v>
      </c>
      <c r="D492" s="17" t="s">
        <v>26</v>
      </c>
      <c r="E492" s="17" t="s">
        <v>451</v>
      </c>
      <c r="F492" s="17" t="s">
        <v>102</v>
      </c>
      <c r="G492" s="10">
        <f>G493</f>
        <v>0</v>
      </c>
      <c r="H492" s="144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0">
        <f>AE493</f>
        <v>0</v>
      </c>
      <c r="AG492" s="115"/>
    </row>
    <row r="493" spans="1:33" ht="18" hidden="1">
      <c r="A493" s="18" t="s">
        <v>394</v>
      </c>
      <c r="B493" s="16">
        <v>757</v>
      </c>
      <c r="C493" s="17" t="s">
        <v>73</v>
      </c>
      <c r="D493" s="17" t="s">
        <v>26</v>
      </c>
      <c r="E493" s="17" t="s">
        <v>451</v>
      </c>
      <c r="F493" s="17" t="s">
        <v>395</v>
      </c>
      <c r="G493" s="10">
        <f>Прилож2!G140</f>
        <v>0</v>
      </c>
      <c r="H493" s="144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0">
        <f>Прилож2!AE140</f>
        <v>0</v>
      </c>
      <c r="AG493" s="115"/>
    </row>
    <row r="494" spans="1:33" ht="30.75" hidden="1" customHeight="1">
      <c r="A494" s="26" t="s">
        <v>412</v>
      </c>
      <c r="B494" s="16">
        <v>757</v>
      </c>
      <c r="C494" s="17" t="s">
        <v>73</v>
      </c>
      <c r="D494" s="17" t="s">
        <v>26</v>
      </c>
      <c r="E494" s="17" t="s">
        <v>413</v>
      </c>
      <c r="F494" s="16"/>
      <c r="G494" s="10">
        <f>G495</f>
        <v>0</v>
      </c>
      <c r="H494" s="144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0">
        <f>AE495</f>
        <v>0</v>
      </c>
      <c r="AG494" s="115"/>
    </row>
    <row r="495" spans="1:33" ht="84" hidden="1" customHeight="1">
      <c r="A495" s="182" t="s">
        <v>59</v>
      </c>
      <c r="B495" s="16">
        <v>757</v>
      </c>
      <c r="C495" s="17" t="s">
        <v>73</v>
      </c>
      <c r="D495" s="17" t="s">
        <v>26</v>
      </c>
      <c r="E495" s="17" t="s">
        <v>257</v>
      </c>
      <c r="F495" s="16"/>
      <c r="G495" s="10">
        <f>G496</f>
        <v>0</v>
      </c>
      <c r="H495" s="144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0">
        <f>AE496</f>
        <v>0</v>
      </c>
      <c r="AG495" s="115"/>
    </row>
    <row r="496" spans="1:33" ht="25.5" hidden="1">
      <c r="A496" s="18" t="s">
        <v>40</v>
      </c>
      <c r="B496" s="16">
        <v>757</v>
      </c>
      <c r="C496" s="17" t="s">
        <v>73</v>
      </c>
      <c r="D496" s="17" t="s">
        <v>26</v>
      </c>
      <c r="E496" s="17" t="s">
        <v>257</v>
      </c>
      <c r="F496" s="17" t="s">
        <v>41</v>
      </c>
      <c r="G496" s="10">
        <f>G497</f>
        <v>0</v>
      </c>
      <c r="H496" s="144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0">
        <f>AE497</f>
        <v>0</v>
      </c>
      <c r="AG496" s="115"/>
    </row>
    <row r="497" spans="1:33" ht="18" hidden="1">
      <c r="A497" s="18" t="s">
        <v>42</v>
      </c>
      <c r="B497" s="16">
        <v>757</v>
      </c>
      <c r="C497" s="17" t="s">
        <v>73</v>
      </c>
      <c r="D497" s="17" t="s">
        <v>26</v>
      </c>
      <c r="E497" s="17" t="s">
        <v>257</v>
      </c>
      <c r="F497" s="17" t="s">
        <v>43</v>
      </c>
      <c r="G497" s="10">
        <f>Прилож2!G144</f>
        <v>0</v>
      </c>
      <c r="H497" s="144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0">
        <f>Прилож2!AE144</f>
        <v>0</v>
      </c>
      <c r="AG497" s="115"/>
    </row>
    <row r="498" spans="1:33" s="5" customFormat="1" ht="15" customHeight="1">
      <c r="A498" s="27" t="s">
        <v>81</v>
      </c>
      <c r="B498" s="16">
        <v>757</v>
      </c>
      <c r="C498" s="17" t="s">
        <v>73</v>
      </c>
      <c r="D498" s="17" t="s">
        <v>26</v>
      </c>
      <c r="E498" s="17" t="s">
        <v>452</v>
      </c>
      <c r="F498" s="17"/>
      <c r="G498" s="28">
        <f>G499</f>
        <v>7297496</v>
      </c>
      <c r="H498" s="138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  <c r="AB498" s="139"/>
      <c r="AC498" s="139"/>
      <c r="AD498" s="139"/>
      <c r="AE498" s="28">
        <f>AE499</f>
        <v>7311496</v>
      </c>
      <c r="AG498" s="115"/>
    </row>
    <row r="499" spans="1:33" ht="25.5">
      <c r="A499" s="18" t="s">
        <v>40</v>
      </c>
      <c r="B499" s="16">
        <v>757</v>
      </c>
      <c r="C499" s="17" t="s">
        <v>73</v>
      </c>
      <c r="D499" s="17" t="s">
        <v>26</v>
      </c>
      <c r="E499" s="17" t="s">
        <v>452</v>
      </c>
      <c r="F499" s="17" t="s">
        <v>41</v>
      </c>
      <c r="G499" s="10">
        <f>G500</f>
        <v>7297496</v>
      </c>
      <c r="H499" s="144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0">
        <f>AE500</f>
        <v>7311496</v>
      </c>
      <c r="AG499" s="115"/>
    </row>
    <row r="500" spans="1:33" ht="18">
      <c r="A500" s="18" t="s">
        <v>42</v>
      </c>
      <c r="B500" s="16">
        <v>757</v>
      </c>
      <c r="C500" s="17" t="s">
        <v>73</v>
      </c>
      <c r="D500" s="17" t="s">
        <v>26</v>
      </c>
      <c r="E500" s="17" t="s">
        <v>452</v>
      </c>
      <c r="F500" s="17" t="s">
        <v>43</v>
      </c>
      <c r="G500" s="10">
        <f>Прилож2!G147</f>
        <v>7297496</v>
      </c>
      <c r="H500" s="144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0">
        <f>Прилож2!O147</f>
        <v>7311496</v>
      </c>
      <c r="AG500" s="115"/>
    </row>
    <row r="501" spans="1:33" ht="51" hidden="1">
      <c r="A501" s="26" t="s">
        <v>44</v>
      </c>
      <c r="B501" s="16">
        <v>757</v>
      </c>
      <c r="C501" s="17" t="s">
        <v>73</v>
      </c>
      <c r="D501" s="17" t="s">
        <v>26</v>
      </c>
      <c r="E501" s="17" t="s">
        <v>452</v>
      </c>
      <c r="F501" s="16">
        <v>611</v>
      </c>
      <c r="G501" s="10"/>
      <c r="H501" s="144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0"/>
      <c r="AG501" s="115"/>
    </row>
    <row r="502" spans="1:33" ht="18" hidden="1">
      <c r="A502" s="26" t="s">
        <v>45</v>
      </c>
      <c r="B502" s="16">
        <v>757</v>
      </c>
      <c r="C502" s="17" t="s">
        <v>73</v>
      </c>
      <c r="D502" s="17" t="s">
        <v>26</v>
      </c>
      <c r="E502" s="17" t="s">
        <v>452</v>
      </c>
      <c r="F502" s="16">
        <v>612</v>
      </c>
      <c r="G502" s="10"/>
      <c r="H502" s="144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0"/>
      <c r="AG502" s="115"/>
    </row>
    <row r="503" spans="1:33" ht="30.75" hidden="1" customHeight="1">
      <c r="A503" s="26" t="s">
        <v>412</v>
      </c>
      <c r="B503" s="16">
        <v>757</v>
      </c>
      <c r="C503" s="17" t="s">
        <v>73</v>
      </c>
      <c r="D503" s="17" t="s">
        <v>26</v>
      </c>
      <c r="E503" s="17" t="s">
        <v>413</v>
      </c>
      <c r="F503" s="16"/>
      <c r="G503" s="10">
        <f>G505</f>
        <v>0</v>
      </c>
      <c r="H503" s="144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0">
        <f>AE505</f>
        <v>0</v>
      </c>
      <c r="AG503" s="115"/>
    </row>
    <row r="504" spans="1:33" s="5" customFormat="1" ht="84" hidden="1" customHeight="1">
      <c r="A504" s="27" t="s">
        <v>62</v>
      </c>
      <c r="B504" s="16">
        <v>757</v>
      </c>
      <c r="C504" s="17" t="s">
        <v>73</v>
      </c>
      <c r="D504" s="17" t="s">
        <v>26</v>
      </c>
      <c r="E504" s="17" t="s">
        <v>61</v>
      </c>
      <c r="F504" s="17"/>
      <c r="G504" s="28">
        <f>G505</f>
        <v>0</v>
      </c>
      <c r="H504" s="138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  <c r="AB504" s="139"/>
      <c r="AC504" s="139"/>
      <c r="AD504" s="139"/>
      <c r="AE504" s="28">
        <f>AE505</f>
        <v>0</v>
      </c>
      <c r="AG504" s="115"/>
    </row>
    <row r="505" spans="1:33" ht="25.5" hidden="1">
      <c r="A505" s="18" t="s">
        <v>40</v>
      </c>
      <c r="B505" s="16">
        <v>757</v>
      </c>
      <c r="C505" s="17" t="s">
        <v>73</v>
      </c>
      <c r="D505" s="17" t="s">
        <v>26</v>
      </c>
      <c r="E505" s="17" t="s">
        <v>61</v>
      </c>
      <c r="F505" s="17" t="s">
        <v>41</v>
      </c>
      <c r="G505" s="10">
        <f>G506</f>
        <v>0</v>
      </c>
      <c r="H505" s="144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0">
        <f>AE506</f>
        <v>0</v>
      </c>
      <c r="AG505" s="115"/>
    </row>
    <row r="506" spans="1:33" ht="18" hidden="1">
      <c r="A506" s="18" t="s">
        <v>42</v>
      </c>
      <c r="B506" s="16">
        <v>757</v>
      </c>
      <c r="C506" s="17" t="s">
        <v>73</v>
      </c>
      <c r="D506" s="17" t="s">
        <v>26</v>
      </c>
      <c r="E506" s="17" t="s">
        <v>61</v>
      </c>
      <c r="F506" s="17" t="s">
        <v>43</v>
      </c>
      <c r="G506" s="10">
        <f>Прилож2!G151</f>
        <v>0</v>
      </c>
      <c r="H506" s="144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0">
        <f>Прилож2!AE151</f>
        <v>0</v>
      </c>
      <c r="AG506" s="115"/>
    </row>
    <row r="507" spans="1:33" s="5" customFormat="1" ht="15" customHeight="1">
      <c r="A507" s="29" t="s">
        <v>82</v>
      </c>
      <c r="B507" s="16">
        <v>757</v>
      </c>
      <c r="C507" s="17" t="s">
        <v>73</v>
      </c>
      <c r="D507" s="17" t="s">
        <v>26</v>
      </c>
      <c r="E507" s="17" t="s">
        <v>453</v>
      </c>
      <c r="F507" s="17"/>
      <c r="G507" s="28">
        <f>G509</f>
        <v>36048914</v>
      </c>
      <c r="H507" s="138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  <c r="AB507" s="139"/>
      <c r="AC507" s="139"/>
      <c r="AD507" s="139"/>
      <c r="AE507" s="28">
        <f>AE509</f>
        <v>36118914</v>
      </c>
      <c r="AG507" s="115"/>
    </row>
    <row r="508" spans="1:33" s="5" customFormat="1" ht="26.25" hidden="1" customHeight="1">
      <c r="A508" s="18" t="s">
        <v>84</v>
      </c>
      <c r="B508" s="30">
        <v>757</v>
      </c>
      <c r="C508" s="17" t="s">
        <v>73</v>
      </c>
      <c r="D508" s="17" t="s">
        <v>26</v>
      </c>
      <c r="E508" s="17" t="s">
        <v>83</v>
      </c>
      <c r="F508" s="17"/>
      <c r="G508" s="28"/>
      <c r="H508" s="138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  <c r="AB508" s="139"/>
      <c r="AC508" s="139"/>
      <c r="AD508" s="139"/>
      <c r="AE508" s="28"/>
      <c r="AG508" s="115"/>
    </row>
    <row r="509" spans="1:33" ht="25.5">
      <c r="A509" s="18" t="s">
        <v>40</v>
      </c>
      <c r="B509" s="16">
        <v>757</v>
      </c>
      <c r="C509" s="17" t="s">
        <v>73</v>
      </c>
      <c r="D509" s="17" t="s">
        <v>26</v>
      </c>
      <c r="E509" s="17" t="s">
        <v>453</v>
      </c>
      <c r="F509" s="17" t="s">
        <v>41</v>
      </c>
      <c r="G509" s="10">
        <f>G510</f>
        <v>36048914</v>
      </c>
      <c r="H509" s="144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0">
        <f>AE510</f>
        <v>36118914</v>
      </c>
      <c r="AG509" s="115"/>
    </row>
    <row r="510" spans="1:33" ht="18">
      <c r="A510" s="18" t="s">
        <v>42</v>
      </c>
      <c r="B510" s="16">
        <v>757</v>
      </c>
      <c r="C510" s="17" t="s">
        <v>73</v>
      </c>
      <c r="D510" s="17" t="s">
        <v>26</v>
      </c>
      <c r="E510" s="17" t="s">
        <v>453</v>
      </c>
      <c r="F510" s="17" t="s">
        <v>43</v>
      </c>
      <c r="G510" s="10">
        <f>Прилож2!G154</f>
        <v>36048914</v>
      </c>
      <c r="H510" s="144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0">
        <f>Прилож2!O154</f>
        <v>36118914</v>
      </c>
      <c r="AG510" s="115"/>
    </row>
    <row r="511" spans="1:33" ht="30.75" hidden="1" customHeight="1">
      <c r="A511" s="26" t="s">
        <v>412</v>
      </c>
      <c r="B511" s="16">
        <v>757</v>
      </c>
      <c r="C511" s="17" t="s">
        <v>73</v>
      </c>
      <c r="D511" s="17" t="s">
        <v>26</v>
      </c>
      <c r="E511" s="17" t="s">
        <v>413</v>
      </c>
      <c r="F511" s="16"/>
      <c r="G511" s="10">
        <f>G513</f>
        <v>0</v>
      </c>
      <c r="H511" s="144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0">
        <f>AE513</f>
        <v>0</v>
      </c>
      <c r="AG511" s="115"/>
    </row>
    <row r="512" spans="1:33" s="5" customFormat="1" ht="87" hidden="1" customHeight="1">
      <c r="A512" s="183" t="s">
        <v>63</v>
      </c>
      <c r="B512" s="16">
        <v>757</v>
      </c>
      <c r="C512" s="17" t="s">
        <v>73</v>
      </c>
      <c r="D512" s="17" t="s">
        <v>26</v>
      </c>
      <c r="E512" s="17" t="s">
        <v>258</v>
      </c>
      <c r="F512" s="17"/>
      <c r="G512" s="28">
        <f>G513</f>
        <v>0</v>
      </c>
      <c r="H512" s="138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  <c r="AB512" s="139"/>
      <c r="AC512" s="139"/>
      <c r="AD512" s="139"/>
      <c r="AE512" s="28">
        <f>AE513</f>
        <v>0</v>
      </c>
      <c r="AG512" s="115"/>
    </row>
    <row r="513" spans="1:33" ht="25.5" hidden="1">
      <c r="A513" s="18" t="s">
        <v>40</v>
      </c>
      <c r="B513" s="16">
        <v>757</v>
      </c>
      <c r="C513" s="17" t="s">
        <v>73</v>
      </c>
      <c r="D513" s="17" t="s">
        <v>26</v>
      </c>
      <c r="E513" s="17" t="s">
        <v>258</v>
      </c>
      <c r="F513" s="17" t="s">
        <v>41</v>
      </c>
      <c r="G513" s="10">
        <f>G514</f>
        <v>0</v>
      </c>
      <c r="H513" s="144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0">
        <f>AE514</f>
        <v>0</v>
      </c>
      <c r="AG513" s="115"/>
    </row>
    <row r="514" spans="1:33" ht="18" hidden="1">
      <c r="A514" s="18" t="s">
        <v>42</v>
      </c>
      <c r="B514" s="16">
        <v>757</v>
      </c>
      <c r="C514" s="17" t="s">
        <v>73</v>
      </c>
      <c r="D514" s="17" t="s">
        <v>26</v>
      </c>
      <c r="E514" s="17" t="s">
        <v>258</v>
      </c>
      <c r="F514" s="17" t="s">
        <v>43</v>
      </c>
      <c r="G514" s="10">
        <f>Прилож2!G158</f>
        <v>0</v>
      </c>
      <c r="H514" s="144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0">
        <f>Прилож2!AE158</f>
        <v>0</v>
      </c>
      <c r="AG514" s="115"/>
    </row>
    <row r="515" spans="1:33" ht="25.5" hidden="1">
      <c r="A515" s="18" t="s">
        <v>253</v>
      </c>
      <c r="B515" s="16">
        <v>757</v>
      </c>
      <c r="C515" s="17" t="s">
        <v>73</v>
      </c>
      <c r="D515" s="17" t="s">
        <v>26</v>
      </c>
      <c r="E515" s="17" t="s">
        <v>252</v>
      </c>
      <c r="F515" s="17"/>
      <c r="G515" s="10">
        <f>G517</f>
        <v>0</v>
      </c>
      <c r="H515" s="144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0">
        <f>AE517</f>
        <v>0</v>
      </c>
      <c r="AG515" s="115"/>
    </row>
    <row r="516" spans="1:33" ht="25.5" hidden="1">
      <c r="A516" s="18" t="s">
        <v>40</v>
      </c>
      <c r="B516" s="16">
        <v>757</v>
      </c>
      <c r="C516" s="17" t="s">
        <v>73</v>
      </c>
      <c r="D516" s="17" t="s">
        <v>26</v>
      </c>
      <c r="E516" s="17" t="s">
        <v>252</v>
      </c>
      <c r="F516" s="17" t="s">
        <v>41</v>
      </c>
      <c r="G516" s="10">
        <f>G517</f>
        <v>0</v>
      </c>
      <c r="H516" s="144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0">
        <f>AE517</f>
        <v>0</v>
      </c>
      <c r="AG516" s="115"/>
    </row>
    <row r="517" spans="1:33" ht="18" hidden="1">
      <c r="A517" s="18" t="s">
        <v>42</v>
      </c>
      <c r="B517" s="16">
        <v>757</v>
      </c>
      <c r="C517" s="17" t="s">
        <v>73</v>
      </c>
      <c r="D517" s="17" t="s">
        <v>26</v>
      </c>
      <c r="E517" s="17" t="s">
        <v>252</v>
      </c>
      <c r="F517" s="17" t="s">
        <v>43</v>
      </c>
      <c r="G517" s="10">
        <f>Прилож2!G215</f>
        <v>0</v>
      </c>
      <c r="H517" s="144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0">
        <f>Прилож2!AE215</f>
        <v>0</v>
      </c>
      <c r="AG517" s="115"/>
    </row>
    <row r="518" spans="1:33" ht="63.75" hidden="1">
      <c r="A518" s="18" t="s">
        <v>317</v>
      </c>
      <c r="B518" s="16">
        <v>757</v>
      </c>
      <c r="C518" s="17" t="s">
        <v>73</v>
      </c>
      <c r="D518" s="17" t="s">
        <v>26</v>
      </c>
      <c r="E518" s="17" t="s">
        <v>5</v>
      </c>
      <c r="F518" s="17"/>
      <c r="G518" s="10">
        <f>G520</f>
        <v>0</v>
      </c>
      <c r="H518" s="144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0">
        <f>AE520</f>
        <v>0</v>
      </c>
      <c r="AG518" s="115"/>
    </row>
    <row r="519" spans="1:33" ht="25.5" hidden="1">
      <c r="A519" s="18" t="s">
        <v>40</v>
      </c>
      <c r="B519" s="16">
        <v>757</v>
      </c>
      <c r="C519" s="17" t="s">
        <v>73</v>
      </c>
      <c r="D519" s="17" t="s">
        <v>26</v>
      </c>
      <c r="E519" s="17" t="s">
        <v>5</v>
      </c>
      <c r="F519" s="17" t="s">
        <v>41</v>
      </c>
      <c r="G519" s="10">
        <f>G520</f>
        <v>0</v>
      </c>
      <c r="H519" s="144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0">
        <f>AE520</f>
        <v>0</v>
      </c>
      <c r="AG519" s="115"/>
    </row>
    <row r="520" spans="1:33" ht="18" hidden="1">
      <c r="A520" s="18" t="s">
        <v>42</v>
      </c>
      <c r="B520" s="16">
        <v>757</v>
      </c>
      <c r="C520" s="17" t="s">
        <v>73</v>
      </c>
      <c r="D520" s="17" t="s">
        <v>26</v>
      </c>
      <c r="E520" s="17" t="s">
        <v>5</v>
      </c>
      <c r="F520" s="17" t="s">
        <v>43</v>
      </c>
      <c r="G520" s="10">
        <f>Прилож2!G218</f>
        <v>0</v>
      </c>
      <c r="H520" s="144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0">
        <f>Прилож2!AE218</f>
        <v>0</v>
      </c>
      <c r="AG520" s="115"/>
    </row>
    <row r="521" spans="1:33" ht="68.25" hidden="1" customHeight="1">
      <c r="A521" s="18" t="s">
        <v>319</v>
      </c>
      <c r="B521" s="16">
        <v>757</v>
      </c>
      <c r="C521" s="17" t="s">
        <v>73</v>
      </c>
      <c r="D521" s="17" t="s">
        <v>26</v>
      </c>
      <c r="E521" s="17" t="s">
        <v>318</v>
      </c>
      <c r="F521" s="17"/>
      <c r="G521" s="10">
        <f>G522</f>
        <v>0</v>
      </c>
      <c r="H521" s="144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0">
        <f>AE522</f>
        <v>0</v>
      </c>
      <c r="AG521" s="115"/>
    </row>
    <row r="522" spans="1:33" ht="25.5" hidden="1">
      <c r="A522" s="18" t="s">
        <v>40</v>
      </c>
      <c r="B522" s="16">
        <v>757</v>
      </c>
      <c r="C522" s="17" t="s">
        <v>73</v>
      </c>
      <c r="D522" s="17" t="s">
        <v>26</v>
      </c>
      <c r="E522" s="17" t="s">
        <v>318</v>
      </c>
      <c r="F522" s="17" t="s">
        <v>41</v>
      </c>
      <c r="G522" s="10">
        <f>G523</f>
        <v>0</v>
      </c>
      <c r="H522" s="144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0">
        <f>AE523</f>
        <v>0</v>
      </c>
      <c r="AG522" s="115"/>
    </row>
    <row r="523" spans="1:33" ht="18" hidden="1">
      <c r="A523" s="18" t="s">
        <v>42</v>
      </c>
      <c r="B523" s="16">
        <v>757</v>
      </c>
      <c r="C523" s="17" t="s">
        <v>73</v>
      </c>
      <c r="D523" s="17" t="s">
        <v>26</v>
      </c>
      <c r="E523" s="17" t="s">
        <v>318</v>
      </c>
      <c r="F523" s="17" t="s">
        <v>43</v>
      </c>
      <c r="G523" s="10">
        <f>Прилож2!G221</f>
        <v>0</v>
      </c>
      <c r="H523" s="144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0">
        <f>Прилож2!AE221</f>
        <v>0</v>
      </c>
      <c r="AG523" s="115"/>
    </row>
    <row r="524" spans="1:33" ht="45.75" hidden="1" customHeight="1">
      <c r="A524" s="18" t="s">
        <v>320</v>
      </c>
      <c r="B524" s="16">
        <v>757</v>
      </c>
      <c r="C524" s="17" t="s">
        <v>73</v>
      </c>
      <c r="D524" s="17" t="s">
        <v>26</v>
      </c>
      <c r="E524" s="17" t="s">
        <v>321</v>
      </c>
      <c r="F524" s="17"/>
      <c r="G524" s="10">
        <f>G525</f>
        <v>0</v>
      </c>
      <c r="H524" s="144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0">
        <f>AE525</f>
        <v>0</v>
      </c>
      <c r="AG524" s="115"/>
    </row>
    <row r="525" spans="1:33" ht="25.5" hidden="1">
      <c r="A525" s="18" t="s">
        <v>40</v>
      </c>
      <c r="B525" s="16">
        <v>757</v>
      </c>
      <c r="C525" s="17" t="s">
        <v>73</v>
      </c>
      <c r="D525" s="17" t="s">
        <v>26</v>
      </c>
      <c r="E525" s="17" t="s">
        <v>321</v>
      </c>
      <c r="F525" s="17" t="s">
        <v>41</v>
      </c>
      <c r="G525" s="10">
        <f>G526</f>
        <v>0</v>
      </c>
      <c r="H525" s="144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0">
        <f>AE526</f>
        <v>0</v>
      </c>
      <c r="AG525" s="115"/>
    </row>
    <row r="526" spans="1:33" ht="18" hidden="1">
      <c r="A526" s="18" t="s">
        <v>42</v>
      </c>
      <c r="B526" s="16">
        <v>757</v>
      </c>
      <c r="C526" s="17" t="s">
        <v>73</v>
      </c>
      <c r="D526" s="17" t="s">
        <v>26</v>
      </c>
      <c r="E526" s="17" t="s">
        <v>321</v>
      </c>
      <c r="F526" s="17" t="s">
        <v>43</v>
      </c>
      <c r="G526" s="10">
        <f>Прилож2!G224</f>
        <v>0</v>
      </c>
      <c r="H526" s="144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0">
        <f>Прилож2!AE224</f>
        <v>0</v>
      </c>
      <c r="AG526" s="115"/>
    </row>
    <row r="527" spans="1:33" ht="66.75" hidden="1" customHeight="1">
      <c r="A527" s="18" t="s">
        <v>319</v>
      </c>
      <c r="B527" s="16">
        <v>757</v>
      </c>
      <c r="C527" s="17" t="s">
        <v>73</v>
      </c>
      <c r="D527" s="17" t="s">
        <v>26</v>
      </c>
      <c r="E527" s="17" t="s">
        <v>322</v>
      </c>
      <c r="F527" s="17"/>
      <c r="G527" s="10">
        <f>G528</f>
        <v>0</v>
      </c>
      <c r="H527" s="144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0">
        <f>AE528</f>
        <v>0</v>
      </c>
      <c r="AG527" s="115"/>
    </row>
    <row r="528" spans="1:33" ht="25.5" hidden="1">
      <c r="A528" s="18" t="s">
        <v>40</v>
      </c>
      <c r="B528" s="16">
        <v>757</v>
      </c>
      <c r="C528" s="17" t="s">
        <v>73</v>
      </c>
      <c r="D528" s="17" t="s">
        <v>26</v>
      </c>
      <c r="E528" s="17" t="s">
        <v>322</v>
      </c>
      <c r="F528" s="17" t="s">
        <v>41</v>
      </c>
      <c r="G528" s="10">
        <f>G529</f>
        <v>0</v>
      </c>
      <c r="H528" s="144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0">
        <f>AE529</f>
        <v>0</v>
      </c>
      <c r="AG528" s="115"/>
    </row>
    <row r="529" spans="1:33" ht="18" hidden="1">
      <c r="A529" s="18" t="s">
        <v>42</v>
      </c>
      <c r="B529" s="16">
        <v>757</v>
      </c>
      <c r="C529" s="17" t="s">
        <v>73</v>
      </c>
      <c r="D529" s="17" t="s">
        <v>26</v>
      </c>
      <c r="E529" s="17" t="s">
        <v>322</v>
      </c>
      <c r="F529" s="17" t="s">
        <v>43</v>
      </c>
      <c r="G529" s="10"/>
      <c r="H529" s="144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0"/>
      <c r="AG529" s="115"/>
    </row>
    <row r="530" spans="1:33" ht="27.75" hidden="1" customHeight="1">
      <c r="A530" s="18" t="s">
        <v>678</v>
      </c>
      <c r="B530" s="16">
        <v>757</v>
      </c>
      <c r="C530" s="17" t="s">
        <v>73</v>
      </c>
      <c r="D530" s="17" t="s">
        <v>26</v>
      </c>
      <c r="E530" s="17" t="s">
        <v>462</v>
      </c>
      <c r="F530" s="17"/>
      <c r="G530" s="10">
        <f>G531</f>
        <v>0</v>
      </c>
      <c r="H530" s="144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0">
        <f>AE531</f>
        <v>0</v>
      </c>
      <c r="AG530" s="115"/>
    </row>
    <row r="531" spans="1:33" ht="25.5" hidden="1">
      <c r="A531" s="18" t="s">
        <v>40</v>
      </c>
      <c r="B531" s="16">
        <v>757</v>
      </c>
      <c r="C531" s="17" t="s">
        <v>73</v>
      </c>
      <c r="D531" s="17" t="s">
        <v>26</v>
      </c>
      <c r="E531" s="17" t="s">
        <v>462</v>
      </c>
      <c r="F531" s="17" t="s">
        <v>41</v>
      </c>
      <c r="G531" s="10">
        <f>G532</f>
        <v>0</v>
      </c>
      <c r="H531" s="144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0">
        <f>AE532</f>
        <v>0</v>
      </c>
      <c r="AG531" s="115"/>
    </row>
    <row r="532" spans="1:33" ht="18" hidden="1">
      <c r="A532" s="18" t="s">
        <v>42</v>
      </c>
      <c r="B532" s="16">
        <v>757</v>
      </c>
      <c r="C532" s="17" t="s">
        <v>73</v>
      </c>
      <c r="D532" s="17" t="s">
        <v>26</v>
      </c>
      <c r="E532" s="17" t="s">
        <v>462</v>
      </c>
      <c r="F532" s="17" t="s">
        <v>43</v>
      </c>
      <c r="G532" s="10">
        <f>Прилож2!G230</f>
        <v>0</v>
      </c>
      <c r="H532" s="144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0">
        <f>Прилож2!AE230</f>
        <v>0</v>
      </c>
      <c r="AG532" s="115"/>
    </row>
    <row r="533" spans="1:33" ht="54.75" hidden="1" customHeight="1">
      <c r="A533" s="18" t="s">
        <v>324</v>
      </c>
      <c r="B533" s="16">
        <v>757</v>
      </c>
      <c r="C533" s="17" t="s">
        <v>73</v>
      </c>
      <c r="D533" s="17" t="s">
        <v>26</v>
      </c>
      <c r="E533" s="17" t="s">
        <v>323</v>
      </c>
      <c r="F533" s="17"/>
      <c r="G533" s="10">
        <f>G534</f>
        <v>0</v>
      </c>
      <c r="H533" s="144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0">
        <f>AE534</f>
        <v>0</v>
      </c>
      <c r="AG533" s="115"/>
    </row>
    <row r="534" spans="1:33" ht="25.5" hidden="1">
      <c r="A534" s="18" t="s">
        <v>40</v>
      </c>
      <c r="B534" s="16">
        <v>757</v>
      </c>
      <c r="C534" s="17" t="s">
        <v>73</v>
      </c>
      <c r="D534" s="17" t="s">
        <v>26</v>
      </c>
      <c r="E534" s="17" t="s">
        <v>323</v>
      </c>
      <c r="F534" s="17" t="s">
        <v>41</v>
      </c>
      <c r="G534" s="10">
        <f>G535</f>
        <v>0</v>
      </c>
      <c r="H534" s="144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0">
        <f>AE535</f>
        <v>0</v>
      </c>
      <c r="AG534" s="115"/>
    </row>
    <row r="535" spans="1:33" ht="18" hidden="1">
      <c r="A535" s="18" t="s">
        <v>42</v>
      </c>
      <c r="B535" s="16">
        <v>757</v>
      </c>
      <c r="C535" s="17" t="s">
        <v>73</v>
      </c>
      <c r="D535" s="17" t="s">
        <v>26</v>
      </c>
      <c r="E535" s="17" t="s">
        <v>323</v>
      </c>
      <c r="F535" s="17" t="s">
        <v>43</v>
      </c>
      <c r="G535" s="10"/>
      <c r="H535" s="144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0"/>
      <c r="AG535" s="115"/>
    </row>
    <row r="536" spans="1:33" s="32" customFormat="1" ht="25.5">
      <c r="A536" s="15" t="s">
        <v>123</v>
      </c>
      <c r="B536" s="16">
        <v>757</v>
      </c>
      <c r="C536" s="17" t="s">
        <v>73</v>
      </c>
      <c r="D536" s="17" t="s">
        <v>91</v>
      </c>
      <c r="E536" s="17" t="s">
        <v>456</v>
      </c>
      <c r="F536" s="17"/>
      <c r="G536" s="33">
        <f>G537+G541+G544</f>
        <v>7932456</v>
      </c>
      <c r="H536" s="158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33">
        <f>AE537+AE541+AE544</f>
        <v>7932456</v>
      </c>
      <c r="AG536" s="115"/>
    </row>
    <row r="537" spans="1:33" s="35" customFormat="1" ht="63.75">
      <c r="A537" s="18" t="s">
        <v>93</v>
      </c>
      <c r="B537" s="16">
        <v>757</v>
      </c>
      <c r="C537" s="17" t="s">
        <v>73</v>
      </c>
      <c r="D537" s="17" t="s">
        <v>91</v>
      </c>
      <c r="E537" s="17" t="s">
        <v>456</v>
      </c>
      <c r="F537" s="17" t="s">
        <v>96</v>
      </c>
      <c r="G537" s="106">
        <f>G538</f>
        <v>7291229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06">
        <f>AE538</f>
        <v>7291229</v>
      </c>
      <c r="AG537" s="115"/>
    </row>
    <row r="538" spans="1:33" s="35" customFormat="1" ht="25.5">
      <c r="A538" s="18" t="s">
        <v>94</v>
      </c>
      <c r="B538" s="16">
        <v>757</v>
      </c>
      <c r="C538" s="17" t="s">
        <v>73</v>
      </c>
      <c r="D538" s="17" t="s">
        <v>91</v>
      </c>
      <c r="E538" s="17" t="s">
        <v>456</v>
      </c>
      <c r="F538" s="17" t="s">
        <v>97</v>
      </c>
      <c r="G538" s="106">
        <f>Прилож2!G254</f>
        <v>7291229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06">
        <f>Прилож2!O254</f>
        <v>7291229</v>
      </c>
      <c r="AG538" s="115"/>
    </row>
    <row r="539" spans="1:33" s="35" customFormat="1" ht="39" hidden="1">
      <c r="A539" s="34" t="s">
        <v>95</v>
      </c>
      <c r="B539" s="16">
        <v>757</v>
      </c>
      <c r="C539" s="17" t="s">
        <v>73</v>
      </c>
      <c r="D539" s="17" t="s">
        <v>91</v>
      </c>
      <c r="E539" s="17" t="s">
        <v>456</v>
      </c>
      <c r="F539" s="17" t="s">
        <v>98</v>
      </c>
      <c r="G539" s="106"/>
      <c r="H539" s="142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06"/>
      <c r="AG539" s="115"/>
    </row>
    <row r="540" spans="1:33" s="35" customFormat="1" ht="39" hidden="1">
      <c r="A540" s="34" t="s">
        <v>99</v>
      </c>
      <c r="B540" s="16">
        <v>757</v>
      </c>
      <c r="C540" s="17" t="s">
        <v>73</v>
      </c>
      <c r="D540" s="17" t="s">
        <v>91</v>
      </c>
      <c r="E540" s="17" t="s">
        <v>456</v>
      </c>
      <c r="F540" s="17" t="s">
        <v>100</v>
      </c>
      <c r="G540" s="106"/>
      <c r="H540" s="142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06"/>
      <c r="AG540" s="115"/>
    </row>
    <row r="541" spans="1:33" s="35" customFormat="1" ht="28.5" customHeight="1">
      <c r="A541" s="18" t="s">
        <v>50</v>
      </c>
      <c r="B541" s="16">
        <v>757</v>
      </c>
      <c r="C541" s="17" t="s">
        <v>73</v>
      </c>
      <c r="D541" s="17" t="s">
        <v>91</v>
      </c>
      <c r="E541" s="17" t="s">
        <v>456</v>
      </c>
      <c r="F541" s="17" t="s">
        <v>51</v>
      </c>
      <c r="G541" s="106">
        <f>G542</f>
        <v>641227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06">
        <f>AE542</f>
        <v>641227</v>
      </c>
      <c r="AG541" s="115"/>
    </row>
    <row r="542" spans="1:33" s="35" customFormat="1" ht="25.5">
      <c r="A542" s="18" t="s">
        <v>52</v>
      </c>
      <c r="B542" s="16">
        <v>757</v>
      </c>
      <c r="C542" s="17" t="s">
        <v>73</v>
      </c>
      <c r="D542" s="17" t="s">
        <v>91</v>
      </c>
      <c r="E542" s="17" t="s">
        <v>456</v>
      </c>
      <c r="F542" s="17" t="s">
        <v>53</v>
      </c>
      <c r="G542" s="106">
        <f>Прилож2!G256</f>
        <v>641227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06">
        <f>Прилож2!O256</f>
        <v>641227</v>
      </c>
      <c r="AG542" s="115"/>
    </row>
    <row r="543" spans="1:33" s="35" customFormat="1" ht="26.25" hidden="1">
      <c r="A543" s="34" t="s">
        <v>92</v>
      </c>
      <c r="B543" s="16">
        <v>757</v>
      </c>
      <c r="C543" s="17" t="s">
        <v>73</v>
      </c>
      <c r="D543" s="17" t="s">
        <v>91</v>
      </c>
      <c r="E543" s="17" t="s">
        <v>456</v>
      </c>
      <c r="F543" s="17" t="s">
        <v>54</v>
      </c>
      <c r="G543" s="106"/>
      <c r="H543" s="14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06"/>
      <c r="AG543" s="115"/>
    </row>
    <row r="544" spans="1:33" ht="18" hidden="1">
      <c r="A544" s="18" t="s">
        <v>101</v>
      </c>
      <c r="B544" s="16">
        <v>757</v>
      </c>
      <c r="C544" s="17" t="s">
        <v>73</v>
      </c>
      <c r="D544" s="17" t="s">
        <v>91</v>
      </c>
      <c r="E544" s="17" t="s">
        <v>456</v>
      </c>
      <c r="F544" s="17" t="s">
        <v>102</v>
      </c>
      <c r="G544" s="31">
        <f>G546+G545</f>
        <v>0</v>
      </c>
      <c r="H544" s="144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31">
        <f>AE546+AE545</f>
        <v>0</v>
      </c>
      <c r="AG544" s="115"/>
    </row>
    <row r="545" spans="1:33" ht="18" hidden="1">
      <c r="A545" s="18" t="s">
        <v>682</v>
      </c>
      <c r="B545" s="16">
        <v>757</v>
      </c>
      <c r="C545" s="17" t="s">
        <v>73</v>
      </c>
      <c r="D545" s="17" t="s">
        <v>91</v>
      </c>
      <c r="E545" s="17" t="s">
        <v>456</v>
      </c>
      <c r="F545" s="17" t="s">
        <v>681</v>
      </c>
      <c r="G545" s="31">
        <f>Прилож2!G258</f>
        <v>0</v>
      </c>
      <c r="H545" s="144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31">
        <f>Прилож2!AE258</f>
        <v>0</v>
      </c>
      <c r="AG545" s="115"/>
    </row>
    <row r="546" spans="1:33" ht="18" hidden="1">
      <c r="A546" s="18" t="s">
        <v>104</v>
      </c>
      <c r="B546" s="16">
        <v>757</v>
      </c>
      <c r="C546" s="17" t="s">
        <v>73</v>
      </c>
      <c r="D546" s="17" t="s">
        <v>91</v>
      </c>
      <c r="E546" s="17" t="s">
        <v>456</v>
      </c>
      <c r="F546" s="17" t="s">
        <v>105</v>
      </c>
      <c r="G546" s="31">
        <f>Прилож2!G259</f>
        <v>0</v>
      </c>
      <c r="H546" s="144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31">
        <f>Прилож2!AE259</f>
        <v>0</v>
      </c>
      <c r="AG546" s="115"/>
    </row>
    <row r="547" spans="1:33" s="5" customFormat="1" ht="21" hidden="1" customHeight="1">
      <c r="A547" s="29" t="s">
        <v>253</v>
      </c>
      <c r="B547" s="16">
        <v>757</v>
      </c>
      <c r="C547" s="17" t="s">
        <v>73</v>
      </c>
      <c r="D547" s="17" t="s">
        <v>26</v>
      </c>
      <c r="E547" s="17" t="s">
        <v>252</v>
      </c>
      <c r="F547" s="17"/>
      <c r="G547" s="28">
        <f>G549</f>
        <v>0</v>
      </c>
      <c r="H547" s="138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28">
        <f>AE549</f>
        <v>0</v>
      </c>
      <c r="AG547" s="115"/>
    </row>
    <row r="548" spans="1:33" s="5" customFormat="1" ht="26.25" hidden="1" customHeight="1">
      <c r="A548" s="18" t="s">
        <v>84</v>
      </c>
      <c r="B548" s="30">
        <v>757</v>
      </c>
      <c r="C548" s="17" t="s">
        <v>73</v>
      </c>
      <c r="D548" s="17" t="s">
        <v>26</v>
      </c>
      <c r="E548" s="17" t="s">
        <v>83</v>
      </c>
      <c r="F548" s="17"/>
      <c r="G548" s="28"/>
      <c r="H548" s="138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  <c r="AB548" s="139"/>
      <c r="AC548" s="139"/>
      <c r="AD548" s="139"/>
      <c r="AE548" s="28"/>
      <c r="AG548" s="115"/>
    </row>
    <row r="549" spans="1:33" ht="25.5" hidden="1">
      <c r="A549" s="18" t="s">
        <v>40</v>
      </c>
      <c r="B549" s="16">
        <v>757</v>
      </c>
      <c r="C549" s="17" t="s">
        <v>73</v>
      </c>
      <c r="D549" s="17" t="s">
        <v>26</v>
      </c>
      <c r="E549" s="17" t="s">
        <v>252</v>
      </c>
      <c r="F549" s="17" t="s">
        <v>41</v>
      </c>
      <c r="G549" s="10">
        <f>G550</f>
        <v>0</v>
      </c>
      <c r="H549" s="144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0">
        <f>AE550</f>
        <v>0</v>
      </c>
      <c r="AG549" s="115"/>
    </row>
    <row r="550" spans="1:33" ht="18" hidden="1">
      <c r="A550" s="18" t="s">
        <v>42</v>
      </c>
      <c r="B550" s="16">
        <v>757</v>
      </c>
      <c r="C550" s="17" t="s">
        <v>73</v>
      </c>
      <c r="D550" s="17" t="s">
        <v>26</v>
      </c>
      <c r="E550" s="17" t="s">
        <v>252</v>
      </c>
      <c r="F550" s="17" t="s">
        <v>43</v>
      </c>
      <c r="G550" s="10">
        <f>Прилож2!G161</f>
        <v>0</v>
      </c>
      <c r="H550" s="144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0">
        <f>Прилож2!AE161</f>
        <v>0</v>
      </c>
      <c r="AG550" s="115"/>
    </row>
    <row r="551" spans="1:33" s="5" customFormat="1" ht="71.25" hidden="1" customHeight="1">
      <c r="A551" s="29" t="s">
        <v>408</v>
      </c>
      <c r="B551" s="16">
        <v>757</v>
      </c>
      <c r="C551" s="17" t="s">
        <v>73</v>
      </c>
      <c r="D551" s="17" t="s">
        <v>26</v>
      </c>
      <c r="E551" s="17" t="s">
        <v>5</v>
      </c>
      <c r="F551" s="17"/>
      <c r="G551" s="28">
        <f>G553</f>
        <v>0</v>
      </c>
      <c r="H551" s="138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  <c r="AB551" s="139"/>
      <c r="AC551" s="139"/>
      <c r="AD551" s="139"/>
      <c r="AE551" s="28">
        <f>AE553</f>
        <v>0</v>
      </c>
      <c r="AG551" s="115"/>
    </row>
    <row r="552" spans="1:33" s="5" customFormat="1" ht="26.25" hidden="1" customHeight="1">
      <c r="A552" s="18" t="s">
        <v>84</v>
      </c>
      <c r="B552" s="30">
        <v>757</v>
      </c>
      <c r="C552" s="17" t="s">
        <v>73</v>
      </c>
      <c r="D552" s="17" t="s">
        <v>26</v>
      </c>
      <c r="E552" s="17" t="s">
        <v>83</v>
      </c>
      <c r="F552" s="17"/>
      <c r="G552" s="28"/>
      <c r="H552" s="138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9"/>
      <c r="Y552" s="139"/>
      <c r="Z552" s="139"/>
      <c r="AA552" s="139"/>
      <c r="AB552" s="139"/>
      <c r="AC552" s="139"/>
      <c r="AD552" s="139"/>
      <c r="AE552" s="28"/>
      <c r="AG552" s="115"/>
    </row>
    <row r="553" spans="1:33" ht="25.5" hidden="1">
      <c r="A553" s="18" t="s">
        <v>40</v>
      </c>
      <c r="B553" s="16">
        <v>757</v>
      </c>
      <c r="C553" s="17" t="s">
        <v>73</v>
      </c>
      <c r="D553" s="17" t="s">
        <v>26</v>
      </c>
      <c r="E553" s="17" t="s">
        <v>5</v>
      </c>
      <c r="F553" s="17" t="s">
        <v>41</v>
      </c>
      <c r="G553" s="10">
        <f>G554</f>
        <v>0</v>
      </c>
      <c r="H553" s="144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0">
        <f>AE554</f>
        <v>0</v>
      </c>
      <c r="AG553" s="115"/>
    </row>
    <row r="554" spans="1:33" ht="18" hidden="1">
      <c r="A554" s="18" t="s">
        <v>42</v>
      </c>
      <c r="B554" s="16">
        <v>757</v>
      </c>
      <c r="C554" s="17" t="s">
        <v>73</v>
      </c>
      <c r="D554" s="17" t="s">
        <v>26</v>
      </c>
      <c r="E554" s="17" t="s">
        <v>5</v>
      </c>
      <c r="F554" s="17" t="s">
        <v>43</v>
      </c>
      <c r="G554" s="10">
        <f>Прилож2!G165</f>
        <v>0</v>
      </c>
      <c r="H554" s="144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0">
        <f>Прилож2!AE165</f>
        <v>0</v>
      </c>
      <c r="AG554" s="115"/>
    </row>
    <row r="555" spans="1:33" s="5" customFormat="1" ht="57.75" hidden="1" customHeight="1">
      <c r="A555" s="29" t="s">
        <v>6</v>
      </c>
      <c r="B555" s="16">
        <v>757</v>
      </c>
      <c r="C555" s="17" t="s">
        <v>73</v>
      </c>
      <c r="D555" s="17" t="s">
        <v>26</v>
      </c>
      <c r="E555" s="17" t="s">
        <v>5</v>
      </c>
      <c r="F555" s="17"/>
      <c r="G555" s="28">
        <f>G557</f>
        <v>0</v>
      </c>
      <c r="H555" s="138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  <c r="AB555" s="139"/>
      <c r="AC555" s="139"/>
      <c r="AD555" s="139"/>
      <c r="AE555" s="28">
        <f>AE557</f>
        <v>0</v>
      </c>
      <c r="AG555" s="115"/>
    </row>
    <row r="556" spans="1:33" s="5" customFormat="1" ht="26.25" hidden="1" customHeight="1">
      <c r="A556" s="18" t="s">
        <v>84</v>
      </c>
      <c r="B556" s="30">
        <v>757</v>
      </c>
      <c r="C556" s="17" t="s">
        <v>73</v>
      </c>
      <c r="D556" s="17" t="s">
        <v>26</v>
      </c>
      <c r="E556" s="17" t="s">
        <v>83</v>
      </c>
      <c r="F556" s="17"/>
      <c r="G556" s="28"/>
      <c r="H556" s="138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  <c r="AB556" s="139"/>
      <c r="AC556" s="139"/>
      <c r="AD556" s="139"/>
      <c r="AE556" s="28"/>
      <c r="AG556" s="115"/>
    </row>
    <row r="557" spans="1:33" ht="25.5" hidden="1">
      <c r="A557" s="18" t="s">
        <v>40</v>
      </c>
      <c r="B557" s="16">
        <v>757</v>
      </c>
      <c r="C557" s="17" t="s">
        <v>73</v>
      </c>
      <c r="D557" s="17" t="s">
        <v>26</v>
      </c>
      <c r="E557" s="17" t="s">
        <v>5</v>
      </c>
      <c r="F557" s="17" t="s">
        <v>41</v>
      </c>
      <c r="G557" s="10">
        <f>G558</f>
        <v>0</v>
      </c>
      <c r="H557" s="144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0">
        <f>AE558</f>
        <v>0</v>
      </c>
      <c r="AG557" s="115"/>
    </row>
    <row r="558" spans="1:33" ht="18" hidden="1">
      <c r="A558" s="18" t="s">
        <v>42</v>
      </c>
      <c r="B558" s="16">
        <v>757</v>
      </c>
      <c r="C558" s="17" t="s">
        <v>73</v>
      </c>
      <c r="D558" s="17" t="s">
        <v>26</v>
      </c>
      <c r="E558" s="17" t="s">
        <v>5</v>
      </c>
      <c r="F558" s="17" t="s">
        <v>43</v>
      </c>
      <c r="G558" s="10"/>
      <c r="H558" s="144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0"/>
      <c r="AG558" s="115"/>
    </row>
    <row r="559" spans="1:33" s="5" customFormat="1" ht="54" hidden="1" customHeight="1">
      <c r="A559" s="29" t="s">
        <v>149</v>
      </c>
      <c r="B559" s="16">
        <v>757</v>
      </c>
      <c r="C559" s="17" t="s">
        <v>73</v>
      </c>
      <c r="D559" s="17" t="s">
        <v>26</v>
      </c>
      <c r="E559" s="17" t="s">
        <v>254</v>
      </c>
      <c r="F559" s="17"/>
      <c r="G559" s="28">
        <f>G560+G563</f>
        <v>0</v>
      </c>
      <c r="H559" s="138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  <c r="AB559" s="139"/>
      <c r="AC559" s="139"/>
      <c r="AD559" s="139"/>
      <c r="AE559" s="28">
        <f>AE560+AE563</f>
        <v>0</v>
      </c>
      <c r="AG559" s="115"/>
    </row>
    <row r="560" spans="1:33" s="5" customFormat="1" ht="54" hidden="1" customHeight="1">
      <c r="A560" s="29" t="s">
        <v>145</v>
      </c>
      <c r="B560" s="16">
        <v>757</v>
      </c>
      <c r="C560" s="17" t="s">
        <v>73</v>
      </c>
      <c r="D560" s="17" t="s">
        <v>26</v>
      </c>
      <c r="E560" s="17" t="s">
        <v>146</v>
      </c>
      <c r="F560" s="17"/>
      <c r="G560" s="28">
        <f>G561</f>
        <v>0</v>
      </c>
      <c r="H560" s="138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28">
        <f>AE561</f>
        <v>0</v>
      </c>
      <c r="AG560" s="115"/>
    </row>
    <row r="561" spans="1:33" ht="25.5" hidden="1">
      <c r="A561" s="18" t="s">
        <v>40</v>
      </c>
      <c r="B561" s="16">
        <v>757</v>
      </c>
      <c r="C561" s="17" t="s">
        <v>73</v>
      </c>
      <c r="D561" s="17" t="s">
        <v>26</v>
      </c>
      <c r="E561" s="17" t="s">
        <v>146</v>
      </c>
      <c r="F561" s="17" t="s">
        <v>41</v>
      </c>
      <c r="G561" s="10">
        <f>G562</f>
        <v>0</v>
      </c>
      <c r="H561" s="144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0">
        <f>AE562</f>
        <v>0</v>
      </c>
      <c r="AG561" s="115"/>
    </row>
    <row r="562" spans="1:33" ht="18" hidden="1">
      <c r="A562" s="18" t="s">
        <v>42</v>
      </c>
      <c r="B562" s="16">
        <v>757</v>
      </c>
      <c r="C562" s="17" t="s">
        <v>73</v>
      </c>
      <c r="D562" s="17" t="s">
        <v>26</v>
      </c>
      <c r="E562" s="17" t="s">
        <v>146</v>
      </c>
      <c r="F562" s="17" t="s">
        <v>43</v>
      </c>
      <c r="G562" s="10">
        <f>Прилож2!G169</f>
        <v>0</v>
      </c>
      <c r="H562" s="144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0">
        <f>Прилож2!AE169</f>
        <v>0</v>
      </c>
      <c r="AG562" s="115"/>
    </row>
    <row r="563" spans="1:33" s="5" customFormat="1" ht="47.25" hidden="1" customHeight="1">
      <c r="A563" s="29" t="s">
        <v>147</v>
      </c>
      <c r="B563" s="16">
        <v>757</v>
      </c>
      <c r="C563" s="17" t="s">
        <v>73</v>
      </c>
      <c r="D563" s="17" t="s">
        <v>26</v>
      </c>
      <c r="E563" s="17" t="s">
        <v>148</v>
      </c>
      <c r="F563" s="17"/>
      <c r="G563" s="28">
        <f>G564</f>
        <v>0</v>
      </c>
      <c r="H563" s="138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28">
        <f>AE564</f>
        <v>0</v>
      </c>
      <c r="AG563" s="115"/>
    </row>
    <row r="564" spans="1:33" ht="25.5" hidden="1">
      <c r="A564" s="18" t="s">
        <v>40</v>
      </c>
      <c r="B564" s="16">
        <v>757</v>
      </c>
      <c r="C564" s="17" t="s">
        <v>73</v>
      </c>
      <c r="D564" s="17" t="s">
        <v>26</v>
      </c>
      <c r="E564" s="17" t="s">
        <v>148</v>
      </c>
      <c r="F564" s="17" t="s">
        <v>41</v>
      </c>
      <c r="G564" s="10">
        <f>G565</f>
        <v>0</v>
      </c>
      <c r="H564" s="144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0">
        <f>AE565</f>
        <v>0</v>
      </c>
      <c r="AG564" s="115"/>
    </row>
    <row r="565" spans="1:33" ht="18" hidden="1">
      <c r="A565" s="18" t="s">
        <v>42</v>
      </c>
      <c r="B565" s="16">
        <v>757</v>
      </c>
      <c r="C565" s="17" t="s">
        <v>73</v>
      </c>
      <c r="D565" s="17" t="s">
        <v>26</v>
      </c>
      <c r="E565" s="17" t="s">
        <v>148</v>
      </c>
      <c r="F565" s="17" t="s">
        <v>43</v>
      </c>
      <c r="G565" s="10">
        <f>Прилож2!G172</f>
        <v>0</v>
      </c>
      <c r="H565" s="144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0">
        <f>Прилож2!AE172</f>
        <v>0</v>
      </c>
      <c r="AG565" s="115"/>
    </row>
    <row r="566" spans="1:33" s="5" customFormat="1" ht="57.75" hidden="1" customHeight="1">
      <c r="A566" s="29" t="s">
        <v>338</v>
      </c>
      <c r="B566" s="16">
        <v>757</v>
      </c>
      <c r="C566" s="17" t="s">
        <v>73</v>
      </c>
      <c r="D566" s="17" t="s">
        <v>26</v>
      </c>
      <c r="E566" s="17" t="s">
        <v>255</v>
      </c>
      <c r="F566" s="17"/>
      <c r="G566" s="28">
        <f>G567+G571</f>
        <v>0</v>
      </c>
      <c r="H566" s="138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  <c r="AB566" s="139"/>
      <c r="AC566" s="139"/>
      <c r="AD566" s="139"/>
      <c r="AE566" s="28">
        <f>AE567+AE571</f>
        <v>0</v>
      </c>
      <c r="AG566" s="115"/>
    </row>
    <row r="567" spans="1:33" s="5" customFormat="1" ht="78.75" hidden="1" customHeight="1">
      <c r="A567" s="29" t="s">
        <v>151</v>
      </c>
      <c r="B567" s="16">
        <v>757</v>
      </c>
      <c r="C567" s="17" t="s">
        <v>73</v>
      </c>
      <c r="D567" s="17" t="s">
        <v>26</v>
      </c>
      <c r="E567" s="17" t="s">
        <v>150</v>
      </c>
      <c r="F567" s="17"/>
      <c r="G567" s="28">
        <f>G569</f>
        <v>0</v>
      </c>
      <c r="H567" s="138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  <c r="AB567" s="139"/>
      <c r="AC567" s="139"/>
      <c r="AD567" s="139"/>
      <c r="AE567" s="28">
        <f>AE569</f>
        <v>0</v>
      </c>
      <c r="AG567" s="115"/>
    </row>
    <row r="568" spans="1:33" s="5" customFormat="1" ht="26.25" hidden="1" customHeight="1">
      <c r="A568" s="18" t="s">
        <v>84</v>
      </c>
      <c r="B568" s="30">
        <v>757</v>
      </c>
      <c r="C568" s="17" t="s">
        <v>73</v>
      </c>
      <c r="D568" s="17" t="s">
        <v>26</v>
      </c>
      <c r="E568" s="17" t="s">
        <v>83</v>
      </c>
      <c r="F568" s="17"/>
      <c r="G568" s="28"/>
      <c r="H568" s="138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28"/>
      <c r="AG568" s="115"/>
    </row>
    <row r="569" spans="1:33" ht="25.5" hidden="1">
      <c r="A569" s="18" t="s">
        <v>40</v>
      </c>
      <c r="B569" s="16">
        <v>757</v>
      </c>
      <c r="C569" s="17" t="s">
        <v>73</v>
      </c>
      <c r="D569" s="17" t="s">
        <v>26</v>
      </c>
      <c r="E569" s="17" t="s">
        <v>150</v>
      </c>
      <c r="F569" s="17" t="s">
        <v>41</v>
      </c>
      <c r="G569" s="10">
        <f>G570</f>
        <v>0</v>
      </c>
      <c r="H569" s="144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0">
        <f>AE570</f>
        <v>0</v>
      </c>
      <c r="AG569" s="115"/>
    </row>
    <row r="570" spans="1:33" ht="18" hidden="1">
      <c r="A570" s="18" t="s">
        <v>42</v>
      </c>
      <c r="B570" s="16">
        <v>757</v>
      </c>
      <c r="C570" s="17" t="s">
        <v>73</v>
      </c>
      <c r="D570" s="17" t="s">
        <v>26</v>
      </c>
      <c r="E570" s="17" t="s">
        <v>150</v>
      </c>
      <c r="F570" s="17" t="s">
        <v>43</v>
      </c>
      <c r="G570" s="10">
        <f>Прилож2!G177</f>
        <v>0</v>
      </c>
      <c r="H570" s="144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0">
        <f>Прилож2!AE177</f>
        <v>0</v>
      </c>
      <c r="AG570" s="115"/>
    </row>
    <row r="571" spans="1:33" s="5" customFormat="1" ht="55.5" hidden="1" customHeight="1">
      <c r="A571" s="29" t="s">
        <v>152</v>
      </c>
      <c r="B571" s="16">
        <v>757</v>
      </c>
      <c r="C571" s="17" t="s">
        <v>73</v>
      </c>
      <c r="D571" s="17" t="s">
        <v>26</v>
      </c>
      <c r="E571" s="17" t="s">
        <v>153</v>
      </c>
      <c r="F571" s="17"/>
      <c r="G571" s="28">
        <f>G573</f>
        <v>0</v>
      </c>
      <c r="H571" s="138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  <c r="AB571" s="139"/>
      <c r="AC571" s="139"/>
      <c r="AD571" s="139"/>
      <c r="AE571" s="28">
        <f>AE573</f>
        <v>0</v>
      </c>
      <c r="AG571" s="115"/>
    </row>
    <row r="572" spans="1:33" s="5" customFormat="1" ht="26.25" hidden="1" customHeight="1">
      <c r="A572" s="18" t="s">
        <v>84</v>
      </c>
      <c r="B572" s="30">
        <v>757</v>
      </c>
      <c r="C572" s="17" t="s">
        <v>73</v>
      </c>
      <c r="D572" s="17" t="s">
        <v>26</v>
      </c>
      <c r="E572" s="17" t="s">
        <v>83</v>
      </c>
      <c r="F572" s="17"/>
      <c r="G572" s="28"/>
      <c r="H572" s="138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  <c r="AB572" s="139"/>
      <c r="AC572" s="139"/>
      <c r="AD572" s="139"/>
      <c r="AE572" s="28"/>
      <c r="AG572" s="115"/>
    </row>
    <row r="573" spans="1:33" ht="25.5" hidden="1">
      <c r="A573" s="18" t="s">
        <v>40</v>
      </c>
      <c r="B573" s="16">
        <v>757</v>
      </c>
      <c r="C573" s="17" t="s">
        <v>73</v>
      </c>
      <c r="D573" s="17" t="s">
        <v>26</v>
      </c>
      <c r="E573" s="17" t="s">
        <v>153</v>
      </c>
      <c r="F573" s="17" t="s">
        <v>41</v>
      </c>
      <c r="G573" s="10">
        <f>G574</f>
        <v>0</v>
      </c>
      <c r="H573" s="144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0">
        <f>AE574</f>
        <v>0</v>
      </c>
      <c r="AG573" s="115"/>
    </row>
    <row r="574" spans="1:33" ht="18" hidden="1">
      <c r="A574" s="18" t="s">
        <v>42</v>
      </c>
      <c r="B574" s="16">
        <v>757</v>
      </c>
      <c r="C574" s="17" t="s">
        <v>73</v>
      </c>
      <c r="D574" s="17" t="s">
        <v>26</v>
      </c>
      <c r="E574" s="17" t="s">
        <v>153</v>
      </c>
      <c r="F574" s="17" t="s">
        <v>43</v>
      </c>
      <c r="G574" s="10">
        <f>Прилож2!G181</f>
        <v>0</v>
      </c>
      <c r="H574" s="144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0">
        <f>Прилож2!AE181</f>
        <v>0</v>
      </c>
      <c r="AG574" s="115"/>
    </row>
    <row r="575" spans="1:33" ht="18" hidden="1">
      <c r="A575" s="18" t="s">
        <v>566</v>
      </c>
      <c r="B575" s="16"/>
      <c r="C575" s="17"/>
      <c r="D575" s="17"/>
      <c r="E575" s="17" t="s">
        <v>565</v>
      </c>
      <c r="F575" s="17"/>
      <c r="G575" s="10">
        <f>G578+G576</f>
        <v>0</v>
      </c>
      <c r="H575" s="144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0">
        <f>AE578+AE576</f>
        <v>0</v>
      </c>
      <c r="AG575" s="115"/>
    </row>
    <row r="576" spans="1:33" ht="18" hidden="1">
      <c r="A576" s="18" t="s">
        <v>363</v>
      </c>
      <c r="B576" s="16">
        <v>757</v>
      </c>
      <c r="C576" s="17" t="s">
        <v>73</v>
      </c>
      <c r="D576" s="17" t="s">
        <v>26</v>
      </c>
      <c r="E576" s="17" t="s">
        <v>565</v>
      </c>
      <c r="F576" s="17" t="s">
        <v>364</v>
      </c>
      <c r="G576" s="10">
        <f>G577</f>
        <v>0</v>
      </c>
      <c r="H576" s="144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0">
        <f>AE577</f>
        <v>0</v>
      </c>
      <c r="AG576" s="115"/>
    </row>
    <row r="577" spans="1:33" ht="18" hidden="1">
      <c r="A577" s="18" t="s">
        <v>392</v>
      </c>
      <c r="B577" s="16">
        <v>757</v>
      </c>
      <c r="C577" s="17" t="s">
        <v>73</v>
      </c>
      <c r="D577" s="17" t="s">
        <v>26</v>
      </c>
      <c r="E577" s="17" t="s">
        <v>565</v>
      </c>
      <c r="F577" s="17" t="s">
        <v>393</v>
      </c>
      <c r="G577" s="10">
        <f>Прилож2!G184</f>
        <v>0</v>
      </c>
      <c r="H577" s="144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0">
        <f>Прилож2!AE184</f>
        <v>0</v>
      </c>
      <c r="AG577" s="115"/>
    </row>
    <row r="578" spans="1:33" ht="25.5" hidden="1">
      <c r="A578" s="18" t="s">
        <v>40</v>
      </c>
      <c r="B578" s="16"/>
      <c r="C578" s="17"/>
      <c r="D578" s="17"/>
      <c r="E578" s="17" t="s">
        <v>565</v>
      </c>
      <c r="F578" s="17" t="s">
        <v>41</v>
      </c>
      <c r="G578" s="10">
        <f>G579</f>
        <v>0</v>
      </c>
      <c r="H578" s="144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0">
        <f>AE579</f>
        <v>0</v>
      </c>
      <c r="AG578" s="115"/>
    </row>
    <row r="579" spans="1:33" ht="18" hidden="1">
      <c r="A579" s="18" t="s">
        <v>42</v>
      </c>
      <c r="B579" s="16"/>
      <c r="C579" s="17"/>
      <c r="D579" s="17"/>
      <c r="E579" s="17" t="s">
        <v>565</v>
      </c>
      <c r="F579" s="17" t="s">
        <v>43</v>
      </c>
      <c r="G579" s="10">
        <f>Прилож2!G186</f>
        <v>0</v>
      </c>
      <c r="H579" s="144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0">
        <f>Прилож2!AE186</f>
        <v>0</v>
      </c>
      <c r="AG579" s="115"/>
    </row>
    <row r="580" spans="1:33" ht="25.5" hidden="1">
      <c r="A580" s="18" t="s">
        <v>380</v>
      </c>
      <c r="B580" s="16"/>
      <c r="C580" s="17"/>
      <c r="D580" s="17"/>
      <c r="E580" s="17" t="s">
        <v>567</v>
      </c>
      <c r="F580" s="17"/>
      <c r="G580" s="10">
        <f>G581</f>
        <v>0</v>
      </c>
      <c r="H580" s="144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0">
        <f>AE581</f>
        <v>0</v>
      </c>
      <c r="AG580" s="115"/>
    </row>
    <row r="581" spans="1:33" ht="25.5" hidden="1">
      <c r="A581" s="18" t="s">
        <v>40</v>
      </c>
      <c r="B581" s="16"/>
      <c r="C581" s="17"/>
      <c r="D581" s="17"/>
      <c r="E581" s="17" t="s">
        <v>567</v>
      </c>
      <c r="F581" s="17" t="s">
        <v>41</v>
      </c>
      <c r="G581" s="10">
        <f>G582</f>
        <v>0</v>
      </c>
      <c r="H581" s="144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0">
        <f>AE582</f>
        <v>0</v>
      </c>
      <c r="AG581" s="115"/>
    </row>
    <row r="582" spans="1:33" ht="18" hidden="1">
      <c r="A582" s="18" t="s">
        <v>42</v>
      </c>
      <c r="B582" s="16"/>
      <c r="C582" s="17"/>
      <c r="D582" s="17"/>
      <c r="E582" s="17" t="s">
        <v>567</v>
      </c>
      <c r="F582" s="17" t="s">
        <v>43</v>
      </c>
      <c r="G582" s="10">
        <f>Прилож2!G189</f>
        <v>0</v>
      </c>
      <c r="H582" s="144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0">
        <f>Прилож2!AE189</f>
        <v>0</v>
      </c>
      <c r="AG582" s="115"/>
    </row>
    <row r="583" spans="1:33" ht="25.5" hidden="1">
      <c r="A583" s="18" t="s">
        <v>277</v>
      </c>
      <c r="B583" s="16">
        <v>757</v>
      </c>
      <c r="C583" s="17" t="s">
        <v>35</v>
      </c>
      <c r="D583" s="17" t="s">
        <v>111</v>
      </c>
      <c r="E583" s="17" t="s">
        <v>279</v>
      </c>
      <c r="F583" s="17"/>
      <c r="G583" s="106">
        <f>G584</f>
        <v>0</v>
      </c>
      <c r="H583" s="144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06">
        <f>AE584</f>
        <v>0</v>
      </c>
      <c r="AG583" s="115"/>
    </row>
    <row r="584" spans="1:33" ht="25.5" hidden="1">
      <c r="A584" s="18" t="s">
        <v>40</v>
      </c>
      <c r="B584" s="16">
        <v>757</v>
      </c>
      <c r="C584" s="17" t="s">
        <v>35</v>
      </c>
      <c r="D584" s="17" t="s">
        <v>111</v>
      </c>
      <c r="E584" s="17" t="s">
        <v>279</v>
      </c>
      <c r="F584" s="17" t="s">
        <v>41</v>
      </c>
      <c r="G584" s="106">
        <f>G585</f>
        <v>0</v>
      </c>
      <c r="H584" s="144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06">
        <f>AE585</f>
        <v>0</v>
      </c>
      <c r="AG584" s="115"/>
    </row>
    <row r="585" spans="1:33" ht="19.5" hidden="1" customHeight="1">
      <c r="A585" s="18" t="s">
        <v>42</v>
      </c>
      <c r="B585" s="16">
        <v>757</v>
      </c>
      <c r="C585" s="17" t="s">
        <v>35</v>
      </c>
      <c r="D585" s="17" t="s">
        <v>111</v>
      </c>
      <c r="E585" s="17" t="s">
        <v>279</v>
      </c>
      <c r="F585" s="17" t="s">
        <v>43</v>
      </c>
      <c r="G585" s="106">
        <f>Прилож2!G32</f>
        <v>0</v>
      </c>
      <c r="H585" s="144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06">
        <f>Прилож2!AE32</f>
        <v>0</v>
      </c>
      <c r="AG585" s="115"/>
    </row>
    <row r="586" spans="1:33" s="119" customFormat="1" ht="36.75" customHeight="1">
      <c r="A586" s="118" t="s">
        <v>213</v>
      </c>
      <c r="B586" s="38">
        <v>757</v>
      </c>
      <c r="C586" s="39" t="s">
        <v>115</v>
      </c>
      <c r="D586" s="39" t="s">
        <v>37</v>
      </c>
      <c r="E586" s="39" t="s">
        <v>443</v>
      </c>
      <c r="F586" s="39"/>
      <c r="G586" s="107">
        <f>G590+G601+G604+G617+G613+G598+G587+G620</f>
        <v>20618428</v>
      </c>
      <c r="H586" s="160"/>
      <c r="I586" s="161"/>
      <c r="J586" s="161"/>
      <c r="K586" s="161"/>
      <c r="L586" s="161"/>
      <c r="M586" s="160" t="e">
        <f>#REF!+#REF!</f>
        <v>#REF!</v>
      </c>
      <c r="N586" s="161">
        <v>14307014</v>
      </c>
      <c r="O586" s="161">
        <v>380000</v>
      </c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07">
        <f>AE590+AE601+AE604+AE617+AE613+AE598+AE587+AE620</f>
        <v>0</v>
      </c>
      <c r="AG586" s="115"/>
    </row>
    <row r="587" spans="1:33" ht="25.5" hidden="1">
      <c r="A587" s="18" t="s">
        <v>405</v>
      </c>
      <c r="B587" s="16">
        <v>792</v>
      </c>
      <c r="C587" s="17" t="s">
        <v>35</v>
      </c>
      <c r="D587" s="17" t="s">
        <v>111</v>
      </c>
      <c r="E587" s="17" t="s">
        <v>271</v>
      </c>
      <c r="F587" s="17"/>
      <c r="G587" s="106">
        <f>G588</f>
        <v>0</v>
      </c>
      <c r="H587" s="144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06">
        <f>AE588</f>
        <v>0</v>
      </c>
      <c r="AG587" s="115"/>
    </row>
    <row r="588" spans="1:33" ht="25.5" hidden="1">
      <c r="A588" s="18" t="s">
        <v>40</v>
      </c>
      <c r="B588" s="16">
        <v>792</v>
      </c>
      <c r="C588" s="17" t="s">
        <v>35</v>
      </c>
      <c r="D588" s="17" t="s">
        <v>111</v>
      </c>
      <c r="E588" s="17" t="s">
        <v>271</v>
      </c>
      <c r="F588" s="17" t="s">
        <v>41</v>
      </c>
      <c r="G588" s="106">
        <f>G589</f>
        <v>0</v>
      </c>
      <c r="H588" s="144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06">
        <f>AE589</f>
        <v>0</v>
      </c>
      <c r="AG588" s="115"/>
    </row>
    <row r="589" spans="1:33" ht="18" hidden="1">
      <c r="A589" s="18" t="s">
        <v>42</v>
      </c>
      <c r="B589" s="16">
        <v>792</v>
      </c>
      <c r="C589" s="17" t="s">
        <v>35</v>
      </c>
      <c r="D589" s="17" t="s">
        <v>111</v>
      </c>
      <c r="E589" s="17" t="s">
        <v>271</v>
      </c>
      <c r="F589" s="17" t="s">
        <v>43</v>
      </c>
      <c r="G589" s="106">
        <f>Прилож2!G46</f>
        <v>0</v>
      </c>
      <c r="H589" s="144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06">
        <f>Прилож2!AE46</f>
        <v>0</v>
      </c>
      <c r="AG589" s="115"/>
    </row>
    <row r="590" spans="1:33" s="20" customFormat="1" ht="25.5" hidden="1">
      <c r="A590" s="15" t="s">
        <v>242</v>
      </c>
      <c r="B590" s="16">
        <v>757</v>
      </c>
      <c r="C590" s="17" t="s">
        <v>35</v>
      </c>
      <c r="D590" s="17" t="s">
        <v>111</v>
      </c>
      <c r="E590" s="17" t="s">
        <v>461</v>
      </c>
      <c r="F590" s="17"/>
      <c r="G590" s="106">
        <f>G595+G591+G593</f>
        <v>0</v>
      </c>
      <c r="H590" s="153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06">
        <f>AE595+AE591+AE593</f>
        <v>0</v>
      </c>
      <c r="AG590" s="115"/>
    </row>
    <row r="591" spans="1:33" s="20" customFormat="1" ht="25.5" hidden="1">
      <c r="A591" s="18" t="s">
        <v>40</v>
      </c>
      <c r="B591" s="16">
        <v>757</v>
      </c>
      <c r="C591" s="17" t="s">
        <v>35</v>
      </c>
      <c r="D591" s="17" t="s">
        <v>111</v>
      </c>
      <c r="E591" s="17" t="s">
        <v>461</v>
      </c>
      <c r="F591" s="17" t="s">
        <v>41</v>
      </c>
      <c r="G591" s="106">
        <f>G592</f>
        <v>0</v>
      </c>
      <c r="H591" s="153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06">
        <f>AE592</f>
        <v>0</v>
      </c>
      <c r="AG591" s="115"/>
    </row>
    <row r="592" spans="1:33" s="20" customFormat="1" ht="18" hidden="1">
      <c r="A592" s="18" t="s">
        <v>42</v>
      </c>
      <c r="B592" s="16">
        <v>757</v>
      </c>
      <c r="C592" s="17" t="s">
        <v>35</v>
      </c>
      <c r="D592" s="17" t="s">
        <v>111</v>
      </c>
      <c r="E592" s="17" t="s">
        <v>461</v>
      </c>
      <c r="F592" s="17" t="s">
        <v>43</v>
      </c>
      <c r="G592" s="106"/>
      <c r="H592" s="153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06"/>
      <c r="AG592" s="115"/>
    </row>
    <row r="593" spans="1:33" s="20" customFormat="1" ht="14.25" hidden="1" customHeight="1">
      <c r="A593" s="18" t="s">
        <v>352</v>
      </c>
      <c r="B593" s="16">
        <v>757</v>
      </c>
      <c r="C593" s="17" t="s">
        <v>35</v>
      </c>
      <c r="D593" s="17" t="s">
        <v>111</v>
      </c>
      <c r="E593" s="17" t="s">
        <v>439</v>
      </c>
      <c r="F593" s="17" t="s">
        <v>353</v>
      </c>
      <c r="G593" s="106">
        <f>G594</f>
        <v>0</v>
      </c>
      <c r="H593" s="153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06">
        <f>AE594</f>
        <v>0</v>
      </c>
      <c r="AG593" s="115"/>
    </row>
    <row r="594" spans="1:33" s="20" customFormat="1" ht="27" hidden="1" customHeight="1">
      <c r="A594" s="18" t="s">
        <v>354</v>
      </c>
      <c r="B594" s="16">
        <v>757</v>
      </c>
      <c r="C594" s="17" t="s">
        <v>35</v>
      </c>
      <c r="D594" s="17" t="s">
        <v>111</v>
      </c>
      <c r="E594" s="17" t="s">
        <v>439</v>
      </c>
      <c r="F594" s="17" t="s">
        <v>355</v>
      </c>
      <c r="G594" s="106"/>
      <c r="H594" s="153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06"/>
      <c r="AG594" s="115"/>
    </row>
    <row r="595" spans="1:33" s="20" customFormat="1" ht="25.5" hidden="1">
      <c r="A595" s="18" t="s">
        <v>40</v>
      </c>
      <c r="B595" s="16">
        <v>757</v>
      </c>
      <c r="C595" s="17" t="s">
        <v>35</v>
      </c>
      <c r="D595" s="17" t="s">
        <v>111</v>
      </c>
      <c r="E595" s="17" t="s">
        <v>439</v>
      </c>
      <c r="F595" s="17" t="s">
        <v>41</v>
      </c>
      <c r="G595" s="106">
        <f>G596</f>
        <v>0</v>
      </c>
      <c r="H595" s="153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06">
        <f>AE596</f>
        <v>0</v>
      </c>
      <c r="AG595" s="115"/>
    </row>
    <row r="596" spans="1:33" s="20" customFormat="1" ht="18" hidden="1">
      <c r="A596" s="18" t="s">
        <v>42</v>
      </c>
      <c r="B596" s="16">
        <v>757</v>
      </c>
      <c r="C596" s="17" t="s">
        <v>35</v>
      </c>
      <c r="D596" s="17" t="s">
        <v>111</v>
      </c>
      <c r="E596" s="17" t="s">
        <v>439</v>
      </c>
      <c r="F596" s="17" t="s">
        <v>43</v>
      </c>
      <c r="G596" s="106"/>
      <c r="H596" s="153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06"/>
      <c r="AG596" s="115"/>
    </row>
    <row r="597" spans="1:33" s="20" customFormat="1" ht="18" hidden="1">
      <c r="A597" s="18" t="s">
        <v>45</v>
      </c>
      <c r="B597" s="16">
        <v>757</v>
      </c>
      <c r="C597" s="17" t="s">
        <v>35</v>
      </c>
      <c r="D597" s="17" t="s">
        <v>111</v>
      </c>
      <c r="E597" s="17" t="s">
        <v>243</v>
      </c>
      <c r="F597" s="17" t="s">
        <v>89</v>
      </c>
      <c r="G597" s="106"/>
      <c r="H597" s="153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06"/>
      <c r="AG597" s="115"/>
    </row>
    <row r="598" spans="1:33" ht="78.75" hidden="1" customHeight="1">
      <c r="A598" s="18" t="s">
        <v>564</v>
      </c>
      <c r="B598" s="16">
        <v>757</v>
      </c>
      <c r="C598" s="17" t="s">
        <v>35</v>
      </c>
      <c r="D598" s="17" t="s">
        <v>111</v>
      </c>
      <c r="E598" s="17" t="s">
        <v>291</v>
      </c>
      <c r="F598" s="17"/>
      <c r="G598" s="106">
        <f>G599</f>
        <v>0</v>
      </c>
      <c r="H598" s="144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06">
        <f>AE599</f>
        <v>0</v>
      </c>
      <c r="AG598" s="115"/>
    </row>
    <row r="599" spans="1:33" ht="32.25" hidden="1" customHeight="1">
      <c r="A599" s="18" t="s">
        <v>40</v>
      </c>
      <c r="B599" s="16">
        <v>757</v>
      </c>
      <c r="C599" s="17" t="s">
        <v>35</v>
      </c>
      <c r="D599" s="17" t="s">
        <v>111</v>
      </c>
      <c r="E599" s="17" t="s">
        <v>291</v>
      </c>
      <c r="F599" s="17" t="s">
        <v>41</v>
      </c>
      <c r="G599" s="106">
        <f>G600</f>
        <v>0</v>
      </c>
      <c r="H599" s="144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06">
        <f>AE600</f>
        <v>0</v>
      </c>
      <c r="AG599" s="115"/>
    </row>
    <row r="600" spans="1:33" ht="19.5" hidden="1" customHeight="1">
      <c r="A600" s="18" t="s">
        <v>42</v>
      </c>
      <c r="B600" s="16">
        <v>757</v>
      </c>
      <c r="C600" s="17" t="s">
        <v>35</v>
      </c>
      <c r="D600" s="17" t="s">
        <v>111</v>
      </c>
      <c r="E600" s="17" t="s">
        <v>291</v>
      </c>
      <c r="F600" s="17" t="s">
        <v>43</v>
      </c>
      <c r="G600" s="106">
        <f>Прилож2!G62</f>
        <v>0</v>
      </c>
      <c r="H600" s="144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06">
        <f>Прилож2!AE62</f>
        <v>0</v>
      </c>
      <c r="AG600" s="115"/>
    </row>
    <row r="601" spans="1:33" s="20" customFormat="1" ht="61.5" hidden="1" customHeight="1">
      <c r="A601" s="15" t="s">
        <v>729</v>
      </c>
      <c r="B601" s="16">
        <v>757</v>
      </c>
      <c r="C601" s="17" t="s">
        <v>35</v>
      </c>
      <c r="D601" s="17" t="s">
        <v>111</v>
      </c>
      <c r="E601" s="17" t="s">
        <v>704</v>
      </c>
      <c r="F601" s="17"/>
      <c r="G601" s="106">
        <f>G602</f>
        <v>0</v>
      </c>
      <c r="H601" s="153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06">
        <f>AE602</f>
        <v>0</v>
      </c>
      <c r="AG601" s="115"/>
    </row>
    <row r="602" spans="1:33" s="20" customFormat="1" ht="25.5" hidden="1">
      <c r="A602" s="18" t="s">
        <v>40</v>
      </c>
      <c r="B602" s="16">
        <v>757</v>
      </c>
      <c r="C602" s="17" t="s">
        <v>35</v>
      </c>
      <c r="D602" s="17" t="s">
        <v>111</v>
      </c>
      <c r="E602" s="17" t="s">
        <v>704</v>
      </c>
      <c r="F602" s="17" t="s">
        <v>41</v>
      </c>
      <c r="G602" s="106">
        <f>G603</f>
        <v>0</v>
      </c>
      <c r="H602" s="153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06">
        <f>AE603</f>
        <v>0</v>
      </c>
      <c r="AG602" s="115"/>
    </row>
    <row r="603" spans="1:33" s="20" customFormat="1" ht="18" hidden="1">
      <c r="A603" s="18" t="s">
        <v>42</v>
      </c>
      <c r="B603" s="16">
        <v>757</v>
      </c>
      <c r="C603" s="17" t="s">
        <v>35</v>
      </c>
      <c r="D603" s="17" t="s">
        <v>111</v>
      </c>
      <c r="E603" s="17" t="s">
        <v>704</v>
      </c>
      <c r="F603" s="17" t="s">
        <v>43</v>
      </c>
      <c r="G603" s="106">
        <f>Прилож2!G76</f>
        <v>0</v>
      </c>
      <c r="H603" s="153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06">
        <f>Прилож2!AE76</f>
        <v>0</v>
      </c>
      <c r="AG603" s="115"/>
    </row>
    <row r="604" spans="1:33" s="32" customFormat="1" ht="27.75" customHeight="1">
      <c r="A604" s="40" t="s">
        <v>116</v>
      </c>
      <c r="B604" s="16">
        <v>757</v>
      </c>
      <c r="C604" s="17" t="s">
        <v>115</v>
      </c>
      <c r="D604" s="17" t="s">
        <v>37</v>
      </c>
      <c r="E604" s="17" t="s">
        <v>459</v>
      </c>
      <c r="F604" s="17"/>
      <c r="G604" s="106">
        <f>G609+G605+G607+G611</f>
        <v>380000</v>
      </c>
      <c r="H604" s="158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06">
        <f>AE609+AE605+AE607+AE611</f>
        <v>0</v>
      </c>
      <c r="AG604" s="115"/>
    </row>
    <row r="605" spans="1:33" s="32" customFormat="1" ht="24.75" hidden="1" customHeight="1">
      <c r="A605" s="18" t="s">
        <v>94</v>
      </c>
      <c r="B605" s="16">
        <v>757</v>
      </c>
      <c r="C605" s="17" t="s">
        <v>115</v>
      </c>
      <c r="D605" s="17" t="s">
        <v>37</v>
      </c>
      <c r="E605" s="17" t="s">
        <v>459</v>
      </c>
      <c r="F605" s="17" t="s">
        <v>97</v>
      </c>
      <c r="G605" s="106">
        <f>G606</f>
        <v>0</v>
      </c>
      <c r="H605" s="158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06">
        <f>AE606</f>
        <v>0</v>
      </c>
      <c r="AG605" s="115"/>
    </row>
    <row r="606" spans="1:33" s="32" customFormat="1" ht="53.25" hidden="1" customHeight="1">
      <c r="A606" s="40" t="s">
        <v>117</v>
      </c>
      <c r="B606" s="16">
        <v>757</v>
      </c>
      <c r="C606" s="17" t="s">
        <v>115</v>
      </c>
      <c r="D606" s="17" t="s">
        <v>37</v>
      </c>
      <c r="E606" s="17" t="s">
        <v>459</v>
      </c>
      <c r="F606" s="17" t="s">
        <v>118</v>
      </c>
      <c r="G606" s="106"/>
      <c r="H606" s="158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06"/>
      <c r="AG606" s="115"/>
    </row>
    <row r="607" spans="1:33" s="35" customFormat="1" ht="63.75">
      <c r="A607" s="18" t="s">
        <v>93</v>
      </c>
      <c r="B607" s="16">
        <v>757</v>
      </c>
      <c r="C607" s="17" t="s">
        <v>73</v>
      </c>
      <c r="D607" s="17" t="s">
        <v>91</v>
      </c>
      <c r="E607" s="17" t="s">
        <v>459</v>
      </c>
      <c r="F607" s="17" t="s">
        <v>96</v>
      </c>
      <c r="G607" s="106">
        <f>G608</f>
        <v>65000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06">
        <f>AE608</f>
        <v>0</v>
      </c>
      <c r="AG607" s="115"/>
    </row>
    <row r="608" spans="1:33" s="35" customFormat="1" ht="25.5">
      <c r="A608" s="18" t="s">
        <v>94</v>
      </c>
      <c r="B608" s="16">
        <v>757</v>
      </c>
      <c r="C608" s="17" t="s">
        <v>73</v>
      </c>
      <c r="D608" s="17" t="s">
        <v>91</v>
      </c>
      <c r="E608" s="17" t="s">
        <v>459</v>
      </c>
      <c r="F608" s="17" t="s">
        <v>97</v>
      </c>
      <c r="G608" s="106">
        <f>Прилож2!G280</f>
        <v>65000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06">
        <f>Прилож2!O280</f>
        <v>0</v>
      </c>
      <c r="AG608" s="115"/>
    </row>
    <row r="609" spans="1:33" s="35" customFormat="1" ht="28.5" customHeight="1">
      <c r="A609" s="18" t="s">
        <v>50</v>
      </c>
      <c r="B609" s="16">
        <v>757</v>
      </c>
      <c r="C609" s="17" t="s">
        <v>115</v>
      </c>
      <c r="D609" s="17" t="s">
        <v>37</v>
      </c>
      <c r="E609" s="17" t="s">
        <v>459</v>
      </c>
      <c r="F609" s="17" t="s">
        <v>51</v>
      </c>
      <c r="G609" s="106">
        <f>G610</f>
        <v>315000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06">
        <f>AE610</f>
        <v>0</v>
      </c>
      <c r="AG609" s="115"/>
    </row>
    <row r="610" spans="1:33" s="35" customFormat="1" ht="25.5">
      <c r="A610" s="18" t="s">
        <v>52</v>
      </c>
      <c r="B610" s="16">
        <v>757</v>
      </c>
      <c r="C610" s="17" t="s">
        <v>115</v>
      </c>
      <c r="D610" s="17" t="s">
        <v>37</v>
      </c>
      <c r="E610" s="17" t="s">
        <v>459</v>
      </c>
      <c r="F610" s="17" t="s">
        <v>53</v>
      </c>
      <c r="G610" s="106">
        <f>Прилож2!G282</f>
        <v>315000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06">
        <f>Прилож2!O282</f>
        <v>0</v>
      </c>
      <c r="AG610" s="115"/>
    </row>
    <row r="611" spans="1:33" s="35" customFormat="1" ht="18" hidden="1">
      <c r="A611" s="18" t="s">
        <v>101</v>
      </c>
      <c r="B611" s="16">
        <v>757</v>
      </c>
      <c r="C611" s="17" t="s">
        <v>115</v>
      </c>
      <c r="D611" s="17" t="s">
        <v>37</v>
      </c>
      <c r="E611" s="17" t="s">
        <v>459</v>
      </c>
      <c r="F611" s="17" t="s">
        <v>102</v>
      </c>
      <c r="G611" s="106">
        <f>G612</f>
        <v>0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06">
        <f>AE612</f>
        <v>0</v>
      </c>
      <c r="AG611" s="115"/>
    </row>
    <row r="612" spans="1:33" s="35" customFormat="1" ht="18" hidden="1">
      <c r="A612" s="18" t="s">
        <v>104</v>
      </c>
      <c r="B612" s="16">
        <v>757</v>
      </c>
      <c r="C612" s="17" t="s">
        <v>115</v>
      </c>
      <c r="D612" s="17" t="s">
        <v>37</v>
      </c>
      <c r="E612" s="17" t="s">
        <v>459</v>
      </c>
      <c r="F612" s="17" t="s">
        <v>105</v>
      </c>
      <c r="G612" s="106">
        <f>Прилож2!G284</f>
        <v>0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06">
        <f>Прилож2!AE284</f>
        <v>0</v>
      </c>
      <c r="AG612" s="115"/>
    </row>
    <row r="613" spans="1:33" ht="30.75" hidden="1" customHeight="1">
      <c r="A613" s="26" t="s">
        <v>412</v>
      </c>
      <c r="B613" s="16">
        <v>757</v>
      </c>
      <c r="C613" s="17" t="s">
        <v>35</v>
      </c>
      <c r="D613" s="17" t="s">
        <v>111</v>
      </c>
      <c r="E613" s="17" t="s">
        <v>3</v>
      </c>
      <c r="F613" s="16"/>
      <c r="G613" s="10">
        <f>G615</f>
        <v>0</v>
      </c>
      <c r="H613" s="144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0">
        <f>AE615</f>
        <v>0</v>
      </c>
      <c r="AG613" s="115"/>
    </row>
    <row r="614" spans="1:33" ht="63.75" hidden="1">
      <c r="A614" s="18" t="s">
        <v>57</v>
      </c>
      <c r="B614" s="16">
        <v>757</v>
      </c>
      <c r="C614" s="17" t="s">
        <v>35</v>
      </c>
      <c r="D614" s="17" t="s">
        <v>111</v>
      </c>
      <c r="E614" s="17" t="s">
        <v>58</v>
      </c>
      <c r="F614" s="17"/>
      <c r="G614" s="106">
        <f>G615</f>
        <v>0</v>
      </c>
      <c r="H614" s="144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06">
        <f>AE615</f>
        <v>0</v>
      </c>
      <c r="AG614" s="115"/>
    </row>
    <row r="615" spans="1:33" ht="25.5" hidden="1">
      <c r="A615" s="18" t="s">
        <v>40</v>
      </c>
      <c r="B615" s="16">
        <v>757</v>
      </c>
      <c r="C615" s="17" t="s">
        <v>35</v>
      </c>
      <c r="D615" s="17" t="s">
        <v>111</v>
      </c>
      <c r="E615" s="17" t="s">
        <v>58</v>
      </c>
      <c r="F615" s="17" t="s">
        <v>41</v>
      </c>
      <c r="G615" s="106">
        <f>G616</f>
        <v>0</v>
      </c>
      <c r="H615" s="144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06">
        <f>AE616</f>
        <v>0</v>
      </c>
      <c r="AG615" s="115"/>
    </row>
    <row r="616" spans="1:33" ht="19.5" hidden="1" customHeight="1">
      <c r="A616" s="18" t="s">
        <v>42</v>
      </c>
      <c r="B616" s="16">
        <v>757</v>
      </c>
      <c r="C616" s="17" t="s">
        <v>35</v>
      </c>
      <c r="D616" s="17" t="s">
        <v>111</v>
      </c>
      <c r="E616" s="17" t="s">
        <v>58</v>
      </c>
      <c r="F616" s="17" t="s">
        <v>43</v>
      </c>
      <c r="G616" s="106">
        <f>Прилож2!G51</f>
        <v>0</v>
      </c>
      <c r="H616" s="144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06">
        <f>Прилож2!AE51</f>
        <v>0</v>
      </c>
      <c r="AG616" s="115"/>
    </row>
    <row r="617" spans="1:33" ht="46.5" customHeight="1">
      <c r="A617" s="18" t="s">
        <v>214</v>
      </c>
      <c r="B617" s="16">
        <v>757</v>
      </c>
      <c r="C617" s="17" t="s">
        <v>35</v>
      </c>
      <c r="D617" s="17" t="s">
        <v>37</v>
      </c>
      <c r="E617" s="17" t="s">
        <v>444</v>
      </c>
      <c r="F617" s="16"/>
      <c r="G617" s="106">
        <f>G618+G623</f>
        <v>20238428</v>
      </c>
      <c r="H617" s="144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06">
        <f>AE618+AE623</f>
        <v>0</v>
      </c>
      <c r="AG617" s="115"/>
    </row>
    <row r="618" spans="1:33" ht="25.5">
      <c r="A618" s="18" t="s">
        <v>40</v>
      </c>
      <c r="B618" s="16">
        <v>757</v>
      </c>
      <c r="C618" s="17" t="s">
        <v>35</v>
      </c>
      <c r="D618" s="17" t="s">
        <v>37</v>
      </c>
      <c r="E618" s="17" t="s">
        <v>444</v>
      </c>
      <c r="F618" s="16">
        <v>600</v>
      </c>
      <c r="G618" s="106">
        <f>G619</f>
        <v>20238428</v>
      </c>
      <c r="H618" s="144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06">
        <f>AE619</f>
        <v>0</v>
      </c>
      <c r="AG618" s="115"/>
    </row>
    <row r="619" spans="1:33" ht="18">
      <c r="A619" s="18" t="s">
        <v>42</v>
      </c>
      <c r="B619" s="16">
        <v>757</v>
      </c>
      <c r="C619" s="17" t="s">
        <v>35</v>
      </c>
      <c r="D619" s="17" t="s">
        <v>37</v>
      </c>
      <c r="E619" s="17" t="s">
        <v>444</v>
      </c>
      <c r="F619" s="16">
        <v>610</v>
      </c>
      <c r="G619" s="106">
        <f>Прилож2!G54</f>
        <v>20238428</v>
      </c>
      <c r="H619" s="144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06">
        <f>Прилож2!O54</f>
        <v>0</v>
      </c>
      <c r="AG619" s="115"/>
    </row>
    <row r="620" spans="1:33" ht="25.5" hidden="1">
      <c r="A620" s="18" t="s">
        <v>277</v>
      </c>
      <c r="B620" s="16">
        <v>757</v>
      </c>
      <c r="C620" s="17" t="s">
        <v>35</v>
      </c>
      <c r="D620" s="17" t="s">
        <v>111</v>
      </c>
      <c r="E620" s="17" t="s">
        <v>280</v>
      </c>
      <c r="F620" s="17"/>
      <c r="G620" s="106">
        <f>G621</f>
        <v>0</v>
      </c>
      <c r="H620" s="144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06">
        <f>AE621</f>
        <v>0</v>
      </c>
      <c r="AG620" s="115"/>
    </row>
    <row r="621" spans="1:33" ht="25.5" hidden="1">
      <c r="A621" s="18" t="s">
        <v>40</v>
      </c>
      <c r="B621" s="16">
        <v>757</v>
      </c>
      <c r="C621" s="17" t="s">
        <v>35</v>
      </c>
      <c r="D621" s="17" t="s">
        <v>111</v>
      </c>
      <c r="E621" s="17" t="s">
        <v>280</v>
      </c>
      <c r="F621" s="17" t="s">
        <v>41</v>
      </c>
      <c r="G621" s="106">
        <f>G622</f>
        <v>0</v>
      </c>
      <c r="H621" s="144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06">
        <f>AE622</f>
        <v>0</v>
      </c>
      <c r="AG621" s="115"/>
    </row>
    <row r="622" spans="1:33" ht="19.5" hidden="1" customHeight="1">
      <c r="A622" s="18" t="s">
        <v>42</v>
      </c>
      <c r="B622" s="16">
        <v>757</v>
      </c>
      <c r="C622" s="17" t="s">
        <v>35</v>
      </c>
      <c r="D622" s="17" t="s">
        <v>111</v>
      </c>
      <c r="E622" s="17" t="s">
        <v>280</v>
      </c>
      <c r="F622" s="17" t="s">
        <v>43</v>
      </c>
      <c r="G622" s="106">
        <f>Прилож2!G59</f>
        <v>0</v>
      </c>
      <c r="H622" s="144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06">
        <f>Прилож2!AE59</f>
        <v>0</v>
      </c>
      <c r="AG622" s="115"/>
    </row>
    <row r="623" spans="1:33" ht="19.5" hidden="1" customHeight="1">
      <c r="A623" s="18" t="s">
        <v>101</v>
      </c>
      <c r="B623" s="16">
        <v>757</v>
      </c>
      <c r="C623" s="17" t="s">
        <v>35</v>
      </c>
      <c r="D623" s="17" t="s">
        <v>111</v>
      </c>
      <c r="E623" s="17" t="s">
        <v>444</v>
      </c>
      <c r="F623" s="17" t="s">
        <v>102</v>
      </c>
      <c r="G623" s="106">
        <f>G624</f>
        <v>0</v>
      </c>
      <c r="H623" s="144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06">
        <f>AE624</f>
        <v>0</v>
      </c>
      <c r="AG623" s="115"/>
    </row>
    <row r="624" spans="1:33" ht="19.5" hidden="1" customHeight="1">
      <c r="A624" s="18" t="s">
        <v>394</v>
      </c>
      <c r="B624" s="16">
        <v>757</v>
      </c>
      <c r="C624" s="17" t="s">
        <v>35</v>
      </c>
      <c r="D624" s="17" t="s">
        <v>111</v>
      </c>
      <c r="E624" s="17" t="s">
        <v>444</v>
      </c>
      <c r="F624" s="17" t="s">
        <v>395</v>
      </c>
      <c r="G624" s="106">
        <f>Прилож2!G56</f>
        <v>0</v>
      </c>
      <c r="H624" s="144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06">
        <f>Прилож2!AE56</f>
        <v>0</v>
      </c>
      <c r="AG624" s="115"/>
    </row>
    <row r="625" spans="1:33" s="25" customFormat="1" ht="51.75" hidden="1" customHeight="1">
      <c r="A625" s="37" t="s">
        <v>185</v>
      </c>
      <c r="B625" s="38">
        <v>793</v>
      </c>
      <c r="C625" s="39" t="s">
        <v>91</v>
      </c>
      <c r="D625" s="39" t="s">
        <v>142</v>
      </c>
      <c r="E625" s="38" t="s">
        <v>544</v>
      </c>
      <c r="F625" s="38"/>
      <c r="G625" s="107">
        <f>G626</f>
        <v>0</v>
      </c>
      <c r="H625" s="150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107">
        <f>AE626</f>
        <v>0</v>
      </c>
      <c r="AG625" s="115"/>
    </row>
    <row r="626" spans="1:33" ht="36" hidden="1" customHeight="1">
      <c r="A626" s="18" t="s">
        <v>218</v>
      </c>
      <c r="B626" s="16">
        <v>793</v>
      </c>
      <c r="C626" s="17" t="s">
        <v>91</v>
      </c>
      <c r="D626" s="17" t="s">
        <v>142</v>
      </c>
      <c r="E626" s="16" t="s">
        <v>544</v>
      </c>
      <c r="F626" s="16"/>
      <c r="G626" s="106">
        <f>G627</f>
        <v>0</v>
      </c>
      <c r="H626" s="144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06">
        <f>AE627</f>
        <v>0</v>
      </c>
      <c r="AG626" s="115"/>
    </row>
    <row r="627" spans="1:33" ht="39" hidden="1" customHeight="1">
      <c r="A627" s="18" t="s">
        <v>765</v>
      </c>
      <c r="B627" s="16">
        <v>793</v>
      </c>
      <c r="C627" s="17" t="s">
        <v>91</v>
      </c>
      <c r="D627" s="17" t="s">
        <v>142</v>
      </c>
      <c r="E627" s="16" t="s">
        <v>545</v>
      </c>
      <c r="F627" s="16"/>
      <c r="G627" s="106">
        <f>G628</f>
        <v>0</v>
      </c>
      <c r="H627" s="144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06">
        <f>AE628</f>
        <v>0</v>
      </c>
      <c r="AG627" s="115"/>
    </row>
    <row r="628" spans="1:33" ht="27.75" hidden="1" customHeight="1">
      <c r="A628" s="18" t="s">
        <v>674</v>
      </c>
      <c r="B628" s="16">
        <v>793</v>
      </c>
      <c r="C628" s="17" t="s">
        <v>91</v>
      </c>
      <c r="D628" s="17" t="s">
        <v>142</v>
      </c>
      <c r="E628" s="16" t="s">
        <v>545</v>
      </c>
      <c r="F628" s="16">
        <v>200</v>
      </c>
      <c r="G628" s="106">
        <f>G629</f>
        <v>0</v>
      </c>
      <c r="H628" s="144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06">
        <f>AE629</f>
        <v>0</v>
      </c>
      <c r="AG628" s="115"/>
    </row>
    <row r="629" spans="1:33" ht="27.75" hidden="1" customHeight="1">
      <c r="A629" s="18" t="s">
        <v>52</v>
      </c>
      <c r="B629" s="16">
        <v>793</v>
      </c>
      <c r="C629" s="17" t="s">
        <v>91</v>
      </c>
      <c r="D629" s="17" t="s">
        <v>142</v>
      </c>
      <c r="E629" s="16" t="s">
        <v>545</v>
      </c>
      <c r="F629" s="16">
        <v>240</v>
      </c>
      <c r="G629" s="106">
        <f>Прилож2!G900</f>
        <v>0</v>
      </c>
      <c r="H629" s="144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06">
        <f>Прилож2!O900</f>
        <v>0</v>
      </c>
      <c r="AG629" s="115"/>
    </row>
    <row r="630" spans="1:33" s="58" customFormat="1" ht="35.25" customHeight="1">
      <c r="A630" s="37" t="s">
        <v>48</v>
      </c>
      <c r="B630" s="38">
        <v>757</v>
      </c>
      <c r="C630" s="39" t="s">
        <v>35</v>
      </c>
      <c r="D630" s="39" t="s">
        <v>35</v>
      </c>
      <c r="E630" s="39" t="s">
        <v>446</v>
      </c>
      <c r="F630" s="39"/>
      <c r="G630" s="107">
        <f>G641+G631+G638+G666</f>
        <v>60000</v>
      </c>
      <c r="H630" s="151"/>
      <c r="I630" s="152"/>
      <c r="J630" s="152"/>
      <c r="K630" s="152"/>
      <c r="L630" s="152"/>
      <c r="M630" s="151">
        <f>G650</f>
        <v>0</v>
      </c>
      <c r="N630" s="152">
        <v>22000</v>
      </c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07">
        <f>AE641+AE631+AE638+AE666</f>
        <v>0</v>
      </c>
      <c r="AG630" s="115"/>
    </row>
    <row r="631" spans="1:33" s="20" customFormat="1" ht="38.25" hidden="1">
      <c r="A631" s="18" t="s">
        <v>527</v>
      </c>
      <c r="B631" s="16">
        <v>757</v>
      </c>
      <c r="C631" s="17" t="s">
        <v>35</v>
      </c>
      <c r="D631" s="17" t="s">
        <v>35</v>
      </c>
      <c r="E631" s="17" t="s">
        <v>166</v>
      </c>
      <c r="F631" s="17"/>
      <c r="G631" s="106">
        <f>G632+G634+G636</f>
        <v>0</v>
      </c>
      <c r="H631" s="153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06">
        <f>AE632+AE634+AE636</f>
        <v>0</v>
      </c>
      <c r="AG631" s="115"/>
    </row>
    <row r="632" spans="1:33" s="20" customFormat="1" ht="25.5" hidden="1">
      <c r="A632" s="18" t="s">
        <v>50</v>
      </c>
      <c r="B632" s="16">
        <v>757</v>
      </c>
      <c r="C632" s="17" t="s">
        <v>35</v>
      </c>
      <c r="D632" s="17" t="s">
        <v>35</v>
      </c>
      <c r="E632" s="17" t="s">
        <v>166</v>
      </c>
      <c r="F632" s="17" t="s">
        <v>51</v>
      </c>
      <c r="G632" s="106">
        <f>G633</f>
        <v>0</v>
      </c>
      <c r="H632" s="153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06">
        <f>AE633</f>
        <v>0</v>
      </c>
      <c r="AG632" s="115"/>
    </row>
    <row r="633" spans="1:33" s="20" customFormat="1" ht="25.5" hidden="1">
      <c r="A633" s="18" t="s">
        <v>52</v>
      </c>
      <c r="B633" s="16">
        <v>757</v>
      </c>
      <c r="C633" s="17" t="s">
        <v>35</v>
      </c>
      <c r="D633" s="17" t="s">
        <v>35</v>
      </c>
      <c r="E633" s="17" t="s">
        <v>166</v>
      </c>
      <c r="F633" s="17" t="s">
        <v>53</v>
      </c>
      <c r="G633" s="106">
        <f>Прилож2!G84</f>
        <v>0</v>
      </c>
      <c r="H633" s="153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06">
        <f>Прилож2!AE84</f>
        <v>0</v>
      </c>
      <c r="AG633" s="115"/>
    </row>
    <row r="634" spans="1:33" s="5" customFormat="1" ht="18" hidden="1">
      <c r="A634" s="18" t="s">
        <v>363</v>
      </c>
      <c r="B634" s="16">
        <v>757</v>
      </c>
      <c r="C634" s="17" t="s">
        <v>35</v>
      </c>
      <c r="D634" s="17" t="s">
        <v>35</v>
      </c>
      <c r="E634" s="17" t="s">
        <v>166</v>
      </c>
      <c r="F634" s="17" t="s">
        <v>364</v>
      </c>
      <c r="G634" s="106">
        <f>G635</f>
        <v>0</v>
      </c>
      <c r="H634" s="138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9"/>
      <c r="Z634" s="139"/>
      <c r="AA634" s="139"/>
      <c r="AB634" s="139"/>
      <c r="AC634" s="139"/>
      <c r="AD634" s="139"/>
      <c r="AE634" s="106">
        <f>AE635</f>
        <v>0</v>
      </c>
      <c r="AG634" s="115"/>
    </row>
    <row r="635" spans="1:33" s="5" customFormat="1" ht="18" hidden="1">
      <c r="A635" s="18" t="s">
        <v>381</v>
      </c>
      <c r="B635" s="16">
        <v>757</v>
      </c>
      <c r="C635" s="17" t="s">
        <v>35</v>
      </c>
      <c r="D635" s="17" t="s">
        <v>35</v>
      </c>
      <c r="E635" s="17" t="s">
        <v>166</v>
      </c>
      <c r="F635" s="17" t="s">
        <v>382</v>
      </c>
      <c r="G635" s="106">
        <f>Прилож2!G86</f>
        <v>0</v>
      </c>
      <c r="H635" s="138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9"/>
      <c r="Y635" s="139"/>
      <c r="Z635" s="139"/>
      <c r="AA635" s="139"/>
      <c r="AB635" s="139"/>
      <c r="AC635" s="139"/>
      <c r="AD635" s="139"/>
      <c r="AE635" s="106">
        <f>Прилож2!AE86</f>
        <v>0</v>
      </c>
      <c r="AG635" s="115"/>
    </row>
    <row r="636" spans="1:33" s="20" customFormat="1" ht="25.5" hidden="1">
      <c r="A636" s="18" t="s">
        <v>40</v>
      </c>
      <c r="B636" s="16">
        <v>757</v>
      </c>
      <c r="C636" s="17" t="s">
        <v>35</v>
      </c>
      <c r="D636" s="17" t="s">
        <v>35</v>
      </c>
      <c r="E636" s="17" t="s">
        <v>166</v>
      </c>
      <c r="F636" s="17" t="s">
        <v>41</v>
      </c>
      <c r="G636" s="106">
        <f>G637</f>
        <v>0</v>
      </c>
      <c r="H636" s="153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06">
        <f>AE637</f>
        <v>0</v>
      </c>
      <c r="AG636" s="115"/>
    </row>
    <row r="637" spans="1:33" s="20" customFormat="1" ht="18" hidden="1">
      <c r="A637" s="18" t="s">
        <v>42</v>
      </c>
      <c r="B637" s="16">
        <v>757</v>
      </c>
      <c r="C637" s="17" t="s">
        <v>35</v>
      </c>
      <c r="D637" s="17" t="s">
        <v>35</v>
      </c>
      <c r="E637" s="17" t="s">
        <v>166</v>
      </c>
      <c r="F637" s="17" t="s">
        <v>43</v>
      </c>
      <c r="G637" s="106">
        <f>Прилож2!G88</f>
        <v>0</v>
      </c>
      <c r="H637" s="153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06">
        <f>Прилож2!AE88</f>
        <v>0</v>
      </c>
      <c r="AG637" s="115"/>
    </row>
    <row r="638" spans="1:33" s="5" customFormat="1" ht="38.25" hidden="1">
      <c r="A638" s="18" t="s">
        <v>221</v>
      </c>
      <c r="B638" s="16">
        <v>757</v>
      </c>
      <c r="C638" s="17" t="s">
        <v>35</v>
      </c>
      <c r="D638" s="17" t="s">
        <v>35</v>
      </c>
      <c r="E638" s="17" t="s">
        <v>220</v>
      </c>
      <c r="F638" s="17"/>
      <c r="G638" s="106">
        <f>G639</f>
        <v>0</v>
      </c>
      <c r="H638" s="138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9"/>
      <c r="Z638" s="139"/>
      <c r="AA638" s="139"/>
      <c r="AB638" s="139"/>
      <c r="AC638" s="139"/>
      <c r="AD638" s="139"/>
      <c r="AE638" s="106">
        <f>AE639</f>
        <v>0</v>
      </c>
      <c r="AG638" s="115"/>
    </row>
    <row r="639" spans="1:33" s="20" customFormat="1" ht="25.5" hidden="1">
      <c r="A639" s="18" t="s">
        <v>40</v>
      </c>
      <c r="B639" s="16">
        <v>757</v>
      </c>
      <c r="C639" s="17" t="s">
        <v>35</v>
      </c>
      <c r="D639" s="17" t="s">
        <v>35</v>
      </c>
      <c r="E639" s="17" t="s">
        <v>220</v>
      </c>
      <c r="F639" s="17" t="s">
        <v>41</v>
      </c>
      <c r="G639" s="106">
        <f>G640</f>
        <v>0</v>
      </c>
      <c r="H639" s="153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06">
        <f>AE640</f>
        <v>0</v>
      </c>
      <c r="AG639" s="115"/>
    </row>
    <row r="640" spans="1:33" s="20" customFormat="1" ht="18" hidden="1">
      <c r="A640" s="18" t="s">
        <v>42</v>
      </c>
      <c r="B640" s="16">
        <v>757</v>
      </c>
      <c r="C640" s="17" t="s">
        <v>35</v>
      </c>
      <c r="D640" s="17" t="s">
        <v>35</v>
      </c>
      <c r="E640" s="17" t="s">
        <v>220</v>
      </c>
      <c r="F640" s="17" t="s">
        <v>43</v>
      </c>
      <c r="G640" s="106">
        <f>Прилож2!G91</f>
        <v>0</v>
      </c>
      <c r="H640" s="153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06">
        <f>Прилож2!AE91</f>
        <v>0</v>
      </c>
      <c r="AG640" s="115"/>
    </row>
    <row r="641" spans="1:33" s="20" customFormat="1" ht="18">
      <c r="A641" s="18" t="s">
        <v>709</v>
      </c>
      <c r="B641" s="16">
        <v>757</v>
      </c>
      <c r="C641" s="17" t="s">
        <v>35</v>
      </c>
      <c r="D641" s="17" t="s">
        <v>35</v>
      </c>
      <c r="E641" s="17" t="s">
        <v>447</v>
      </c>
      <c r="F641" s="17"/>
      <c r="G641" s="106">
        <f>G642+G664</f>
        <v>60000</v>
      </c>
      <c r="H641" s="153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06">
        <f>AE642+AE664</f>
        <v>0</v>
      </c>
      <c r="AG641" s="115"/>
    </row>
    <row r="642" spans="1:33" s="20" customFormat="1" ht="25.5">
      <c r="A642" s="18" t="s">
        <v>50</v>
      </c>
      <c r="B642" s="16">
        <v>757</v>
      </c>
      <c r="C642" s="17" t="s">
        <v>35</v>
      </c>
      <c r="D642" s="17" t="s">
        <v>35</v>
      </c>
      <c r="E642" s="17" t="s">
        <v>447</v>
      </c>
      <c r="F642" s="17" t="s">
        <v>51</v>
      </c>
      <c r="G642" s="106">
        <f>G643</f>
        <v>60000</v>
      </c>
      <c r="H642" s="153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06">
        <f>AE643</f>
        <v>0</v>
      </c>
      <c r="AG642" s="115"/>
    </row>
    <row r="643" spans="1:33" s="20" customFormat="1" ht="25.5">
      <c r="A643" s="18" t="s">
        <v>52</v>
      </c>
      <c r="B643" s="16">
        <v>757</v>
      </c>
      <c r="C643" s="17" t="s">
        <v>35</v>
      </c>
      <c r="D643" s="17" t="s">
        <v>35</v>
      </c>
      <c r="E643" s="17" t="s">
        <v>447</v>
      </c>
      <c r="F643" s="17" t="s">
        <v>53</v>
      </c>
      <c r="G643" s="106">
        <f>Прилож2!G94</f>
        <v>60000</v>
      </c>
      <c r="H643" s="153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06">
        <f>Прилож2!O94</f>
        <v>0</v>
      </c>
      <c r="AG643" s="115"/>
    </row>
    <row r="644" spans="1:33" s="20" customFormat="1" ht="31.5" hidden="1" customHeight="1">
      <c r="A644" s="18" t="s">
        <v>637</v>
      </c>
      <c r="B644" s="16"/>
      <c r="C644" s="17"/>
      <c r="D644" s="17"/>
      <c r="E644" s="17" t="s">
        <v>349</v>
      </c>
      <c r="F644" s="17"/>
      <c r="G644" s="106">
        <f>G645</f>
        <v>0</v>
      </c>
      <c r="H644" s="153"/>
      <c r="I644" s="154"/>
      <c r="J644" s="154"/>
      <c r="K644" s="154"/>
      <c r="L644" s="154"/>
      <c r="M644" s="153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06">
        <f>AE645</f>
        <v>0</v>
      </c>
      <c r="AG644" s="115"/>
    </row>
    <row r="645" spans="1:33" ht="36" hidden="1" customHeight="1">
      <c r="A645" s="18" t="s">
        <v>40</v>
      </c>
      <c r="B645" s="16">
        <v>793</v>
      </c>
      <c r="C645" s="17" t="s">
        <v>91</v>
      </c>
      <c r="D645" s="17" t="s">
        <v>142</v>
      </c>
      <c r="E645" s="17" t="s">
        <v>349</v>
      </c>
      <c r="F645" s="16">
        <v>600</v>
      </c>
      <c r="G645" s="106">
        <f>G646</f>
        <v>0</v>
      </c>
      <c r="H645" s="144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06">
        <f>AE646</f>
        <v>0</v>
      </c>
      <c r="AG645" s="115"/>
    </row>
    <row r="646" spans="1:33" ht="18.75" hidden="1" customHeight="1">
      <c r="A646" s="18" t="s">
        <v>42</v>
      </c>
      <c r="B646" s="16">
        <v>793</v>
      </c>
      <c r="C646" s="17" t="s">
        <v>91</v>
      </c>
      <c r="D646" s="17" t="s">
        <v>142</v>
      </c>
      <c r="E646" s="17" t="s">
        <v>349</v>
      </c>
      <c r="F646" s="16">
        <v>610</v>
      </c>
      <c r="G646" s="106">
        <f>G647</f>
        <v>0</v>
      </c>
      <c r="H646" s="144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06">
        <f>AE647</f>
        <v>0</v>
      </c>
      <c r="AG646" s="115"/>
    </row>
    <row r="647" spans="1:33" ht="24.75" hidden="1" customHeight="1">
      <c r="A647" s="18" t="s">
        <v>45</v>
      </c>
      <c r="B647" s="16"/>
      <c r="C647" s="17"/>
      <c r="D647" s="17"/>
      <c r="E647" s="17" t="s">
        <v>349</v>
      </c>
      <c r="F647" s="16">
        <v>612</v>
      </c>
      <c r="G647" s="106"/>
      <c r="H647" s="144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06"/>
      <c r="AG647" s="115"/>
    </row>
    <row r="648" spans="1:33" s="20" customFormat="1" ht="18" hidden="1">
      <c r="A648" s="18" t="s">
        <v>709</v>
      </c>
      <c r="B648" s="16">
        <v>757</v>
      </c>
      <c r="C648" s="17" t="s">
        <v>35</v>
      </c>
      <c r="D648" s="17" t="s">
        <v>35</v>
      </c>
      <c r="E648" s="17" t="s">
        <v>49</v>
      </c>
      <c r="F648" s="17"/>
      <c r="G648" s="106"/>
      <c r="H648" s="153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06"/>
      <c r="AG648" s="115"/>
    </row>
    <row r="649" spans="1:33" s="20" customFormat="1" ht="25.5" hidden="1">
      <c r="A649" s="18" t="s">
        <v>50</v>
      </c>
      <c r="B649" s="16">
        <v>757</v>
      </c>
      <c r="C649" s="17" t="s">
        <v>35</v>
      </c>
      <c r="D649" s="17" t="s">
        <v>35</v>
      </c>
      <c r="E649" s="17" t="s">
        <v>49</v>
      </c>
      <c r="F649" s="17" t="s">
        <v>51</v>
      </c>
      <c r="G649" s="106">
        <f>G650</f>
        <v>0</v>
      </c>
      <c r="H649" s="153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06">
        <f>AE650</f>
        <v>0</v>
      </c>
      <c r="AG649" s="115"/>
    </row>
    <row r="650" spans="1:33" s="20" customFormat="1" ht="25.5" hidden="1">
      <c r="A650" s="18" t="s">
        <v>52</v>
      </c>
      <c r="B650" s="16">
        <v>757</v>
      </c>
      <c r="C650" s="17" t="s">
        <v>35</v>
      </c>
      <c r="D650" s="17" t="s">
        <v>35</v>
      </c>
      <c r="E650" s="17" t="s">
        <v>49</v>
      </c>
      <c r="F650" s="17" t="s">
        <v>53</v>
      </c>
      <c r="G650" s="106">
        <f>G663</f>
        <v>0</v>
      </c>
      <c r="H650" s="153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06">
        <f>AE663</f>
        <v>0</v>
      </c>
      <c r="AG650" s="115"/>
    </row>
    <row r="651" spans="1:33" s="20" customFormat="1" ht="25.5" hidden="1">
      <c r="A651" s="18" t="s">
        <v>50</v>
      </c>
      <c r="B651" s="16">
        <v>757</v>
      </c>
      <c r="C651" s="17" t="s">
        <v>35</v>
      </c>
      <c r="D651" s="17" t="s">
        <v>35</v>
      </c>
      <c r="E651" s="17" t="s">
        <v>49</v>
      </c>
      <c r="F651" s="17" t="s">
        <v>54</v>
      </c>
      <c r="G651" s="106">
        <v>22000</v>
      </c>
      <c r="H651" s="153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06">
        <v>22000</v>
      </c>
      <c r="AG651" s="115"/>
    </row>
    <row r="652" spans="1:33" ht="18.75" hidden="1" customHeight="1">
      <c r="A652" s="18"/>
      <c r="B652" s="16"/>
      <c r="C652" s="17"/>
      <c r="D652" s="17"/>
      <c r="E652" s="17"/>
      <c r="F652" s="16"/>
      <c r="G652" s="106"/>
      <c r="H652" s="144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06"/>
      <c r="AG652" s="115"/>
    </row>
    <row r="653" spans="1:33" ht="18.75" hidden="1" customHeight="1">
      <c r="A653" s="18"/>
      <c r="B653" s="16"/>
      <c r="C653" s="17"/>
      <c r="D653" s="17"/>
      <c r="E653" s="17"/>
      <c r="F653" s="16"/>
      <c r="G653" s="106"/>
      <c r="H653" s="144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06"/>
      <c r="AG653" s="115"/>
    </row>
    <row r="654" spans="1:33" ht="18.75" hidden="1" customHeight="1">
      <c r="A654" s="18"/>
      <c r="B654" s="16"/>
      <c r="C654" s="17"/>
      <c r="D654" s="17"/>
      <c r="E654" s="17"/>
      <c r="F654" s="16"/>
      <c r="G654" s="106"/>
      <c r="H654" s="144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06"/>
      <c r="AG654" s="115"/>
    </row>
    <row r="655" spans="1:33" ht="76.5" hidden="1">
      <c r="A655" s="18" t="s">
        <v>70</v>
      </c>
      <c r="B655" s="16">
        <v>757</v>
      </c>
      <c r="C655" s="17" t="s">
        <v>35</v>
      </c>
      <c r="D655" s="17" t="s">
        <v>37</v>
      </c>
      <c r="E655" s="17" t="s">
        <v>71</v>
      </c>
      <c r="F655" s="16"/>
      <c r="G655" s="106">
        <f>G660</f>
        <v>0</v>
      </c>
      <c r="H655" s="144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06">
        <f>AE660</f>
        <v>0</v>
      </c>
      <c r="AG655" s="115"/>
    </row>
    <row r="656" spans="1:33" ht="25.5" hidden="1">
      <c r="A656" s="18" t="s">
        <v>40</v>
      </c>
      <c r="B656" s="16">
        <v>757</v>
      </c>
      <c r="C656" s="17" t="s">
        <v>35</v>
      </c>
      <c r="D656" s="17" t="s">
        <v>37</v>
      </c>
      <c r="E656" s="17" t="s">
        <v>71</v>
      </c>
      <c r="F656" s="17" t="s">
        <v>41</v>
      </c>
      <c r="G656" s="106">
        <f>G657</f>
        <v>0</v>
      </c>
      <c r="H656" s="144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06">
        <f>AE657</f>
        <v>0</v>
      </c>
      <c r="AG656" s="115"/>
    </row>
    <row r="657" spans="1:33" ht="19.5" hidden="1" customHeight="1">
      <c r="A657" s="18" t="s">
        <v>42</v>
      </c>
      <c r="B657" s="16">
        <v>757</v>
      </c>
      <c r="C657" s="17" t="s">
        <v>35</v>
      </c>
      <c r="D657" s="17" t="s">
        <v>37</v>
      </c>
      <c r="E657" s="17" t="s">
        <v>71</v>
      </c>
      <c r="F657" s="17" t="s">
        <v>43</v>
      </c>
      <c r="G657" s="106">
        <f>G660</f>
        <v>0</v>
      </c>
      <c r="H657" s="144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06">
        <f>AE660</f>
        <v>0</v>
      </c>
      <c r="AG657" s="115"/>
    </row>
    <row r="658" spans="1:33" ht="19.5" hidden="1" customHeight="1">
      <c r="A658" s="18"/>
      <c r="B658" s="16"/>
      <c r="C658" s="17"/>
      <c r="D658" s="17"/>
      <c r="E658" s="17"/>
      <c r="F658" s="17" t="s">
        <v>41</v>
      </c>
      <c r="G658" s="106"/>
      <c r="H658" s="144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06"/>
      <c r="AG658" s="115"/>
    </row>
    <row r="659" spans="1:33" ht="19.5" hidden="1" customHeight="1">
      <c r="A659" s="18"/>
      <c r="B659" s="16"/>
      <c r="C659" s="17"/>
      <c r="D659" s="17"/>
      <c r="E659" s="17"/>
      <c r="F659" s="17" t="s">
        <v>43</v>
      </c>
      <c r="G659" s="106"/>
      <c r="H659" s="144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06"/>
      <c r="AG659" s="115"/>
    </row>
    <row r="660" spans="1:33" ht="18" hidden="1">
      <c r="A660" s="18" t="s">
        <v>45</v>
      </c>
      <c r="B660" s="16">
        <v>757</v>
      </c>
      <c r="C660" s="17" t="s">
        <v>35</v>
      </c>
      <c r="D660" s="17" t="s">
        <v>37</v>
      </c>
      <c r="E660" s="17" t="s">
        <v>71</v>
      </c>
      <c r="F660" s="16">
        <v>612</v>
      </c>
      <c r="G660" s="106"/>
      <c r="H660" s="144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06"/>
      <c r="AG660" s="115"/>
    </row>
    <row r="661" spans="1:33" ht="25.5" hidden="1">
      <c r="A661" s="18" t="s">
        <v>75</v>
      </c>
      <c r="B661" s="16">
        <v>757</v>
      </c>
      <c r="C661" s="17" t="s">
        <v>73</v>
      </c>
      <c r="D661" s="17" t="s">
        <v>26</v>
      </c>
      <c r="E661" s="17" t="s">
        <v>76</v>
      </c>
      <c r="F661" s="17"/>
      <c r="G661" s="10">
        <f>G662</f>
        <v>0</v>
      </c>
      <c r="H661" s="144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0">
        <f>AE662</f>
        <v>0</v>
      </c>
      <c r="AG661" s="115"/>
    </row>
    <row r="662" spans="1:33" ht="18" hidden="1">
      <c r="A662" s="26" t="s">
        <v>45</v>
      </c>
      <c r="B662" s="16">
        <v>757</v>
      </c>
      <c r="C662" s="17" t="s">
        <v>73</v>
      </c>
      <c r="D662" s="17" t="s">
        <v>26</v>
      </c>
      <c r="E662" s="17" t="s">
        <v>76</v>
      </c>
      <c r="F662" s="16">
        <v>612</v>
      </c>
      <c r="G662" s="10"/>
      <c r="H662" s="144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0"/>
      <c r="AG662" s="115"/>
    </row>
    <row r="663" spans="1:33" ht="25.5" hidden="1">
      <c r="A663" s="18" t="s">
        <v>675</v>
      </c>
      <c r="B663" s="16"/>
      <c r="C663" s="17"/>
      <c r="D663" s="17"/>
      <c r="E663" s="17" t="s">
        <v>49</v>
      </c>
      <c r="F663" s="16">
        <v>244</v>
      </c>
      <c r="G663" s="10"/>
      <c r="H663" s="144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0"/>
      <c r="AG663" s="115"/>
    </row>
    <row r="664" spans="1:33" s="20" customFormat="1" ht="25.5" hidden="1">
      <c r="A664" s="18" t="s">
        <v>40</v>
      </c>
      <c r="B664" s="16">
        <v>757</v>
      </c>
      <c r="C664" s="17" t="s">
        <v>35</v>
      </c>
      <c r="D664" s="17" t="s">
        <v>35</v>
      </c>
      <c r="E664" s="17" t="s">
        <v>447</v>
      </c>
      <c r="F664" s="17" t="s">
        <v>41</v>
      </c>
      <c r="G664" s="106">
        <f>G665</f>
        <v>0</v>
      </c>
      <c r="H664" s="153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06">
        <f>AE665</f>
        <v>0</v>
      </c>
      <c r="AG664" s="115"/>
    </row>
    <row r="665" spans="1:33" s="20" customFormat="1" ht="18" hidden="1">
      <c r="A665" s="18" t="s">
        <v>42</v>
      </c>
      <c r="B665" s="16">
        <v>757</v>
      </c>
      <c r="C665" s="17" t="s">
        <v>35</v>
      </c>
      <c r="D665" s="17" t="s">
        <v>35</v>
      </c>
      <c r="E665" s="17" t="s">
        <v>447</v>
      </c>
      <c r="F665" s="17" t="s">
        <v>43</v>
      </c>
      <c r="G665" s="106"/>
      <c r="H665" s="153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06"/>
      <c r="AG665" s="115"/>
    </row>
    <row r="666" spans="1:33" s="20" customFormat="1" ht="32.25" hidden="1" customHeight="1">
      <c r="A666" s="18" t="s">
        <v>637</v>
      </c>
      <c r="B666" s="16">
        <v>757</v>
      </c>
      <c r="C666" s="17" t="s">
        <v>35</v>
      </c>
      <c r="D666" s="17" t="s">
        <v>35</v>
      </c>
      <c r="E666" s="17" t="s">
        <v>331</v>
      </c>
      <c r="F666" s="17"/>
      <c r="G666" s="106">
        <f>G667+G673</f>
        <v>0</v>
      </c>
      <c r="H666" s="153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06">
        <f>AE667+AE673</f>
        <v>0</v>
      </c>
      <c r="AG666" s="115"/>
    </row>
    <row r="667" spans="1:33" s="20" customFormat="1" ht="28.5" hidden="1" customHeight="1">
      <c r="A667" s="18" t="s">
        <v>637</v>
      </c>
      <c r="B667" s="16">
        <v>757</v>
      </c>
      <c r="C667" s="17" t="s">
        <v>35</v>
      </c>
      <c r="D667" s="17" t="s">
        <v>35</v>
      </c>
      <c r="E667" s="17" t="s">
        <v>332</v>
      </c>
      <c r="F667" s="17"/>
      <c r="G667" s="106">
        <f>G668</f>
        <v>0</v>
      </c>
      <c r="H667" s="153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06">
        <f>AE668</f>
        <v>0</v>
      </c>
      <c r="AG667" s="115"/>
    </row>
    <row r="668" spans="1:33" s="20" customFormat="1" ht="28.5" hidden="1" customHeight="1">
      <c r="A668" s="18" t="s">
        <v>637</v>
      </c>
      <c r="B668" s="16">
        <v>757</v>
      </c>
      <c r="C668" s="17" t="s">
        <v>35</v>
      </c>
      <c r="D668" s="17" t="s">
        <v>35</v>
      </c>
      <c r="E668" s="17" t="s">
        <v>333</v>
      </c>
      <c r="F668" s="17"/>
      <c r="G668" s="106">
        <f>G669+G671</f>
        <v>0</v>
      </c>
      <c r="H668" s="153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06">
        <f>AE669+AE671</f>
        <v>0</v>
      </c>
      <c r="AG668" s="115"/>
    </row>
    <row r="669" spans="1:33" s="20" customFormat="1" ht="25.5" hidden="1">
      <c r="A669" s="18" t="s">
        <v>50</v>
      </c>
      <c r="B669" s="16">
        <v>757</v>
      </c>
      <c r="C669" s="17" t="s">
        <v>35</v>
      </c>
      <c r="D669" s="17" t="s">
        <v>35</v>
      </c>
      <c r="E669" s="17" t="s">
        <v>333</v>
      </c>
      <c r="F669" s="17" t="s">
        <v>51</v>
      </c>
      <c r="G669" s="106">
        <f>G670</f>
        <v>0</v>
      </c>
      <c r="H669" s="153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06">
        <f>AE670</f>
        <v>0</v>
      </c>
      <c r="AG669" s="115"/>
    </row>
    <row r="670" spans="1:33" s="20" customFormat="1" ht="25.5" hidden="1">
      <c r="A670" s="18" t="s">
        <v>52</v>
      </c>
      <c r="B670" s="16">
        <v>757</v>
      </c>
      <c r="C670" s="17" t="s">
        <v>35</v>
      </c>
      <c r="D670" s="17" t="s">
        <v>35</v>
      </c>
      <c r="E670" s="17" t="s">
        <v>333</v>
      </c>
      <c r="F670" s="17" t="s">
        <v>53</v>
      </c>
      <c r="G670" s="106"/>
      <c r="H670" s="153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06"/>
      <c r="AG670" s="115"/>
    </row>
    <row r="671" spans="1:33" s="20" customFormat="1" ht="18" hidden="1">
      <c r="A671" s="18" t="s">
        <v>363</v>
      </c>
      <c r="B671" s="16">
        <v>757</v>
      </c>
      <c r="C671" s="17" t="s">
        <v>35</v>
      </c>
      <c r="D671" s="17" t="s">
        <v>35</v>
      </c>
      <c r="E671" s="17" t="s">
        <v>333</v>
      </c>
      <c r="F671" s="17" t="s">
        <v>364</v>
      </c>
      <c r="G671" s="106">
        <f>G672</f>
        <v>0</v>
      </c>
      <c r="H671" s="153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06">
        <f>AE672</f>
        <v>0</v>
      </c>
      <c r="AG671" s="115"/>
    </row>
    <row r="672" spans="1:33" s="20" customFormat="1" ht="18" hidden="1">
      <c r="A672" s="18" t="s">
        <v>381</v>
      </c>
      <c r="B672" s="16">
        <v>757</v>
      </c>
      <c r="C672" s="17" t="s">
        <v>35</v>
      </c>
      <c r="D672" s="17" t="s">
        <v>35</v>
      </c>
      <c r="E672" s="17" t="s">
        <v>333</v>
      </c>
      <c r="F672" s="17" t="s">
        <v>382</v>
      </c>
      <c r="G672" s="106"/>
      <c r="H672" s="153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06"/>
      <c r="AG672" s="115"/>
    </row>
    <row r="673" spans="1:33" s="20" customFormat="1" ht="32.25" hidden="1" customHeight="1">
      <c r="A673" s="18" t="s">
        <v>637</v>
      </c>
      <c r="B673" s="16">
        <v>757</v>
      </c>
      <c r="C673" s="17" t="s">
        <v>35</v>
      </c>
      <c r="D673" s="17" t="s">
        <v>35</v>
      </c>
      <c r="E673" s="17" t="s">
        <v>334</v>
      </c>
      <c r="F673" s="17"/>
      <c r="G673" s="106">
        <f>G674+G676</f>
        <v>0</v>
      </c>
      <c r="H673" s="153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06">
        <f>AE674+AE676</f>
        <v>0</v>
      </c>
      <c r="AG673" s="115"/>
    </row>
    <row r="674" spans="1:33" s="20" customFormat="1" ht="37.5" hidden="1" customHeight="1">
      <c r="A674" s="18" t="s">
        <v>637</v>
      </c>
      <c r="B674" s="16">
        <v>757</v>
      </c>
      <c r="C674" s="17" t="s">
        <v>35</v>
      </c>
      <c r="D674" s="17" t="s">
        <v>35</v>
      </c>
      <c r="E674" s="17" t="s">
        <v>315</v>
      </c>
      <c r="F674" s="17"/>
      <c r="G674" s="106">
        <f>G675</f>
        <v>0</v>
      </c>
      <c r="H674" s="153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06">
        <f>AE675</f>
        <v>0</v>
      </c>
      <c r="AG674" s="115"/>
    </row>
    <row r="675" spans="1:33" s="20" customFormat="1" ht="18" hidden="1">
      <c r="A675" s="18" t="s">
        <v>42</v>
      </c>
      <c r="B675" s="16">
        <v>757</v>
      </c>
      <c r="C675" s="17" t="s">
        <v>35</v>
      </c>
      <c r="D675" s="17" t="s">
        <v>35</v>
      </c>
      <c r="E675" s="17" t="s">
        <v>315</v>
      </c>
      <c r="F675" s="17" t="s">
        <v>43</v>
      </c>
      <c r="G675" s="106">
        <f>282000-282000</f>
        <v>0</v>
      </c>
      <c r="H675" s="153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06">
        <f>282000-282000</f>
        <v>0</v>
      </c>
      <c r="AG675" s="115"/>
    </row>
    <row r="676" spans="1:33" s="20" customFormat="1" ht="18" hidden="1">
      <c r="A676" s="18" t="s">
        <v>363</v>
      </c>
      <c r="B676" s="16">
        <v>757</v>
      </c>
      <c r="C676" s="17" t="s">
        <v>35</v>
      </c>
      <c r="D676" s="17" t="s">
        <v>35</v>
      </c>
      <c r="E676" s="17" t="s">
        <v>335</v>
      </c>
      <c r="F676" s="17" t="s">
        <v>364</v>
      </c>
      <c r="G676" s="106">
        <f>G677</f>
        <v>0</v>
      </c>
      <c r="H676" s="153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06">
        <f>AE677</f>
        <v>0</v>
      </c>
      <c r="AG676" s="115"/>
    </row>
    <row r="677" spans="1:33" s="20" customFormat="1" ht="18" hidden="1">
      <c r="A677" s="18" t="s">
        <v>381</v>
      </c>
      <c r="B677" s="16">
        <v>757</v>
      </c>
      <c r="C677" s="17" t="s">
        <v>35</v>
      </c>
      <c r="D677" s="17" t="s">
        <v>35</v>
      </c>
      <c r="E677" s="17" t="s">
        <v>335</v>
      </c>
      <c r="F677" s="17" t="s">
        <v>382</v>
      </c>
      <c r="G677" s="106"/>
      <c r="H677" s="153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06"/>
      <c r="AG677" s="115"/>
    </row>
    <row r="678" spans="1:33" s="25" customFormat="1" ht="63.75">
      <c r="A678" s="37" t="s">
        <v>828</v>
      </c>
      <c r="B678" s="38">
        <v>793</v>
      </c>
      <c r="C678" s="39" t="s">
        <v>111</v>
      </c>
      <c r="D678" s="39" t="s">
        <v>652</v>
      </c>
      <c r="E678" s="39" t="s">
        <v>539</v>
      </c>
      <c r="F678" s="39"/>
      <c r="G678" s="107">
        <f>G682</f>
        <v>100000</v>
      </c>
      <c r="H678" s="150">
        <v>30000</v>
      </c>
      <c r="I678" s="78"/>
      <c r="J678" s="78"/>
      <c r="K678" s="78"/>
      <c r="L678" s="78"/>
      <c r="M678" s="150" t="e">
        <f>#REF!</f>
        <v>#REF!</v>
      </c>
      <c r="N678" s="78">
        <v>30000</v>
      </c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107">
        <f>AE682</f>
        <v>100000</v>
      </c>
      <c r="AG678" s="115"/>
    </row>
    <row r="679" spans="1:33" ht="18" hidden="1">
      <c r="A679" s="18"/>
      <c r="B679" s="16"/>
      <c r="C679" s="17"/>
      <c r="D679" s="17"/>
      <c r="E679" s="17"/>
      <c r="F679" s="17"/>
      <c r="G679" s="106"/>
      <c r="H679" s="144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06"/>
      <c r="AG679" s="115"/>
    </row>
    <row r="680" spans="1:33" ht="25.5">
      <c r="A680" s="18" t="s">
        <v>702</v>
      </c>
      <c r="B680" s="16">
        <v>793</v>
      </c>
      <c r="C680" s="17" t="s">
        <v>111</v>
      </c>
      <c r="D680" s="17" t="s">
        <v>652</v>
      </c>
      <c r="E680" s="17" t="s">
        <v>540</v>
      </c>
      <c r="F680" s="17"/>
      <c r="G680" s="106">
        <f>G681</f>
        <v>100000</v>
      </c>
      <c r="H680" s="144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06">
        <f>AE681</f>
        <v>100000</v>
      </c>
      <c r="AG680" s="115"/>
    </row>
    <row r="681" spans="1:33" ht="25.5">
      <c r="A681" s="18" t="s">
        <v>52</v>
      </c>
      <c r="B681" s="16">
        <v>793</v>
      </c>
      <c r="C681" s="17" t="s">
        <v>111</v>
      </c>
      <c r="D681" s="17" t="s">
        <v>652</v>
      </c>
      <c r="E681" s="17" t="s">
        <v>540</v>
      </c>
      <c r="F681" s="17" t="s">
        <v>51</v>
      </c>
      <c r="G681" s="106">
        <f>G682</f>
        <v>100000</v>
      </c>
      <c r="H681" s="144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06">
        <f>AE682</f>
        <v>100000</v>
      </c>
      <c r="AG681" s="115"/>
    </row>
    <row r="682" spans="1:33" ht="33" customHeight="1">
      <c r="A682" s="18" t="s">
        <v>52</v>
      </c>
      <c r="B682" s="16">
        <v>793</v>
      </c>
      <c r="C682" s="17" t="s">
        <v>111</v>
      </c>
      <c r="D682" s="17" t="s">
        <v>652</v>
      </c>
      <c r="E682" s="17" t="s">
        <v>540</v>
      </c>
      <c r="F682" s="17" t="s">
        <v>53</v>
      </c>
      <c r="G682" s="106">
        <f>Прилож2!G842</f>
        <v>100000</v>
      </c>
      <c r="H682" s="144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06">
        <f>Прилож2!O842</f>
        <v>100000</v>
      </c>
      <c r="AG682" s="115"/>
    </row>
    <row r="683" spans="1:33" s="58" customFormat="1" ht="30" customHeight="1">
      <c r="A683" s="178" t="s">
        <v>821</v>
      </c>
      <c r="B683" s="39" t="s">
        <v>158</v>
      </c>
      <c r="C683" s="39" t="s">
        <v>35</v>
      </c>
      <c r="D683" s="39" t="s">
        <v>26</v>
      </c>
      <c r="E683" s="39" t="s">
        <v>478</v>
      </c>
      <c r="F683" s="39"/>
      <c r="G683" s="107">
        <f>G687+G684+G692</f>
        <v>520000</v>
      </c>
      <c r="H683" s="151"/>
      <c r="I683" s="152"/>
      <c r="J683" s="151">
        <f>G651-J662</f>
        <v>22000</v>
      </c>
      <c r="K683" s="152"/>
      <c r="L683" s="152"/>
      <c r="M683" s="151" t="e">
        <f>#REF!</f>
        <v>#REF!</v>
      </c>
      <c r="N683" s="152">
        <v>60000</v>
      </c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07">
        <f>AE687+AE684+AE692</f>
        <v>520000</v>
      </c>
      <c r="AG683" s="115"/>
    </row>
    <row r="684" spans="1:33" s="20" customFormat="1" ht="38.25" hidden="1">
      <c r="A684" s="18" t="s">
        <v>463</v>
      </c>
      <c r="B684" s="17" t="s">
        <v>158</v>
      </c>
      <c r="C684" s="17" t="s">
        <v>35</v>
      </c>
      <c r="D684" s="17" t="s">
        <v>111</v>
      </c>
      <c r="E684" s="17" t="s">
        <v>464</v>
      </c>
      <c r="F684" s="17"/>
      <c r="G684" s="106">
        <f>G685</f>
        <v>0</v>
      </c>
      <c r="H684" s="153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06">
        <f>AE685</f>
        <v>0</v>
      </c>
      <c r="AG684" s="115"/>
    </row>
    <row r="685" spans="1:33" s="20" customFormat="1" ht="24.75" hidden="1" customHeight="1">
      <c r="A685" s="18" t="s">
        <v>40</v>
      </c>
      <c r="B685" s="17" t="s">
        <v>158</v>
      </c>
      <c r="C685" s="17" t="s">
        <v>35</v>
      </c>
      <c r="D685" s="17" t="s">
        <v>111</v>
      </c>
      <c r="E685" s="17" t="s">
        <v>464</v>
      </c>
      <c r="F685" s="17" t="s">
        <v>41</v>
      </c>
      <c r="G685" s="106">
        <f>G686</f>
        <v>0</v>
      </c>
      <c r="H685" s="153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06">
        <f>AE686</f>
        <v>0</v>
      </c>
      <c r="AG685" s="115"/>
    </row>
    <row r="686" spans="1:33" s="20" customFormat="1" ht="18" hidden="1">
      <c r="A686" s="18" t="s">
        <v>42</v>
      </c>
      <c r="B686" s="17" t="s">
        <v>158</v>
      </c>
      <c r="C686" s="17" t="s">
        <v>35</v>
      </c>
      <c r="D686" s="17" t="s">
        <v>111</v>
      </c>
      <c r="E686" s="17" t="s">
        <v>464</v>
      </c>
      <c r="F686" s="17" t="s">
        <v>43</v>
      </c>
      <c r="G686" s="106">
        <f>Прилож2!G478</f>
        <v>0</v>
      </c>
      <c r="H686" s="153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06">
        <f>Прилож2!AE478</f>
        <v>0</v>
      </c>
      <c r="AG686" s="115"/>
    </row>
    <row r="687" spans="1:33" s="20" customFormat="1" ht="25.5">
      <c r="A687" s="18" t="s">
        <v>187</v>
      </c>
      <c r="B687" s="17" t="s">
        <v>158</v>
      </c>
      <c r="C687" s="17" t="s">
        <v>35</v>
      </c>
      <c r="D687" s="17" t="s">
        <v>26</v>
      </c>
      <c r="E687" s="17" t="s">
        <v>479</v>
      </c>
      <c r="F687" s="17"/>
      <c r="G687" s="106">
        <f>G688+G690</f>
        <v>520000</v>
      </c>
      <c r="H687" s="153"/>
      <c r="I687" s="153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06">
        <f>AE688+AE690</f>
        <v>520000</v>
      </c>
      <c r="AG687" s="115"/>
    </row>
    <row r="688" spans="1:33" s="20" customFormat="1" ht="25.5" customHeight="1">
      <c r="A688" s="18" t="s">
        <v>734</v>
      </c>
      <c r="B688" s="16">
        <v>793</v>
      </c>
      <c r="C688" s="17" t="s">
        <v>110</v>
      </c>
      <c r="D688" s="17" t="s">
        <v>111</v>
      </c>
      <c r="E688" s="17" t="s">
        <v>479</v>
      </c>
      <c r="F688" s="17" t="s">
        <v>353</v>
      </c>
      <c r="G688" s="106">
        <f>G689</f>
        <v>410000</v>
      </c>
      <c r="H688" s="153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06">
        <f>AE689</f>
        <v>410000</v>
      </c>
      <c r="AG688" s="115"/>
    </row>
    <row r="689" spans="1:33" s="20" customFormat="1" ht="25.5">
      <c r="A689" s="18" t="s">
        <v>735</v>
      </c>
      <c r="B689" s="16">
        <v>793</v>
      </c>
      <c r="C689" s="17" t="s">
        <v>110</v>
      </c>
      <c r="D689" s="17" t="s">
        <v>111</v>
      </c>
      <c r="E689" s="17" t="s">
        <v>479</v>
      </c>
      <c r="F689" s="17" t="s">
        <v>736</v>
      </c>
      <c r="G689" s="106">
        <f>Прилож2!G965</f>
        <v>410000</v>
      </c>
      <c r="H689" s="153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06">
        <f>Прилож2!O965</f>
        <v>410000</v>
      </c>
      <c r="AG689" s="115"/>
    </row>
    <row r="690" spans="1:33" s="20" customFormat="1" ht="25.5">
      <c r="A690" s="18" t="s">
        <v>40</v>
      </c>
      <c r="B690" s="17" t="s">
        <v>158</v>
      </c>
      <c r="C690" s="17" t="s">
        <v>35</v>
      </c>
      <c r="D690" s="17" t="s">
        <v>26</v>
      </c>
      <c r="E690" s="17" t="s">
        <v>479</v>
      </c>
      <c r="F690" s="17" t="s">
        <v>41</v>
      </c>
      <c r="G690" s="106">
        <f>G691</f>
        <v>110000</v>
      </c>
      <c r="H690" s="153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06">
        <f>AE691</f>
        <v>110000</v>
      </c>
      <c r="AG690" s="115"/>
    </row>
    <row r="691" spans="1:33" s="20" customFormat="1" ht="18">
      <c r="A691" s="18" t="s">
        <v>42</v>
      </c>
      <c r="B691" s="17" t="s">
        <v>158</v>
      </c>
      <c r="C691" s="17" t="s">
        <v>35</v>
      </c>
      <c r="D691" s="17" t="s">
        <v>26</v>
      </c>
      <c r="E691" s="17" t="s">
        <v>479</v>
      </c>
      <c r="F691" s="17" t="s">
        <v>43</v>
      </c>
      <c r="G691" s="106">
        <f>Прилож2!G376+Прилож2!G448</f>
        <v>110000</v>
      </c>
      <c r="H691" s="153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06">
        <f>Прилож2!O376+Прилож2!O448</f>
        <v>110000</v>
      </c>
      <c r="AG691" s="115"/>
    </row>
    <row r="692" spans="1:33" s="20" customFormat="1" ht="24.75" customHeight="1">
      <c r="A692" s="18" t="s">
        <v>674</v>
      </c>
      <c r="B692" s="16">
        <v>793</v>
      </c>
      <c r="C692" s="17" t="s">
        <v>26</v>
      </c>
      <c r="D692" s="17" t="s">
        <v>32</v>
      </c>
      <c r="E692" s="17" t="s">
        <v>479</v>
      </c>
      <c r="F692" s="17" t="s">
        <v>51</v>
      </c>
      <c r="G692" s="106">
        <f>G693</f>
        <v>0</v>
      </c>
      <c r="H692" s="153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06">
        <f>AE693</f>
        <v>0</v>
      </c>
      <c r="AG692" s="115"/>
    </row>
    <row r="693" spans="1:33" s="20" customFormat="1" ht="25.5">
      <c r="A693" s="18" t="s">
        <v>52</v>
      </c>
      <c r="B693" s="16">
        <v>793</v>
      </c>
      <c r="C693" s="17" t="s">
        <v>26</v>
      </c>
      <c r="D693" s="17" t="s">
        <v>32</v>
      </c>
      <c r="E693" s="17" t="s">
        <v>479</v>
      </c>
      <c r="F693" s="17" t="s">
        <v>53</v>
      </c>
      <c r="G693" s="106">
        <f>Прилож2!G801</f>
        <v>0</v>
      </c>
      <c r="H693" s="153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06">
        <f>Прилож2!AE801</f>
        <v>0</v>
      </c>
      <c r="AG693" s="115"/>
    </row>
    <row r="694" spans="1:33" s="25" customFormat="1" ht="51">
      <c r="A694" s="37" t="s">
        <v>268</v>
      </c>
      <c r="B694" s="38">
        <v>793</v>
      </c>
      <c r="C694" s="39" t="s">
        <v>111</v>
      </c>
      <c r="D694" s="39" t="s">
        <v>652</v>
      </c>
      <c r="E694" s="39" t="s">
        <v>541</v>
      </c>
      <c r="F694" s="39"/>
      <c r="G694" s="107">
        <f>G698</f>
        <v>100000</v>
      </c>
      <c r="H694" s="150">
        <v>20000</v>
      </c>
      <c r="I694" s="78"/>
      <c r="J694" s="78"/>
      <c r="K694" s="78"/>
      <c r="L694" s="78"/>
      <c r="M694" s="150" t="e">
        <f>#REF!</f>
        <v>#REF!</v>
      </c>
      <c r="N694" s="78">
        <v>20000</v>
      </c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107">
        <f>AE698</f>
        <v>0</v>
      </c>
      <c r="AG694" s="115"/>
    </row>
    <row r="695" spans="1:33" ht="38.25" hidden="1">
      <c r="A695" s="18" t="s">
        <v>4</v>
      </c>
      <c r="B695" s="16">
        <v>793</v>
      </c>
      <c r="C695" s="17" t="s">
        <v>111</v>
      </c>
      <c r="D695" s="17" t="s">
        <v>652</v>
      </c>
      <c r="E695" s="17" t="s">
        <v>541</v>
      </c>
      <c r="F695" s="17"/>
      <c r="G695" s="106">
        <f>G696</f>
        <v>100000</v>
      </c>
      <c r="H695" s="144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06">
        <f>AE696</f>
        <v>0</v>
      </c>
      <c r="AG695" s="115"/>
    </row>
    <row r="696" spans="1:33" ht="38.25">
      <c r="A696" s="18" t="s">
        <v>703</v>
      </c>
      <c r="B696" s="16">
        <v>793</v>
      </c>
      <c r="C696" s="17" t="s">
        <v>111</v>
      </c>
      <c r="D696" s="17" t="s">
        <v>652</v>
      </c>
      <c r="E696" s="17" t="s">
        <v>542</v>
      </c>
      <c r="F696" s="17"/>
      <c r="G696" s="106">
        <f>G697</f>
        <v>100000</v>
      </c>
      <c r="H696" s="144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06">
        <f>AE697</f>
        <v>0</v>
      </c>
      <c r="AG696" s="115"/>
    </row>
    <row r="697" spans="1:33" ht="25.5">
      <c r="A697" s="18" t="s">
        <v>52</v>
      </c>
      <c r="B697" s="16">
        <v>793</v>
      </c>
      <c r="C697" s="17" t="s">
        <v>111</v>
      </c>
      <c r="D697" s="17" t="s">
        <v>652</v>
      </c>
      <c r="E697" s="17" t="s">
        <v>542</v>
      </c>
      <c r="F697" s="17" t="s">
        <v>51</v>
      </c>
      <c r="G697" s="106">
        <f>G698</f>
        <v>100000</v>
      </c>
      <c r="H697" s="144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06">
        <f>AE698</f>
        <v>0</v>
      </c>
      <c r="AG697" s="115"/>
    </row>
    <row r="698" spans="1:33" ht="31.5" customHeight="1">
      <c r="A698" s="18" t="s">
        <v>52</v>
      </c>
      <c r="B698" s="16">
        <v>793</v>
      </c>
      <c r="C698" s="17" t="s">
        <v>111</v>
      </c>
      <c r="D698" s="17" t="s">
        <v>652</v>
      </c>
      <c r="E698" s="17" t="s">
        <v>542</v>
      </c>
      <c r="F698" s="17" t="s">
        <v>53</v>
      </c>
      <c r="G698" s="106">
        <f>Прилож2!G847</f>
        <v>100000</v>
      </c>
      <c r="H698" s="144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06">
        <f>Прилож2!O847</f>
        <v>0</v>
      </c>
      <c r="AG698" s="115"/>
    </row>
    <row r="699" spans="1:33" s="119" customFormat="1" ht="35.25" customHeight="1">
      <c r="A699" s="37" t="s">
        <v>269</v>
      </c>
      <c r="B699" s="38">
        <v>792</v>
      </c>
      <c r="C699" s="39" t="s">
        <v>26</v>
      </c>
      <c r="D699" s="39" t="s">
        <v>91</v>
      </c>
      <c r="E699" s="39" t="s">
        <v>491</v>
      </c>
      <c r="F699" s="117"/>
      <c r="G699" s="107">
        <f>G700+G710+G714</f>
        <v>50196711</v>
      </c>
      <c r="H699" s="160"/>
      <c r="I699" s="161"/>
      <c r="J699" s="161"/>
      <c r="K699" s="161"/>
      <c r="L699" s="161"/>
      <c r="M699" s="160" t="e">
        <f>#REF!+#REF!+G702+G706+G726+G731+G735+G738+G747+G751+G755</f>
        <v>#REF!</v>
      </c>
      <c r="N699" s="161">
        <v>1012500</v>
      </c>
      <c r="O699" s="161">
        <v>7960461</v>
      </c>
      <c r="P699" s="161">
        <v>2144600</v>
      </c>
      <c r="Q699" s="161">
        <v>3400000</v>
      </c>
      <c r="R699" s="161">
        <v>5786000</v>
      </c>
      <c r="S699" s="161">
        <v>10748651</v>
      </c>
      <c r="T699" s="161">
        <v>8519931</v>
      </c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07">
        <f>AE700+AE710+AE714</f>
        <v>51573855</v>
      </c>
      <c r="AG699" s="115"/>
    </row>
    <row r="700" spans="1:33" s="52" customFormat="1" ht="51" customHeight="1">
      <c r="A700" s="18" t="s">
        <v>369</v>
      </c>
      <c r="B700" s="16">
        <v>792</v>
      </c>
      <c r="C700" s="17" t="s">
        <v>26</v>
      </c>
      <c r="D700" s="17" t="s">
        <v>368</v>
      </c>
      <c r="E700" s="17" t="s">
        <v>496</v>
      </c>
      <c r="F700" s="17"/>
      <c r="G700" s="106">
        <f>G701</f>
        <v>12854892</v>
      </c>
      <c r="H700" s="148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  <c r="AE700" s="106">
        <f>AE701</f>
        <v>12854892</v>
      </c>
      <c r="AG700" s="115"/>
    </row>
    <row r="701" spans="1:33" s="52" customFormat="1" ht="34.5" customHeight="1">
      <c r="A701" s="18" t="s">
        <v>123</v>
      </c>
      <c r="B701" s="16">
        <v>792</v>
      </c>
      <c r="C701" s="17" t="s">
        <v>26</v>
      </c>
      <c r="D701" s="17" t="s">
        <v>368</v>
      </c>
      <c r="E701" s="17" t="s">
        <v>497</v>
      </c>
      <c r="F701" s="17"/>
      <c r="G701" s="106">
        <f>G702+G704+G708</f>
        <v>12854892</v>
      </c>
      <c r="H701" s="148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  <c r="AE701" s="106">
        <f>AE702+AE704+AE708</f>
        <v>12854892</v>
      </c>
      <c r="AG701" s="115"/>
    </row>
    <row r="702" spans="1:33" s="52" customFormat="1" ht="63.75">
      <c r="A702" s="18" t="s">
        <v>93</v>
      </c>
      <c r="B702" s="16">
        <v>792</v>
      </c>
      <c r="C702" s="17" t="s">
        <v>26</v>
      </c>
      <c r="D702" s="17" t="s">
        <v>368</v>
      </c>
      <c r="E702" s="17" t="s">
        <v>497</v>
      </c>
      <c r="F702" s="17" t="s">
        <v>96</v>
      </c>
      <c r="G702" s="106">
        <f>G703</f>
        <v>11340344</v>
      </c>
      <c r="H702" s="148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  <c r="AE702" s="106">
        <f>AE703</f>
        <v>11340344</v>
      </c>
      <c r="AG702" s="115"/>
    </row>
    <row r="703" spans="1:33" s="52" customFormat="1" ht="25.5">
      <c r="A703" s="18" t="s">
        <v>94</v>
      </c>
      <c r="B703" s="16">
        <v>792</v>
      </c>
      <c r="C703" s="17" t="s">
        <v>26</v>
      </c>
      <c r="D703" s="17" t="s">
        <v>368</v>
      </c>
      <c r="E703" s="17" t="s">
        <v>497</v>
      </c>
      <c r="F703" s="17" t="s">
        <v>97</v>
      </c>
      <c r="G703" s="106">
        <f>Прилож2!G559</f>
        <v>11340344</v>
      </c>
      <c r="H703" s="148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  <c r="AE703" s="106">
        <f>Прилож2!O559</f>
        <v>11340344</v>
      </c>
      <c r="AG703" s="115"/>
    </row>
    <row r="704" spans="1:33" s="52" customFormat="1" ht="25.5">
      <c r="A704" s="18" t="s">
        <v>50</v>
      </c>
      <c r="B704" s="16">
        <v>792</v>
      </c>
      <c r="C704" s="17" t="s">
        <v>26</v>
      </c>
      <c r="D704" s="17" t="s">
        <v>368</v>
      </c>
      <c r="E704" s="17" t="s">
        <v>497</v>
      </c>
      <c r="F704" s="17" t="s">
        <v>51</v>
      </c>
      <c r="G704" s="106">
        <f>G705</f>
        <v>1514548</v>
      </c>
      <c r="H704" s="148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  <c r="AE704" s="106">
        <f>AE705</f>
        <v>1514548</v>
      </c>
      <c r="AG704" s="115"/>
    </row>
    <row r="705" spans="1:33" s="52" customFormat="1" ht="25.5">
      <c r="A705" s="18" t="s">
        <v>52</v>
      </c>
      <c r="B705" s="16">
        <v>792</v>
      </c>
      <c r="C705" s="17" t="s">
        <v>26</v>
      </c>
      <c r="D705" s="17" t="s">
        <v>368</v>
      </c>
      <c r="E705" s="17" t="s">
        <v>497</v>
      </c>
      <c r="F705" s="17" t="s">
        <v>53</v>
      </c>
      <c r="G705" s="106">
        <f>Прилож2!G563</f>
        <v>1514548</v>
      </c>
      <c r="H705" s="148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  <c r="AE705" s="106">
        <f>Прилож2!O563</f>
        <v>1514548</v>
      </c>
      <c r="AG705" s="115"/>
    </row>
    <row r="706" spans="1:33" s="52" customFormat="1" ht="25.5" hidden="1">
      <c r="A706" s="18" t="s">
        <v>370</v>
      </c>
      <c r="B706" s="16">
        <v>792</v>
      </c>
      <c r="C706" s="17" t="s">
        <v>26</v>
      </c>
      <c r="D706" s="17" t="s">
        <v>368</v>
      </c>
      <c r="E706" s="17" t="s">
        <v>497</v>
      </c>
      <c r="F706" s="17" t="s">
        <v>371</v>
      </c>
      <c r="G706" s="106"/>
      <c r="H706" s="148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06"/>
      <c r="AG706" s="115"/>
    </row>
    <row r="707" spans="1:33" s="52" customFormat="1" ht="39" hidden="1" customHeight="1">
      <c r="A707" s="18" t="s">
        <v>675</v>
      </c>
      <c r="B707" s="16">
        <v>792</v>
      </c>
      <c r="C707" s="17" t="s">
        <v>26</v>
      </c>
      <c r="D707" s="17" t="s">
        <v>368</v>
      </c>
      <c r="E707" s="17" t="s">
        <v>497</v>
      </c>
      <c r="F707" s="17" t="s">
        <v>54</v>
      </c>
      <c r="G707" s="106"/>
      <c r="H707" s="148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06"/>
      <c r="AG707" s="115"/>
    </row>
    <row r="708" spans="1:33" s="52" customFormat="1" ht="25.5" hidden="1">
      <c r="A708" s="18" t="s">
        <v>52</v>
      </c>
      <c r="B708" s="16">
        <v>792</v>
      </c>
      <c r="C708" s="17" t="s">
        <v>26</v>
      </c>
      <c r="D708" s="17" t="s">
        <v>368</v>
      </c>
      <c r="E708" s="17" t="s">
        <v>497</v>
      </c>
      <c r="F708" s="17" t="s">
        <v>102</v>
      </c>
      <c r="G708" s="106">
        <f>G709</f>
        <v>0</v>
      </c>
      <c r="H708" s="148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06">
        <f>AE709</f>
        <v>0</v>
      </c>
      <c r="AG708" s="115"/>
    </row>
    <row r="709" spans="1:33" s="52" customFormat="1" ht="18" hidden="1">
      <c r="A709" s="18" t="s">
        <v>343</v>
      </c>
      <c r="B709" s="16">
        <v>792</v>
      </c>
      <c r="C709" s="17" t="s">
        <v>26</v>
      </c>
      <c r="D709" s="17" t="s">
        <v>368</v>
      </c>
      <c r="E709" s="17" t="s">
        <v>497</v>
      </c>
      <c r="F709" s="17" t="s">
        <v>105</v>
      </c>
      <c r="G709" s="106">
        <f>Прилож2!G567</f>
        <v>0</v>
      </c>
      <c r="H709" s="148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06">
        <f>Прилож2!AE567</f>
        <v>0</v>
      </c>
      <c r="AG709" s="115"/>
    </row>
    <row r="710" spans="1:33" s="32" customFormat="1" ht="25.5">
      <c r="A710" s="18" t="s">
        <v>645</v>
      </c>
      <c r="B710" s="16">
        <v>792</v>
      </c>
      <c r="C710" s="17" t="s">
        <v>32</v>
      </c>
      <c r="D710" s="17" t="s">
        <v>26</v>
      </c>
      <c r="E710" s="17" t="s">
        <v>504</v>
      </c>
      <c r="F710" s="42"/>
      <c r="G710" s="106">
        <f>G711</f>
        <v>4024370</v>
      </c>
      <c r="H710" s="158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06">
        <f>AE711</f>
        <v>4024370</v>
      </c>
      <c r="AG710" s="115"/>
    </row>
    <row r="711" spans="1:33" ht="18">
      <c r="A711" s="18" t="s">
        <v>646</v>
      </c>
      <c r="B711" s="16">
        <v>792</v>
      </c>
      <c r="C711" s="17" t="s">
        <v>32</v>
      </c>
      <c r="D711" s="17" t="s">
        <v>26</v>
      </c>
      <c r="E711" s="17" t="s">
        <v>505</v>
      </c>
      <c r="F711" s="17"/>
      <c r="G711" s="106">
        <f>G712</f>
        <v>4024370</v>
      </c>
      <c r="H711" s="144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06">
        <f>AE712</f>
        <v>4024370</v>
      </c>
      <c r="AG711" s="115"/>
    </row>
    <row r="712" spans="1:33" ht="25.5">
      <c r="A712" s="18" t="s">
        <v>647</v>
      </c>
      <c r="B712" s="16">
        <v>792</v>
      </c>
      <c r="C712" s="17" t="s">
        <v>32</v>
      </c>
      <c r="D712" s="17" t="s">
        <v>26</v>
      </c>
      <c r="E712" s="17" t="s">
        <v>505</v>
      </c>
      <c r="F712" s="17" t="s">
        <v>648</v>
      </c>
      <c r="G712" s="106">
        <f>G713</f>
        <v>4024370</v>
      </c>
      <c r="H712" s="144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06">
        <f>AE713</f>
        <v>4024370</v>
      </c>
      <c r="AG712" s="115"/>
    </row>
    <row r="713" spans="1:33" ht="18">
      <c r="A713" s="18" t="s">
        <v>649</v>
      </c>
      <c r="B713" s="16">
        <v>792</v>
      </c>
      <c r="C713" s="17" t="s">
        <v>32</v>
      </c>
      <c r="D713" s="17" t="s">
        <v>26</v>
      </c>
      <c r="E713" s="17" t="s">
        <v>505</v>
      </c>
      <c r="F713" s="17" t="s">
        <v>650</v>
      </c>
      <c r="G713" s="106">
        <f>Прилож2!G606+Прилож2!G1026</f>
        <v>4024370</v>
      </c>
      <c r="H713" s="144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06">
        <f>Прилож2!O606+Прилож2!O1026</f>
        <v>4024370</v>
      </c>
      <c r="AG713" s="115"/>
    </row>
    <row r="714" spans="1:33" s="20" customFormat="1" ht="38.25">
      <c r="A714" s="18" t="s">
        <v>361</v>
      </c>
      <c r="B714" s="16">
        <v>792</v>
      </c>
      <c r="C714" s="17" t="s">
        <v>652</v>
      </c>
      <c r="D714" s="17" t="s">
        <v>26</v>
      </c>
      <c r="E714" s="17" t="s">
        <v>492</v>
      </c>
      <c r="F714" s="17"/>
      <c r="G714" s="106">
        <f>G717+G721+G724+G763+G766</f>
        <v>33317449</v>
      </c>
      <c r="H714" s="106">
        <f t="shared" ref="H714:AE714" si="6">H717+H721+H724+H763+H766</f>
        <v>0</v>
      </c>
      <c r="I714" s="106">
        <f t="shared" si="6"/>
        <v>0</v>
      </c>
      <c r="J714" s="106">
        <f t="shared" si="6"/>
        <v>0</v>
      </c>
      <c r="K714" s="106">
        <f t="shared" si="6"/>
        <v>0</v>
      </c>
      <c r="L714" s="106">
        <f t="shared" si="6"/>
        <v>0</v>
      </c>
      <c r="M714" s="106">
        <f t="shared" si="6"/>
        <v>0</v>
      </c>
      <c r="N714" s="106">
        <f t="shared" si="6"/>
        <v>0</v>
      </c>
      <c r="O714" s="106">
        <f t="shared" si="6"/>
        <v>0</v>
      </c>
      <c r="P714" s="106">
        <f t="shared" si="6"/>
        <v>0</v>
      </c>
      <c r="Q714" s="106">
        <f t="shared" si="6"/>
        <v>0</v>
      </c>
      <c r="R714" s="106">
        <f t="shared" si="6"/>
        <v>0</v>
      </c>
      <c r="S714" s="106">
        <f t="shared" si="6"/>
        <v>0</v>
      </c>
      <c r="T714" s="106">
        <f t="shared" si="6"/>
        <v>0</v>
      </c>
      <c r="U714" s="106">
        <f t="shared" si="6"/>
        <v>0</v>
      </c>
      <c r="V714" s="106">
        <f t="shared" si="6"/>
        <v>0</v>
      </c>
      <c r="W714" s="106">
        <f t="shared" si="6"/>
        <v>0</v>
      </c>
      <c r="X714" s="106">
        <f t="shared" si="6"/>
        <v>0</v>
      </c>
      <c r="Y714" s="106">
        <f t="shared" si="6"/>
        <v>0</v>
      </c>
      <c r="Z714" s="106">
        <f t="shared" si="6"/>
        <v>0</v>
      </c>
      <c r="AA714" s="106">
        <f t="shared" si="6"/>
        <v>0</v>
      </c>
      <c r="AB714" s="106">
        <f t="shared" si="6"/>
        <v>0</v>
      </c>
      <c r="AC714" s="106">
        <f t="shared" si="6"/>
        <v>0</v>
      </c>
      <c r="AD714" s="106">
        <f t="shared" si="6"/>
        <v>0</v>
      </c>
      <c r="AE714" s="106">
        <f t="shared" si="6"/>
        <v>34694593</v>
      </c>
      <c r="AG714" s="115"/>
    </row>
    <row r="715" spans="1:33" s="32" customFormat="1" ht="29.25" customHeight="1">
      <c r="A715" s="18" t="s">
        <v>660</v>
      </c>
      <c r="B715" s="16">
        <v>792</v>
      </c>
      <c r="C715" s="17" t="s">
        <v>652</v>
      </c>
      <c r="D715" s="17" t="s">
        <v>26</v>
      </c>
      <c r="E715" s="17" t="s">
        <v>293</v>
      </c>
      <c r="F715" s="17"/>
      <c r="G715" s="106">
        <f>G716</f>
        <v>4727400</v>
      </c>
      <c r="H715" s="158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06">
        <f>AE716</f>
        <v>4726300</v>
      </c>
      <c r="AG715" s="115"/>
    </row>
    <row r="716" spans="1:33" s="32" customFormat="1" ht="18">
      <c r="A716" s="18" t="s">
        <v>363</v>
      </c>
      <c r="B716" s="16">
        <v>792</v>
      </c>
      <c r="C716" s="17" t="s">
        <v>652</v>
      </c>
      <c r="D716" s="17" t="s">
        <v>26</v>
      </c>
      <c r="E716" s="17" t="s">
        <v>293</v>
      </c>
      <c r="F716" s="17" t="s">
        <v>364</v>
      </c>
      <c r="G716" s="106">
        <f>G717</f>
        <v>4727400</v>
      </c>
      <c r="H716" s="158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06">
        <f>AE717</f>
        <v>4726300</v>
      </c>
      <c r="AG716" s="115"/>
    </row>
    <row r="717" spans="1:33" s="5" customFormat="1" ht="18">
      <c r="A717" s="18" t="s">
        <v>658</v>
      </c>
      <c r="B717" s="16">
        <v>792</v>
      </c>
      <c r="C717" s="17" t="s">
        <v>652</v>
      </c>
      <c r="D717" s="17" t="s">
        <v>26</v>
      </c>
      <c r="E717" s="17" t="s">
        <v>293</v>
      </c>
      <c r="F717" s="17" t="s">
        <v>659</v>
      </c>
      <c r="G717" s="106">
        <f>Прилож2!G615</f>
        <v>4727400</v>
      </c>
      <c r="H717" s="138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9"/>
      <c r="Z717" s="139"/>
      <c r="AA717" s="139"/>
      <c r="AB717" s="139"/>
      <c r="AC717" s="139"/>
      <c r="AD717" s="139"/>
      <c r="AE717" s="106">
        <f>Прилож2!O615</f>
        <v>4726300</v>
      </c>
      <c r="AG717" s="115"/>
    </row>
    <row r="718" spans="1:33" s="5" customFormat="1" ht="18" hidden="1">
      <c r="A718" s="18" t="s">
        <v>11</v>
      </c>
      <c r="B718" s="16">
        <v>792</v>
      </c>
      <c r="C718" s="17" t="s">
        <v>652</v>
      </c>
      <c r="D718" s="17" t="s">
        <v>26</v>
      </c>
      <c r="E718" s="17" t="s">
        <v>506</v>
      </c>
      <c r="F718" s="17" t="s">
        <v>10</v>
      </c>
      <c r="G718" s="106"/>
      <c r="H718" s="138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9"/>
      <c r="Z718" s="139"/>
      <c r="AA718" s="139"/>
      <c r="AB718" s="139"/>
      <c r="AC718" s="139"/>
      <c r="AD718" s="139"/>
      <c r="AE718" s="106"/>
      <c r="AG718" s="115"/>
    </row>
    <row r="719" spans="1:33" s="20" customFormat="1" ht="25.5">
      <c r="A719" s="18" t="s">
        <v>657</v>
      </c>
      <c r="B719" s="16">
        <v>792</v>
      </c>
      <c r="C719" s="17" t="s">
        <v>652</v>
      </c>
      <c r="D719" s="17" t="s">
        <v>26</v>
      </c>
      <c r="E719" s="17" t="s">
        <v>607</v>
      </c>
      <c r="F719" s="17"/>
      <c r="G719" s="106">
        <f>G720</f>
        <v>13938583</v>
      </c>
      <c r="H719" s="153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06">
        <f>AE720</f>
        <v>14994325</v>
      </c>
      <c r="AG719" s="115"/>
    </row>
    <row r="720" spans="1:33" s="20" customFormat="1" ht="18">
      <c r="A720" s="18" t="s">
        <v>363</v>
      </c>
      <c r="B720" s="16">
        <v>792</v>
      </c>
      <c r="C720" s="17" t="s">
        <v>652</v>
      </c>
      <c r="D720" s="17" t="s">
        <v>26</v>
      </c>
      <c r="E720" s="17" t="s">
        <v>607</v>
      </c>
      <c r="F720" s="17" t="s">
        <v>364</v>
      </c>
      <c r="G720" s="106">
        <f>G721</f>
        <v>13938583</v>
      </c>
      <c r="H720" s="153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06">
        <f>AE721</f>
        <v>14994325</v>
      </c>
      <c r="AG720" s="115"/>
    </row>
    <row r="721" spans="1:33" s="20" customFormat="1" ht="18">
      <c r="A721" s="18" t="s">
        <v>658</v>
      </c>
      <c r="B721" s="16">
        <v>792</v>
      </c>
      <c r="C721" s="17" t="s">
        <v>652</v>
      </c>
      <c r="D721" s="17" t="s">
        <v>26</v>
      </c>
      <c r="E721" s="17" t="s">
        <v>607</v>
      </c>
      <c r="F721" s="17" t="s">
        <v>659</v>
      </c>
      <c r="G721" s="106">
        <f>Прилож2!G619</f>
        <v>13938583</v>
      </c>
      <c r="H721" s="153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06">
        <f>Прилож2!O619</f>
        <v>14994325</v>
      </c>
      <c r="AG721" s="115"/>
    </row>
    <row r="722" spans="1:33" s="5" customFormat="1" ht="18">
      <c r="A722" s="18" t="s">
        <v>662</v>
      </c>
      <c r="B722" s="16"/>
      <c r="C722" s="17"/>
      <c r="D722" s="17"/>
      <c r="E722" s="17" t="s">
        <v>507</v>
      </c>
      <c r="F722" s="17"/>
      <c r="G722" s="106">
        <f>G723</f>
        <v>10750066</v>
      </c>
      <c r="H722" s="138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9"/>
      <c r="Z722" s="139"/>
      <c r="AA722" s="139"/>
      <c r="AB722" s="139"/>
      <c r="AC722" s="139"/>
      <c r="AD722" s="139"/>
      <c r="AE722" s="106">
        <f>AE723</f>
        <v>11072568</v>
      </c>
      <c r="AG722" s="115"/>
    </row>
    <row r="723" spans="1:33" s="5" customFormat="1" ht="18">
      <c r="A723" s="18" t="s">
        <v>363</v>
      </c>
      <c r="B723" s="16">
        <v>792</v>
      </c>
      <c r="C723" s="17" t="s">
        <v>652</v>
      </c>
      <c r="D723" s="17" t="s">
        <v>111</v>
      </c>
      <c r="E723" s="17" t="s">
        <v>507</v>
      </c>
      <c r="F723" s="17" t="s">
        <v>364</v>
      </c>
      <c r="G723" s="106">
        <f>G724</f>
        <v>10750066</v>
      </c>
      <c r="H723" s="138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9"/>
      <c r="Z723" s="139"/>
      <c r="AA723" s="139"/>
      <c r="AB723" s="139"/>
      <c r="AC723" s="139"/>
      <c r="AD723" s="139"/>
      <c r="AE723" s="106">
        <f>AE724</f>
        <v>11072568</v>
      </c>
      <c r="AG723" s="115"/>
    </row>
    <row r="724" spans="1:33" s="5" customFormat="1" ht="18">
      <c r="A724" s="18" t="s">
        <v>381</v>
      </c>
      <c r="B724" s="16">
        <v>792</v>
      </c>
      <c r="C724" s="17" t="s">
        <v>652</v>
      </c>
      <c r="D724" s="17" t="s">
        <v>111</v>
      </c>
      <c r="E724" s="17" t="s">
        <v>507</v>
      </c>
      <c r="F724" s="17" t="s">
        <v>382</v>
      </c>
      <c r="G724" s="106">
        <f>Прилож2!G629</f>
        <v>10750066</v>
      </c>
      <c r="H724" s="138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9"/>
      <c r="Y724" s="139"/>
      <c r="Z724" s="139"/>
      <c r="AA724" s="139"/>
      <c r="AB724" s="139"/>
      <c r="AC724" s="139"/>
      <c r="AD724" s="139"/>
      <c r="AE724" s="106">
        <f>Прилож2!O629</f>
        <v>11072568</v>
      </c>
      <c r="AG724" s="115"/>
    </row>
    <row r="725" spans="1:33" ht="18" hidden="1">
      <c r="A725" s="18" t="s">
        <v>363</v>
      </c>
      <c r="B725" s="16">
        <v>792</v>
      </c>
      <c r="C725" s="17" t="s">
        <v>37</v>
      </c>
      <c r="D725" s="17" t="s">
        <v>111</v>
      </c>
      <c r="E725" s="17" t="s">
        <v>224</v>
      </c>
      <c r="F725" s="17" t="s">
        <v>364</v>
      </c>
      <c r="G725" s="106">
        <f>G726</f>
        <v>0</v>
      </c>
      <c r="H725" s="144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06">
        <f>AE726</f>
        <v>0</v>
      </c>
      <c r="AG725" s="115"/>
    </row>
    <row r="726" spans="1:33" ht="18" hidden="1">
      <c r="A726" s="18" t="s">
        <v>365</v>
      </c>
      <c r="B726" s="16">
        <v>792</v>
      </c>
      <c r="C726" s="17" t="s">
        <v>37</v>
      </c>
      <c r="D726" s="17" t="s">
        <v>111</v>
      </c>
      <c r="E726" s="17" t="s">
        <v>224</v>
      </c>
      <c r="F726" s="17" t="s">
        <v>366</v>
      </c>
      <c r="G726" s="106"/>
      <c r="H726" s="144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06"/>
      <c r="AG726" s="115"/>
    </row>
    <row r="727" spans="1:33" ht="18" hidden="1">
      <c r="A727" s="26"/>
      <c r="B727" s="16"/>
      <c r="C727" s="17"/>
      <c r="D727" s="17"/>
      <c r="E727" s="17"/>
      <c r="F727" s="16"/>
      <c r="G727" s="10"/>
      <c r="H727" s="144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0"/>
      <c r="AG727" s="115"/>
    </row>
    <row r="728" spans="1:33" s="52" customFormat="1" ht="38.25" hidden="1">
      <c r="A728" s="18" t="s">
        <v>361</v>
      </c>
      <c r="B728" s="16">
        <v>792</v>
      </c>
      <c r="C728" s="17" t="s">
        <v>110</v>
      </c>
      <c r="D728" s="17" t="s">
        <v>91</v>
      </c>
      <c r="E728" s="17" t="s">
        <v>225</v>
      </c>
      <c r="F728" s="17"/>
      <c r="G728" s="106">
        <f>G729+G736</f>
        <v>0</v>
      </c>
      <c r="H728" s="148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06">
        <f>AE729+AE736</f>
        <v>0</v>
      </c>
      <c r="AG728" s="115"/>
    </row>
    <row r="729" spans="1:33" s="52" customFormat="1" ht="51" hidden="1">
      <c r="A729" s="18" t="s">
        <v>226</v>
      </c>
      <c r="B729" s="16">
        <v>792</v>
      </c>
      <c r="C729" s="17" t="s">
        <v>110</v>
      </c>
      <c r="D729" s="17" t="s">
        <v>91</v>
      </c>
      <c r="E729" s="17" t="s">
        <v>638</v>
      </c>
      <c r="F729" s="17"/>
      <c r="G729" s="106">
        <f>G730</f>
        <v>0</v>
      </c>
      <c r="H729" s="148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06">
        <f>AE730</f>
        <v>0</v>
      </c>
      <c r="AG729" s="115"/>
    </row>
    <row r="730" spans="1:33" s="52" customFormat="1" ht="18" hidden="1">
      <c r="A730" s="18" t="s">
        <v>363</v>
      </c>
      <c r="B730" s="16">
        <v>792</v>
      </c>
      <c r="C730" s="17" t="s">
        <v>110</v>
      </c>
      <c r="D730" s="17" t="s">
        <v>91</v>
      </c>
      <c r="E730" s="17" t="s">
        <v>638</v>
      </c>
      <c r="F730" s="17" t="s">
        <v>364</v>
      </c>
      <c r="G730" s="106">
        <f>G731</f>
        <v>0</v>
      </c>
      <c r="H730" s="148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06">
        <f>AE731</f>
        <v>0</v>
      </c>
      <c r="AG730" s="115"/>
    </row>
    <row r="731" spans="1:33" s="52" customFormat="1" ht="18" hidden="1">
      <c r="A731" s="18" t="s">
        <v>365</v>
      </c>
      <c r="B731" s="16">
        <v>792</v>
      </c>
      <c r="C731" s="17" t="s">
        <v>110</v>
      </c>
      <c r="D731" s="17" t="s">
        <v>91</v>
      </c>
      <c r="E731" s="17" t="s">
        <v>638</v>
      </c>
      <c r="F731" s="17" t="s">
        <v>366</v>
      </c>
      <c r="G731" s="106"/>
      <c r="H731" s="148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06"/>
      <c r="AG731" s="115"/>
    </row>
    <row r="732" spans="1:33" s="32" customFormat="1" ht="38.25" hidden="1">
      <c r="A732" s="18" t="s">
        <v>361</v>
      </c>
      <c r="B732" s="16">
        <v>792</v>
      </c>
      <c r="C732" s="17" t="s">
        <v>26</v>
      </c>
      <c r="D732" s="17" t="s">
        <v>91</v>
      </c>
      <c r="E732" s="17" t="s">
        <v>225</v>
      </c>
      <c r="F732" s="42"/>
      <c r="G732" s="106">
        <f>G733</f>
        <v>0</v>
      </c>
      <c r="H732" s="158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06">
        <f>AE733</f>
        <v>0</v>
      </c>
      <c r="AG732" s="115"/>
    </row>
    <row r="733" spans="1:33" ht="25.5" hidden="1">
      <c r="A733" s="18" t="s">
        <v>362</v>
      </c>
      <c r="B733" s="16">
        <v>792</v>
      </c>
      <c r="C733" s="17" t="s">
        <v>26</v>
      </c>
      <c r="D733" s="17" t="s">
        <v>91</v>
      </c>
      <c r="E733" s="17" t="s">
        <v>227</v>
      </c>
      <c r="F733" s="17"/>
      <c r="G733" s="106">
        <f>G734</f>
        <v>0</v>
      </c>
      <c r="H733" s="144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06">
        <f>AE734</f>
        <v>0</v>
      </c>
      <c r="AG733" s="115"/>
    </row>
    <row r="734" spans="1:33" ht="18" hidden="1">
      <c r="A734" s="18" t="s">
        <v>363</v>
      </c>
      <c r="B734" s="16">
        <v>792</v>
      </c>
      <c r="C734" s="17" t="s">
        <v>26</v>
      </c>
      <c r="D734" s="17" t="s">
        <v>91</v>
      </c>
      <c r="E734" s="17" t="s">
        <v>227</v>
      </c>
      <c r="F734" s="17" t="s">
        <v>364</v>
      </c>
      <c r="G734" s="106">
        <f>G735</f>
        <v>0</v>
      </c>
      <c r="H734" s="144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06">
        <f>AE735</f>
        <v>0</v>
      </c>
      <c r="AG734" s="115"/>
    </row>
    <row r="735" spans="1:33" ht="18" hidden="1">
      <c r="A735" s="18" t="s">
        <v>365</v>
      </c>
      <c r="B735" s="16">
        <v>792</v>
      </c>
      <c r="C735" s="17" t="s">
        <v>26</v>
      </c>
      <c r="D735" s="17" t="s">
        <v>91</v>
      </c>
      <c r="E735" s="17" t="s">
        <v>227</v>
      </c>
      <c r="F735" s="17" t="s">
        <v>366</v>
      </c>
      <c r="G735" s="106"/>
      <c r="H735" s="144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06"/>
      <c r="AG735" s="115"/>
    </row>
    <row r="736" spans="1:33" ht="63.75" hidden="1">
      <c r="A736" s="18" t="s">
        <v>640</v>
      </c>
      <c r="B736" s="16">
        <v>792</v>
      </c>
      <c r="C736" s="17" t="s">
        <v>110</v>
      </c>
      <c r="D736" s="17" t="s">
        <v>91</v>
      </c>
      <c r="E736" s="17" t="s">
        <v>228</v>
      </c>
      <c r="F736" s="17"/>
      <c r="G736" s="106">
        <f>G737</f>
        <v>0</v>
      </c>
      <c r="H736" s="144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06">
        <f>AE737</f>
        <v>0</v>
      </c>
      <c r="AG736" s="115"/>
    </row>
    <row r="737" spans="1:33" ht="18" hidden="1">
      <c r="A737" s="18" t="s">
        <v>363</v>
      </c>
      <c r="B737" s="16">
        <v>792</v>
      </c>
      <c r="C737" s="17" t="s">
        <v>110</v>
      </c>
      <c r="D737" s="17" t="s">
        <v>91</v>
      </c>
      <c r="E737" s="17" t="s">
        <v>228</v>
      </c>
      <c r="F737" s="17" t="s">
        <v>364</v>
      </c>
      <c r="G737" s="106">
        <f>G738</f>
        <v>0</v>
      </c>
      <c r="H737" s="144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06">
        <f>AE738</f>
        <v>0</v>
      </c>
      <c r="AG737" s="115"/>
    </row>
    <row r="738" spans="1:33" ht="18" hidden="1">
      <c r="A738" s="18" t="s">
        <v>365</v>
      </c>
      <c r="B738" s="16">
        <v>792</v>
      </c>
      <c r="C738" s="17" t="s">
        <v>110</v>
      </c>
      <c r="D738" s="17" t="s">
        <v>91</v>
      </c>
      <c r="E738" s="17" t="s">
        <v>228</v>
      </c>
      <c r="F738" s="17" t="s">
        <v>366</v>
      </c>
      <c r="G738" s="106"/>
      <c r="H738" s="144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06"/>
      <c r="AG738" s="115"/>
    </row>
    <row r="739" spans="1:33" ht="18" hidden="1">
      <c r="A739" s="18"/>
      <c r="B739" s="17"/>
      <c r="C739" s="17"/>
      <c r="D739" s="17"/>
      <c r="E739" s="17"/>
      <c r="F739" s="16"/>
      <c r="G739" s="106"/>
      <c r="H739" s="144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06"/>
      <c r="AG739" s="115"/>
    </row>
    <row r="740" spans="1:33" ht="18" hidden="1">
      <c r="A740" s="18"/>
      <c r="B740" s="17"/>
      <c r="C740" s="17"/>
      <c r="D740" s="17"/>
      <c r="E740" s="17"/>
      <c r="F740" s="16"/>
      <c r="G740" s="106"/>
      <c r="H740" s="144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06"/>
      <c r="AG740" s="115"/>
    </row>
    <row r="741" spans="1:33" ht="18" hidden="1">
      <c r="A741" s="18"/>
      <c r="B741" s="17"/>
      <c r="C741" s="17"/>
      <c r="D741" s="17"/>
      <c r="E741" s="17"/>
      <c r="F741" s="16"/>
      <c r="G741" s="106"/>
      <c r="H741" s="144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06"/>
      <c r="AG741" s="115"/>
    </row>
    <row r="742" spans="1:33" ht="18" hidden="1">
      <c r="A742" s="18"/>
      <c r="B742" s="17"/>
      <c r="C742" s="17"/>
      <c r="D742" s="17"/>
      <c r="E742" s="17"/>
      <c r="F742" s="16"/>
      <c r="G742" s="106"/>
      <c r="H742" s="144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06"/>
      <c r="AG742" s="115"/>
    </row>
    <row r="743" spans="1:33" ht="18" hidden="1">
      <c r="A743" s="18"/>
      <c r="B743" s="17"/>
      <c r="C743" s="17"/>
      <c r="D743" s="17"/>
      <c r="E743" s="17"/>
      <c r="F743" s="16"/>
      <c r="G743" s="106"/>
      <c r="H743" s="144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06"/>
      <c r="AG743" s="115"/>
    </row>
    <row r="744" spans="1:33" s="20" customFormat="1" ht="38.25" hidden="1">
      <c r="A744" s="18" t="s">
        <v>361</v>
      </c>
      <c r="B744" s="16">
        <v>792</v>
      </c>
      <c r="C744" s="17" t="s">
        <v>652</v>
      </c>
      <c r="D744" s="17" t="s">
        <v>26</v>
      </c>
      <c r="E744" s="17" t="s">
        <v>225</v>
      </c>
      <c r="F744" s="17"/>
      <c r="G744" s="106" t="e">
        <f>G749+#REF!</f>
        <v>#REF!</v>
      </c>
      <c r="H744" s="153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06" t="e">
        <f>AE749+#REF!</f>
        <v>#REF!</v>
      </c>
      <c r="AG744" s="115"/>
    </row>
    <row r="745" spans="1:33" s="32" customFormat="1" ht="29.25" hidden="1" customHeight="1">
      <c r="A745" s="18" t="s">
        <v>660</v>
      </c>
      <c r="B745" s="16">
        <v>792</v>
      </c>
      <c r="C745" s="17" t="s">
        <v>652</v>
      </c>
      <c r="D745" s="17" t="s">
        <v>26</v>
      </c>
      <c r="E745" s="17" t="s">
        <v>229</v>
      </c>
      <c r="F745" s="17"/>
      <c r="G745" s="106"/>
      <c r="H745" s="158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06"/>
      <c r="AG745" s="115"/>
    </row>
    <row r="746" spans="1:33" s="32" customFormat="1" ht="18" hidden="1">
      <c r="A746" s="18" t="s">
        <v>363</v>
      </c>
      <c r="B746" s="16">
        <v>792</v>
      </c>
      <c r="C746" s="17" t="s">
        <v>652</v>
      </c>
      <c r="D746" s="17" t="s">
        <v>26</v>
      </c>
      <c r="E746" s="17" t="s">
        <v>229</v>
      </c>
      <c r="F746" s="17" t="s">
        <v>364</v>
      </c>
      <c r="G746" s="106">
        <f>G747</f>
        <v>0</v>
      </c>
      <c r="H746" s="158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06">
        <f>AE747</f>
        <v>0</v>
      </c>
      <c r="AG746" s="115"/>
    </row>
    <row r="747" spans="1:33" s="5" customFormat="1" ht="18" hidden="1">
      <c r="A747" s="18" t="s">
        <v>658</v>
      </c>
      <c r="B747" s="16">
        <v>792</v>
      </c>
      <c r="C747" s="17" t="s">
        <v>652</v>
      </c>
      <c r="D747" s="17" t="s">
        <v>26</v>
      </c>
      <c r="E747" s="17" t="s">
        <v>229</v>
      </c>
      <c r="F747" s="17" t="s">
        <v>659</v>
      </c>
      <c r="G747" s="106">
        <f>G748</f>
        <v>0</v>
      </c>
      <c r="H747" s="138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9"/>
      <c r="Z747" s="139"/>
      <c r="AA747" s="139"/>
      <c r="AB747" s="139"/>
      <c r="AC747" s="139"/>
      <c r="AD747" s="139"/>
      <c r="AE747" s="106">
        <f>AE748</f>
        <v>0</v>
      </c>
      <c r="AG747" s="115"/>
    </row>
    <row r="748" spans="1:33" s="5" customFormat="1" ht="18" hidden="1" customHeight="1">
      <c r="A748" s="18" t="s">
        <v>11</v>
      </c>
      <c r="B748" s="16"/>
      <c r="C748" s="17"/>
      <c r="D748" s="17"/>
      <c r="E748" s="17" t="s">
        <v>229</v>
      </c>
      <c r="F748" s="17" t="s">
        <v>10</v>
      </c>
      <c r="G748" s="106"/>
      <c r="H748" s="138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9"/>
      <c r="Z748" s="139"/>
      <c r="AA748" s="139"/>
      <c r="AB748" s="139"/>
      <c r="AC748" s="139"/>
      <c r="AD748" s="139"/>
      <c r="AE748" s="106"/>
      <c r="AG748" s="115"/>
    </row>
    <row r="749" spans="1:33" s="20" customFormat="1" ht="25.5" hidden="1">
      <c r="A749" s="18" t="s">
        <v>657</v>
      </c>
      <c r="B749" s="16">
        <v>792</v>
      </c>
      <c r="C749" s="17" t="s">
        <v>652</v>
      </c>
      <c r="D749" s="17" t="s">
        <v>26</v>
      </c>
      <c r="E749" s="17" t="s">
        <v>230</v>
      </c>
      <c r="F749" s="17"/>
      <c r="G749" s="106">
        <f>G750</f>
        <v>0</v>
      </c>
      <c r="H749" s="153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06">
        <f>AE750</f>
        <v>0</v>
      </c>
      <c r="AG749" s="115"/>
    </row>
    <row r="750" spans="1:33" s="20" customFormat="1" ht="18" hidden="1">
      <c r="A750" s="18" t="s">
        <v>363</v>
      </c>
      <c r="B750" s="16">
        <v>792</v>
      </c>
      <c r="C750" s="17" t="s">
        <v>652</v>
      </c>
      <c r="D750" s="17" t="s">
        <v>26</v>
      </c>
      <c r="E750" s="17" t="s">
        <v>230</v>
      </c>
      <c r="F750" s="17" t="s">
        <v>364</v>
      </c>
      <c r="G750" s="106">
        <f>G751</f>
        <v>0</v>
      </c>
      <c r="H750" s="153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06">
        <f>AE751</f>
        <v>0</v>
      </c>
      <c r="AG750" s="115"/>
    </row>
    <row r="751" spans="1:33" s="20" customFormat="1" ht="18" hidden="1">
      <c r="A751" s="18" t="s">
        <v>658</v>
      </c>
      <c r="B751" s="16">
        <v>792</v>
      </c>
      <c r="C751" s="17" t="s">
        <v>652</v>
      </c>
      <c r="D751" s="17" t="s">
        <v>26</v>
      </c>
      <c r="E751" s="17" t="s">
        <v>230</v>
      </c>
      <c r="F751" s="17" t="s">
        <v>659</v>
      </c>
      <c r="G751" s="106">
        <f>G752</f>
        <v>0</v>
      </c>
      <c r="H751" s="153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06">
        <f>AE752</f>
        <v>0</v>
      </c>
      <c r="AG751" s="115"/>
    </row>
    <row r="752" spans="1:33" s="5" customFormat="1" ht="18" hidden="1" customHeight="1">
      <c r="A752" s="18" t="s">
        <v>11</v>
      </c>
      <c r="B752" s="16"/>
      <c r="C752" s="17"/>
      <c r="D752" s="17"/>
      <c r="E752" s="17" t="s">
        <v>230</v>
      </c>
      <c r="F752" s="17" t="s">
        <v>10</v>
      </c>
      <c r="G752" s="106"/>
      <c r="H752" s="138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9"/>
      <c r="Z752" s="139"/>
      <c r="AA752" s="139"/>
      <c r="AB752" s="139"/>
      <c r="AC752" s="139"/>
      <c r="AD752" s="139"/>
      <c r="AE752" s="106"/>
      <c r="AG752" s="115"/>
    </row>
    <row r="753" spans="1:33" s="5" customFormat="1" ht="18" hidden="1">
      <c r="A753" s="18" t="s">
        <v>662</v>
      </c>
      <c r="B753" s="16">
        <v>792</v>
      </c>
      <c r="C753" s="17" t="s">
        <v>652</v>
      </c>
      <c r="D753" s="17" t="s">
        <v>111</v>
      </c>
      <c r="E753" s="17" t="s">
        <v>231</v>
      </c>
      <c r="F753" s="17"/>
      <c r="G753" s="106">
        <f>G754</f>
        <v>0</v>
      </c>
      <c r="H753" s="138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9"/>
      <c r="Z753" s="139"/>
      <c r="AA753" s="139"/>
      <c r="AB753" s="139"/>
      <c r="AC753" s="139"/>
      <c r="AD753" s="139"/>
      <c r="AE753" s="106">
        <f>AE754</f>
        <v>0</v>
      </c>
      <c r="AG753" s="115"/>
    </row>
    <row r="754" spans="1:33" s="5" customFormat="1" ht="18" hidden="1">
      <c r="A754" s="18" t="s">
        <v>363</v>
      </c>
      <c r="B754" s="16">
        <v>792</v>
      </c>
      <c r="C754" s="17" t="s">
        <v>652</v>
      </c>
      <c r="D754" s="17" t="s">
        <v>111</v>
      </c>
      <c r="E754" s="17" t="s">
        <v>231</v>
      </c>
      <c r="F754" s="17" t="s">
        <v>364</v>
      </c>
      <c r="G754" s="106">
        <f>G755</f>
        <v>0</v>
      </c>
      <c r="H754" s="138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9"/>
      <c r="Z754" s="139"/>
      <c r="AA754" s="139"/>
      <c r="AB754" s="139"/>
      <c r="AC754" s="139"/>
      <c r="AD754" s="139"/>
      <c r="AE754" s="106">
        <f>AE755</f>
        <v>0</v>
      </c>
      <c r="AG754" s="115"/>
    </row>
    <row r="755" spans="1:33" s="5" customFormat="1" ht="15.75" hidden="1" customHeight="1">
      <c r="A755" s="18" t="s">
        <v>381</v>
      </c>
      <c r="B755" s="16">
        <v>792</v>
      </c>
      <c r="C755" s="17" t="s">
        <v>652</v>
      </c>
      <c r="D755" s="17" t="s">
        <v>111</v>
      </c>
      <c r="E755" s="17" t="s">
        <v>231</v>
      </c>
      <c r="F755" s="17" t="s">
        <v>382</v>
      </c>
      <c r="G755" s="106">
        <f>G756</f>
        <v>0</v>
      </c>
      <c r="H755" s="138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9"/>
      <c r="Z755" s="139"/>
      <c r="AA755" s="139"/>
      <c r="AB755" s="139"/>
      <c r="AC755" s="139"/>
      <c r="AD755" s="139"/>
      <c r="AE755" s="106">
        <f>AE756</f>
        <v>0</v>
      </c>
      <c r="AG755" s="115"/>
    </row>
    <row r="756" spans="1:33" s="5" customFormat="1" ht="42.75" hidden="1" customHeight="1">
      <c r="A756" s="18" t="s">
        <v>389</v>
      </c>
      <c r="B756" s="16"/>
      <c r="C756" s="17"/>
      <c r="D756" s="17"/>
      <c r="E756" s="17" t="s">
        <v>231</v>
      </c>
      <c r="F756" s="17" t="s">
        <v>390</v>
      </c>
      <c r="G756" s="106"/>
      <c r="H756" s="138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9"/>
      <c r="Z756" s="139"/>
      <c r="AA756" s="139"/>
      <c r="AB756" s="139"/>
      <c r="AC756" s="139"/>
      <c r="AD756" s="139"/>
      <c r="AE756" s="106"/>
      <c r="AG756" s="115"/>
    </row>
    <row r="757" spans="1:33" s="5" customFormat="1" ht="33" hidden="1" customHeight="1">
      <c r="A757" s="18" t="s">
        <v>38</v>
      </c>
      <c r="B757" s="16"/>
      <c r="C757" s="17"/>
      <c r="D757" s="17"/>
      <c r="E757" s="17" t="s">
        <v>232</v>
      </c>
      <c r="F757" s="17"/>
      <c r="G757" s="106">
        <f>G758</f>
        <v>0</v>
      </c>
      <c r="H757" s="138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9"/>
      <c r="Z757" s="139"/>
      <c r="AA757" s="139"/>
      <c r="AB757" s="139"/>
      <c r="AC757" s="139"/>
      <c r="AD757" s="139"/>
      <c r="AE757" s="106">
        <f>AE758</f>
        <v>0</v>
      </c>
      <c r="AG757" s="115"/>
    </row>
    <row r="758" spans="1:33" s="5" customFormat="1" ht="15.75" hidden="1" customHeight="1">
      <c r="A758" s="18" t="s">
        <v>363</v>
      </c>
      <c r="B758" s="16"/>
      <c r="C758" s="17"/>
      <c r="D758" s="17"/>
      <c r="E758" s="17" t="s">
        <v>232</v>
      </c>
      <c r="F758" s="17" t="s">
        <v>364</v>
      </c>
      <c r="G758" s="106">
        <f>G759</f>
        <v>0</v>
      </c>
      <c r="H758" s="138"/>
      <c r="I758" s="139"/>
      <c r="J758" s="139"/>
      <c r="K758" s="139"/>
      <c r="L758" s="139"/>
      <c r="M758" s="139"/>
      <c r="N758" s="139"/>
      <c r="O758" s="139"/>
      <c r="P758" s="139"/>
      <c r="Q758" s="139"/>
      <c r="R758" s="139"/>
      <c r="S758" s="139"/>
      <c r="T758" s="139"/>
      <c r="U758" s="139"/>
      <c r="V758" s="139"/>
      <c r="W758" s="139"/>
      <c r="X758" s="139"/>
      <c r="Y758" s="139"/>
      <c r="Z758" s="139"/>
      <c r="AA758" s="139"/>
      <c r="AB758" s="139"/>
      <c r="AC758" s="139"/>
      <c r="AD758" s="139"/>
      <c r="AE758" s="106">
        <f>AE759</f>
        <v>0</v>
      </c>
      <c r="AG758" s="115"/>
    </row>
    <row r="759" spans="1:33" s="5" customFormat="1" ht="15.75" hidden="1" customHeight="1">
      <c r="A759" s="18" t="s">
        <v>381</v>
      </c>
      <c r="B759" s="16"/>
      <c r="C759" s="17"/>
      <c r="D759" s="17"/>
      <c r="E759" s="17" t="s">
        <v>232</v>
      </c>
      <c r="F759" s="17" t="s">
        <v>382</v>
      </c>
      <c r="G759" s="106">
        <f>G760</f>
        <v>0</v>
      </c>
      <c r="H759" s="138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9"/>
      <c r="Z759" s="139"/>
      <c r="AA759" s="139"/>
      <c r="AB759" s="139"/>
      <c r="AC759" s="139"/>
      <c r="AD759" s="139"/>
      <c r="AE759" s="106">
        <f>AE760</f>
        <v>0</v>
      </c>
      <c r="AG759" s="115"/>
    </row>
    <row r="760" spans="1:33" s="5" customFormat="1" ht="40.5" hidden="1" customHeight="1">
      <c r="A760" s="18" t="s">
        <v>389</v>
      </c>
      <c r="B760" s="16"/>
      <c r="C760" s="17"/>
      <c r="D760" s="17"/>
      <c r="E760" s="17" t="s">
        <v>232</v>
      </c>
      <c r="F760" s="17" t="s">
        <v>390</v>
      </c>
      <c r="G760" s="106"/>
      <c r="H760" s="138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9"/>
      <c r="Z760" s="139"/>
      <c r="AA760" s="139"/>
      <c r="AB760" s="139"/>
      <c r="AC760" s="139"/>
      <c r="AD760" s="139"/>
      <c r="AE760" s="106"/>
      <c r="AG760" s="115"/>
    </row>
    <row r="761" spans="1:33" ht="25.5">
      <c r="A761" s="18" t="s">
        <v>362</v>
      </c>
      <c r="B761" s="16">
        <v>792</v>
      </c>
      <c r="C761" s="17" t="s">
        <v>26</v>
      </c>
      <c r="D761" s="17" t="s">
        <v>91</v>
      </c>
      <c r="E761" s="17" t="s">
        <v>812</v>
      </c>
      <c r="F761" s="17"/>
      <c r="G761" s="106">
        <f>G762</f>
        <v>1012500</v>
      </c>
      <c r="H761" s="144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45"/>
      <c r="AE761" s="106">
        <f>AE762</f>
        <v>1012500</v>
      </c>
      <c r="AG761" s="115"/>
    </row>
    <row r="762" spans="1:33" ht="18">
      <c r="A762" s="18" t="s">
        <v>363</v>
      </c>
      <c r="B762" s="16">
        <v>792</v>
      </c>
      <c r="C762" s="17" t="s">
        <v>26</v>
      </c>
      <c r="D762" s="17" t="s">
        <v>91</v>
      </c>
      <c r="E762" s="17" t="s">
        <v>812</v>
      </c>
      <c r="F762" s="17" t="s">
        <v>364</v>
      </c>
      <c r="G762" s="106">
        <f>G763</f>
        <v>1012500</v>
      </c>
      <c r="H762" s="144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06">
        <f>AE763</f>
        <v>1012500</v>
      </c>
      <c r="AG762" s="115"/>
    </row>
    <row r="763" spans="1:33" ht="18">
      <c r="A763" s="18" t="s">
        <v>365</v>
      </c>
      <c r="B763" s="16">
        <v>792</v>
      </c>
      <c r="C763" s="17" t="s">
        <v>26</v>
      </c>
      <c r="D763" s="17" t="s">
        <v>91</v>
      </c>
      <c r="E763" s="17" t="s">
        <v>812</v>
      </c>
      <c r="F763" s="17" t="s">
        <v>366</v>
      </c>
      <c r="G763" s="106">
        <f>Прилож2!G553</f>
        <v>1012500</v>
      </c>
      <c r="H763" s="144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06">
        <f>Прилож2!O553</f>
        <v>1012500</v>
      </c>
      <c r="AG763" s="115"/>
    </row>
    <row r="764" spans="1:33" s="32" customFormat="1" ht="25.5">
      <c r="A764" s="18" t="s">
        <v>377</v>
      </c>
      <c r="B764" s="16">
        <v>792</v>
      </c>
      <c r="C764" s="17" t="s">
        <v>37</v>
      </c>
      <c r="D764" s="17" t="s">
        <v>111</v>
      </c>
      <c r="E764" s="17" t="s">
        <v>811</v>
      </c>
      <c r="F764" s="42"/>
      <c r="G764" s="106">
        <f>G765</f>
        <v>2888900</v>
      </c>
      <c r="H764" s="158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06">
        <f>AE765</f>
        <v>2888900</v>
      </c>
      <c r="AG764" s="115"/>
    </row>
    <row r="765" spans="1:33" ht="18">
      <c r="A765" s="18" t="s">
        <v>363</v>
      </c>
      <c r="B765" s="16">
        <v>792</v>
      </c>
      <c r="C765" s="17" t="s">
        <v>37</v>
      </c>
      <c r="D765" s="17" t="s">
        <v>111</v>
      </c>
      <c r="E765" s="17" t="s">
        <v>811</v>
      </c>
      <c r="F765" s="17" t="s">
        <v>364</v>
      </c>
      <c r="G765" s="106">
        <f>G766</f>
        <v>2888900</v>
      </c>
      <c r="H765" s="144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06">
        <f>AE766</f>
        <v>2888900</v>
      </c>
      <c r="AG765" s="115"/>
    </row>
    <row r="766" spans="1:33" ht="18">
      <c r="A766" s="18" t="s">
        <v>365</v>
      </c>
      <c r="B766" s="16">
        <v>792</v>
      </c>
      <c r="C766" s="17" t="s">
        <v>37</v>
      </c>
      <c r="D766" s="17" t="s">
        <v>111</v>
      </c>
      <c r="E766" s="17" t="s">
        <v>811</v>
      </c>
      <c r="F766" s="17" t="s">
        <v>366</v>
      </c>
      <c r="G766" s="106">
        <f>Прилож2!G587</f>
        <v>2888900</v>
      </c>
      <c r="H766" s="144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06">
        <f>Прилож2!O587</f>
        <v>2888900</v>
      </c>
      <c r="AG766" s="115"/>
    </row>
    <row r="767" spans="1:33" s="119" customFormat="1" ht="63.75" hidden="1">
      <c r="A767" s="120" t="s">
        <v>818</v>
      </c>
      <c r="B767" s="38">
        <v>793</v>
      </c>
      <c r="C767" s="39" t="s">
        <v>111</v>
      </c>
      <c r="D767" s="39" t="s">
        <v>249</v>
      </c>
      <c r="E767" s="39" t="s">
        <v>525</v>
      </c>
      <c r="F767" s="117"/>
      <c r="G767" s="107">
        <f>G772+G780+G783+G769+G777</f>
        <v>0</v>
      </c>
      <c r="H767" s="151">
        <v>30000</v>
      </c>
      <c r="I767" s="161"/>
      <c r="J767" s="161"/>
      <c r="K767" s="161"/>
      <c r="L767" s="161"/>
      <c r="M767" s="160" t="e">
        <f>#REF!</f>
        <v>#REF!</v>
      </c>
      <c r="N767" s="161">
        <v>100000</v>
      </c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07">
        <f>AE772+AE780+AE783+AE769+AE777</f>
        <v>0</v>
      </c>
      <c r="AG767" s="115"/>
    </row>
    <row r="768" spans="1:33" s="32" customFormat="1" ht="51" hidden="1">
      <c r="A768" s="43" t="s">
        <v>233</v>
      </c>
      <c r="B768" s="16">
        <v>793</v>
      </c>
      <c r="C768" s="17" t="s">
        <v>111</v>
      </c>
      <c r="D768" s="17" t="s">
        <v>249</v>
      </c>
      <c r="E768" s="17" t="s">
        <v>525</v>
      </c>
      <c r="F768" s="42"/>
      <c r="G768" s="106"/>
      <c r="H768" s="153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06"/>
      <c r="AG768" s="115"/>
    </row>
    <row r="769" spans="1:33" s="32" customFormat="1" ht="54.75" hidden="1" customHeight="1">
      <c r="A769" s="43" t="s">
        <v>700</v>
      </c>
      <c r="B769" s="16">
        <v>793</v>
      </c>
      <c r="C769" s="17" t="s">
        <v>111</v>
      </c>
      <c r="D769" s="17" t="s">
        <v>249</v>
      </c>
      <c r="E769" s="17" t="s">
        <v>326</v>
      </c>
      <c r="F769" s="42"/>
      <c r="G769" s="106">
        <f>G770</f>
        <v>0</v>
      </c>
      <c r="H769" s="153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06">
        <f>AE770</f>
        <v>0</v>
      </c>
      <c r="AG769" s="115"/>
    </row>
    <row r="770" spans="1:33" s="32" customFormat="1" ht="25.5" hidden="1">
      <c r="A770" s="18" t="s">
        <v>674</v>
      </c>
      <c r="B770" s="16">
        <v>793</v>
      </c>
      <c r="C770" s="17" t="s">
        <v>111</v>
      </c>
      <c r="D770" s="17" t="s">
        <v>249</v>
      </c>
      <c r="E770" s="17" t="s">
        <v>326</v>
      </c>
      <c r="F770" s="17" t="s">
        <v>51</v>
      </c>
      <c r="G770" s="106">
        <f>G771</f>
        <v>0</v>
      </c>
      <c r="H770" s="153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06">
        <f>AE771</f>
        <v>0</v>
      </c>
      <c r="AG770" s="115"/>
    </row>
    <row r="771" spans="1:33" s="32" customFormat="1" ht="25.5" hidden="1">
      <c r="A771" s="18" t="s">
        <v>52</v>
      </c>
      <c r="B771" s="16">
        <v>793</v>
      </c>
      <c r="C771" s="17" t="s">
        <v>111</v>
      </c>
      <c r="D771" s="17" t="s">
        <v>249</v>
      </c>
      <c r="E771" s="17" t="s">
        <v>326</v>
      </c>
      <c r="F771" s="17" t="s">
        <v>53</v>
      </c>
      <c r="G771" s="106"/>
      <c r="H771" s="153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06"/>
      <c r="AG771" s="115"/>
    </row>
    <row r="772" spans="1:33" ht="42.75" hidden="1" customHeight="1">
      <c r="A772" s="65" t="s">
        <v>809</v>
      </c>
      <c r="B772" s="16">
        <v>793</v>
      </c>
      <c r="C772" s="17" t="s">
        <v>111</v>
      </c>
      <c r="D772" s="17" t="s">
        <v>249</v>
      </c>
      <c r="E772" s="17" t="s">
        <v>534</v>
      </c>
      <c r="F772" s="17"/>
      <c r="G772" s="106">
        <f>G773+G775</f>
        <v>0</v>
      </c>
      <c r="H772" s="144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06">
        <f>AE773+AE775</f>
        <v>0</v>
      </c>
      <c r="AG772" s="115"/>
    </row>
    <row r="773" spans="1:33" ht="25.5" hidden="1">
      <c r="A773" s="18" t="s">
        <v>674</v>
      </c>
      <c r="B773" s="16">
        <v>793</v>
      </c>
      <c r="C773" s="17" t="s">
        <v>111</v>
      </c>
      <c r="D773" s="17" t="s">
        <v>249</v>
      </c>
      <c r="E773" s="17" t="s">
        <v>534</v>
      </c>
      <c r="F773" s="17" t="s">
        <v>51</v>
      </c>
      <c r="G773" s="106">
        <f>G774</f>
        <v>0</v>
      </c>
      <c r="H773" s="144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  <c r="AD773" s="145"/>
      <c r="AE773" s="106">
        <f>AE774</f>
        <v>0</v>
      </c>
      <c r="AG773" s="115"/>
    </row>
    <row r="774" spans="1:33" ht="25.5" hidden="1">
      <c r="A774" s="18" t="s">
        <v>52</v>
      </c>
      <c r="B774" s="16">
        <v>793</v>
      </c>
      <c r="C774" s="17" t="s">
        <v>111</v>
      </c>
      <c r="D774" s="17" t="s">
        <v>249</v>
      </c>
      <c r="E774" s="17" t="s">
        <v>534</v>
      </c>
      <c r="F774" s="17" t="s">
        <v>53</v>
      </c>
      <c r="G774" s="106">
        <f>Прилож2!G813</f>
        <v>0</v>
      </c>
      <c r="H774" s="144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  <c r="AD774" s="145"/>
      <c r="AE774" s="106">
        <f>Прилож2!O813</f>
        <v>0</v>
      </c>
      <c r="AG774" s="115"/>
    </row>
    <row r="775" spans="1:33" ht="18" hidden="1" customHeight="1">
      <c r="A775" s="18" t="s">
        <v>234</v>
      </c>
      <c r="B775" s="16">
        <v>793</v>
      </c>
      <c r="C775" s="17" t="s">
        <v>111</v>
      </c>
      <c r="D775" s="17" t="s">
        <v>249</v>
      </c>
      <c r="E775" s="17" t="s">
        <v>535</v>
      </c>
      <c r="F775" s="17" t="s">
        <v>102</v>
      </c>
      <c r="G775" s="106">
        <f>G776</f>
        <v>0</v>
      </c>
      <c r="H775" s="144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06">
        <f>AE776</f>
        <v>0</v>
      </c>
      <c r="AG775" s="115"/>
    </row>
    <row r="776" spans="1:33" ht="18.75" hidden="1" customHeight="1">
      <c r="A776" s="18" t="s">
        <v>394</v>
      </c>
      <c r="B776" s="16"/>
      <c r="C776" s="17"/>
      <c r="D776" s="17"/>
      <c r="E776" s="17" t="s">
        <v>535</v>
      </c>
      <c r="F776" s="17" t="s">
        <v>395</v>
      </c>
      <c r="G776" s="106">
        <f>Прилож2!G815</f>
        <v>0</v>
      </c>
      <c r="H776" s="144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06">
        <f>Прилож2!O815</f>
        <v>0</v>
      </c>
      <c r="AG776" s="115"/>
    </row>
    <row r="777" spans="1:33" ht="25.5" hidden="1">
      <c r="A777" s="18" t="s">
        <v>810</v>
      </c>
      <c r="B777" s="16">
        <v>793</v>
      </c>
      <c r="C777" s="17" t="s">
        <v>111</v>
      </c>
      <c r="D777" s="17" t="s">
        <v>249</v>
      </c>
      <c r="E777" s="17" t="s">
        <v>794</v>
      </c>
      <c r="F777" s="17"/>
      <c r="G777" s="106">
        <f>G778</f>
        <v>0</v>
      </c>
      <c r="H777" s="144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06">
        <f>AE778</f>
        <v>0</v>
      </c>
      <c r="AG777" s="115"/>
    </row>
    <row r="778" spans="1:33" ht="25.5" hidden="1">
      <c r="A778" s="18" t="s">
        <v>674</v>
      </c>
      <c r="B778" s="16">
        <v>793</v>
      </c>
      <c r="C778" s="17" t="s">
        <v>111</v>
      </c>
      <c r="D778" s="17" t="s">
        <v>249</v>
      </c>
      <c r="E778" s="17" t="s">
        <v>794</v>
      </c>
      <c r="F778" s="17" t="s">
        <v>51</v>
      </c>
      <c r="G778" s="106">
        <f>G779</f>
        <v>0</v>
      </c>
      <c r="H778" s="144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06">
        <f>AE779</f>
        <v>0</v>
      </c>
      <c r="AG778" s="115"/>
    </row>
    <row r="779" spans="1:33" ht="25.5" hidden="1">
      <c r="A779" s="18" t="s">
        <v>52</v>
      </c>
      <c r="B779" s="16">
        <v>793</v>
      </c>
      <c r="C779" s="17" t="s">
        <v>111</v>
      </c>
      <c r="D779" s="17" t="s">
        <v>249</v>
      </c>
      <c r="E779" s="17" t="s">
        <v>794</v>
      </c>
      <c r="F779" s="17" t="s">
        <v>53</v>
      </c>
      <c r="G779" s="106">
        <f>Прилож2!G829</f>
        <v>0</v>
      </c>
      <c r="H779" s="144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06">
        <f>Прилож2!O829</f>
        <v>0</v>
      </c>
      <c r="AG779" s="115"/>
    </row>
    <row r="780" spans="1:33" ht="38.25" hidden="1">
      <c r="A780" s="18" t="s">
        <v>599</v>
      </c>
      <c r="B780" s="16">
        <v>793</v>
      </c>
      <c r="C780" s="17" t="s">
        <v>111</v>
      </c>
      <c r="D780" s="17" t="s">
        <v>249</v>
      </c>
      <c r="E780" s="17" t="s">
        <v>307</v>
      </c>
      <c r="F780" s="17"/>
      <c r="G780" s="106">
        <f>G781</f>
        <v>0</v>
      </c>
      <c r="H780" s="144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06">
        <f>AE781</f>
        <v>0</v>
      </c>
      <c r="AG780" s="115"/>
    </row>
    <row r="781" spans="1:33" ht="25.5" hidden="1">
      <c r="A781" s="18" t="s">
        <v>674</v>
      </c>
      <c r="B781" s="16">
        <v>793</v>
      </c>
      <c r="C781" s="17" t="s">
        <v>111</v>
      </c>
      <c r="D781" s="17" t="s">
        <v>249</v>
      </c>
      <c r="E781" s="17" t="s">
        <v>307</v>
      </c>
      <c r="F781" s="17" t="s">
        <v>51</v>
      </c>
      <c r="G781" s="106">
        <f>G782</f>
        <v>0</v>
      </c>
      <c r="H781" s="144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06">
        <f>AE782</f>
        <v>0</v>
      </c>
      <c r="AG781" s="115"/>
    </row>
    <row r="782" spans="1:33" ht="25.5" hidden="1">
      <c r="A782" s="18" t="s">
        <v>52</v>
      </c>
      <c r="B782" s="16">
        <v>793</v>
      </c>
      <c r="C782" s="17" t="s">
        <v>111</v>
      </c>
      <c r="D782" s="17" t="s">
        <v>249</v>
      </c>
      <c r="E782" s="17" t="s">
        <v>307</v>
      </c>
      <c r="F782" s="17" t="s">
        <v>53</v>
      </c>
      <c r="G782" s="106">
        <f>Прилож2!G837</f>
        <v>0</v>
      </c>
      <c r="H782" s="144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06">
        <f>Прилож2!AE837</f>
        <v>0</v>
      </c>
      <c r="AG782" s="115"/>
    </row>
    <row r="783" spans="1:33" ht="71.25" hidden="1" customHeight="1">
      <c r="A783" s="18" t="s">
        <v>308</v>
      </c>
      <c r="B783" s="16">
        <v>793</v>
      </c>
      <c r="C783" s="17" t="s">
        <v>111</v>
      </c>
      <c r="D783" s="17" t="s">
        <v>249</v>
      </c>
      <c r="E783" s="17" t="s">
        <v>600</v>
      </c>
      <c r="F783" s="17"/>
      <c r="G783" s="106">
        <f>G784</f>
        <v>0</v>
      </c>
      <c r="H783" s="144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06">
        <f>AE784</f>
        <v>0</v>
      </c>
      <c r="AG783" s="115"/>
    </row>
    <row r="784" spans="1:33" ht="21.75" hidden="1" customHeight="1">
      <c r="A784" s="18" t="s">
        <v>674</v>
      </c>
      <c r="B784" s="16">
        <v>793</v>
      </c>
      <c r="C784" s="17" t="s">
        <v>111</v>
      </c>
      <c r="D784" s="17" t="s">
        <v>249</v>
      </c>
      <c r="E784" s="17" t="s">
        <v>600</v>
      </c>
      <c r="F784" s="17" t="s">
        <v>51</v>
      </c>
      <c r="G784" s="106">
        <f>G785</f>
        <v>0</v>
      </c>
      <c r="H784" s="144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06">
        <f>AE785</f>
        <v>0</v>
      </c>
      <c r="AG784" s="115"/>
    </row>
    <row r="785" spans="1:33" ht="25.5" hidden="1">
      <c r="A785" s="18" t="s">
        <v>52</v>
      </c>
      <c r="B785" s="16">
        <v>793</v>
      </c>
      <c r="C785" s="17" t="s">
        <v>111</v>
      </c>
      <c r="D785" s="17" t="s">
        <v>249</v>
      </c>
      <c r="E785" s="17" t="s">
        <v>600</v>
      </c>
      <c r="F785" s="17" t="s">
        <v>53</v>
      </c>
      <c r="G785" s="106"/>
      <c r="H785" s="144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06"/>
      <c r="AG785" s="115"/>
    </row>
    <row r="786" spans="1:33" ht="51" hidden="1">
      <c r="A786" s="37" t="s">
        <v>160</v>
      </c>
      <c r="B786" s="16"/>
      <c r="C786" s="17"/>
      <c r="D786" s="17"/>
      <c r="E786" s="39" t="s">
        <v>522</v>
      </c>
      <c r="F786" s="39"/>
      <c r="G786" s="107">
        <f>G787+G790</f>
        <v>0</v>
      </c>
      <c r="H786" s="144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45"/>
      <c r="AE786" s="107">
        <f>AE787+AE790</f>
        <v>0</v>
      </c>
      <c r="AG786" s="115"/>
    </row>
    <row r="787" spans="1:33" ht="25.5" hidden="1">
      <c r="A787" s="43" t="s">
        <v>391</v>
      </c>
      <c r="B787" s="16">
        <v>793</v>
      </c>
      <c r="C787" s="17" t="s">
        <v>26</v>
      </c>
      <c r="D787" s="17" t="s">
        <v>32</v>
      </c>
      <c r="E787" s="17" t="s">
        <v>523</v>
      </c>
      <c r="F787" s="17"/>
      <c r="G787" s="106">
        <f>G788</f>
        <v>0</v>
      </c>
      <c r="H787" s="144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06">
        <f>AE788</f>
        <v>0</v>
      </c>
      <c r="AG787" s="115"/>
    </row>
    <row r="788" spans="1:33" ht="25.5" hidden="1" customHeight="1">
      <c r="A788" s="18" t="s">
        <v>674</v>
      </c>
      <c r="B788" s="16">
        <v>793</v>
      </c>
      <c r="C788" s="17" t="s">
        <v>26</v>
      </c>
      <c r="D788" s="17" t="s">
        <v>32</v>
      </c>
      <c r="E788" s="17" t="s">
        <v>523</v>
      </c>
      <c r="F788" s="17" t="s">
        <v>51</v>
      </c>
      <c r="G788" s="106">
        <f>G789</f>
        <v>0</v>
      </c>
      <c r="H788" s="144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06">
        <f>AE789</f>
        <v>0</v>
      </c>
      <c r="AG788" s="115"/>
    </row>
    <row r="789" spans="1:33" ht="25.5" hidden="1" customHeight="1">
      <c r="A789" s="18" t="s">
        <v>52</v>
      </c>
      <c r="B789" s="16">
        <v>793</v>
      </c>
      <c r="C789" s="17" t="s">
        <v>26</v>
      </c>
      <c r="D789" s="17" t="s">
        <v>32</v>
      </c>
      <c r="E789" s="17" t="s">
        <v>523</v>
      </c>
      <c r="F789" s="17" t="s">
        <v>53</v>
      </c>
      <c r="G789" s="106">
        <f>Прилож2!G773</f>
        <v>0</v>
      </c>
      <c r="H789" s="144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06">
        <f>Прилож2!O773</f>
        <v>0</v>
      </c>
      <c r="AG789" s="115"/>
    </row>
    <row r="790" spans="1:33" ht="45" hidden="1" customHeight="1">
      <c r="A790" s="43" t="s">
        <v>30</v>
      </c>
      <c r="B790" s="16">
        <v>793</v>
      </c>
      <c r="C790" s="17" t="s">
        <v>26</v>
      </c>
      <c r="D790" s="17" t="s">
        <v>32</v>
      </c>
      <c r="E790" s="17" t="s">
        <v>29</v>
      </c>
      <c r="F790" s="17"/>
      <c r="G790" s="106">
        <f>G791</f>
        <v>0</v>
      </c>
      <c r="H790" s="144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06">
        <f>AE791</f>
        <v>0</v>
      </c>
      <c r="AG790" s="115"/>
    </row>
    <row r="791" spans="1:33" ht="25.5" hidden="1">
      <c r="A791" s="18" t="s">
        <v>674</v>
      </c>
      <c r="B791" s="16">
        <v>793</v>
      </c>
      <c r="C791" s="17" t="s">
        <v>26</v>
      </c>
      <c r="D791" s="17" t="s">
        <v>32</v>
      </c>
      <c r="E791" s="17" t="s">
        <v>29</v>
      </c>
      <c r="F791" s="17" t="s">
        <v>51</v>
      </c>
      <c r="G791" s="106">
        <f>G792</f>
        <v>0</v>
      </c>
      <c r="H791" s="144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06">
        <f>AE792</f>
        <v>0</v>
      </c>
      <c r="AG791" s="115"/>
    </row>
    <row r="792" spans="1:33" ht="30.75" hidden="1" customHeight="1">
      <c r="A792" s="18" t="s">
        <v>52</v>
      </c>
      <c r="B792" s="16">
        <v>793</v>
      </c>
      <c r="C792" s="17" t="s">
        <v>26</v>
      </c>
      <c r="D792" s="17" t="s">
        <v>32</v>
      </c>
      <c r="E792" s="17" t="s">
        <v>29</v>
      </c>
      <c r="F792" s="17" t="s">
        <v>53</v>
      </c>
      <c r="G792" s="106">
        <f>Прилож2!G776</f>
        <v>0</v>
      </c>
      <c r="H792" s="144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06">
        <f>Прилож2!O776</f>
        <v>0</v>
      </c>
      <c r="AG792" s="115"/>
    </row>
    <row r="793" spans="1:33" s="25" customFormat="1" ht="69" customHeight="1">
      <c r="A793" s="37" t="s">
        <v>829</v>
      </c>
      <c r="B793" s="22">
        <v>795</v>
      </c>
      <c r="C793" s="39" t="s">
        <v>385</v>
      </c>
      <c r="D793" s="39" t="s">
        <v>37</v>
      </c>
      <c r="E793" s="39" t="s">
        <v>632</v>
      </c>
      <c r="F793" s="39"/>
      <c r="G793" s="107">
        <f>G816+G819+G829+G832+G835+G802+G826+G811+G794+G798++G838+G841+G844+G847</f>
        <v>15518031</v>
      </c>
      <c r="H793" s="150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107">
        <f>AE816+AE819+AE829+AE832+AE835+AE802+AE826+AE811+AE794+AE798++AE838+AE841+AE844+AE847</f>
        <v>15518031</v>
      </c>
      <c r="AG793" s="115"/>
    </row>
    <row r="794" spans="1:33" ht="48" hidden="1" customHeight="1">
      <c r="A794" s="18" t="s">
        <v>690</v>
      </c>
      <c r="B794" s="55">
        <v>795</v>
      </c>
      <c r="C794" s="17" t="s">
        <v>385</v>
      </c>
      <c r="D794" s="17" t="s">
        <v>111</v>
      </c>
      <c r="E794" s="17" t="s">
        <v>432</v>
      </c>
      <c r="F794" s="17"/>
      <c r="G794" s="106">
        <f>G795</f>
        <v>0</v>
      </c>
      <c r="H794" s="144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06">
        <f>AE795</f>
        <v>0</v>
      </c>
      <c r="AG794" s="115"/>
    </row>
    <row r="795" spans="1:33" ht="48" hidden="1" customHeight="1">
      <c r="A795" s="18" t="s">
        <v>433</v>
      </c>
      <c r="B795" s="55">
        <v>795</v>
      </c>
      <c r="C795" s="17" t="s">
        <v>385</v>
      </c>
      <c r="D795" s="17" t="s">
        <v>111</v>
      </c>
      <c r="E795" s="17" t="s">
        <v>689</v>
      </c>
      <c r="F795" s="17"/>
      <c r="G795" s="106">
        <f>G796</f>
        <v>0</v>
      </c>
      <c r="H795" s="144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06">
        <f>AE796</f>
        <v>0</v>
      </c>
      <c r="AG795" s="115"/>
    </row>
    <row r="796" spans="1:33" ht="18.75" hidden="1" customHeight="1">
      <c r="A796" s="18" t="s">
        <v>363</v>
      </c>
      <c r="B796" s="55">
        <v>795</v>
      </c>
      <c r="C796" s="17" t="s">
        <v>385</v>
      </c>
      <c r="D796" s="17" t="s">
        <v>111</v>
      </c>
      <c r="E796" s="17" t="s">
        <v>689</v>
      </c>
      <c r="F796" s="17" t="s">
        <v>364</v>
      </c>
      <c r="G796" s="106">
        <f>G797</f>
        <v>0</v>
      </c>
      <c r="H796" s="144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06">
        <f>AE797</f>
        <v>0</v>
      </c>
      <c r="AG796" s="115"/>
    </row>
    <row r="797" spans="1:33" ht="18" hidden="1">
      <c r="A797" s="18" t="s">
        <v>381</v>
      </c>
      <c r="B797" s="55">
        <v>795</v>
      </c>
      <c r="C797" s="17" t="s">
        <v>385</v>
      </c>
      <c r="D797" s="17" t="s">
        <v>111</v>
      </c>
      <c r="E797" s="17" t="s">
        <v>689</v>
      </c>
      <c r="F797" s="17" t="s">
        <v>382</v>
      </c>
      <c r="G797" s="106">
        <f>Прилож2!G1220</f>
        <v>0</v>
      </c>
      <c r="H797" s="144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06">
        <f>Прилож2!AE1220</f>
        <v>0</v>
      </c>
      <c r="AG797" s="115"/>
    </row>
    <row r="798" spans="1:33" ht="48" hidden="1" customHeight="1">
      <c r="A798" s="18" t="s">
        <v>692</v>
      </c>
      <c r="B798" s="55">
        <v>795</v>
      </c>
      <c r="C798" s="17" t="s">
        <v>385</v>
      </c>
      <c r="D798" s="17" t="s">
        <v>111</v>
      </c>
      <c r="E798" s="17" t="s">
        <v>435</v>
      </c>
      <c r="F798" s="17"/>
      <c r="G798" s="106">
        <f>G799</f>
        <v>0</v>
      </c>
      <c r="H798" s="144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06">
        <f>AE799</f>
        <v>0</v>
      </c>
      <c r="AG798" s="115"/>
    </row>
    <row r="799" spans="1:33" ht="48" hidden="1" customHeight="1">
      <c r="A799" s="18" t="s">
        <v>434</v>
      </c>
      <c r="B799" s="55">
        <v>795</v>
      </c>
      <c r="C799" s="17" t="s">
        <v>385</v>
      </c>
      <c r="D799" s="17" t="s">
        <v>111</v>
      </c>
      <c r="E799" s="17" t="s">
        <v>691</v>
      </c>
      <c r="F799" s="17"/>
      <c r="G799" s="106">
        <f>G800</f>
        <v>0</v>
      </c>
      <c r="H799" s="144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06">
        <f>AE800</f>
        <v>0</v>
      </c>
      <c r="AG799" s="115"/>
    </row>
    <row r="800" spans="1:33" ht="18.75" hidden="1" customHeight="1">
      <c r="A800" s="18" t="s">
        <v>363</v>
      </c>
      <c r="B800" s="55">
        <v>795</v>
      </c>
      <c r="C800" s="17" t="s">
        <v>385</v>
      </c>
      <c r="D800" s="17" t="s">
        <v>111</v>
      </c>
      <c r="E800" s="17" t="s">
        <v>691</v>
      </c>
      <c r="F800" s="17" t="s">
        <v>364</v>
      </c>
      <c r="G800" s="106">
        <f>G801</f>
        <v>0</v>
      </c>
      <c r="H800" s="144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06">
        <f>AE801</f>
        <v>0</v>
      </c>
      <c r="AG800" s="115"/>
    </row>
    <row r="801" spans="1:33" ht="18" hidden="1">
      <c r="A801" s="18" t="s">
        <v>381</v>
      </c>
      <c r="B801" s="55">
        <v>795</v>
      </c>
      <c r="C801" s="17" t="s">
        <v>385</v>
      </c>
      <c r="D801" s="17" t="s">
        <v>111</v>
      </c>
      <c r="E801" s="17" t="s">
        <v>691</v>
      </c>
      <c r="F801" s="17" t="s">
        <v>382</v>
      </c>
      <c r="G801" s="106">
        <f>Прилож2!G1224</f>
        <v>0</v>
      </c>
      <c r="H801" s="144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06">
        <f>Прилож2!AE1224</f>
        <v>0</v>
      </c>
      <c r="AG801" s="115"/>
    </row>
    <row r="802" spans="1:33" s="25" customFormat="1" ht="25.5">
      <c r="A802" s="18" t="s">
        <v>123</v>
      </c>
      <c r="B802" s="55">
        <v>795</v>
      </c>
      <c r="C802" s="88" t="s">
        <v>91</v>
      </c>
      <c r="D802" s="88" t="s">
        <v>142</v>
      </c>
      <c r="E802" s="44" t="s">
        <v>601</v>
      </c>
      <c r="F802" s="88"/>
      <c r="G802" s="33">
        <f>G803+G805+G808+G809</f>
        <v>10480884</v>
      </c>
      <c r="H802" s="150"/>
      <c r="I802" s="78"/>
      <c r="J802" s="78"/>
      <c r="K802" s="78"/>
      <c r="L802" s="78"/>
      <c r="M802" s="78"/>
      <c r="N802" s="78"/>
      <c r="O802" s="150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33">
        <f>AE803+AE805+AE808+AE809</f>
        <v>10480884</v>
      </c>
      <c r="AG802" s="115"/>
    </row>
    <row r="803" spans="1:33" s="25" customFormat="1" ht="63.75">
      <c r="A803" s="64" t="s">
        <v>93</v>
      </c>
      <c r="B803" s="55">
        <v>795</v>
      </c>
      <c r="C803" s="88" t="s">
        <v>91</v>
      </c>
      <c r="D803" s="88" t="s">
        <v>142</v>
      </c>
      <c r="E803" s="44" t="s">
        <v>601</v>
      </c>
      <c r="F803" s="44" t="s">
        <v>96</v>
      </c>
      <c r="G803" s="33">
        <f>G804</f>
        <v>9652864</v>
      </c>
      <c r="H803" s="150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33">
        <f>AE804</f>
        <v>9652864</v>
      </c>
      <c r="AG803" s="115"/>
    </row>
    <row r="804" spans="1:33" s="25" customFormat="1" ht="25.5">
      <c r="A804" s="64" t="s">
        <v>94</v>
      </c>
      <c r="B804" s="55">
        <v>795</v>
      </c>
      <c r="C804" s="88" t="s">
        <v>91</v>
      </c>
      <c r="D804" s="88" t="s">
        <v>142</v>
      </c>
      <c r="E804" s="44" t="s">
        <v>601</v>
      </c>
      <c r="F804" s="44" t="s">
        <v>97</v>
      </c>
      <c r="G804" s="33">
        <f>Прилож2!G1161</f>
        <v>9652864</v>
      </c>
      <c r="H804" s="150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33">
        <f>Прилож2!O1161</f>
        <v>9652864</v>
      </c>
      <c r="AG804" s="115"/>
    </row>
    <row r="805" spans="1:33" s="25" customFormat="1" ht="25.5" hidden="1">
      <c r="A805" s="18" t="s">
        <v>50</v>
      </c>
      <c r="B805" s="55">
        <v>795</v>
      </c>
      <c r="C805" s="88" t="s">
        <v>91</v>
      </c>
      <c r="D805" s="88" t="s">
        <v>142</v>
      </c>
      <c r="E805" s="44" t="s">
        <v>601</v>
      </c>
      <c r="F805" s="44" t="s">
        <v>51</v>
      </c>
      <c r="G805" s="33">
        <f>G806</f>
        <v>0</v>
      </c>
      <c r="H805" s="150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33">
        <f>AE806</f>
        <v>0</v>
      </c>
      <c r="AG805" s="115"/>
    </row>
    <row r="806" spans="1:33" s="25" customFormat="1" ht="25.5" hidden="1">
      <c r="A806" s="18" t="s">
        <v>52</v>
      </c>
      <c r="B806" s="55">
        <v>795</v>
      </c>
      <c r="C806" s="88" t="s">
        <v>91</v>
      </c>
      <c r="D806" s="88" t="s">
        <v>142</v>
      </c>
      <c r="E806" s="44" t="s">
        <v>601</v>
      </c>
      <c r="F806" s="44" t="s">
        <v>53</v>
      </c>
      <c r="G806" s="33"/>
      <c r="H806" s="150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33"/>
      <c r="AG806" s="115"/>
    </row>
    <row r="807" spans="1:33" ht="25.5">
      <c r="A807" s="18" t="s">
        <v>50</v>
      </c>
      <c r="B807" s="55">
        <v>795</v>
      </c>
      <c r="C807" s="88" t="s">
        <v>91</v>
      </c>
      <c r="D807" s="88" t="s">
        <v>142</v>
      </c>
      <c r="E807" s="44" t="s">
        <v>601</v>
      </c>
      <c r="F807" s="17" t="s">
        <v>51</v>
      </c>
      <c r="G807" s="106">
        <f>G808</f>
        <v>813020</v>
      </c>
      <c r="H807" s="144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06">
        <f>AE808</f>
        <v>813020</v>
      </c>
      <c r="AG807" s="115"/>
    </row>
    <row r="808" spans="1:33" ht="25.5">
      <c r="A808" s="18" t="s">
        <v>52</v>
      </c>
      <c r="B808" s="55">
        <v>795</v>
      </c>
      <c r="C808" s="88" t="s">
        <v>91</v>
      </c>
      <c r="D808" s="88" t="s">
        <v>142</v>
      </c>
      <c r="E808" s="44" t="s">
        <v>601</v>
      </c>
      <c r="F808" s="17" t="s">
        <v>53</v>
      </c>
      <c r="G808" s="106">
        <f>Прилож2!G1165</f>
        <v>813020</v>
      </c>
      <c r="H808" s="144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06">
        <f>Прилож2!O1165</f>
        <v>813020</v>
      </c>
      <c r="AG808" s="115"/>
    </row>
    <row r="809" spans="1:33" s="52" customFormat="1" ht="25.5">
      <c r="A809" s="18" t="s">
        <v>52</v>
      </c>
      <c r="B809" s="16">
        <v>792</v>
      </c>
      <c r="C809" s="88" t="s">
        <v>91</v>
      </c>
      <c r="D809" s="88" t="s">
        <v>142</v>
      </c>
      <c r="E809" s="44" t="s">
        <v>601</v>
      </c>
      <c r="F809" s="17" t="s">
        <v>102</v>
      </c>
      <c r="G809" s="106">
        <f>G810</f>
        <v>15000</v>
      </c>
      <c r="H809" s="148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  <c r="AE809" s="106">
        <f>AE810</f>
        <v>15000</v>
      </c>
      <c r="AG809" s="115"/>
    </row>
    <row r="810" spans="1:33" s="52" customFormat="1" ht="18">
      <c r="A810" s="18" t="s">
        <v>343</v>
      </c>
      <c r="B810" s="16">
        <v>792</v>
      </c>
      <c r="C810" s="88" t="s">
        <v>91</v>
      </c>
      <c r="D810" s="88" t="s">
        <v>142</v>
      </c>
      <c r="E810" s="44" t="s">
        <v>601</v>
      </c>
      <c r="F810" s="17" t="s">
        <v>105</v>
      </c>
      <c r="G810" s="106">
        <f>Прилож2!G1167</f>
        <v>15000</v>
      </c>
      <c r="H810" s="148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  <c r="AE810" s="106">
        <f>Прилож2!O1167</f>
        <v>15000</v>
      </c>
      <c r="AG810" s="115"/>
    </row>
    <row r="811" spans="1:33" s="5" customFormat="1" ht="67.5" customHeight="1">
      <c r="A811" s="18" t="s">
        <v>669</v>
      </c>
      <c r="B811" s="55">
        <v>795</v>
      </c>
      <c r="C811" s="17" t="s">
        <v>385</v>
      </c>
      <c r="D811" s="17" t="s">
        <v>37</v>
      </c>
      <c r="E811" s="17" t="s">
        <v>670</v>
      </c>
      <c r="F811" s="17"/>
      <c r="G811" s="106">
        <f>G814+G812</f>
        <v>453147</v>
      </c>
      <c r="H811" s="106">
        <f t="shared" ref="H811:AE811" si="7">H814+H812</f>
        <v>0</v>
      </c>
      <c r="I811" s="106">
        <f t="shared" si="7"/>
        <v>0</v>
      </c>
      <c r="J811" s="106">
        <f t="shared" si="7"/>
        <v>0</v>
      </c>
      <c r="K811" s="106">
        <f t="shared" si="7"/>
        <v>0</v>
      </c>
      <c r="L811" s="106">
        <f t="shared" si="7"/>
        <v>0</v>
      </c>
      <c r="M811" s="106">
        <f t="shared" si="7"/>
        <v>0</v>
      </c>
      <c r="N811" s="106">
        <f t="shared" si="7"/>
        <v>0</v>
      </c>
      <c r="O811" s="106">
        <f t="shared" si="7"/>
        <v>453147</v>
      </c>
      <c r="P811" s="106">
        <f t="shared" si="7"/>
        <v>0</v>
      </c>
      <c r="Q811" s="106">
        <f t="shared" si="7"/>
        <v>0</v>
      </c>
      <c r="R811" s="106">
        <f t="shared" si="7"/>
        <v>0</v>
      </c>
      <c r="S811" s="106">
        <f t="shared" si="7"/>
        <v>0</v>
      </c>
      <c r="T811" s="106">
        <f t="shared" si="7"/>
        <v>0</v>
      </c>
      <c r="U811" s="106">
        <f t="shared" si="7"/>
        <v>0</v>
      </c>
      <c r="V811" s="106">
        <f t="shared" si="7"/>
        <v>0</v>
      </c>
      <c r="W811" s="106">
        <f t="shared" si="7"/>
        <v>0</v>
      </c>
      <c r="X811" s="106">
        <f t="shared" si="7"/>
        <v>0</v>
      </c>
      <c r="Y811" s="106">
        <f t="shared" si="7"/>
        <v>0</v>
      </c>
      <c r="Z811" s="106">
        <f t="shared" si="7"/>
        <v>0</v>
      </c>
      <c r="AA811" s="106">
        <f t="shared" si="7"/>
        <v>0</v>
      </c>
      <c r="AB811" s="106">
        <f t="shared" si="7"/>
        <v>0</v>
      </c>
      <c r="AC811" s="106">
        <f t="shared" si="7"/>
        <v>0</v>
      </c>
      <c r="AD811" s="106">
        <f t="shared" si="7"/>
        <v>0</v>
      </c>
      <c r="AE811" s="106">
        <f t="shared" si="7"/>
        <v>453147</v>
      </c>
      <c r="AG811" s="115"/>
    </row>
    <row r="812" spans="1:33" ht="25.5">
      <c r="A812" s="18" t="s">
        <v>50</v>
      </c>
      <c r="B812" s="55">
        <v>795</v>
      </c>
      <c r="C812" s="17" t="s">
        <v>385</v>
      </c>
      <c r="D812" s="17" t="s">
        <v>37</v>
      </c>
      <c r="E812" s="17" t="s">
        <v>670</v>
      </c>
      <c r="F812" s="17" t="s">
        <v>51</v>
      </c>
      <c r="G812" s="106">
        <f>G813</f>
        <v>453147</v>
      </c>
      <c r="O812" s="106">
        <f>O813</f>
        <v>453147</v>
      </c>
      <c r="AE812" s="106">
        <f>AE813</f>
        <v>453147</v>
      </c>
    </row>
    <row r="813" spans="1:33" ht="25.5">
      <c r="A813" s="18" t="s">
        <v>52</v>
      </c>
      <c r="B813" s="55">
        <v>795</v>
      </c>
      <c r="C813" s="17" t="s">
        <v>385</v>
      </c>
      <c r="D813" s="17" t="s">
        <v>37</v>
      </c>
      <c r="E813" s="17" t="s">
        <v>670</v>
      </c>
      <c r="F813" s="17" t="s">
        <v>53</v>
      </c>
      <c r="G813" s="106">
        <v>453147</v>
      </c>
      <c r="O813" s="106">
        <v>453147</v>
      </c>
      <c r="AE813" s="106">
        <v>453147</v>
      </c>
    </row>
    <row r="814" spans="1:33" s="5" customFormat="1" ht="21.75" customHeight="1">
      <c r="A814" s="18" t="s">
        <v>363</v>
      </c>
      <c r="B814" s="55">
        <v>795</v>
      </c>
      <c r="C814" s="17" t="s">
        <v>385</v>
      </c>
      <c r="D814" s="17" t="s">
        <v>37</v>
      </c>
      <c r="E814" s="17" t="s">
        <v>670</v>
      </c>
      <c r="F814" s="17" t="s">
        <v>364</v>
      </c>
      <c r="G814" s="106">
        <f>G815</f>
        <v>0</v>
      </c>
      <c r="H814" s="138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9"/>
      <c r="Y814" s="139"/>
      <c r="Z814" s="139"/>
      <c r="AA814" s="139"/>
      <c r="AB814" s="139"/>
      <c r="AC814" s="139"/>
      <c r="AD814" s="139"/>
      <c r="AE814" s="106">
        <f>AE815</f>
        <v>0</v>
      </c>
      <c r="AG814" s="115"/>
    </row>
    <row r="815" spans="1:33" ht="18.75" customHeight="1">
      <c r="A815" s="18" t="s">
        <v>392</v>
      </c>
      <c r="B815" s="55">
        <v>795</v>
      </c>
      <c r="C815" s="17" t="s">
        <v>385</v>
      </c>
      <c r="D815" s="17" t="s">
        <v>37</v>
      </c>
      <c r="E815" s="17" t="s">
        <v>670</v>
      </c>
      <c r="F815" s="17" t="s">
        <v>393</v>
      </c>
      <c r="G815" s="106">
        <f>Прилож2!G1193</f>
        <v>0</v>
      </c>
      <c r="H815" s="144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06">
        <f>Прилож2!O1193</f>
        <v>0</v>
      </c>
      <c r="AG815" s="115"/>
    </row>
    <row r="816" spans="1:33" ht="27.75" hidden="1" customHeight="1">
      <c r="A816" s="18" t="s">
        <v>635</v>
      </c>
      <c r="B816" s="55">
        <v>795</v>
      </c>
      <c r="C816" s="17" t="s">
        <v>385</v>
      </c>
      <c r="D816" s="17" t="s">
        <v>37</v>
      </c>
      <c r="E816" s="17" t="s">
        <v>633</v>
      </c>
      <c r="F816" s="17"/>
      <c r="G816" s="106">
        <f>G817</f>
        <v>0</v>
      </c>
      <c r="H816" s="144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06">
        <f>AE817</f>
        <v>0</v>
      </c>
      <c r="AG816" s="115"/>
    </row>
    <row r="817" spans="1:33" ht="25.5" hidden="1">
      <c r="A817" s="18" t="s">
        <v>50</v>
      </c>
      <c r="B817" s="55">
        <v>795</v>
      </c>
      <c r="C817" s="17" t="s">
        <v>385</v>
      </c>
      <c r="D817" s="17" t="s">
        <v>37</v>
      </c>
      <c r="E817" s="17" t="s">
        <v>633</v>
      </c>
      <c r="F817" s="17" t="s">
        <v>51</v>
      </c>
      <c r="G817" s="106">
        <f>G818</f>
        <v>0</v>
      </c>
      <c r="H817" s="144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06">
        <f>AE818</f>
        <v>0</v>
      </c>
      <c r="AG817" s="115"/>
    </row>
    <row r="818" spans="1:33" ht="25.5" hidden="1">
      <c r="A818" s="18" t="s">
        <v>52</v>
      </c>
      <c r="B818" s="55">
        <v>795</v>
      </c>
      <c r="C818" s="17" t="s">
        <v>385</v>
      </c>
      <c r="D818" s="17" t="s">
        <v>37</v>
      </c>
      <c r="E818" s="17" t="s">
        <v>633</v>
      </c>
      <c r="F818" s="17" t="s">
        <v>53</v>
      </c>
      <c r="G818" s="106">
        <f>Прилож2!G1188</f>
        <v>0</v>
      </c>
      <c r="H818" s="144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06">
        <f>Прилож2!AE1188</f>
        <v>0</v>
      </c>
      <c r="AG818" s="115"/>
    </row>
    <row r="819" spans="1:33" ht="18">
      <c r="A819" s="18" t="s">
        <v>235</v>
      </c>
      <c r="B819" s="55">
        <v>795</v>
      </c>
      <c r="C819" s="17" t="s">
        <v>385</v>
      </c>
      <c r="D819" s="17" t="s">
        <v>111</v>
      </c>
      <c r="E819" s="17" t="s">
        <v>188</v>
      </c>
      <c r="F819" s="17"/>
      <c r="G819" s="106">
        <f>G820+G824</f>
        <v>484000</v>
      </c>
      <c r="H819" s="144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06">
        <f>AE820+AE824</f>
        <v>484000</v>
      </c>
      <c r="AG819" s="115"/>
    </row>
    <row r="820" spans="1:33" ht="25.5" customHeight="1">
      <c r="A820" s="18" t="s">
        <v>674</v>
      </c>
      <c r="B820" s="16">
        <v>793</v>
      </c>
      <c r="C820" s="17" t="s">
        <v>26</v>
      </c>
      <c r="D820" s="17" t="s">
        <v>32</v>
      </c>
      <c r="E820" s="17" t="s">
        <v>188</v>
      </c>
      <c r="F820" s="17" t="s">
        <v>51</v>
      </c>
      <c r="G820" s="106">
        <f>G821</f>
        <v>484000</v>
      </c>
      <c r="H820" s="144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06">
        <f>AE821</f>
        <v>484000</v>
      </c>
      <c r="AG820" s="115"/>
    </row>
    <row r="821" spans="1:33" ht="25.5" customHeight="1">
      <c r="A821" s="18" t="s">
        <v>52</v>
      </c>
      <c r="B821" s="16">
        <v>793</v>
      </c>
      <c r="C821" s="17" t="s">
        <v>26</v>
      </c>
      <c r="D821" s="17" t="s">
        <v>32</v>
      </c>
      <c r="E821" s="17" t="s">
        <v>188</v>
      </c>
      <c r="F821" s="17" t="s">
        <v>53</v>
      </c>
      <c r="G821" s="106">
        <f>Прилож2!G1211</f>
        <v>484000</v>
      </c>
      <c r="H821" s="144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06">
        <f>Прилож2!O1211</f>
        <v>484000</v>
      </c>
      <c r="AG821" s="115"/>
    </row>
    <row r="822" spans="1:33" ht="18" hidden="1">
      <c r="A822" s="18"/>
      <c r="B822" s="55"/>
      <c r="C822" s="17"/>
      <c r="D822" s="17"/>
      <c r="E822" s="17"/>
      <c r="F822" s="17"/>
      <c r="G822" s="106"/>
      <c r="H822" s="144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06"/>
      <c r="AG822" s="115"/>
    </row>
    <row r="823" spans="1:33" ht="18" hidden="1">
      <c r="A823" s="18"/>
      <c r="B823" s="55"/>
      <c r="C823" s="17"/>
      <c r="D823" s="17"/>
      <c r="E823" s="17"/>
      <c r="F823" s="17"/>
      <c r="G823" s="106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06"/>
      <c r="AG823" s="115"/>
    </row>
    <row r="824" spans="1:33" ht="18">
      <c r="A824" s="18" t="s">
        <v>363</v>
      </c>
      <c r="B824" s="55">
        <v>795</v>
      </c>
      <c r="C824" s="17" t="s">
        <v>385</v>
      </c>
      <c r="D824" s="17" t="s">
        <v>111</v>
      </c>
      <c r="E824" s="17" t="s">
        <v>188</v>
      </c>
      <c r="F824" s="17" t="s">
        <v>364</v>
      </c>
      <c r="G824" s="106">
        <f>G825</f>
        <v>0</v>
      </c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06">
        <f>AE825</f>
        <v>0</v>
      </c>
      <c r="AG824" s="115"/>
    </row>
    <row r="825" spans="1:33" ht="18">
      <c r="A825" s="18" t="s">
        <v>392</v>
      </c>
      <c r="B825" s="55">
        <v>795</v>
      </c>
      <c r="C825" s="17" t="s">
        <v>385</v>
      </c>
      <c r="D825" s="17" t="s">
        <v>111</v>
      </c>
      <c r="E825" s="17" t="s">
        <v>188</v>
      </c>
      <c r="F825" s="17" t="s">
        <v>393</v>
      </c>
      <c r="G825" s="106">
        <f>Прилож2!G1213</f>
        <v>0</v>
      </c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06">
        <f>Прилож2!O1213</f>
        <v>0</v>
      </c>
      <c r="AG825" s="115"/>
    </row>
    <row r="826" spans="1:33" ht="26.25" customHeight="1">
      <c r="A826" s="18" t="s">
        <v>127</v>
      </c>
      <c r="B826" s="55">
        <v>795</v>
      </c>
      <c r="C826" s="17" t="s">
        <v>385</v>
      </c>
      <c r="D826" s="17" t="s">
        <v>111</v>
      </c>
      <c r="E826" s="17" t="s">
        <v>128</v>
      </c>
      <c r="F826" s="17"/>
      <c r="G826" s="106">
        <f>G827</f>
        <v>50000</v>
      </c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06">
        <f>AE827</f>
        <v>50000</v>
      </c>
      <c r="AG826" s="115"/>
    </row>
    <row r="827" spans="1:33" ht="26.25" customHeight="1">
      <c r="A827" s="18" t="s">
        <v>50</v>
      </c>
      <c r="B827" s="55">
        <v>795</v>
      </c>
      <c r="C827" s="17" t="s">
        <v>385</v>
      </c>
      <c r="D827" s="17" t="s">
        <v>111</v>
      </c>
      <c r="E827" s="17" t="s">
        <v>128</v>
      </c>
      <c r="F827" s="17" t="s">
        <v>51</v>
      </c>
      <c r="G827" s="106">
        <f>G828</f>
        <v>50000</v>
      </c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06">
        <f>AE828</f>
        <v>50000</v>
      </c>
      <c r="AG827" s="115"/>
    </row>
    <row r="828" spans="1:33" ht="25.5">
      <c r="A828" s="18" t="s">
        <v>52</v>
      </c>
      <c r="B828" s="55">
        <v>795</v>
      </c>
      <c r="C828" s="17" t="s">
        <v>385</v>
      </c>
      <c r="D828" s="17" t="s">
        <v>111</v>
      </c>
      <c r="E828" s="17" t="s">
        <v>128</v>
      </c>
      <c r="F828" s="17" t="s">
        <v>53</v>
      </c>
      <c r="G828" s="106">
        <f>Прилож2!G1216</f>
        <v>50000</v>
      </c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06">
        <f>Прилож2!O1216</f>
        <v>50000</v>
      </c>
      <c r="AG828" s="115"/>
    </row>
    <row r="829" spans="1:33" ht="51">
      <c r="A829" s="18" t="s">
        <v>134</v>
      </c>
      <c r="B829" s="55">
        <v>795</v>
      </c>
      <c r="C829" s="17" t="s">
        <v>385</v>
      </c>
      <c r="D829" s="17" t="s">
        <v>111</v>
      </c>
      <c r="E829" s="17" t="s">
        <v>133</v>
      </c>
      <c r="F829" s="17"/>
      <c r="G829" s="106">
        <f>G830</f>
        <v>3000000</v>
      </c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06">
        <f>AE830</f>
        <v>3000000</v>
      </c>
      <c r="AG829" s="115"/>
    </row>
    <row r="830" spans="1:33" ht="25.5" customHeight="1">
      <c r="A830" s="18" t="s">
        <v>674</v>
      </c>
      <c r="B830" s="16">
        <v>793</v>
      </c>
      <c r="C830" s="17" t="s">
        <v>26</v>
      </c>
      <c r="D830" s="17" t="s">
        <v>32</v>
      </c>
      <c r="E830" s="17" t="s">
        <v>133</v>
      </c>
      <c r="F830" s="17" t="s">
        <v>51</v>
      </c>
      <c r="G830" s="106">
        <f>G831</f>
        <v>3000000</v>
      </c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06">
        <f>AE831</f>
        <v>3000000</v>
      </c>
      <c r="AG830" s="115"/>
    </row>
    <row r="831" spans="1:33" ht="25.5" customHeight="1">
      <c r="A831" s="18" t="s">
        <v>52</v>
      </c>
      <c r="B831" s="16">
        <v>793</v>
      </c>
      <c r="C831" s="17" t="s">
        <v>26</v>
      </c>
      <c r="D831" s="17" t="s">
        <v>32</v>
      </c>
      <c r="E831" s="17" t="s">
        <v>133</v>
      </c>
      <c r="F831" s="17" t="s">
        <v>53</v>
      </c>
      <c r="G831" s="106">
        <f>Прилож2!G1177</f>
        <v>3000000</v>
      </c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06">
        <f>Прилож2!O1177</f>
        <v>3000000</v>
      </c>
      <c r="AG831" s="115"/>
    </row>
    <row r="832" spans="1:33" ht="21.75" customHeight="1">
      <c r="A832" s="18" t="s">
        <v>136</v>
      </c>
      <c r="B832" s="55">
        <v>795</v>
      </c>
      <c r="C832" s="17" t="s">
        <v>385</v>
      </c>
      <c r="D832" s="17" t="s">
        <v>111</v>
      </c>
      <c r="E832" s="17" t="s">
        <v>135</v>
      </c>
      <c r="F832" s="17"/>
      <c r="G832" s="106">
        <f>G833</f>
        <v>800000</v>
      </c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06">
        <f>AE833</f>
        <v>800000</v>
      </c>
      <c r="AG832" s="115"/>
    </row>
    <row r="833" spans="1:33" ht="21.75" customHeight="1">
      <c r="A833" s="18" t="s">
        <v>674</v>
      </c>
      <c r="B833" s="16">
        <v>793</v>
      </c>
      <c r="C833" s="17" t="s">
        <v>26</v>
      </c>
      <c r="D833" s="17" t="s">
        <v>32</v>
      </c>
      <c r="E833" s="17" t="s">
        <v>135</v>
      </c>
      <c r="F833" s="17" t="s">
        <v>51</v>
      </c>
      <c r="G833" s="106">
        <f>G834</f>
        <v>800000</v>
      </c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06">
        <f>AE834</f>
        <v>800000</v>
      </c>
      <c r="AG833" s="115"/>
    </row>
    <row r="834" spans="1:33" ht="29.25" customHeight="1">
      <c r="A834" s="18" t="s">
        <v>52</v>
      </c>
      <c r="B834" s="16">
        <v>793</v>
      </c>
      <c r="C834" s="17" t="s">
        <v>26</v>
      </c>
      <c r="D834" s="17" t="s">
        <v>32</v>
      </c>
      <c r="E834" s="17" t="s">
        <v>135</v>
      </c>
      <c r="F834" s="17" t="s">
        <v>53</v>
      </c>
      <c r="G834" s="106">
        <f>Прилож2!G1180</f>
        <v>800000</v>
      </c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06">
        <f>Прилож2!O1180</f>
        <v>800000</v>
      </c>
      <c r="AG834" s="115"/>
    </row>
    <row r="835" spans="1:33" ht="21.75" customHeight="1">
      <c r="A835" s="18" t="s">
        <v>138</v>
      </c>
      <c r="B835" s="55">
        <v>795</v>
      </c>
      <c r="C835" s="17" t="s">
        <v>385</v>
      </c>
      <c r="D835" s="17" t="s">
        <v>111</v>
      </c>
      <c r="E835" s="17" t="s">
        <v>137</v>
      </c>
      <c r="F835" s="17"/>
      <c r="G835" s="106">
        <f>G836</f>
        <v>250000</v>
      </c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06">
        <f>AE836</f>
        <v>250000</v>
      </c>
      <c r="AG835" s="115"/>
    </row>
    <row r="836" spans="1:33" ht="21.75" customHeight="1">
      <c r="A836" s="18" t="s">
        <v>674</v>
      </c>
      <c r="B836" s="16">
        <v>793</v>
      </c>
      <c r="C836" s="17" t="s">
        <v>26</v>
      </c>
      <c r="D836" s="17" t="s">
        <v>32</v>
      </c>
      <c r="E836" s="17" t="s">
        <v>137</v>
      </c>
      <c r="F836" s="17" t="s">
        <v>51</v>
      </c>
      <c r="G836" s="106">
        <f>G837</f>
        <v>250000</v>
      </c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06">
        <f>AE837</f>
        <v>250000</v>
      </c>
      <c r="AG836" s="115"/>
    </row>
    <row r="837" spans="1:33" ht="30.75" customHeight="1">
      <c r="A837" s="18" t="s">
        <v>52</v>
      </c>
      <c r="B837" s="16">
        <v>793</v>
      </c>
      <c r="C837" s="17" t="s">
        <v>26</v>
      </c>
      <c r="D837" s="17" t="s">
        <v>32</v>
      </c>
      <c r="E837" s="17" t="s">
        <v>137</v>
      </c>
      <c r="F837" s="17" t="s">
        <v>53</v>
      </c>
      <c r="G837" s="106">
        <f>Прилож2!G1183</f>
        <v>250000</v>
      </c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06">
        <f>Прилож2!O1183</f>
        <v>250000</v>
      </c>
      <c r="AG837" s="115"/>
    </row>
    <row r="838" spans="1:33" ht="42.75" hidden="1" customHeight="1">
      <c r="A838" s="18" t="s">
        <v>577</v>
      </c>
      <c r="B838" s="55">
        <v>795</v>
      </c>
      <c r="C838" s="17" t="s">
        <v>385</v>
      </c>
      <c r="D838" s="17" t="s">
        <v>37</v>
      </c>
      <c r="E838" s="17" t="s">
        <v>576</v>
      </c>
      <c r="F838" s="17"/>
      <c r="G838" s="106">
        <f>G839</f>
        <v>0</v>
      </c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06">
        <f>AE839</f>
        <v>0</v>
      </c>
      <c r="AG838" s="115"/>
    </row>
    <row r="839" spans="1:33" ht="29.25" hidden="1" customHeight="1">
      <c r="A839" s="18" t="s">
        <v>50</v>
      </c>
      <c r="B839" s="55">
        <v>795</v>
      </c>
      <c r="C839" s="17" t="s">
        <v>385</v>
      </c>
      <c r="D839" s="17" t="s">
        <v>37</v>
      </c>
      <c r="E839" s="17" t="s">
        <v>576</v>
      </c>
      <c r="F839" s="17" t="s">
        <v>51</v>
      </c>
      <c r="G839" s="106">
        <f>G840</f>
        <v>0</v>
      </c>
      <c r="H839" s="144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06">
        <f>AE840</f>
        <v>0</v>
      </c>
      <c r="AG839" s="115"/>
    </row>
    <row r="840" spans="1:33" ht="34.5" hidden="1" customHeight="1">
      <c r="A840" s="18" t="s">
        <v>52</v>
      </c>
      <c r="B840" s="55">
        <v>795</v>
      </c>
      <c r="C840" s="17" t="s">
        <v>385</v>
      </c>
      <c r="D840" s="17" t="s">
        <v>37</v>
      </c>
      <c r="E840" s="17" t="s">
        <v>576</v>
      </c>
      <c r="F840" s="17" t="s">
        <v>53</v>
      </c>
      <c r="G840" s="106">
        <f>Прилож2!G1196</f>
        <v>0</v>
      </c>
      <c r="H840" s="144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06">
        <f>Прилож2!AE1196</f>
        <v>0</v>
      </c>
      <c r="AG840" s="115"/>
    </row>
    <row r="841" spans="1:33" s="20" customFormat="1" ht="44.25" hidden="1" customHeight="1">
      <c r="A841" s="18"/>
      <c r="B841" s="55"/>
      <c r="C841" s="17"/>
      <c r="D841" s="17"/>
      <c r="E841" s="17"/>
      <c r="F841" s="17"/>
      <c r="G841" s="106"/>
      <c r="H841" s="153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06"/>
      <c r="AG841" s="115"/>
    </row>
    <row r="842" spans="1:33" s="20" customFormat="1" ht="33" hidden="1" customHeight="1">
      <c r="A842" s="18"/>
      <c r="B842" s="55"/>
      <c r="C842" s="17"/>
      <c r="D842" s="17"/>
      <c r="E842" s="17"/>
      <c r="F842" s="17"/>
      <c r="G842" s="106"/>
      <c r="H842" s="153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06"/>
      <c r="AG842" s="115"/>
    </row>
    <row r="843" spans="1:33" s="20" customFormat="1" ht="33" hidden="1" customHeight="1">
      <c r="A843" s="18"/>
      <c r="B843" s="55"/>
      <c r="C843" s="17"/>
      <c r="D843" s="17"/>
      <c r="E843" s="17"/>
      <c r="F843" s="17"/>
      <c r="G843" s="106"/>
      <c r="H843" s="153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06"/>
      <c r="AG843" s="115"/>
    </row>
    <row r="844" spans="1:33" s="20" customFormat="1" ht="55.5" hidden="1" customHeight="1">
      <c r="A844" s="18"/>
      <c r="B844" s="55"/>
      <c r="C844" s="17"/>
      <c r="D844" s="17"/>
      <c r="E844" s="17"/>
      <c r="F844" s="17"/>
      <c r="G844" s="106"/>
      <c r="H844" s="153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06"/>
      <c r="AG844" s="115"/>
    </row>
    <row r="845" spans="1:33" s="20" customFormat="1" ht="33" hidden="1" customHeight="1">
      <c r="A845" s="18"/>
      <c r="B845" s="55"/>
      <c r="C845" s="17"/>
      <c r="D845" s="17"/>
      <c r="E845" s="17"/>
      <c r="F845" s="17"/>
      <c r="G845" s="106"/>
      <c r="H845" s="153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06"/>
      <c r="AG845" s="115"/>
    </row>
    <row r="846" spans="1:33" s="20" customFormat="1" ht="33" hidden="1" customHeight="1">
      <c r="A846" s="18"/>
      <c r="B846" s="55"/>
      <c r="C846" s="17"/>
      <c r="D846" s="17"/>
      <c r="E846" s="17"/>
      <c r="F846" s="17"/>
      <c r="G846" s="106"/>
      <c r="H846" s="153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06"/>
      <c r="AG846" s="115"/>
    </row>
    <row r="847" spans="1:33" s="52" customFormat="1" ht="17.25" hidden="1" customHeight="1">
      <c r="A847" s="18" t="s">
        <v>787</v>
      </c>
      <c r="B847" s="16">
        <v>793</v>
      </c>
      <c r="C847" s="17" t="s">
        <v>385</v>
      </c>
      <c r="D847" s="17" t="s">
        <v>111</v>
      </c>
      <c r="E847" s="17" t="s">
        <v>786</v>
      </c>
      <c r="F847" s="17"/>
      <c r="G847" s="106">
        <f>G848</f>
        <v>0</v>
      </c>
      <c r="H847" s="148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  <c r="AE847" s="106">
        <f>AE848</f>
        <v>0</v>
      </c>
      <c r="AG847" s="115"/>
    </row>
    <row r="848" spans="1:33" s="52" customFormat="1" ht="17.25" hidden="1" customHeight="1">
      <c r="A848" s="18" t="s">
        <v>674</v>
      </c>
      <c r="B848" s="16">
        <v>793</v>
      </c>
      <c r="C848" s="17" t="s">
        <v>385</v>
      </c>
      <c r="D848" s="17" t="s">
        <v>111</v>
      </c>
      <c r="E848" s="17" t="s">
        <v>786</v>
      </c>
      <c r="F848" s="17" t="s">
        <v>51</v>
      </c>
      <c r="G848" s="106">
        <f>G849</f>
        <v>0</v>
      </c>
      <c r="H848" s="148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  <c r="AE848" s="106">
        <f>AE849</f>
        <v>0</v>
      </c>
      <c r="AG848" s="115"/>
    </row>
    <row r="849" spans="1:33" s="52" customFormat="1" ht="17.25" hidden="1" customHeight="1">
      <c r="A849" s="18" t="s">
        <v>52</v>
      </c>
      <c r="B849" s="16">
        <v>793</v>
      </c>
      <c r="C849" s="17" t="s">
        <v>385</v>
      </c>
      <c r="D849" s="17" t="s">
        <v>111</v>
      </c>
      <c r="E849" s="17" t="s">
        <v>786</v>
      </c>
      <c r="F849" s="17" t="s">
        <v>54</v>
      </c>
      <c r="G849" s="106">
        <f>Прилож2!G922</f>
        <v>0</v>
      </c>
      <c r="H849" s="148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  <c r="AE849" s="106">
        <f>Прилож2!AE922</f>
        <v>0</v>
      </c>
      <c r="AG849" s="115"/>
    </row>
    <row r="850" spans="1:33" s="185" customFormat="1" ht="31.5" customHeight="1">
      <c r="A850" s="37" t="s">
        <v>822</v>
      </c>
      <c r="B850" s="39" t="s">
        <v>158</v>
      </c>
      <c r="C850" s="39" t="s">
        <v>110</v>
      </c>
      <c r="D850" s="39" t="s">
        <v>26</v>
      </c>
      <c r="E850" s="39" t="s">
        <v>611</v>
      </c>
      <c r="F850" s="117"/>
      <c r="G850" s="107">
        <f>G851+G865+G873+G896+G901+G908+G913+G905</f>
        <v>8571619</v>
      </c>
      <c r="H850" s="160"/>
      <c r="I850" s="184"/>
      <c r="J850" s="184"/>
      <c r="K850" s="184"/>
      <c r="L850" s="184"/>
      <c r="M850" s="184"/>
      <c r="N850" s="184" t="s">
        <v>236</v>
      </c>
      <c r="O850" s="184" t="s">
        <v>237</v>
      </c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184"/>
      <c r="AB850" s="184"/>
      <c r="AC850" s="184"/>
      <c r="AD850" s="184"/>
      <c r="AE850" s="107">
        <f>AE851+AE865+AE873+AE896+AE901+AE908+AE913+AE905</f>
        <v>8571619</v>
      </c>
      <c r="AG850" s="115"/>
    </row>
    <row r="851" spans="1:33" s="48" customFormat="1" ht="18">
      <c r="A851" s="18" t="s">
        <v>351</v>
      </c>
      <c r="B851" s="17" t="s">
        <v>158</v>
      </c>
      <c r="C851" s="17" t="s">
        <v>110</v>
      </c>
      <c r="D851" s="17" t="s">
        <v>26</v>
      </c>
      <c r="E851" s="17" t="s">
        <v>617</v>
      </c>
      <c r="F851" s="42"/>
      <c r="G851" s="106">
        <f>G852</f>
        <v>503944</v>
      </c>
      <c r="H851" s="158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06">
        <f>AE852</f>
        <v>503944</v>
      </c>
      <c r="AG851" s="115"/>
    </row>
    <row r="852" spans="1:33" s="48" customFormat="1" ht="18">
      <c r="A852" s="18" t="s">
        <v>352</v>
      </c>
      <c r="B852" s="17" t="s">
        <v>158</v>
      </c>
      <c r="C852" s="17" t="s">
        <v>110</v>
      </c>
      <c r="D852" s="17" t="s">
        <v>26</v>
      </c>
      <c r="E852" s="17" t="s">
        <v>617</v>
      </c>
      <c r="F852" s="17" t="s">
        <v>353</v>
      </c>
      <c r="G852" s="106">
        <f>G853</f>
        <v>503944</v>
      </c>
      <c r="H852" s="158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06">
        <f>AE853</f>
        <v>503944</v>
      </c>
      <c r="AG852" s="115"/>
    </row>
    <row r="853" spans="1:33" s="48" customFormat="1" ht="25.5">
      <c r="A853" s="18" t="s">
        <v>354</v>
      </c>
      <c r="B853" s="17" t="s">
        <v>158</v>
      </c>
      <c r="C853" s="17" t="s">
        <v>110</v>
      </c>
      <c r="D853" s="17" t="s">
        <v>26</v>
      </c>
      <c r="E853" s="17" t="s">
        <v>617</v>
      </c>
      <c r="F853" s="17" t="s">
        <v>355</v>
      </c>
      <c r="G853" s="106">
        <f>Прилож2!G522+Прилож2!G599+Прилож2!G940</f>
        <v>503944</v>
      </c>
      <c r="H853" s="158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06">
        <f>Прилож2!O522+Прилож2!O939+Прилож2!O599</f>
        <v>503944</v>
      </c>
      <c r="AG853" s="115"/>
    </row>
    <row r="854" spans="1:33" s="48" customFormat="1" ht="18" hidden="1">
      <c r="A854" s="18" t="s">
        <v>351</v>
      </c>
      <c r="B854" s="17" t="s">
        <v>158</v>
      </c>
      <c r="C854" s="17" t="s">
        <v>110</v>
      </c>
      <c r="D854" s="17" t="s">
        <v>26</v>
      </c>
      <c r="E854" s="17" t="s">
        <v>617</v>
      </c>
      <c r="F854" s="42"/>
      <c r="G854" s="106">
        <f>G855</f>
        <v>14981</v>
      </c>
      <c r="H854" s="158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06">
        <f>AE855</f>
        <v>14981</v>
      </c>
      <c r="AG854" s="115"/>
    </row>
    <row r="855" spans="1:33" s="48" customFormat="1" ht="18" hidden="1">
      <c r="A855" s="18" t="s">
        <v>352</v>
      </c>
      <c r="B855" s="17" t="s">
        <v>158</v>
      </c>
      <c r="C855" s="17" t="s">
        <v>110</v>
      </c>
      <c r="D855" s="17" t="s">
        <v>26</v>
      </c>
      <c r="E855" s="17" t="s">
        <v>617</v>
      </c>
      <c r="F855" s="17" t="s">
        <v>353</v>
      </c>
      <c r="G855" s="106">
        <f>G856</f>
        <v>14981</v>
      </c>
      <c r="H855" s="158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06">
        <f>AE856</f>
        <v>14981</v>
      </c>
      <c r="AG855" s="115"/>
    </row>
    <row r="856" spans="1:33" s="49" customFormat="1" ht="25.5" hidden="1">
      <c r="A856" s="18" t="s">
        <v>354</v>
      </c>
      <c r="B856" s="17" t="s">
        <v>158</v>
      </c>
      <c r="C856" s="17" t="s">
        <v>110</v>
      </c>
      <c r="D856" s="17" t="s">
        <v>26</v>
      </c>
      <c r="E856" s="17" t="s">
        <v>617</v>
      </c>
      <c r="F856" s="17" t="s">
        <v>355</v>
      </c>
      <c r="G856" s="106">
        <v>14981</v>
      </c>
      <c r="H856" s="144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3"/>
      <c r="AB856" s="163"/>
      <c r="AC856" s="163"/>
      <c r="AD856" s="163"/>
      <c r="AE856" s="106">
        <v>14981</v>
      </c>
      <c r="AG856" s="115"/>
    </row>
    <row r="857" spans="1:33" s="32" customFormat="1" ht="25.5" hidden="1">
      <c r="A857" s="18" t="s">
        <v>612</v>
      </c>
      <c r="B857" s="16">
        <v>792</v>
      </c>
      <c r="C857" s="17" t="s">
        <v>110</v>
      </c>
      <c r="D857" s="17" t="s">
        <v>26</v>
      </c>
      <c r="E857" s="17" t="s">
        <v>611</v>
      </c>
      <c r="F857" s="42"/>
      <c r="G857" s="106">
        <f>G858</f>
        <v>21000</v>
      </c>
      <c r="H857" s="158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06">
        <f>AE858</f>
        <v>21000</v>
      </c>
      <c r="AG857" s="115"/>
    </row>
    <row r="858" spans="1:33" s="32" customFormat="1" ht="18" hidden="1">
      <c r="A858" s="18" t="s">
        <v>351</v>
      </c>
      <c r="B858" s="16">
        <v>792</v>
      </c>
      <c r="C858" s="17" t="s">
        <v>110</v>
      </c>
      <c r="D858" s="17" t="s">
        <v>26</v>
      </c>
      <c r="E858" s="17" t="s">
        <v>617</v>
      </c>
      <c r="F858" s="42"/>
      <c r="G858" s="106">
        <f>G859</f>
        <v>21000</v>
      </c>
      <c r="H858" s="158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06">
        <f>AE859</f>
        <v>21000</v>
      </c>
      <c r="AG858" s="115"/>
    </row>
    <row r="859" spans="1:33" s="32" customFormat="1" ht="18" hidden="1">
      <c r="A859" s="18" t="s">
        <v>352</v>
      </c>
      <c r="B859" s="16">
        <v>792</v>
      </c>
      <c r="C859" s="17" t="s">
        <v>110</v>
      </c>
      <c r="D859" s="17" t="s">
        <v>26</v>
      </c>
      <c r="E859" s="17" t="s">
        <v>617</v>
      </c>
      <c r="F859" s="17" t="s">
        <v>353</v>
      </c>
      <c r="G859" s="106">
        <f>G860</f>
        <v>21000</v>
      </c>
      <c r="H859" s="158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06">
        <f>AE860</f>
        <v>21000</v>
      </c>
      <c r="AG859" s="115"/>
    </row>
    <row r="860" spans="1:33" s="5" customFormat="1" ht="25.5" hidden="1">
      <c r="A860" s="18" t="s">
        <v>354</v>
      </c>
      <c r="B860" s="16">
        <v>792</v>
      </c>
      <c r="C860" s="17" t="s">
        <v>110</v>
      </c>
      <c r="D860" s="17" t="s">
        <v>26</v>
      </c>
      <c r="E860" s="17" t="s">
        <v>617</v>
      </c>
      <c r="F860" s="17" t="s">
        <v>355</v>
      </c>
      <c r="G860" s="106">
        <v>21000</v>
      </c>
      <c r="H860" s="138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39"/>
      <c r="W860" s="139"/>
      <c r="X860" s="139"/>
      <c r="Y860" s="139"/>
      <c r="Z860" s="139"/>
      <c r="AA860" s="139"/>
      <c r="AB860" s="139"/>
      <c r="AC860" s="139"/>
      <c r="AD860" s="139"/>
      <c r="AE860" s="106">
        <v>21000</v>
      </c>
      <c r="AG860" s="115"/>
    </row>
    <row r="861" spans="1:33" s="32" customFormat="1" ht="25.5" hidden="1">
      <c r="A861" s="18" t="s">
        <v>612</v>
      </c>
      <c r="B861" s="16">
        <v>793</v>
      </c>
      <c r="C861" s="17" t="s">
        <v>110</v>
      </c>
      <c r="D861" s="17" t="s">
        <v>26</v>
      </c>
      <c r="E861" s="17" t="s">
        <v>611</v>
      </c>
      <c r="F861" s="42"/>
      <c r="G861" s="106">
        <f>G862</f>
        <v>737514</v>
      </c>
      <c r="H861" s="158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06">
        <f>AE862</f>
        <v>737514</v>
      </c>
      <c r="AG861" s="115"/>
    </row>
    <row r="862" spans="1:33" s="32" customFormat="1" ht="18" hidden="1">
      <c r="A862" s="18" t="s">
        <v>351</v>
      </c>
      <c r="B862" s="16">
        <v>793</v>
      </c>
      <c r="C862" s="17" t="s">
        <v>110</v>
      </c>
      <c r="D862" s="17" t="s">
        <v>26</v>
      </c>
      <c r="E862" s="17" t="s">
        <v>617</v>
      </c>
      <c r="F862" s="42"/>
      <c r="G862" s="106">
        <f>G863</f>
        <v>737514</v>
      </c>
      <c r="H862" s="158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06">
        <f>AE863</f>
        <v>737514</v>
      </c>
      <c r="AG862" s="115"/>
    </row>
    <row r="863" spans="1:33" s="32" customFormat="1" ht="18" hidden="1">
      <c r="A863" s="18" t="s">
        <v>352</v>
      </c>
      <c r="B863" s="16">
        <v>793</v>
      </c>
      <c r="C863" s="17" t="s">
        <v>110</v>
      </c>
      <c r="D863" s="17" t="s">
        <v>26</v>
      </c>
      <c r="E863" s="17" t="s">
        <v>617</v>
      </c>
      <c r="F863" s="17" t="s">
        <v>353</v>
      </c>
      <c r="G863" s="106">
        <f>G864</f>
        <v>737514</v>
      </c>
      <c r="H863" s="158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06">
        <f>AE864</f>
        <v>737514</v>
      </c>
      <c r="AG863" s="115"/>
    </row>
    <row r="864" spans="1:33" s="32" customFormat="1" ht="25.5" hidden="1">
      <c r="A864" s="18" t="s">
        <v>354</v>
      </c>
      <c r="B864" s="16">
        <v>793</v>
      </c>
      <c r="C864" s="17" t="s">
        <v>110</v>
      </c>
      <c r="D864" s="17" t="s">
        <v>26</v>
      </c>
      <c r="E864" s="17" t="s">
        <v>617</v>
      </c>
      <c r="F864" s="17" t="s">
        <v>355</v>
      </c>
      <c r="G864" s="106">
        <v>737514</v>
      </c>
      <c r="H864" s="158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06">
        <v>737514</v>
      </c>
      <c r="AG864" s="115"/>
    </row>
    <row r="865" spans="1:33" s="32" customFormat="1" ht="54" customHeight="1">
      <c r="A865" s="18" t="s">
        <v>739</v>
      </c>
      <c r="B865" s="16">
        <v>793</v>
      </c>
      <c r="C865" s="17" t="s">
        <v>110</v>
      </c>
      <c r="D865" s="17" t="s">
        <v>111</v>
      </c>
      <c r="E865" s="17" t="s">
        <v>776</v>
      </c>
      <c r="F865" s="42"/>
      <c r="G865" s="106">
        <f>G866</f>
        <v>166200</v>
      </c>
      <c r="H865" s="153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06">
        <f>AE866</f>
        <v>166200</v>
      </c>
      <c r="AG865" s="115"/>
    </row>
    <row r="866" spans="1:33" s="32" customFormat="1" ht="27" customHeight="1">
      <c r="A866" s="18" t="s">
        <v>101</v>
      </c>
      <c r="B866" s="16">
        <v>793</v>
      </c>
      <c r="C866" s="17" t="s">
        <v>110</v>
      </c>
      <c r="D866" s="17" t="s">
        <v>111</v>
      </c>
      <c r="E866" s="17" t="s">
        <v>776</v>
      </c>
      <c r="F866" s="17" t="s">
        <v>102</v>
      </c>
      <c r="G866" s="106">
        <f>G867</f>
        <v>166200</v>
      </c>
      <c r="H866" s="158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06">
        <f>AE867</f>
        <v>166200</v>
      </c>
      <c r="AG866" s="115"/>
    </row>
    <row r="867" spans="1:33" ht="38.25">
      <c r="A867" s="18" t="s">
        <v>710</v>
      </c>
      <c r="B867" s="16">
        <v>793</v>
      </c>
      <c r="C867" s="17" t="s">
        <v>110</v>
      </c>
      <c r="D867" s="17" t="s">
        <v>111</v>
      </c>
      <c r="E867" s="17" t="s">
        <v>776</v>
      </c>
      <c r="F867" s="17" t="s">
        <v>711</v>
      </c>
      <c r="G867" s="106">
        <f>Прилож2!G970</f>
        <v>166200</v>
      </c>
      <c r="H867" s="144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45"/>
      <c r="AE867" s="106">
        <f>Прилож2!O970</f>
        <v>166200</v>
      </c>
      <c r="AG867" s="115"/>
    </row>
    <row r="868" spans="1:33" ht="18" hidden="1">
      <c r="A868" s="18"/>
      <c r="B868" s="16"/>
      <c r="C868" s="17"/>
      <c r="D868" s="17"/>
      <c r="E868" s="17"/>
      <c r="F868" s="17"/>
      <c r="G868" s="106"/>
      <c r="H868" s="144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145"/>
      <c r="AE868" s="106"/>
      <c r="AG868" s="115"/>
    </row>
    <row r="869" spans="1:33" s="32" customFormat="1" ht="25.5" hidden="1">
      <c r="A869" s="47" t="s">
        <v>740</v>
      </c>
      <c r="B869" s="30">
        <v>793</v>
      </c>
      <c r="C869" s="42" t="s">
        <v>110</v>
      </c>
      <c r="D869" s="42" t="s">
        <v>111</v>
      </c>
      <c r="E869" s="42" t="s">
        <v>741</v>
      </c>
      <c r="F869" s="42" t="s">
        <v>348</v>
      </c>
      <c r="G869" s="108"/>
      <c r="H869" s="158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08"/>
      <c r="AG869" s="115"/>
    </row>
    <row r="870" spans="1:33" ht="12.75" hidden="1" customHeight="1">
      <c r="A870" s="18" t="s">
        <v>717</v>
      </c>
      <c r="B870" s="16">
        <v>793</v>
      </c>
      <c r="C870" s="17" t="s">
        <v>110</v>
      </c>
      <c r="D870" s="17" t="s">
        <v>111</v>
      </c>
      <c r="E870" s="17" t="s">
        <v>718</v>
      </c>
      <c r="F870" s="17"/>
      <c r="G870" s="106"/>
      <c r="H870" s="144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06"/>
      <c r="AG870" s="115"/>
    </row>
    <row r="871" spans="1:33" ht="38.25" hidden="1" customHeight="1">
      <c r="A871" s="18" t="s">
        <v>742</v>
      </c>
      <c r="B871" s="16">
        <v>793</v>
      </c>
      <c r="C871" s="17" t="s">
        <v>110</v>
      </c>
      <c r="D871" s="17" t="s">
        <v>111</v>
      </c>
      <c r="E871" s="17" t="s">
        <v>743</v>
      </c>
      <c r="F871" s="17"/>
      <c r="G871" s="106"/>
      <c r="H871" s="144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06"/>
      <c r="AG871" s="115"/>
    </row>
    <row r="872" spans="1:33" ht="38.25" hidden="1" customHeight="1">
      <c r="A872" s="18" t="s">
        <v>744</v>
      </c>
      <c r="B872" s="16">
        <v>793</v>
      </c>
      <c r="C872" s="17" t="s">
        <v>110</v>
      </c>
      <c r="D872" s="17" t="s">
        <v>111</v>
      </c>
      <c r="E872" s="17" t="s">
        <v>745</v>
      </c>
      <c r="F872" s="17" t="s">
        <v>746</v>
      </c>
      <c r="G872" s="106"/>
      <c r="H872" s="144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06"/>
      <c r="AG872" s="115"/>
    </row>
    <row r="873" spans="1:33" ht="25.5" customHeight="1">
      <c r="A873" s="18" t="s">
        <v>740</v>
      </c>
      <c r="B873" s="16">
        <v>793</v>
      </c>
      <c r="C873" s="17" t="s">
        <v>110</v>
      </c>
      <c r="D873" s="17" t="s">
        <v>111</v>
      </c>
      <c r="E873" s="17" t="s">
        <v>621</v>
      </c>
      <c r="F873" s="17"/>
      <c r="G873" s="106">
        <f>G874</f>
        <v>229775</v>
      </c>
      <c r="H873" s="144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06">
        <f>AE874</f>
        <v>229775</v>
      </c>
      <c r="AG873" s="115"/>
    </row>
    <row r="874" spans="1:33" ht="25.5" customHeight="1">
      <c r="A874" s="18" t="s">
        <v>747</v>
      </c>
      <c r="B874" s="16">
        <v>793</v>
      </c>
      <c r="C874" s="17" t="s">
        <v>110</v>
      </c>
      <c r="D874" s="17" t="s">
        <v>111</v>
      </c>
      <c r="E874" s="17" t="s">
        <v>621</v>
      </c>
      <c r="F874" s="17" t="s">
        <v>353</v>
      </c>
      <c r="G874" s="106">
        <f>G875</f>
        <v>229775</v>
      </c>
      <c r="H874" s="144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06">
        <f>AE875</f>
        <v>229775</v>
      </c>
      <c r="AG874" s="115"/>
    </row>
    <row r="875" spans="1:33" ht="25.5" customHeight="1">
      <c r="A875" s="18" t="s">
        <v>735</v>
      </c>
      <c r="B875" s="16">
        <v>793</v>
      </c>
      <c r="C875" s="17" t="s">
        <v>110</v>
      </c>
      <c r="D875" s="17" t="s">
        <v>111</v>
      </c>
      <c r="E875" s="17" t="s">
        <v>621</v>
      </c>
      <c r="F875" s="17" t="s">
        <v>736</v>
      </c>
      <c r="G875" s="106">
        <f>Прилож2!G973</f>
        <v>229775</v>
      </c>
      <c r="H875" s="144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06">
        <f>Прилож2!O973</f>
        <v>229775</v>
      </c>
      <c r="AG875" s="115"/>
    </row>
    <row r="876" spans="1:33" ht="38.25" hidden="1" customHeight="1">
      <c r="A876" s="18" t="s">
        <v>737</v>
      </c>
      <c r="B876" s="16">
        <v>793</v>
      </c>
      <c r="C876" s="17" t="s">
        <v>110</v>
      </c>
      <c r="D876" s="17" t="s">
        <v>111</v>
      </c>
      <c r="E876" s="17" t="s">
        <v>621</v>
      </c>
      <c r="F876" s="17" t="s">
        <v>738</v>
      </c>
      <c r="G876" s="106"/>
      <c r="H876" s="144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06"/>
      <c r="AG876" s="115"/>
    </row>
    <row r="877" spans="1:33" ht="26.25" hidden="1" customHeight="1">
      <c r="A877" s="18" t="s">
        <v>380</v>
      </c>
      <c r="B877" s="16">
        <v>793</v>
      </c>
      <c r="C877" s="17" t="s">
        <v>110</v>
      </c>
      <c r="D877" s="17" t="s">
        <v>111</v>
      </c>
      <c r="E877" s="17" t="s">
        <v>498</v>
      </c>
      <c r="F877" s="17"/>
      <c r="G877" s="106">
        <f>G878</f>
        <v>0</v>
      </c>
      <c r="H877" s="144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06">
        <f>AE878</f>
        <v>0</v>
      </c>
      <c r="AG877" s="115"/>
    </row>
    <row r="878" spans="1:33" ht="21.75" hidden="1" customHeight="1">
      <c r="A878" s="18" t="s">
        <v>380</v>
      </c>
      <c r="B878" s="16">
        <v>793</v>
      </c>
      <c r="C878" s="17" t="s">
        <v>110</v>
      </c>
      <c r="D878" s="17" t="s">
        <v>111</v>
      </c>
      <c r="E878" s="17" t="s">
        <v>499</v>
      </c>
      <c r="F878" s="17"/>
      <c r="G878" s="106">
        <f>G879</f>
        <v>0</v>
      </c>
      <c r="H878" s="144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06">
        <f>AE879</f>
        <v>0</v>
      </c>
      <c r="AG878" s="115"/>
    </row>
    <row r="879" spans="1:33" ht="29.25" hidden="1" customHeight="1">
      <c r="A879" s="18" t="s">
        <v>380</v>
      </c>
      <c r="B879" s="16">
        <v>793</v>
      </c>
      <c r="C879" s="17" t="s">
        <v>110</v>
      </c>
      <c r="D879" s="17" t="s">
        <v>111</v>
      </c>
      <c r="E879" s="17" t="s">
        <v>500</v>
      </c>
      <c r="F879" s="17"/>
      <c r="G879" s="106">
        <f>G880</f>
        <v>0</v>
      </c>
      <c r="H879" s="144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06">
        <f>AE880</f>
        <v>0</v>
      </c>
      <c r="AG879" s="115"/>
    </row>
    <row r="880" spans="1:33" ht="30.75" hidden="1" customHeight="1">
      <c r="A880" s="18" t="s">
        <v>356</v>
      </c>
      <c r="B880" s="16">
        <v>793</v>
      </c>
      <c r="C880" s="17" t="s">
        <v>110</v>
      </c>
      <c r="D880" s="17" t="s">
        <v>111</v>
      </c>
      <c r="E880" s="17" t="s">
        <v>500</v>
      </c>
      <c r="F880" s="17" t="s">
        <v>357</v>
      </c>
      <c r="G880" s="106"/>
      <c r="H880" s="144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06"/>
      <c r="AG880" s="115"/>
    </row>
    <row r="881" spans="1:33" s="36" customFormat="1" ht="18" hidden="1">
      <c r="A881" s="18"/>
      <c r="B881" s="16"/>
      <c r="C881" s="17"/>
      <c r="D881" s="17"/>
      <c r="E881" s="17"/>
      <c r="F881" s="17"/>
      <c r="G881" s="106"/>
      <c r="H881" s="146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7"/>
      <c r="AE881" s="106"/>
      <c r="AG881" s="115"/>
    </row>
    <row r="882" spans="1:33" s="52" customFormat="1" ht="18" hidden="1">
      <c r="A882" s="18"/>
      <c r="B882" s="16">
        <v>793</v>
      </c>
      <c r="C882" s="17"/>
      <c r="D882" s="17"/>
      <c r="E882" s="17"/>
      <c r="F882" s="17"/>
      <c r="G882" s="106"/>
      <c r="H882" s="148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  <c r="AE882" s="106"/>
      <c r="AG882" s="115"/>
    </row>
    <row r="883" spans="1:33" s="52" customFormat="1" ht="51" hidden="1">
      <c r="A883" s="18" t="s">
        <v>615</v>
      </c>
      <c r="B883" s="16">
        <v>793</v>
      </c>
      <c r="C883" s="17" t="s">
        <v>110</v>
      </c>
      <c r="D883" s="17" t="s">
        <v>91</v>
      </c>
      <c r="E883" s="17" t="s">
        <v>613</v>
      </c>
      <c r="F883" s="17"/>
      <c r="G883" s="106">
        <f>G887+G884</f>
        <v>0</v>
      </c>
      <c r="H883" s="148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  <c r="AE883" s="106">
        <f>AE887+AE884</f>
        <v>0</v>
      </c>
      <c r="AG883" s="115"/>
    </row>
    <row r="884" spans="1:33" ht="25.5" hidden="1">
      <c r="A884" s="18" t="s">
        <v>674</v>
      </c>
      <c r="B884" s="16">
        <v>793</v>
      </c>
      <c r="C884" s="17" t="s">
        <v>110</v>
      </c>
      <c r="D884" s="17" t="s">
        <v>91</v>
      </c>
      <c r="E884" s="17" t="s">
        <v>638</v>
      </c>
      <c r="F884" s="17" t="s">
        <v>51</v>
      </c>
      <c r="G884" s="106">
        <f>G885</f>
        <v>0</v>
      </c>
      <c r="H884" s="144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06">
        <f>AE885</f>
        <v>0</v>
      </c>
      <c r="AG884" s="115"/>
    </row>
    <row r="885" spans="1:33" ht="25.5" hidden="1">
      <c r="A885" s="18" t="s">
        <v>52</v>
      </c>
      <c r="B885" s="16">
        <v>793</v>
      </c>
      <c r="C885" s="17" t="s">
        <v>110</v>
      </c>
      <c r="D885" s="17" t="s">
        <v>91</v>
      </c>
      <c r="E885" s="17" t="s">
        <v>638</v>
      </c>
      <c r="F885" s="17" t="s">
        <v>53</v>
      </c>
      <c r="G885" s="106">
        <f>G886</f>
        <v>0</v>
      </c>
      <c r="H885" s="144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06">
        <f>AE886</f>
        <v>0</v>
      </c>
      <c r="AG885" s="115"/>
    </row>
    <row r="886" spans="1:33" ht="33" hidden="1" customHeight="1">
      <c r="A886" s="18" t="s">
        <v>675</v>
      </c>
      <c r="B886" s="16">
        <v>793</v>
      </c>
      <c r="C886" s="17" t="s">
        <v>110</v>
      </c>
      <c r="D886" s="17" t="s">
        <v>91</v>
      </c>
      <c r="E886" s="17" t="s">
        <v>638</v>
      </c>
      <c r="F886" s="17" t="s">
        <v>54</v>
      </c>
      <c r="G886" s="106"/>
      <c r="H886" s="144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06"/>
      <c r="AG886" s="115"/>
    </row>
    <row r="887" spans="1:33" s="52" customFormat="1" ht="38.25" hidden="1">
      <c r="A887" s="18" t="s">
        <v>720</v>
      </c>
      <c r="B887" s="16">
        <v>793</v>
      </c>
      <c r="C887" s="17" t="s">
        <v>110</v>
      </c>
      <c r="D887" s="17" t="s">
        <v>91</v>
      </c>
      <c r="E887" s="17" t="s">
        <v>613</v>
      </c>
      <c r="F887" s="17" t="s">
        <v>721</v>
      </c>
      <c r="G887" s="106">
        <f>G888</f>
        <v>0</v>
      </c>
      <c r="H887" s="148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  <c r="AE887" s="106">
        <f>AE888</f>
        <v>0</v>
      </c>
      <c r="AG887" s="115"/>
    </row>
    <row r="888" spans="1:33" s="52" customFormat="1" ht="18" hidden="1">
      <c r="A888" s="18" t="s">
        <v>723</v>
      </c>
      <c r="B888" s="16">
        <v>793</v>
      </c>
      <c r="C888" s="17" t="s">
        <v>110</v>
      </c>
      <c r="D888" s="17" t="s">
        <v>91</v>
      </c>
      <c r="E888" s="17" t="s">
        <v>613</v>
      </c>
      <c r="F888" s="17" t="s">
        <v>724</v>
      </c>
      <c r="G888" s="106"/>
      <c r="H888" s="148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  <c r="AE888" s="106"/>
      <c r="AG888" s="115"/>
    </row>
    <row r="889" spans="1:33" ht="18" hidden="1">
      <c r="A889" s="15"/>
      <c r="B889" s="16"/>
      <c r="C889" s="17"/>
      <c r="D889" s="17"/>
      <c r="E889" s="17"/>
      <c r="F889" s="17"/>
      <c r="G889" s="106"/>
      <c r="H889" s="144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06"/>
      <c r="AG889" s="115"/>
    </row>
    <row r="890" spans="1:33" ht="18" hidden="1">
      <c r="A890" s="15"/>
      <c r="B890" s="16"/>
      <c r="C890" s="17"/>
      <c r="D890" s="17"/>
      <c r="E890" s="17"/>
      <c r="F890" s="17"/>
      <c r="G890" s="106"/>
      <c r="H890" s="144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06"/>
      <c r="AG890" s="115"/>
    </row>
    <row r="891" spans="1:33" ht="18" hidden="1">
      <c r="A891" s="15"/>
      <c r="B891" s="16"/>
      <c r="C891" s="17"/>
      <c r="D891" s="17"/>
      <c r="E891" s="17"/>
      <c r="F891" s="17"/>
      <c r="G891" s="106"/>
      <c r="H891" s="144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06"/>
      <c r="AG891" s="115"/>
    </row>
    <row r="892" spans="1:33" ht="18" hidden="1">
      <c r="A892" s="15"/>
      <c r="B892" s="16"/>
      <c r="C892" s="17"/>
      <c r="D892" s="17"/>
      <c r="E892" s="17"/>
      <c r="F892" s="17"/>
      <c r="G892" s="106"/>
      <c r="H892" s="144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06"/>
      <c r="AG892" s="115"/>
    </row>
    <row r="893" spans="1:33" ht="18" hidden="1">
      <c r="A893" s="15"/>
      <c r="B893" s="16"/>
      <c r="C893" s="17"/>
      <c r="D893" s="17"/>
      <c r="E893" s="17"/>
      <c r="F893" s="17"/>
      <c r="G893" s="106"/>
      <c r="H893" s="144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06"/>
      <c r="AG893" s="115"/>
    </row>
    <row r="894" spans="1:33" ht="18" hidden="1">
      <c r="A894" s="15"/>
      <c r="B894" s="16"/>
      <c r="C894" s="17"/>
      <c r="D894" s="17"/>
      <c r="E894" s="17"/>
      <c r="F894" s="17"/>
      <c r="G894" s="106"/>
      <c r="H894" s="144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06"/>
      <c r="AG894" s="115"/>
    </row>
    <row r="895" spans="1:33" s="20" customFormat="1" ht="18" hidden="1">
      <c r="A895" s="18" t="s">
        <v>350</v>
      </c>
      <c r="B895" s="16">
        <v>793</v>
      </c>
      <c r="C895" s="17" t="s">
        <v>110</v>
      </c>
      <c r="D895" s="17" t="s">
        <v>91</v>
      </c>
      <c r="E895" s="17" t="s">
        <v>489</v>
      </c>
      <c r="F895" s="17"/>
      <c r="G895" s="106"/>
      <c r="H895" s="153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06"/>
      <c r="AG895" s="115"/>
    </row>
    <row r="896" spans="1:33" ht="60" hidden="1" customHeight="1">
      <c r="A896" s="18" t="s">
        <v>429</v>
      </c>
      <c r="B896" s="16">
        <v>793</v>
      </c>
      <c r="C896" s="17" t="s">
        <v>110</v>
      </c>
      <c r="D896" s="17" t="s">
        <v>91</v>
      </c>
      <c r="E896" s="17" t="s">
        <v>431</v>
      </c>
      <c r="F896" s="17"/>
      <c r="G896" s="106">
        <f>G897</f>
        <v>0</v>
      </c>
      <c r="H896" s="144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06">
        <f>AE897</f>
        <v>0</v>
      </c>
      <c r="AG896" s="115"/>
    </row>
    <row r="897" spans="1:33" ht="52.5" hidden="1" customHeight="1">
      <c r="A897" s="18" t="s">
        <v>430</v>
      </c>
      <c r="B897" s="16">
        <v>793</v>
      </c>
      <c r="C897" s="17" t="s">
        <v>110</v>
      </c>
      <c r="D897" s="17" t="s">
        <v>91</v>
      </c>
      <c r="E897" s="17" t="s">
        <v>428</v>
      </c>
      <c r="F897" s="17"/>
      <c r="G897" s="106">
        <f>G899</f>
        <v>0</v>
      </c>
      <c r="H897" s="144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06">
        <f>AE899</f>
        <v>0</v>
      </c>
      <c r="AG897" s="115"/>
    </row>
    <row r="898" spans="1:33" ht="38.25" hidden="1">
      <c r="A898" s="18" t="s">
        <v>720</v>
      </c>
      <c r="B898" s="16">
        <v>793</v>
      </c>
      <c r="C898" s="17" t="s">
        <v>110</v>
      </c>
      <c r="D898" s="17" t="s">
        <v>91</v>
      </c>
      <c r="E898" s="17" t="s">
        <v>614</v>
      </c>
      <c r="F898" s="17" t="s">
        <v>721</v>
      </c>
      <c r="G898" s="106">
        <f>G899</f>
        <v>0</v>
      </c>
      <c r="H898" s="144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06">
        <f>AE899</f>
        <v>0</v>
      </c>
      <c r="AG898" s="115"/>
    </row>
    <row r="899" spans="1:33" ht="18" hidden="1">
      <c r="A899" s="18" t="s">
        <v>723</v>
      </c>
      <c r="B899" s="16">
        <v>793</v>
      </c>
      <c r="C899" s="17" t="s">
        <v>110</v>
      </c>
      <c r="D899" s="17" t="s">
        <v>91</v>
      </c>
      <c r="E899" s="17" t="s">
        <v>428</v>
      </c>
      <c r="F899" s="17" t="s">
        <v>724</v>
      </c>
      <c r="G899" s="106">
        <f>Прилож2!G994</f>
        <v>0</v>
      </c>
      <c r="H899" s="144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06">
        <f>Прилож2!AE994</f>
        <v>0</v>
      </c>
      <c r="AG899" s="115"/>
    </row>
    <row r="900" spans="1:33" s="20" customFormat="1" ht="18" hidden="1">
      <c r="A900" s="18"/>
      <c r="B900" s="16"/>
      <c r="C900" s="17"/>
      <c r="D900" s="17"/>
      <c r="E900" s="17"/>
      <c r="F900" s="17"/>
      <c r="G900" s="106"/>
      <c r="H900" s="153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06"/>
      <c r="AG900" s="115"/>
    </row>
    <row r="901" spans="1:33" ht="45" customHeight="1">
      <c r="A901" s="179" t="s">
        <v>615</v>
      </c>
      <c r="B901" s="16">
        <v>793</v>
      </c>
      <c r="C901" s="17" t="s">
        <v>110</v>
      </c>
      <c r="D901" s="17" t="s">
        <v>91</v>
      </c>
      <c r="E901" s="17" t="s">
        <v>614</v>
      </c>
      <c r="F901" s="17"/>
      <c r="G901" s="106">
        <f>G902</f>
        <v>4368300</v>
      </c>
      <c r="H901" s="144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06">
        <f>AE902</f>
        <v>4368300</v>
      </c>
      <c r="AG901" s="115"/>
    </row>
    <row r="902" spans="1:33" ht="52.5" hidden="1" customHeight="1">
      <c r="A902" s="18" t="s">
        <v>430</v>
      </c>
      <c r="B902" s="16">
        <v>793</v>
      </c>
      <c r="C902" s="17" t="s">
        <v>110</v>
      </c>
      <c r="D902" s="17" t="s">
        <v>91</v>
      </c>
      <c r="E902" s="17" t="s">
        <v>299</v>
      </c>
      <c r="F902" s="17"/>
      <c r="G902" s="106">
        <f>G904</f>
        <v>4368300</v>
      </c>
      <c r="H902" s="144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06">
        <f>AE904</f>
        <v>4368300</v>
      </c>
      <c r="AG902" s="115"/>
    </row>
    <row r="903" spans="1:33" ht="38.25">
      <c r="A903" s="18" t="s">
        <v>720</v>
      </c>
      <c r="B903" s="16">
        <v>793</v>
      </c>
      <c r="C903" s="17" t="s">
        <v>110</v>
      </c>
      <c r="D903" s="17" t="s">
        <v>91</v>
      </c>
      <c r="E903" s="17" t="s">
        <v>614</v>
      </c>
      <c r="F903" s="17" t="s">
        <v>721</v>
      </c>
      <c r="G903" s="106">
        <f>G904</f>
        <v>4368300</v>
      </c>
      <c r="H903" s="144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06">
        <f>AE904</f>
        <v>4368300</v>
      </c>
      <c r="AG903" s="115"/>
    </row>
    <row r="904" spans="1:33" ht="18">
      <c r="A904" s="18" t="s">
        <v>723</v>
      </c>
      <c r="B904" s="16">
        <v>793</v>
      </c>
      <c r="C904" s="17" t="s">
        <v>110</v>
      </c>
      <c r="D904" s="17" t="s">
        <v>91</v>
      </c>
      <c r="E904" s="17" t="s">
        <v>614</v>
      </c>
      <c r="F904" s="17" t="s">
        <v>724</v>
      </c>
      <c r="G904" s="106">
        <f>Прилож2!G999</f>
        <v>4368300</v>
      </c>
      <c r="H904" s="144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06">
        <f>Прилож2!O999</f>
        <v>4368300</v>
      </c>
      <c r="AG904" s="115"/>
    </row>
    <row r="905" spans="1:33" ht="51.75">
      <c r="A905" s="179" t="s">
        <v>616</v>
      </c>
      <c r="B905" s="16">
        <v>793</v>
      </c>
      <c r="C905" s="17" t="s">
        <v>110</v>
      </c>
      <c r="D905" s="17" t="s">
        <v>91</v>
      </c>
      <c r="E905" s="17" t="s">
        <v>774</v>
      </c>
      <c r="F905" s="17"/>
      <c r="G905" s="106">
        <f>G906</f>
        <v>3103400</v>
      </c>
      <c r="H905" s="144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06">
        <f>AE906</f>
        <v>3103400</v>
      </c>
      <c r="AG905" s="115"/>
    </row>
    <row r="906" spans="1:33" ht="38.25">
      <c r="A906" s="18" t="s">
        <v>720</v>
      </c>
      <c r="B906" s="16">
        <v>793</v>
      </c>
      <c r="C906" s="17" t="s">
        <v>110</v>
      </c>
      <c r="D906" s="17" t="s">
        <v>91</v>
      </c>
      <c r="E906" s="17" t="s">
        <v>774</v>
      </c>
      <c r="F906" s="17" t="s">
        <v>721</v>
      </c>
      <c r="G906" s="106">
        <f>G907</f>
        <v>3103400</v>
      </c>
      <c r="H906" s="144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06">
        <f>AE907</f>
        <v>3103400</v>
      </c>
      <c r="AG906" s="115"/>
    </row>
    <row r="907" spans="1:33" ht="18">
      <c r="A907" s="18" t="s">
        <v>723</v>
      </c>
      <c r="B907" s="16">
        <v>793</v>
      </c>
      <c r="C907" s="17" t="s">
        <v>110</v>
      </c>
      <c r="D907" s="17" t="s">
        <v>91</v>
      </c>
      <c r="E907" s="17" t="s">
        <v>774</v>
      </c>
      <c r="F907" s="17" t="s">
        <v>724</v>
      </c>
      <c r="G907" s="106">
        <f>Прилож2!G1002</f>
        <v>3103400</v>
      </c>
      <c r="H907" s="144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06">
        <f>Прилож2!O1002</f>
        <v>3103400</v>
      </c>
      <c r="AG907" s="115"/>
    </row>
    <row r="908" spans="1:33" s="20" customFormat="1" ht="25.5">
      <c r="A908" s="18" t="s">
        <v>748</v>
      </c>
      <c r="B908" s="16">
        <v>793</v>
      </c>
      <c r="C908" s="17" t="s">
        <v>110</v>
      </c>
      <c r="D908" s="17" t="s">
        <v>91</v>
      </c>
      <c r="E908" s="17" t="s">
        <v>620</v>
      </c>
      <c r="F908" s="17"/>
      <c r="G908" s="106">
        <f>G909</f>
        <v>200000</v>
      </c>
      <c r="H908" s="153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06">
        <f>AE909</f>
        <v>200000</v>
      </c>
      <c r="AG908" s="115"/>
    </row>
    <row r="909" spans="1:33" s="20" customFormat="1" ht="25.5">
      <c r="A909" s="18" t="s">
        <v>740</v>
      </c>
      <c r="B909" s="16">
        <v>793</v>
      </c>
      <c r="C909" s="17" t="s">
        <v>110</v>
      </c>
      <c r="D909" s="17" t="s">
        <v>91</v>
      </c>
      <c r="E909" s="17" t="s">
        <v>620</v>
      </c>
      <c r="F909" s="17" t="s">
        <v>353</v>
      </c>
      <c r="G909" s="106">
        <f>G910</f>
        <v>200000</v>
      </c>
      <c r="H909" s="153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06">
        <f>AE910</f>
        <v>200000</v>
      </c>
      <c r="AG909" s="115"/>
    </row>
    <row r="910" spans="1:33" s="20" customFormat="1" ht="25.5">
      <c r="A910" s="18" t="s">
        <v>735</v>
      </c>
      <c r="B910" s="16">
        <v>793</v>
      </c>
      <c r="C910" s="17" t="s">
        <v>110</v>
      </c>
      <c r="D910" s="17" t="s">
        <v>91</v>
      </c>
      <c r="E910" s="17" t="s">
        <v>620</v>
      </c>
      <c r="F910" s="17" t="s">
        <v>736</v>
      </c>
      <c r="G910" s="106">
        <f>Прилож2!G1005</f>
        <v>200000</v>
      </c>
      <c r="H910" s="153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06">
        <f>Прилож2!O1005</f>
        <v>200000</v>
      </c>
      <c r="AG910" s="115"/>
    </row>
    <row r="911" spans="1:33" s="20" customFormat="1" ht="25.5" hidden="1">
      <c r="A911" s="18" t="s">
        <v>737</v>
      </c>
      <c r="B911" s="16">
        <v>793</v>
      </c>
      <c r="C911" s="17" t="s">
        <v>110</v>
      </c>
      <c r="D911" s="17" t="s">
        <v>91</v>
      </c>
      <c r="E911" s="17" t="s">
        <v>620</v>
      </c>
      <c r="F911" s="17" t="s">
        <v>738</v>
      </c>
      <c r="G911" s="106"/>
      <c r="H911" s="153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06"/>
      <c r="AG911" s="115"/>
    </row>
    <row r="912" spans="1:33" s="52" customFormat="1" ht="25.5" hidden="1">
      <c r="A912" s="18" t="s">
        <v>612</v>
      </c>
      <c r="B912" s="16">
        <v>793</v>
      </c>
      <c r="C912" s="17" t="s">
        <v>110</v>
      </c>
      <c r="D912" s="17" t="s">
        <v>368</v>
      </c>
      <c r="E912" s="17" t="s">
        <v>611</v>
      </c>
      <c r="F912" s="17"/>
      <c r="G912" s="106">
        <f>G913</f>
        <v>0</v>
      </c>
      <c r="H912" s="148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  <c r="AE912" s="106">
        <f>AE913</f>
        <v>0</v>
      </c>
      <c r="AG912" s="115"/>
    </row>
    <row r="913" spans="1:33" s="52" customFormat="1" ht="25.5" hidden="1">
      <c r="A913" s="64" t="s">
        <v>750</v>
      </c>
      <c r="B913" s="16">
        <v>793</v>
      </c>
      <c r="C913" s="17" t="s">
        <v>110</v>
      </c>
      <c r="D913" s="17" t="s">
        <v>368</v>
      </c>
      <c r="E913" s="17" t="s">
        <v>608</v>
      </c>
      <c r="F913" s="17"/>
      <c r="G913" s="106">
        <f>G914</f>
        <v>0</v>
      </c>
      <c r="H913" s="148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  <c r="AE913" s="106">
        <f>AE914</f>
        <v>0</v>
      </c>
      <c r="AG913" s="115"/>
    </row>
    <row r="914" spans="1:33" s="52" customFormat="1" ht="30" hidden="1" customHeight="1">
      <c r="A914" s="18" t="s">
        <v>740</v>
      </c>
      <c r="B914" s="16">
        <v>793</v>
      </c>
      <c r="C914" s="17" t="s">
        <v>110</v>
      </c>
      <c r="D914" s="17" t="s">
        <v>368</v>
      </c>
      <c r="E914" s="17" t="s">
        <v>608</v>
      </c>
      <c r="F914" s="17" t="s">
        <v>353</v>
      </c>
      <c r="G914" s="106">
        <f>G915</f>
        <v>0</v>
      </c>
      <c r="H914" s="148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  <c r="AE914" s="106">
        <f>AE915</f>
        <v>0</v>
      </c>
      <c r="AG914" s="115"/>
    </row>
    <row r="915" spans="1:33" s="52" customFormat="1" ht="42.75" hidden="1" customHeight="1">
      <c r="A915" s="18" t="s">
        <v>238</v>
      </c>
      <c r="B915" s="16">
        <v>793</v>
      </c>
      <c r="C915" s="17" t="s">
        <v>110</v>
      </c>
      <c r="D915" s="17" t="s">
        <v>368</v>
      </c>
      <c r="E915" s="17" t="s">
        <v>608</v>
      </c>
      <c r="F915" s="17" t="s">
        <v>355</v>
      </c>
      <c r="G915" s="106">
        <f>Прилож2!G1010</f>
        <v>0</v>
      </c>
      <c r="H915" s="148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  <c r="AE915" s="106">
        <f>Прилож2!AE1010</f>
        <v>0</v>
      </c>
      <c r="AG915" s="115"/>
    </row>
    <row r="916" spans="1:33" s="116" customFormat="1" ht="42" customHeight="1">
      <c r="A916" s="121" t="s">
        <v>239</v>
      </c>
      <c r="B916" s="113"/>
      <c r="C916" s="113"/>
      <c r="D916" s="113"/>
      <c r="E916" s="113"/>
      <c r="F916" s="113"/>
      <c r="G916" s="114">
        <f>G917+G964+G991+G995+G1035+G1055+G1068+G1143+G1165+G1031</f>
        <v>62376014</v>
      </c>
      <c r="H916" s="140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14">
        <f>AE917+AE964+AE991+AE995+AE1035+AE1055+AE1068+AE1143+AE1165+AE1031</f>
        <v>62673114</v>
      </c>
      <c r="AG916" s="115"/>
    </row>
    <row r="917" spans="1:33" s="58" customFormat="1" ht="25.5" customHeight="1">
      <c r="A917" s="37" t="s">
        <v>665</v>
      </c>
      <c r="B917" s="38">
        <v>793</v>
      </c>
      <c r="C917" s="39" t="s">
        <v>26</v>
      </c>
      <c r="D917" s="39" t="s">
        <v>37</v>
      </c>
      <c r="E917" s="39" t="s">
        <v>508</v>
      </c>
      <c r="F917" s="39"/>
      <c r="G917" s="107">
        <f>G919+G923</f>
        <v>30164661</v>
      </c>
      <c r="H917" s="151"/>
      <c r="I917" s="151" t="e">
        <f>H916+#REF!+#REF!+H1143+#REF!+#REF!+#REF!+#REF!+#REF!+#REF!+#REF!+#REF!+#REF!+#REF!+#REF!+#REF!</f>
        <v>#REF!</v>
      </c>
      <c r="J917" s="152"/>
      <c r="K917" s="152"/>
      <c r="L917" s="152"/>
      <c r="M917" s="151" t="e">
        <f>M918+#REF!</f>
        <v>#REF!</v>
      </c>
      <c r="N917" s="151">
        <v>1430777</v>
      </c>
      <c r="O917" s="152">
        <v>20985232</v>
      </c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  <c r="AD917" s="152"/>
      <c r="AE917" s="107">
        <f>AE919+AE923</f>
        <v>30164661</v>
      </c>
      <c r="AG917" s="115"/>
    </row>
    <row r="918" spans="1:33" s="20" customFormat="1" ht="25.5" hidden="1">
      <c r="A918" s="18" t="s">
        <v>665</v>
      </c>
      <c r="B918" s="16">
        <v>793</v>
      </c>
      <c r="C918" s="17" t="s">
        <v>26</v>
      </c>
      <c r="D918" s="17" t="s">
        <v>37</v>
      </c>
      <c r="E918" s="17" t="s">
        <v>508</v>
      </c>
      <c r="F918" s="17"/>
      <c r="G918" s="106"/>
      <c r="H918" s="153"/>
      <c r="I918" s="153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06"/>
      <c r="AG918" s="115"/>
    </row>
    <row r="919" spans="1:33" ht="18">
      <c r="A919" s="18" t="s">
        <v>667</v>
      </c>
      <c r="B919" s="16">
        <v>793</v>
      </c>
      <c r="C919" s="17" t="s">
        <v>26</v>
      </c>
      <c r="D919" s="17" t="s">
        <v>37</v>
      </c>
      <c r="E919" s="17" t="s">
        <v>509</v>
      </c>
      <c r="F919" s="17"/>
      <c r="G919" s="106">
        <f>G920</f>
        <v>1730083</v>
      </c>
      <c r="H919" s="144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45"/>
      <c r="AE919" s="106">
        <f>AE920</f>
        <v>1730083</v>
      </c>
      <c r="AG919" s="115"/>
    </row>
    <row r="920" spans="1:33" ht="25.5">
      <c r="A920" s="18" t="s">
        <v>123</v>
      </c>
      <c r="B920" s="16">
        <v>793</v>
      </c>
      <c r="C920" s="17" t="s">
        <v>26</v>
      </c>
      <c r="D920" s="17" t="s">
        <v>37</v>
      </c>
      <c r="E920" s="17" t="s">
        <v>510</v>
      </c>
      <c r="F920" s="17"/>
      <c r="G920" s="106">
        <f>G921</f>
        <v>1730083</v>
      </c>
      <c r="H920" s="144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06">
        <f>AE921</f>
        <v>1730083</v>
      </c>
      <c r="AG920" s="115"/>
    </row>
    <row r="921" spans="1:33" ht="51">
      <c r="A921" s="18" t="s">
        <v>668</v>
      </c>
      <c r="B921" s="16">
        <v>793</v>
      </c>
      <c r="C921" s="17" t="s">
        <v>26</v>
      </c>
      <c r="D921" s="17" t="s">
        <v>37</v>
      </c>
      <c r="E921" s="17" t="s">
        <v>510</v>
      </c>
      <c r="F921" s="17" t="s">
        <v>96</v>
      </c>
      <c r="G921" s="106">
        <f>G922</f>
        <v>1730083</v>
      </c>
      <c r="H921" s="144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06">
        <f>AE922</f>
        <v>1730083</v>
      </c>
      <c r="AG921" s="115"/>
    </row>
    <row r="922" spans="1:33" ht="25.5">
      <c r="A922" s="18" t="s">
        <v>94</v>
      </c>
      <c r="B922" s="16">
        <v>793</v>
      </c>
      <c r="C922" s="17" t="s">
        <v>26</v>
      </c>
      <c r="D922" s="17" t="s">
        <v>37</v>
      </c>
      <c r="E922" s="17" t="s">
        <v>510</v>
      </c>
      <c r="F922" s="17" t="s">
        <v>97</v>
      </c>
      <c r="G922" s="106">
        <f>Прилож2!G639</f>
        <v>1730083</v>
      </c>
      <c r="H922" s="144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06">
        <f>Прилож2!O639</f>
        <v>1730083</v>
      </c>
      <c r="AG922" s="115"/>
    </row>
    <row r="923" spans="1:33" s="52" customFormat="1" ht="18">
      <c r="A923" s="64" t="s">
        <v>676</v>
      </c>
      <c r="B923" s="16">
        <v>793</v>
      </c>
      <c r="C923" s="17" t="s">
        <v>26</v>
      </c>
      <c r="D923" s="17" t="s">
        <v>91</v>
      </c>
      <c r="E923" s="17" t="s">
        <v>513</v>
      </c>
      <c r="F923" s="17"/>
      <c r="G923" s="106">
        <f>G924+G941+G946+G951+G961+G934+G956</f>
        <v>28434578</v>
      </c>
      <c r="H923" s="148"/>
      <c r="I923" s="149"/>
      <c r="J923" s="149"/>
      <c r="K923" s="149"/>
      <c r="L923" s="149"/>
      <c r="M923" s="149"/>
      <c r="N923" s="148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  <c r="AE923" s="106">
        <f>AE924+AE941+AE946+AE951+AE961+AE934+AE956</f>
        <v>28434578</v>
      </c>
      <c r="AG923" s="115"/>
    </row>
    <row r="924" spans="1:33" s="52" customFormat="1" ht="25.5">
      <c r="A924" s="18" t="s">
        <v>123</v>
      </c>
      <c r="B924" s="16">
        <v>793</v>
      </c>
      <c r="C924" s="17" t="s">
        <v>26</v>
      </c>
      <c r="D924" s="17" t="s">
        <v>91</v>
      </c>
      <c r="E924" s="17" t="s">
        <v>514</v>
      </c>
      <c r="F924" s="17"/>
      <c r="G924" s="106">
        <f>G925+G927+G931+G929</f>
        <v>23357678</v>
      </c>
      <c r="H924" s="148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  <c r="AE924" s="106">
        <f>AE925+AE927+AE931+AE929</f>
        <v>23357678</v>
      </c>
      <c r="AG924" s="115"/>
    </row>
    <row r="925" spans="1:33" s="52" customFormat="1" ht="51">
      <c r="A925" s="18" t="s">
        <v>668</v>
      </c>
      <c r="B925" s="16">
        <v>793</v>
      </c>
      <c r="C925" s="17" t="s">
        <v>26</v>
      </c>
      <c r="D925" s="17" t="s">
        <v>91</v>
      </c>
      <c r="E925" s="17" t="s">
        <v>514</v>
      </c>
      <c r="F925" s="17" t="s">
        <v>96</v>
      </c>
      <c r="G925" s="106">
        <f>G926</f>
        <v>21229592</v>
      </c>
      <c r="H925" s="148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  <c r="AE925" s="106">
        <f>AE926</f>
        <v>21229592</v>
      </c>
      <c r="AG925" s="115"/>
    </row>
    <row r="926" spans="1:33" s="52" customFormat="1" ht="25.5">
      <c r="A926" s="18" t="s">
        <v>94</v>
      </c>
      <c r="B926" s="16">
        <v>793</v>
      </c>
      <c r="C926" s="17" t="s">
        <v>26</v>
      </c>
      <c r="D926" s="17" t="s">
        <v>91</v>
      </c>
      <c r="E926" s="17" t="s">
        <v>514</v>
      </c>
      <c r="F926" s="17" t="s">
        <v>97</v>
      </c>
      <c r="G926" s="106">
        <f>Прилож2!G651</f>
        <v>21229592</v>
      </c>
      <c r="H926" s="148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  <c r="AE926" s="106">
        <f>Прилож2!O650</f>
        <v>21229592</v>
      </c>
      <c r="AG926" s="115"/>
    </row>
    <row r="927" spans="1:33" s="52" customFormat="1" ht="25.5">
      <c r="A927" s="18" t="s">
        <v>674</v>
      </c>
      <c r="B927" s="16">
        <v>793</v>
      </c>
      <c r="C927" s="17" t="s">
        <v>26</v>
      </c>
      <c r="D927" s="17" t="s">
        <v>91</v>
      </c>
      <c r="E927" s="17" t="s">
        <v>514</v>
      </c>
      <c r="F927" s="17" t="s">
        <v>51</v>
      </c>
      <c r="G927" s="106">
        <f>G928</f>
        <v>2117986</v>
      </c>
      <c r="H927" s="148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  <c r="AE927" s="106">
        <f>AE928</f>
        <v>2117986</v>
      </c>
      <c r="AG927" s="115"/>
    </row>
    <row r="928" spans="1:33" s="52" customFormat="1" ht="25.5">
      <c r="A928" s="18" t="s">
        <v>52</v>
      </c>
      <c r="B928" s="16">
        <v>793</v>
      </c>
      <c r="C928" s="17" t="s">
        <v>26</v>
      </c>
      <c r="D928" s="17" t="s">
        <v>91</v>
      </c>
      <c r="E928" s="17" t="s">
        <v>514</v>
      </c>
      <c r="F928" s="17" t="s">
        <v>53</v>
      </c>
      <c r="G928" s="106">
        <f>Прилож2!G655</f>
        <v>2117986</v>
      </c>
      <c r="H928" s="148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  <c r="AE928" s="106">
        <f>Прилож2!O655</f>
        <v>2117986</v>
      </c>
      <c r="AG928" s="115"/>
    </row>
    <row r="929" spans="1:33" s="52" customFormat="1" ht="18" hidden="1">
      <c r="A929" s="18" t="s">
        <v>352</v>
      </c>
      <c r="B929" s="16">
        <v>793</v>
      </c>
      <c r="C929" s="17" t="s">
        <v>26</v>
      </c>
      <c r="D929" s="17" t="s">
        <v>91</v>
      </c>
      <c r="E929" s="17" t="s">
        <v>514</v>
      </c>
      <c r="F929" s="17" t="s">
        <v>353</v>
      </c>
      <c r="G929" s="106">
        <f>G930</f>
        <v>0</v>
      </c>
      <c r="H929" s="148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06">
        <f>AE930</f>
        <v>0</v>
      </c>
      <c r="AG929" s="115"/>
    </row>
    <row r="930" spans="1:33" s="52" customFormat="1" ht="25.5" hidden="1">
      <c r="A930" s="18" t="s">
        <v>354</v>
      </c>
      <c r="B930" s="16">
        <v>793</v>
      </c>
      <c r="C930" s="17" t="s">
        <v>26</v>
      </c>
      <c r="D930" s="17" t="s">
        <v>91</v>
      </c>
      <c r="E930" s="17" t="s">
        <v>514</v>
      </c>
      <c r="F930" s="17" t="s">
        <v>355</v>
      </c>
      <c r="G930" s="106">
        <f>Прилож2!G658</f>
        <v>0</v>
      </c>
      <c r="H930" s="148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06">
        <f>Прилож2!AE658</f>
        <v>0</v>
      </c>
      <c r="AG930" s="115"/>
    </row>
    <row r="931" spans="1:33" s="52" customFormat="1" ht="13.5" customHeight="1">
      <c r="A931" s="18" t="s">
        <v>101</v>
      </c>
      <c r="B931" s="16">
        <v>793</v>
      </c>
      <c r="C931" s="17" t="s">
        <v>26</v>
      </c>
      <c r="D931" s="17" t="s">
        <v>91</v>
      </c>
      <c r="E931" s="17" t="s">
        <v>514</v>
      </c>
      <c r="F931" s="17" t="s">
        <v>102</v>
      </c>
      <c r="G931" s="106">
        <f>G933+G932</f>
        <v>10100</v>
      </c>
      <c r="H931" s="148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  <c r="AE931" s="106">
        <f>AE933+AE932</f>
        <v>10100</v>
      </c>
      <c r="AG931" s="115"/>
    </row>
    <row r="932" spans="1:33" s="52" customFormat="1" ht="18" hidden="1">
      <c r="A932" s="18" t="s">
        <v>682</v>
      </c>
      <c r="B932" s="16">
        <v>793</v>
      </c>
      <c r="C932" s="17" t="s">
        <v>26</v>
      </c>
      <c r="D932" s="17" t="s">
        <v>91</v>
      </c>
      <c r="E932" s="17" t="s">
        <v>514</v>
      </c>
      <c r="F932" s="17" t="s">
        <v>681</v>
      </c>
      <c r="G932" s="106">
        <f>Прилож2!G660</f>
        <v>0</v>
      </c>
      <c r="H932" s="148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  <c r="AE932" s="106">
        <f>Прилож2!AE660</f>
        <v>0</v>
      </c>
      <c r="AG932" s="115"/>
    </row>
    <row r="933" spans="1:33" s="52" customFormat="1" ht="18">
      <c r="A933" s="18" t="s">
        <v>343</v>
      </c>
      <c r="B933" s="16">
        <v>793</v>
      </c>
      <c r="C933" s="17" t="s">
        <v>26</v>
      </c>
      <c r="D933" s="17" t="s">
        <v>91</v>
      </c>
      <c r="E933" s="17" t="s">
        <v>514</v>
      </c>
      <c r="F933" s="17" t="s">
        <v>105</v>
      </c>
      <c r="G933" s="106">
        <f>Прилож2!G661</f>
        <v>10100</v>
      </c>
      <c r="H933" s="148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  <c r="AE933" s="106">
        <f>Прилож2!O661</f>
        <v>10100</v>
      </c>
      <c r="AG933" s="115"/>
    </row>
    <row r="934" spans="1:33" s="5" customFormat="1" ht="18">
      <c r="A934" s="18" t="s">
        <v>803</v>
      </c>
      <c r="B934" s="16">
        <v>793</v>
      </c>
      <c r="C934" s="17" t="s">
        <v>26</v>
      </c>
      <c r="D934" s="17" t="s">
        <v>91</v>
      </c>
      <c r="E934" s="17" t="s">
        <v>804</v>
      </c>
      <c r="F934" s="17"/>
      <c r="G934" s="106">
        <f>G935+G939</f>
        <v>4785400</v>
      </c>
      <c r="H934" s="138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9"/>
      <c r="Z934" s="139"/>
      <c r="AA934" s="139"/>
      <c r="AB934" s="139"/>
      <c r="AC934" s="139"/>
      <c r="AD934" s="139"/>
      <c r="AE934" s="106">
        <f>AE935+AE939</f>
        <v>4785400</v>
      </c>
      <c r="AG934" s="115"/>
    </row>
    <row r="935" spans="1:33" s="5" customFormat="1" ht="51">
      <c r="A935" s="18" t="s">
        <v>668</v>
      </c>
      <c r="B935" s="16">
        <v>793</v>
      </c>
      <c r="C935" s="17" t="s">
        <v>26</v>
      </c>
      <c r="D935" s="17" t="s">
        <v>91</v>
      </c>
      <c r="E935" s="17" t="s">
        <v>804</v>
      </c>
      <c r="F935" s="17" t="s">
        <v>96</v>
      </c>
      <c r="G935" s="106">
        <f>G936</f>
        <v>3883425</v>
      </c>
      <c r="H935" s="138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9"/>
      <c r="Z935" s="139"/>
      <c r="AA935" s="139"/>
      <c r="AB935" s="139"/>
      <c r="AC935" s="139"/>
      <c r="AD935" s="139"/>
      <c r="AE935" s="106">
        <f>AE936</f>
        <v>3883425</v>
      </c>
      <c r="AG935" s="115"/>
    </row>
    <row r="936" spans="1:33" s="5" customFormat="1" ht="25.5">
      <c r="A936" s="18" t="s">
        <v>94</v>
      </c>
      <c r="B936" s="16">
        <v>793</v>
      </c>
      <c r="C936" s="17" t="s">
        <v>26</v>
      </c>
      <c r="D936" s="17" t="s">
        <v>91</v>
      </c>
      <c r="E936" s="17" t="s">
        <v>804</v>
      </c>
      <c r="F936" s="17" t="s">
        <v>97</v>
      </c>
      <c r="G936" s="106">
        <f>Прилож2!G670</f>
        <v>3883425</v>
      </c>
      <c r="H936" s="138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9"/>
      <c r="Z936" s="139"/>
      <c r="AA936" s="139"/>
      <c r="AB936" s="139"/>
      <c r="AC936" s="139"/>
      <c r="AD936" s="139"/>
      <c r="AE936" s="106">
        <f>Прилож2!O670</f>
        <v>3883425</v>
      </c>
      <c r="AG936" s="115"/>
    </row>
    <row r="937" spans="1:33" s="5" customFormat="1" ht="38.25" hidden="1">
      <c r="A937" s="18" t="s">
        <v>95</v>
      </c>
      <c r="B937" s="16">
        <v>793</v>
      </c>
      <c r="C937" s="17" t="s">
        <v>26</v>
      </c>
      <c r="D937" s="17" t="s">
        <v>91</v>
      </c>
      <c r="E937" s="17" t="s">
        <v>804</v>
      </c>
      <c r="F937" s="17" t="s">
        <v>98</v>
      </c>
      <c r="G937" s="106"/>
      <c r="H937" s="138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9"/>
      <c r="Z937" s="139"/>
      <c r="AA937" s="139"/>
      <c r="AB937" s="139"/>
      <c r="AC937" s="139"/>
      <c r="AD937" s="139"/>
      <c r="AE937" s="106"/>
      <c r="AG937" s="115"/>
    </row>
    <row r="938" spans="1:33" s="5" customFormat="1" ht="38.25" hidden="1">
      <c r="A938" s="18" t="s">
        <v>99</v>
      </c>
      <c r="B938" s="16">
        <v>793</v>
      </c>
      <c r="C938" s="17" t="s">
        <v>26</v>
      </c>
      <c r="D938" s="17" t="s">
        <v>91</v>
      </c>
      <c r="E938" s="17" t="s">
        <v>804</v>
      </c>
      <c r="F938" s="17" t="s">
        <v>100</v>
      </c>
      <c r="G938" s="106"/>
      <c r="H938" s="138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9"/>
      <c r="Z938" s="139"/>
      <c r="AA938" s="139"/>
      <c r="AB938" s="139"/>
      <c r="AC938" s="139"/>
      <c r="AD938" s="139"/>
      <c r="AE938" s="106"/>
      <c r="AG938" s="115"/>
    </row>
    <row r="939" spans="1:33" s="5" customFormat="1" ht="25.5">
      <c r="A939" s="18" t="s">
        <v>674</v>
      </c>
      <c r="B939" s="16">
        <v>793</v>
      </c>
      <c r="C939" s="17" t="s">
        <v>26</v>
      </c>
      <c r="D939" s="17" t="s">
        <v>91</v>
      </c>
      <c r="E939" s="17" t="s">
        <v>804</v>
      </c>
      <c r="F939" s="17" t="s">
        <v>51</v>
      </c>
      <c r="G939" s="106">
        <f>G940</f>
        <v>901975</v>
      </c>
      <c r="H939" s="138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9"/>
      <c r="Z939" s="139"/>
      <c r="AA939" s="139"/>
      <c r="AB939" s="139"/>
      <c r="AC939" s="139"/>
      <c r="AD939" s="139"/>
      <c r="AE939" s="106">
        <f>AE940</f>
        <v>901975</v>
      </c>
      <c r="AG939" s="115"/>
    </row>
    <row r="940" spans="1:33" s="5" customFormat="1" ht="25.5">
      <c r="A940" s="18" t="s">
        <v>52</v>
      </c>
      <c r="B940" s="16">
        <v>793</v>
      </c>
      <c r="C940" s="17" t="s">
        <v>26</v>
      </c>
      <c r="D940" s="17" t="s">
        <v>91</v>
      </c>
      <c r="E940" s="17" t="s">
        <v>804</v>
      </c>
      <c r="F940" s="17" t="s">
        <v>53</v>
      </c>
      <c r="G940" s="106">
        <f>Прилож2!G674</f>
        <v>901975</v>
      </c>
      <c r="H940" s="138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9"/>
      <c r="Z940" s="139"/>
      <c r="AA940" s="139"/>
      <c r="AB940" s="139"/>
      <c r="AC940" s="139"/>
      <c r="AD940" s="139"/>
      <c r="AE940" s="106">
        <f>Прилож2!O674</f>
        <v>901975</v>
      </c>
      <c r="AG940" s="115"/>
    </row>
    <row r="941" spans="1:33" s="5" customFormat="1" ht="25.5" hidden="1">
      <c r="A941" s="18" t="s">
        <v>688</v>
      </c>
      <c r="B941" s="16">
        <v>793</v>
      </c>
      <c r="C941" s="17" t="s">
        <v>26</v>
      </c>
      <c r="D941" s="17" t="s">
        <v>91</v>
      </c>
      <c r="E941" s="17" t="s">
        <v>297</v>
      </c>
      <c r="F941" s="17"/>
      <c r="G941" s="106">
        <f>G942+G944</f>
        <v>0</v>
      </c>
      <c r="H941" s="138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  <c r="Z941" s="139"/>
      <c r="AA941" s="139"/>
      <c r="AB941" s="139"/>
      <c r="AC941" s="139"/>
      <c r="AD941" s="139"/>
      <c r="AE941" s="106">
        <f>AE942+AE944</f>
        <v>0</v>
      </c>
      <c r="AG941" s="115"/>
    </row>
    <row r="942" spans="1:33" s="5" customFormat="1" ht="51" hidden="1">
      <c r="A942" s="18" t="s">
        <v>668</v>
      </c>
      <c r="B942" s="16">
        <v>793</v>
      </c>
      <c r="C942" s="17" t="s">
        <v>26</v>
      </c>
      <c r="D942" s="17" t="s">
        <v>91</v>
      </c>
      <c r="E942" s="17" t="s">
        <v>297</v>
      </c>
      <c r="F942" s="17" t="s">
        <v>96</v>
      </c>
      <c r="G942" s="106">
        <f>G943</f>
        <v>0</v>
      </c>
      <c r="H942" s="138"/>
      <c r="I942" s="139"/>
      <c r="J942" s="139"/>
      <c r="K942" s="139"/>
      <c r="L942" s="139"/>
      <c r="M942" s="139"/>
      <c r="N942" s="139"/>
      <c r="O942" s="139"/>
      <c r="P942" s="139"/>
      <c r="Q942" s="139"/>
      <c r="R942" s="139"/>
      <c r="S942" s="139"/>
      <c r="T942" s="139"/>
      <c r="U942" s="139"/>
      <c r="V942" s="139"/>
      <c r="W942" s="139"/>
      <c r="X942" s="139"/>
      <c r="Y942" s="139"/>
      <c r="Z942" s="139"/>
      <c r="AA942" s="139"/>
      <c r="AB942" s="139"/>
      <c r="AC942" s="139"/>
      <c r="AD942" s="139"/>
      <c r="AE942" s="106">
        <f>AE943</f>
        <v>0</v>
      </c>
      <c r="AG942" s="115"/>
    </row>
    <row r="943" spans="1:33" s="5" customFormat="1" ht="25.5" hidden="1">
      <c r="A943" s="18" t="s">
        <v>94</v>
      </c>
      <c r="B943" s="16">
        <v>793</v>
      </c>
      <c r="C943" s="17" t="s">
        <v>26</v>
      </c>
      <c r="D943" s="17" t="s">
        <v>91</v>
      </c>
      <c r="E943" s="17" t="s">
        <v>297</v>
      </c>
      <c r="F943" s="17" t="s">
        <v>97</v>
      </c>
      <c r="G943" s="106">
        <f>Прилож2!G679</f>
        <v>0</v>
      </c>
      <c r="H943" s="138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9"/>
      <c r="Z943" s="139"/>
      <c r="AA943" s="139"/>
      <c r="AB943" s="139"/>
      <c r="AC943" s="139"/>
      <c r="AD943" s="139"/>
      <c r="AE943" s="106">
        <f>Прилож2!AE679</f>
        <v>0</v>
      </c>
      <c r="AG943" s="115"/>
    </row>
    <row r="944" spans="1:33" s="5" customFormat="1" ht="25.5" hidden="1">
      <c r="A944" s="18" t="s">
        <v>674</v>
      </c>
      <c r="B944" s="16">
        <v>793</v>
      </c>
      <c r="C944" s="17" t="s">
        <v>26</v>
      </c>
      <c r="D944" s="17" t="s">
        <v>91</v>
      </c>
      <c r="E944" s="17" t="s">
        <v>297</v>
      </c>
      <c r="F944" s="17" t="s">
        <v>51</v>
      </c>
      <c r="G944" s="106">
        <f>G945</f>
        <v>0</v>
      </c>
      <c r="H944" s="138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9"/>
      <c r="Z944" s="139"/>
      <c r="AA944" s="139"/>
      <c r="AB944" s="139"/>
      <c r="AC944" s="139"/>
      <c r="AD944" s="139"/>
      <c r="AE944" s="106">
        <f>AE945</f>
        <v>0</v>
      </c>
      <c r="AG944" s="115"/>
    </row>
    <row r="945" spans="1:33" s="5" customFormat="1" ht="25.5" hidden="1">
      <c r="A945" s="18" t="s">
        <v>52</v>
      </c>
      <c r="B945" s="16">
        <v>793</v>
      </c>
      <c r="C945" s="17" t="s">
        <v>26</v>
      </c>
      <c r="D945" s="17" t="s">
        <v>91</v>
      </c>
      <c r="E945" s="17" t="s">
        <v>297</v>
      </c>
      <c r="F945" s="17" t="s">
        <v>53</v>
      </c>
      <c r="G945" s="106">
        <f>Прилож2!G683</f>
        <v>0</v>
      </c>
      <c r="H945" s="138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9"/>
      <c r="Z945" s="139"/>
      <c r="AA945" s="139"/>
      <c r="AB945" s="139"/>
      <c r="AC945" s="139"/>
      <c r="AD945" s="139"/>
      <c r="AE945" s="106">
        <f>Прилож2!AE683</f>
        <v>0</v>
      </c>
      <c r="AG945" s="115"/>
    </row>
    <row r="946" spans="1:33" ht="41.25" hidden="1" customHeight="1">
      <c r="A946" s="18" t="s">
        <v>693</v>
      </c>
      <c r="B946" s="16">
        <v>793</v>
      </c>
      <c r="C946" s="17" t="s">
        <v>26</v>
      </c>
      <c r="D946" s="17" t="s">
        <v>91</v>
      </c>
      <c r="E946" s="17" t="s">
        <v>296</v>
      </c>
      <c r="F946" s="17"/>
      <c r="G946" s="106">
        <f>G947+G949</f>
        <v>0</v>
      </c>
      <c r="H946" s="144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06">
        <f>AE947+AE949</f>
        <v>0</v>
      </c>
      <c r="AG946" s="115"/>
    </row>
    <row r="947" spans="1:33" ht="51" hidden="1">
      <c r="A947" s="18" t="s">
        <v>668</v>
      </c>
      <c r="B947" s="16">
        <v>793</v>
      </c>
      <c r="C947" s="17" t="s">
        <v>26</v>
      </c>
      <c r="D947" s="17" t="s">
        <v>91</v>
      </c>
      <c r="E947" s="17" t="s">
        <v>296</v>
      </c>
      <c r="F947" s="17" t="s">
        <v>96</v>
      </c>
      <c r="G947" s="106">
        <f>G948</f>
        <v>0</v>
      </c>
      <c r="H947" s="144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06">
        <f>AE948</f>
        <v>0</v>
      </c>
      <c r="AG947" s="115"/>
    </row>
    <row r="948" spans="1:33" ht="25.5" hidden="1" customHeight="1">
      <c r="A948" s="18" t="s">
        <v>94</v>
      </c>
      <c r="B948" s="16">
        <v>793</v>
      </c>
      <c r="C948" s="17" t="s">
        <v>26</v>
      </c>
      <c r="D948" s="17" t="s">
        <v>91</v>
      </c>
      <c r="E948" s="17" t="s">
        <v>296</v>
      </c>
      <c r="F948" s="17" t="s">
        <v>97</v>
      </c>
      <c r="G948" s="106">
        <f>Прилож2!G687</f>
        <v>0</v>
      </c>
      <c r="H948" s="144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06">
        <f>Прилож2!AE687</f>
        <v>0</v>
      </c>
      <c r="AG948" s="115"/>
    </row>
    <row r="949" spans="1:33" ht="25.5" hidden="1" customHeight="1">
      <c r="A949" s="18" t="s">
        <v>674</v>
      </c>
      <c r="B949" s="16">
        <v>793</v>
      </c>
      <c r="C949" s="17" t="s">
        <v>26</v>
      </c>
      <c r="D949" s="17" t="s">
        <v>91</v>
      </c>
      <c r="E949" s="17" t="s">
        <v>296</v>
      </c>
      <c r="F949" s="17" t="s">
        <v>51</v>
      </c>
      <c r="G949" s="106">
        <f>G950</f>
        <v>0</v>
      </c>
      <c r="H949" s="144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06">
        <f>AE950</f>
        <v>0</v>
      </c>
      <c r="AG949" s="115"/>
    </row>
    <row r="950" spans="1:33" ht="25.5" hidden="1" customHeight="1">
      <c r="A950" s="18" t="s">
        <v>52</v>
      </c>
      <c r="B950" s="16">
        <v>793</v>
      </c>
      <c r="C950" s="17" t="s">
        <v>26</v>
      </c>
      <c r="D950" s="17" t="s">
        <v>91</v>
      </c>
      <c r="E950" s="17" t="s">
        <v>296</v>
      </c>
      <c r="F950" s="17" t="s">
        <v>53</v>
      </c>
      <c r="G950" s="106">
        <f>Прилож2!G691</f>
        <v>0</v>
      </c>
      <c r="H950" s="144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145"/>
      <c r="AE950" s="106">
        <f>Прилож2!AE691</f>
        <v>0</v>
      </c>
      <c r="AG950" s="115"/>
    </row>
    <row r="951" spans="1:33" ht="41.25" hidden="1" customHeight="1">
      <c r="A951" s="18" t="s">
        <v>694</v>
      </c>
      <c r="B951" s="16">
        <v>793</v>
      </c>
      <c r="C951" s="17" t="s">
        <v>26</v>
      </c>
      <c r="D951" s="17" t="s">
        <v>91</v>
      </c>
      <c r="E951" s="17" t="s">
        <v>298</v>
      </c>
      <c r="F951" s="17"/>
      <c r="G951" s="106">
        <f>G952+G954</f>
        <v>0</v>
      </c>
      <c r="H951" s="144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  <c r="AD951" s="145"/>
      <c r="AE951" s="106">
        <f>AE952+AE954</f>
        <v>0</v>
      </c>
      <c r="AG951" s="115"/>
    </row>
    <row r="952" spans="1:33" ht="51" hidden="1">
      <c r="A952" s="18" t="s">
        <v>668</v>
      </c>
      <c r="B952" s="16">
        <v>793</v>
      </c>
      <c r="C952" s="17" t="s">
        <v>26</v>
      </c>
      <c r="D952" s="17" t="s">
        <v>91</v>
      </c>
      <c r="E952" s="17" t="s">
        <v>298</v>
      </c>
      <c r="F952" s="17" t="s">
        <v>96</v>
      </c>
      <c r="G952" s="106">
        <f>G953</f>
        <v>0</v>
      </c>
      <c r="H952" s="144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145"/>
      <c r="AE952" s="106">
        <f>AE953</f>
        <v>0</v>
      </c>
      <c r="AG952" s="115"/>
    </row>
    <row r="953" spans="1:33" ht="25.5" hidden="1" customHeight="1">
      <c r="A953" s="18" t="s">
        <v>94</v>
      </c>
      <c r="B953" s="16">
        <v>793</v>
      </c>
      <c r="C953" s="17" t="s">
        <v>26</v>
      </c>
      <c r="D953" s="17" t="s">
        <v>91</v>
      </c>
      <c r="E953" s="17" t="s">
        <v>298</v>
      </c>
      <c r="F953" s="17" t="s">
        <v>97</v>
      </c>
      <c r="G953" s="106">
        <f>Прилож2!G695</f>
        <v>0</v>
      </c>
      <c r="H953" s="144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145"/>
      <c r="AE953" s="106">
        <f>Прилож2!AE695</f>
        <v>0</v>
      </c>
      <c r="AG953" s="115"/>
    </row>
    <row r="954" spans="1:33" ht="25.5" hidden="1" customHeight="1">
      <c r="A954" s="18" t="s">
        <v>674</v>
      </c>
      <c r="B954" s="16">
        <v>793</v>
      </c>
      <c r="C954" s="17" t="s">
        <v>26</v>
      </c>
      <c r="D954" s="17" t="s">
        <v>91</v>
      </c>
      <c r="E954" s="17" t="s">
        <v>298</v>
      </c>
      <c r="F954" s="17" t="s">
        <v>51</v>
      </c>
      <c r="G954" s="106">
        <f>G955</f>
        <v>0</v>
      </c>
      <c r="H954" s="144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145"/>
      <c r="AE954" s="106">
        <f>AE955</f>
        <v>0</v>
      </c>
      <c r="AG954" s="115"/>
    </row>
    <row r="955" spans="1:33" ht="25.5" hidden="1" customHeight="1">
      <c r="A955" s="18" t="s">
        <v>52</v>
      </c>
      <c r="B955" s="16">
        <v>793</v>
      </c>
      <c r="C955" s="17" t="s">
        <v>26</v>
      </c>
      <c r="D955" s="17" t="s">
        <v>91</v>
      </c>
      <c r="E955" s="17" t="s">
        <v>298</v>
      </c>
      <c r="F955" s="17" t="s">
        <v>53</v>
      </c>
      <c r="G955" s="106">
        <f>Прилож2!G699</f>
        <v>0</v>
      </c>
      <c r="H955" s="144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145"/>
      <c r="AE955" s="106">
        <f>Прилож2!AE699</f>
        <v>0</v>
      </c>
      <c r="AG955" s="115"/>
    </row>
    <row r="956" spans="1:33" ht="25.5" customHeight="1">
      <c r="A956" s="190" t="s">
        <v>688</v>
      </c>
      <c r="B956" s="16">
        <v>793</v>
      </c>
      <c r="C956" s="17" t="s">
        <v>26</v>
      </c>
      <c r="D956" s="17" t="s">
        <v>91</v>
      </c>
      <c r="E956" s="17" t="s">
        <v>515</v>
      </c>
      <c r="F956" s="17"/>
      <c r="G956" s="106">
        <f>G957+G959</f>
        <v>281500</v>
      </c>
      <c r="H956" s="106">
        <f t="shared" ref="H956:AD956" si="8">H957+H959</f>
        <v>0</v>
      </c>
      <c r="I956" s="106">
        <f t="shared" si="8"/>
        <v>0</v>
      </c>
      <c r="J956" s="106">
        <f t="shared" si="8"/>
        <v>0</v>
      </c>
      <c r="K956" s="106">
        <f t="shared" si="8"/>
        <v>0</v>
      </c>
      <c r="L956" s="106">
        <f t="shared" si="8"/>
        <v>0</v>
      </c>
      <c r="M956" s="106">
        <f t="shared" si="8"/>
        <v>0</v>
      </c>
      <c r="N956" s="106">
        <f t="shared" si="8"/>
        <v>0</v>
      </c>
      <c r="O956" s="106">
        <f t="shared" si="8"/>
        <v>281500</v>
      </c>
      <c r="P956" s="106">
        <f t="shared" si="8"/>
        <v>0</v>
      </c>
      <c r="Q956" s="106">
        <f t="shared" si="8"/>
        <v>0</v>
      </c>
      <c r="R956" s="106">
        <f t="shared" si="8"/>
        <v>0</v>
      </c>
      <c r="S956" s="106">
        <f t="shared" si="8"/>
        <v>0</v>
      </c>
      <c r="T956" s="106">
        <f t="shared" si="8"/>
        <v>0</v>
      </c>
      <c r="U956" s="106">
        <f t="shared" si="8"/>
        <v>0</v>
      </c>
      <c r="V956" s="106">
        <f t="shared" si="8"/>
        <v>0</v>
      </c>
      <c r="W956" s="106">
        <f t="shared" si="8"/>
        <v>0</v>
      </c>
      <c r="X956" s="106">
        <f t="shared" si="8"/>
        <v>0</v>
      </c>
      <c r="Y956" s="106">
        <f t="shared" si="8"/>
        <v>0</v>
      </c>
      <c r="Z956" s="106">
        <f t="shared" si="8"/>
        <v>0</v>
      </c>
      <c r="AA956" s="106">
        <f t="shared" si="8"/>
        <v>0</v>
      </c>
      <c r="AB956" s="106">
        <f t="shared" si="8"/>
        <v>0</v>
      </c>
      <c r="AC956" s="106">
        <f t="shared" si="8"/>
        <v>0</v>
      </c>
      <c r="AD956" s="106">
        <f t="shared" si="8"/>
        <v>0</v>
      </c>
      <c r="AE956" s="106">
        <f>AE957+AE959</f>
        <v>281500</v>
      </c>
    </row>
    <row r="957" spans="1:33" s="5" customFormat="1" ht="51">
      <c r="A957" s="18" t="s">
        <v>668</v>
      </c>
      <c r="B957" s="16">
        <v>793</v>
      </c>
      <c r="C957" s="17" t="s">
        <v>26</v>
      </c>
      <c r="D957" s="17" t="s">
        <v>91</v>
      </c>
      <c r="E957" s="17" t="s">
        <v>515</v>
      </c>
      <c r="F957" s="17" t="s">
        <v>96</v>
      </c>
      <c r="G957" s="106">
        <f>G958</f>
        <v>243721</v>
      </c>
      <c r="H957" s="4"/>
      <c r="O957" s="106">
        <f>O958</f>
        <v>243721</v>
      </c>
      <c r="AE957" s="106">
        <f>AE958</f>
        <v>243721</v>
      </c>
    </row>
    <row r="958" spans="1:33" s="5" customFormat="1" ht="25.5">
      <c r="A958" s="18" t="s">
        <v>94</v>
      </c>
      <c r="B958" s="16">
        <v>793</v>
      </c>
      <c r="C958" s="17" t="s">
        <v>26</v>
      </c>
      <c r="D958" s="17" t="s">
        <v>91</v>
      </c>
      <c r="E958" s="17" t="s">
        <v>515</v>
      </c>
      <c r="F958" s="17" t="s">
        <v>97</v>
      </c>
      <c r="G958" s="106">
        <f>Прилож2!G703</f>
        <v>243721</v>
      </c>
      <c r="H958" s="4"/>
      <c r="O958" s="106">
        <v>243721</v>
      </c>
      <c r="AE958" s="106">
        <v>243721</v>
      </c>
    </row>
    <row r="959" spans="1:33" ht="25.5" customHeight="1">
      <c r="A959" s="18" t="s">
        <v>674</v>
      </c>
      <c r="B959" s="16">
        <v>793</v>
      </c>
      <c r="C959" s="17" t="s">
        <v>26</v>
      </c>
      <c r="D959" s="17" t="s">
        <v>91</v>
      </c>
      <c r="E959" s="17" t="s">
        <v>515</v>
      </c>
      <c r="F959" s="17" t="s">
        <v>51</v>
      </c>
      <c r="G959" s="106">
        <f>G960</f>
        <v>37779</v>
      </c>
      <c r="O959" s="106">
        <f>O960</f>
        <v>37779</v>
      </c>
      <c r="AE959" s="106">
        <f>AE960</f>
        <v>37779</v>
      </c>
    </row>
    <row r="960" spans="1:33" ht="25.5" customHeight="1">
      <c r="A960" s="18" t="s">
        <v>52</v>
      </c>
      <c r="B960" s="16">
        <v>793</v>
      </c>
      <c r="C960" s="17" t="s">
        <v>26</v>
      </c>
      <c r="D960" s="17" t="s">
        <v>91</v>
      </c>
      <c r="E960" s="17" t="s">
        <v>515</v>
      </c>
      <c r="F960" s="17" t="s">
        <v>53</v>
      </c>
      <c r="G960" s="106">
        <f>Прилож2!G705</f>
        <v>37779</v>
      </c>
      <c r="O960" s="106">
        <v>37779</v>
      </c>
      <c r="AE960" s="106">
        <f>Прилож2!O705</f>
        <v>37779</v>
      </c>
    </row>
    <row r="961" spans="1:33" s="52" customFormat="1" ht="63.75">
      <c r="A961" s="18" t="s">
        <v>695</v>
      </c>
      <c r="B961" s="16">
        <v>793</v>
      </c>
      <c r="C961" s="17" t="s">
        <v>26</v>
      </c>
      <c r="D961" s="17" t="s">
        <v>91</v>
      </c>
      <c r="E961" s="17" t="s">
        <v>813</v>
      </c>
      <c r="F961" s="17"/>
      <c r="G961" s="106">
        <f>G962</f>
        <v>10000</v>
      </c>
      <c r="H961" s="148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  <c r="AE961" s="106">
        <f>AE962</f>
        <v>10000</v>
      </c>
      <c r="AG961" s="115"/>
    </row>
    <row r="962" spans="1:33" s="52" customFormat="1" ht="25.5">
      <c r="A962" s="18" t="s">
        <v>674</v>
      </c>
      <c r="B962" s="16">
        <v>793</v>
      </c>
      <c r="C962" s="17" t="s">
        <v>26</v>
      </c>
      <c r="D962" s="17" t="s">
        <v>91</v>
      </c>
      <c r="E962" s="17" t="s">
        <v>813</v>
      </c>
      <c r="F962" s="17" t="s">
        <v>51</v>
      </c>
      <c r="G962" s="106">
        <f>G963</f>
        <v>10000</v>
      </c>
      <c r="H962" s="148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  <c r="AE962" s="106">
        <f>AE963</f>
        <v>10000</v>
      </c>
      <c r="AG962" s="115"/>
    </row>
    <row r="963" spans="1:33" s="52" customFormat="1" ht="25.5">
      <c r="A963" s="18" t="s">
        <v>52</v>
      </c>
      <c r="B963" s="16">
        <v>793</v>
      </c>
      <c r="C963" s="17" t="s">
        <v>26</v>
      </c>
      <c r="D963" s="17" t="s">
        <v>91</v>
      </c>
      <c r="E963" s="17" t="s">
        <v>813</v>
      </c>
      <c r="F963" s="17" t="s">
        <v>53</v>
      </c>
      <c r="G963" s="106">
        <f>Прилож2!G710</f>
        <v>10000</v>
      </c>
      <c r="H963" s="148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  <c r="AE963" s="106">
        <f>Прилож2!O709</f>
        <v>10000</v>
      </c>
      <c r="AG963" s="115"/>
    </row>
    <row r="964" spans="1:33" s="25" customFormat="1" ht="25.5">
      <c r="A964" s="37" t="s">
        <v>756</v>
      </c>
      <c r="B964" s="38">
        <v>794</v>
      </c>
      <c r="C964" s="39" t="s">
        <v>26</v>
      </c>
      <c r="D964" s="39" t="s">
        <v>111</v>
      </c>
      <c r="E964" s="39" t="s">
        <v>553</v>
      </c>
      <c r="F964" s="39"/>
      <c r="G964" s="107">
        <f>G965+G969+G973+G982</f>
        <v>4693809</v>
      </c>
      <c r="H964" s="150"/>
      <c r="I964" s="78"/>
      <c r="J964" s="78"/>
      <c r="K964" s="78"/>
      <c r="L964" s="78"/>
      <c r="M964" s="78"/>
      <c r="N964" s="150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107">
        <f>AE965+AE969+AE973+AE982</f>
        <v>4693809</v>
      </c>
      <c r="AG964" s="115"/>
    </row>
    <row r="965" spans="1:33" s="36" customFormat="1" ht="25.5">
      <c r="A965" s="18" t="s">
        <v>757</v>
      </c>
      <c r="B965" s="16">
        <v>794</v>
      </c>
      <c r="C965" s="17" t="s">
        <v>26</v>
      </c>
      <c r="D965" s="17" t="s">
        <v>111</v>
      </c>
      <c r="E965" s="17" t="s">
        <v>554</v>
      </c>
      <c r="F965" s="42"/>
      <c r="G965" s="106">
        <f>G966</f>
        <v>1087679</v>
      </c>
      <c r="H965" s="146"/>
      <c r="I965" s="147"/>
      <c r="J965" s="147"/>
      <c r="K965" s="147"/>
      <c r="L965" s="147"/>
      <c r="M965" s="147"/>
      <c r="N965" s="146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06">
        <f>AE966</f>
        <v>1087679</v>
      </c>
      <c r="AG965" s="115"/>
    </row>
    <row r="966" spans="1:33" s="36" customFormat="1" ht="25.5">
      <c r="A966" s="18" t="s">
        <v>123</v>
      </c>
      <c r="B966" s="16">
        <v>794</v>
      </c>
      <c r="C966" s="17" t="s">
        <v>26</v>
      </c>
      <c r="D966" s="17" t="s">
        <v>111</v>
      </c>
      <c r="E966" s="17" t="s">
        <v>557</v>
      </c>
      <c r="F966" s="17"/>
      <c r="G966" s="106">
        <f>G967</f>
        <v>1087679</v>
      </c>
      <c r="H966" s="146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06">
        <f>AE967</f>
        <v>1087679</v>
      </c>
      <c r="AG966" s="115"/>
    </row>
    <row r="967" spans="1:33" s="36" customFormat="1" ht="63.75">
      <c r="A967" s="64" t="s">
        <v>93</v>
      </c>
      <c r="B967" s="16">
        <v>794</v>
      </c>
      <c r="C967" s="17" t="s">
        <v>26</v>
      </c>
      <c r="D967" s="17" t="s">
        <v>111</v>
      </c>
      <c r="E967" s="17" t="s">
        <v>557</v>
      </c>
      <c r="F967" s="17" t="s">
        <v>96</v>
      </c>
      <c r="G967" s="106">
        <f>G968</f>
        <v>1087679</v>
      </c>
      <c r="H967" s="146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06">
        <f>AE968</f>
        <v>1087679</v>
      </c>
      <c r="AG967" s="115"/>
    </row>
    <row r="968" spans="1:33" ht="25.5">
      <c r="A968" s="64" t="s">
        <v>94</v>
      </c>
      <c r="B968" s="16">
        <v>794</v>
      </c>
      <c r="C968" s="17" t="s">
        <v>26</v>
      </c>
      <c r="D968" s="17" t="s">
        <v>111</v>
      </c>
      <c r="E968" s="17" t="s">
        <v>557</v>
      </c>
      <c r="F968" s="17" t="s">
        <v>97</v>
      </c>
      <c r="G968" s="106">
        <f>Прилож2!G1035</f>
        <v>1087679</v>
      </c>
      <c r="H968" s="144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06">
        <f>Прилож2!O1035</f>
        <v>1087679</v>
      </c>
      <c r="AG968" s="115"/>
    </row>
    <row r="969" spans="1:33" s="36" customFormat="1" ht="25.5">
      <c r="A969" s="18" t="s">
        <v>758</v>
      </c>
      <c r="B969" s="16">
        <v>794</v>
      </c>
      <c r="C969" s="17" t="s">
        <v>26</v>
      </c>
      <c r="D969" s="17" t="s">
        <v>111</v>
      </c>
      <c r="E969" s="17" t="s">
        <v>558</v>
      </c>
      <c r="F969" s="42"/>
      <c r="G969" s="106">
        <f>G970</f>
        <v>361080</v>
      </c>
      <c r="H969" s="146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06">
        <f>AE970</f>
        <v>361080</v>
      </c>
      <c r="AG969" s="115"/>
    </row>
    <row r="970" spans="1:33" s="36" customFormat="1" ht="25.5">
      <c r="A970" s="18" t="s">
        <v>123</v>
      </c>
      <c r="B970" s="16">
        <v>794</v>
      </c>
      <c r="C970" s="17" t="s">
        <v>26</v>
      </c>
      <c r="D970" s="17" t="s">
        <v>111</v>
      </c>
      <c r="E970" s="17" t="s">
        <v>559</v>
      </c>
      <c r="F970" s="17"/>
      <c r="G970" s="106">
        <f>G971</f>
        <v>361080</v>
      </c>
      <c r="H970" s="146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06">
        <f>AE971</f>
        <v>361080</v>
      </c>
      <c r="AG970" s="115"/>
    </row>
    <row r="971" spans="1:33" s="36" customFormat="1" ht="63.75">
      <c r="A971" s="64" t="s">
        <v>93</v>
      </c>
      <c r="B971" s="16">
        <v>794</v>
      </c>
      <c r="C971" s="17" t="s">
        <v>26</v>
      </c>
      <c r="D971" s="17" t="s">
        <v>111</v>
      </c>
      <c r="E971" s="17" t="s">
        <v>559</v>
      </c>
      <c r="F971" s="17" t="s">
        <v>96</v>
      </c>
      <c r="G971" s="106">
        <f>G972</f>
        <v>361080</v>
      </c>
      <c r="H971" s="146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06">
        <f>AE972</f>
        <v>361080</v>
      </c>
      <c r="AG971" s="115"/>
    </row>
    <row r="972" spans="1:33" s="36" customFormat="1" ht="25.5">
      <c r="A972" s="64" t="s">
        <v>94</v>
      </c>
      <c r="B972" s="16">
        <v>794</v>
      </c>
      <c r="C972" s="17" t="s">
        <v>26</v>
      </c>
      <c r="D972" s="17" t="s">
        <v>111</v>
      </c>
      <c r="E972" s="17" t="s">
        <v>559</v>
      </c>
      <c r="F972" s="17" t="s">
        <v>97</v>
      </c>
      <c r="G972" s="106">
        <f>Прилож2!G1039</f>
        <v>361080</v>
      </c>
      <c r="H972" s="146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06">
        <f>Прилож2!O1039</f>
        <v>361080</v>
      </c>
      <c r="AG972" s="115"/>
    </row>
    <row r="973" spans="1:33" ht="25.5">
      <c r="A973" s="64" t="s">
        <v>759</v>
      </c>
      <c r="B973" s="16">
        <v>794</v>
      </c>
      <c r="C973" s="17" t="s">
        <v>26</v>
      </c>
      <c r="D973" s="17" t="s">
        <v>111</v>
      </c>
      <c r="E973" s="17" t="s">
        <v>560</v>
      </c>
      <c r="F973" s="17"/>
      <c r="G973" s="106">
        <f>G974</f>
        <v>1319385</v>
      </c>
      <c r="H973" s="144"/>
      <c r="I973" s="145"/>
      <c r="J973" s="145"/>
      <c r="K973" s="145"/>
      <c r="L973" s="145"/>
      <c r="M973" s="145"/>
      <c r="N973" s="144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  <c r="AD973" s="145"/>
      <c r="AE973" s="106">
        <f>AE974</f>
        <v>1319385</v>
      </c>
      <c r="AG973" s="115"/>
    </row>
    <row r="974" spans="1:33" s="36" customFormat="1" ht="25.5">
      <c r="A974" s="18" t="s">
        <v>123</v>
      </c>
      <c r="B974" s="16">
        <v>794</v>
      </c>
      <c r="C974" s="17" t="s">
        <v>26</v>
      </c>
      <c r="D974" s="17" t="s">
        <v>111</v>
      </c>
      <c r="E974" s="17" t="s">
        <v>561</v>
      </c>
      <c r="F974" s="42"/>
      <c r="G974" s="106">
        <f>G975+G977+G979</f>
        <v>1319385</v>
      </c>
      <c r="H974" s="146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06">
        <f>AE975+AE977+AE979</f>
        <v>1319385</v>
      </c>
      <c r="AG974" s="115"/>
    </row>
    <row r="975" spans="1:33" ht="63.75">
      <c r="A975" s="64" t="s">
        <v>93</v>
      </c>
      <c r="B975" s="16">
        <v>794</v>
      </c>
      <c r="C975" s="17" t="s">
        <v>26</v>
      </c>
      <c r="D975" s="17" t="s">
        <v>111</v>
      </c>
      <c r="E975" s="17" t="s">
        <v>561</v>
      </c>
      <c r="F975" s="17" t="s">
        <v>96</v>
      </c>
      <c r="G975" s="106">
        <f>G976</f>
        <v>697473</v>
      </c>
      <c r="H975" s="144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  <c r="AD975" s="145"/>
      <c r="AE975" s="106">
        <f>AE976</f>
        <v>697473</v>
      </c>
      <c r="AG975" s="115"/>
    </row>
    <row r="976" spans="1:33" ht="25.5">
      <c r="A976" s="64" t="s">
        <v>94</v>
      </c>
      <c r="B976" s="16">
        <v>794</v>
      </c>
      <c r="C976" s="17" t="s">
        <v>26</v>
      </c>
      <c r="D976" s="17" t="s">
        <v>111</v>
      </c>
      <c r="E976" s="17" t="s">
        <v>561</v>
      </c>
      <c r="F976" s="17" t="s">
        <v>97</v>
      </c>
      <c r="G976" s="106">
        <f>Прилож2!G1043</f>
        <v>697473</v>
      </c>
      <c r="H976" s="144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  <c r="AD976" s="145"/>
      <c r="AE976" s="106">
        <f>Прилож2!O1043</f>
        <v>697473</v>
      </c>
      <c r="AG976" s="115"/>
    </row>
    <row r="977" spans="1:33" ht="25.5">
      <c r="A977" s="18" t="s">
        <v>50</v>
      </c>
      <c r="B977" s="16">
        <v>794</v>
      </c>
      <c r="C977" s="17" t="s">
        <v>26</v>
      </c>
      <c r="D977" s="17" t="s">
        <v>111</v>
      </c>
      <c r="E977" s="17" t="s">
        <v>561</v>
      </c>
      <c r="F977" s="17" t="s">
        <v>51</v>
      </c>
      <c r="G977" s="106">
        <f>G978</f>
        <v>621912</v>
      </c>
      <c r="H977" s="144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  <c r="AD977" s="145"/>
      <c r="AE977" s="106">
        <f>AE978</f>
        <v>621912</v>
      </c>
      <c r="AG977" s="115"/>
    </row>
    <row r="978" spans="1:33" ht="25.5">
      <c r="A978" s="18" t="s">
        <v>52</v>
      </c>
      <c r="B978" s="16">
        <v>794</v>
      </c>
      <c r="C978" s="17" t="s">
        <v>26</v>
      </c>
      <c r="D978" s="17" t="s">
        <v>111</v>
      </c>
      <c r="E978" s="17" t="s">
        <v>561</v>
      </c>
      <c r="F978" s="17" t="s">
        <v>53</v>
      </c>
      <c r="G978" s="106">
        <f>Прилож2!G1047</f>
        <v>621912</v>
      </c>
      <c r="H978" s="144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06">
        <f>Прилож2!O1047</f>
        <v>621912</v>
      </c>
      <c r="AG978" s="115"/>
    </row>
    <row r="979" spans="1:33" ht="13.5" hidden="1" customHeight="1">
      <c r="A979" s="18" t="s">
        <v>101</v>
      </c>
      <c r="B979" s="16">
        <v>794</v>
      </c>
      <c r="C979" s="17" t="s">
        <v>26</v>
      </c>
      <c r="D979" s="17" t="s">
        <v>111</v>
      </c>
      <c r="E979" s="17" t="s">
        <v>561</v>
      </c>
      <c r="F979" s="17" t="s">
        <v>102</v>
      </c>
      <c r="G979" s="106">
        <f>G981+G980</f>
        <v>0</v>
      </c>
      <c r="H979" s="144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06">
        <f>AE981+AE980</f>
        <v>0</v>
      </c>
      <c r="AG979" s="115"/>
    </row>
    <row r="980" spans="1:33" ht="13.5" hidden="1" customHeight="1">
      <c r="A980" s="18" t="s">
        <v>682</v>
      </c>
      <c r="B980" s="16"/>
      <c r="C980" s="17"/>
      <c r="D980" s="17"/>
      <c r="E980" s="17" t="s">
        <v>561</v>
      </c>
      <c r="F980" s="17" t="s">
        <v>681</v>
      </c>
      <c r="G980" s="106"/>
      <c r="H980" s="144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06"/>
      <c r="AG980" s="115"/>
    </row>
    <row r="981" spans="1:33" ht="18" hidden="1">
      <c r="A981" s="18" t="s">
        <v>104</v>
      </c>
      <c r="B981" s="16">
        <v>794</v>
      </c>
      <c r="C981" s="17" t="s">
        <v>26</v>
      </c>
      <c r="D981" s="17" t="s">
        <v>111</v>
      </c>
      <c r="E981" s="17" t="s">
        <v>561</v>
      </c>
      <c r="F981" s="17" t="s">
        <v>105</v>
      </c>
      <c r="G981" s="106">
        <f>Прилож2!G1051</f>
        <v>0</v>
      </c>
      <c r="H981" s="144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06">
        <f>Прилож2!AE1051</f>
        <v>0</v>
      </c>
      <c r="AG981" s="115"/>
    </row>
    <row r="982" spans="1:33" s="52" customFormat="1" ht="25.5">
      <c r="A982" s="64" t="s">
        <v>762</v>
      </c>
      <c r="B982" s="16">
        <v>794</v>
      </c>
      <c r="C982" s="17" t="s">
        <v>26</v>
      </c>
      <c r="D982" s="17" t="s">
        <v>368</v>
      </c>
      <c r="E982" s="17" t="s">
        <v>562</v>
      </c>
      <c r="F982" s="17"/>
      <c r="G982" s="106">
        <f>G983+G988</f>
        <v>1925665</v>
      </c>
      <c r="H982" s="148"/>
      <c r="I982" s="149"/>
      <c r="J982" s="149"/>
      <c r="K982" s="149"/>
      <c r="L982" s="149"/>
      <c r="M982" s="149"/>
      <c r="N982" s="148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06">
        <f>AE983+AE988</f>
        <v>1925665</v>
      </c>
      <c r="AG982" s="115"/>
    </row>
    <row r="983" spans="1:33" s="52" customFormat="1" ht="25.5">
      <c r="A983" s="18" t="s">
        <v>123</v>
      </c>
      <c r="B983" s="16">
        <v>794</v>
      </c>
      <c r="C983" s="17" t="s">
        <v>26</v>
      </c>
      <c r="D983" s="17" t="s">
        <v>368</v>
      </c>
      <c r="E983" s="17" t="s">
        <v>588</v>
      </c>
      <c r="F983" s="17"/>
      <c r="G983" s="106">
        <f>G984+G986</f>
        <v>1925665</v>
      </c>
      <c r="H983" s="148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06">
        <f>AE984+AE986</f>
        <v>1925665</v>
      </c>
      <c r="AG983" s="115"/>
    </row>
    <row r="984" spans="1:33" s="5" customFormat="1" ht="63.75">
      <c r="A984" s="64" t="s">
        <v>93</v>
      </c>
      <c r="B984" s="16">
        <v>794</v>
      </c>
      <c r="C984" s="17" t="s">
        <v>26</v>
      </c>
      <c r="D984" s="17" t="s">
        <v>368</v>
      </c>
      <c r="E984" s="17" t="s">
        <v>588</v>
      </c>
      <c r="F984" s="17" t="s">
        <v>96</v>
      </c>
      <c r="G984" s="106">
        <f>G985</f>
        <v>1826865</v>
      </c>
      <c r="H984" s="138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9"/>
      <c r="Z984" s="139"/>
      <c r="AA984" s="139"/>
      <c r="AB984" s="139"/>
      <c r="AC984" s="139"/>
      <c r="AD984" s="139"/>
      <c r="AE984" s="106">
        <f>AE985</f>
        <v>1826865</v>
      </c>
      <c r="AG984" s="115"/>
    </row>
    <row r="985" spans="1:33" s="5" customFormat="1" ht="25.5">
      <c r="A985" s="64" t="s">
        <v>94</v>
      </c>
      <c r="B985" s="16">
        <v>794</v>
      </c>
      <c r="C985" s="17" t="s">
        <v>26</v>
      </c>
      <c r="D985" s="17" t="s">
        <v>368</v>
      </c>
      <c r="E985" s="17" t="s">
        <v>588</v>
      </c>
      <c r="F985" s="17" t="s">
        <v>97</v>
      </c>
      <c r="G985" s="106">
        <f>Прилож2!G1063</f>
        <v>1826865</v>
      </c>
      <c r="H985" s="138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9"/>
      <c r="Z985" s="139"/>
      <c r="AA985" s="139"/>
      <c r="AB985" s="139"/>
      <c r="AC985" s="139"/>
      <c r="AD985" s="139"/>
      <c r="AE985" s="106">
        <f>Прилож2!O1063</f>
        <v>1826865</v>
      </c>
      <c r="AG985" s="115"/>
    </row>
    <row r="986" spans="1:33" s="5" customFormat="1" ht="25.5">
      <c r="A986" s="18" t="s">
        <v>50</v>
      </c>
      <c r="B986" s="16">
        <v>794</v>
      </c>
      <c r="C986" s="17" t="s">
        <v>26</v>
      </c>
      <c r="D986" s="17" t="s">
        <v>368</v>
      </c>
      <c r="E986" s="17" t="s">
        <v>588</v>
      </c>
      <c r="F986" s="17" t="s">
        <v>51</v>
      </c>
      <c r="G986" s="106">
        <f>G987</f>
        <v>98800</v>
      </c>
      <c r="H986" s="138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9"/>
      <c r="Y986" s="139"/>
      <c r="Z986" s="139"/>
      <c r="AA986" s="139"/>
      <c r="AB986" s="139"/>
      <c r="AC986" s="139"/>
      <c r="AD986" s="139"/>
      <c r="AE986" s="106">
        <f>AE987</f>
        <v>98800</v>
      </c>
      <c r="AG986" s="115"/>
    </row>
    <row r="987" spans="1:33" s="5" customFormat="1" ht="25.5">
      <c r="A987" s="18" t="s">
        <v>52</v>
      </c>
      <c r="B987" s="16">
        <v>794</v>
      </c>
      <c r="C987" s="17" t="s">
        <v>26</v>
      </c>
      <c r="D987" s="17" t="s">
        <v>368</v>
      </c>
      <c r="E987" s="17" t="s">
        <v>588</v>
      </c>
      <c r="F987" s="17" t="s">
        <v>53</v>
      </c>
      <c r="G987" s="106">
        <f>Прилож2!G1065</f>
        <v>98800</v>
      </c>
      <c r="H987" s="138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9"/>
      <c r="Z987" s="139"/>
      <c r="AA987" s="139"/>
      <c r="AB987" s="139"/>
      <c r="AC987" s="139"/>
      <c r="AD987" s="139"/>
      <c r="AE987" s="106">
        <f>Прилож2!O1065</f>
        <v>98800</v>
      </c>
      <c r="AG987" s="115"/>
    </row>
    <row r="988" spans="1:33" s="5" customFormat="1" ht="74.25" hidden="1" customHeight="1">
      <c r="A988" s="34" t="s">
        <v>339</v>
      </c>
      <c r="B988" s="16">
        <v>794</v>
      </c>
      <c r="C988" s="17" t="s">
        <v>26</v>
      </c>
      <c r="D988" s="17" t="s">
        <v>368</v>
      </c>
      <c r="E988" s="17" t="s">
        <v>589</v>
      </c>
      <c r="F988" s="17"/>
      <c r="G988" s="106">
        <f>G989</f>
        <v>0</v>
      </c>
      <c r="H988" s="138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9"/>
      <c r="Z988" s="139"/>
      <c r="AA988" s="139"/>
      <c r="AB988" s="139"/>
      <c r="AC988" s="139"/>
      <c r="AD988" s="139"/>
      <c r="AE988" s="106">
        <f>AE989</f>
        <v>0</v>
      </c>
      <c r="AG988" s="115"/>
    </row>
    <row r="989" spans="1:33" s="5" customFormat="1" ht="37.5" hidden="1" customHeight="1">
      <c r="A989" s="18" t="s">
        <v>50</v>
      </c>
      <c r="B989" s="16">
        <v>794</v>
      </c>
      <c r="C989" s="17" t="s">
        <v>26</v>
      </c>
      <c r="D989" s="17" t="s">
        <v>368</v>
      </c>
      <c r="E989" s="17" t="s">
        <v>589</v>
      </c>
      <c r="F989" s="17" t="s">
        <v>51</v>
      </c>
      <c r="G989" s="106">
        <f>G990</f>
        <v>0</v>
      </c>
      <c r="H989" s="138"/>
      <c r="I989" s="139"/>
      <c r="J989" s="139"/>
      <c r="K989" s="139"/>
      <c r="L989" s="139"/>
      <c r="M989" s="139"/>
      <c r="N989" s="139"/>
      <c r="O989" s="139"/>
      <c r="P989" s="139"/>
      <c r="Q989" s="139"/>
      <c r="R989" s="139"/>
      <c r="S989" s="139"/>
      <c r="T989" s="139"/>
      <c r="U989" s="139"/>
      <c r="V989" s="139"/>
      <c r="W989" s="139"/>
      <c r="X989" s="139"/>
      <c r="Y989" s="139"/>
      <c r="Z989" s="139"/>
      <c r="AA989" s="139"/>
      <c r="AB989" s="139"/>
      <c r="AC989" s="139"/>
      <c r="AD989" s="139"/>
      <c r="AE989" s="106">
        <f>AE990</f>
        <v>0</v>
      </c>
      <c r="AG989" s="115"/>
    </row>
    <row r="990" spans="1:33" s="5" customFormat="1" ht="38.25" hidden="1" customHeight="1">
      <c r="A990" s="18" t="s">
        <v>52</v>
      </c>
      <c r="B990" s="16">
        <v>794</v>
      </c>
      <c r="C990" s="17" t="s">
        <v>26</v>
      </c>
      <c r="D990" s="17" t="s">
        <v>368</v>
      </c>
      <c r="E990" s="17" t="s">
        <v>589</v>
      </c>
      <c r="F990" s="17" t="s">
        <v>53</v>
      </c>
      <c r="G990" s="106">
        <f>Прилож2!G1068</f>
        <v>0</v>
      </c>
      <c r="H990" s="138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9"/>
      <c r="Y990" s="139"/>
      <c r="Z990" s="139"/>
      <c r="AA990" s="139"/>
      <c r="AB990" s="139"/>
      <c r="AC990" s="139"/>
      <c r="AD990" s="139"/>
      <c r="AE990" s="106">
        <f>Прилож2!AE1068</f>
        <v>0</v>
      </c>
      <c r="AG990" s="115"/>
    </row>
    <row r="991" spans="1:33" s="25" customFormat="1" ht="25.5">
      <c r="A991" s="37" t="s">
        <v>350</v>
      </c>
      <c r="B991" s="38"/>
      <c r="C991" s="39"/>
      <c r="D991" s="39"/>
      <c r="E991" s="39" t="s">
        <v>489</v>
      </c>
      <c r="F991" s="39"/>
      <c r="G991" s="107">
        <f>G992</f>
        <v>3343100</v>
      </c>
      <c r="H991" s="150"/>
      <c r="I991" s="78"/>
      <c r="J991" s="78"/>
      <c r="K991" s="78"/>
      <c r="L991" s="78"/>
      <c r="M991" s="78"/>
      <c r="N991" s="78">
        <v>8295400</v>
      </c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107">
        <f>AE992</f>
        <v>3343100</v>
      </c>
      <c r="AG991" s="115"/>
    </row>
    <row r="992" spans="1:33" s="32" customFormat="1" ht="54.75" customHeight="1">
      <c r="A992" s="15" t="s">
        <v>359</v>
      </c>
      <c r="B992" s="17" t="s">
        <v>158</v>
      </c>
      <c r="C992" s="17" t="s">
        <v>110</v>
      </c>
      <c r="D992" s="17" t="s">
        <v>91</v>
      </c>
      <c r="E992" s="17" t="s">
        <v>490</v>
      </c>
      <c r="F992" s="42"/>
      <c r="G992" s="106">
        <f>G993</f>
        <v>3343100</v>
      </c>
      <c r="H992" s="158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  <c r="AA992" s="159"/>
      <c r="AB992" s="159"/>
      <c r="AC992" s="159"/>
      <c r="AD992" s="159"/>
      <c r="AE992" s="106">
        <f>AE993</f>
        <v>3343100</v>
      </c>
      <c r="AG992" s="115"/>
    </row>
    <row r="993" spans="1:33" s="32" customFormat="1" ht="25.5">
      <c r="A993" s="18" t="s">
        <v>40</v>
      </c>
      <c r="B993" s="17" t="s">
        <v>158</v>
      </c>
      <c r="C993" s="17" t="s">
        <v>110</v>
      </c>
      <c r="D993" s="17" t="s">
        <v>91</v>
      </c>
      <c r="E993" s="17" t="s">
        <v>490</v>
      </c>
      <c r="F993" s="17" t="s">
        <v>41</v>
      </c>
      <c r="G993" s="106">
        <f>G994</f>
        <v>3343100</v>
      </c>
      <c r="H993" s="158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  <c r="AA993" s="159"/>
      <c r="AB993" s="159"/>
      <c r="AC993" s="159"/>
      <c r="AD993" s="159"/>
      <c r="AE993" s="106">
        <f>AE994</f>
        <v>3343100</v>
      </c>
      <c r="AG993" s="115"/>
    </row>
    <row r="994" spans="1:33" ht="18">
      <c r="A994" s="18" t="s">
        <v>42</v>
      </c>
      <c r="B994" s="17" t="s">
        <v>158</v>
      </c>
      <c r="C994" s="17" t="s">
        <v>110</v>
      </c>
      <c r="D994" s="17" t="s">
        <v>91</v>
      </c>
      <c r="E994" s="17" t="s">
        <v>490</v>
      </c>
      <c r="F994" s="17" t="s">
        <v>43</v>
      </c>
      <c r="G994" s="106">
        <f>Прилож2!G543</f>
        <v>3343100</v>
      </c>
      <c r="H994" s="144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145"/>
      <c r="AE994" s="106">
        <f>Прилож2!O543</f>
        <v>3343100</v>
      </c>
      <c r="AG994" s="115"/>
    </row>
    <row r="995" spans="1:33" s="25" customFormat="1" ht="25.5">
      <c r="A995" s="120" t="s">
        <v>697</v>
      </c>
      <c r="B995" s="38">
        <v>793</v>
      </c>
      <c r="C995" s="39" t="s">
        <v>26</v>
      </c>
      <c r="D995" s="39" t="s">
        <v>32</v>
      </c>
      <c r="E995" s="39" t="s">
        <v>524</v>
      </c>
      <c r="F995" s="39"/>
      <c r="G995" s="107">
        <f>G1002+G996+G999</f>
        <v>13440486</v>
      </c>
      <c r="H995" s="150">
        <v>9588154</v>
      </c>
      <c r="I995" s="78"/>
      <c r="J995" s="78"/>
      <c r="K995" s="78"/>
      <c r="L995" s="78"/>
      <c r="M995" s="150" t="e">
        <f>#REF!</f>
        <v>#REF!</v>
      </c>
      <c r="N995" s="78">
        <v>9211599</v>
      </c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107">
        <f>AE1002+AE996+AE999</f>
        <v>13734486</v>
      </c>
      <c r="AG995" s="115"/>
    </row>
    <row r="996" spans="1:33" ht="25.5" hidden="1">
      <c r="A996" s="18" t="s">
        <v>405</v>
      </c>
      <c r="B996" s="16">
        <v>792</v>
      </c>
      <c r="C996" s="17" t="s">
        <v>35</v>
      </c>
      <c r="D996" s="17" t="s">
        <v>111</v>
      </c>
      <c r="E996" s="17" t="s">
        <v>272</v>
      </c>
      <c r="F996" s="17"/>
      <c r="G996" s="106">
        <f>G997</f>
        <v>0</v>
      </c>
      <c r="H996" s="144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06">
        <f>AE997</f>
        <v>0</v>
      </c>
      <c r="AG996" s="115"/>
    </row>
    <row r="997" spans="1:33" ht="25.5" hidden="1">
      <c r="A997" s="18" t="s">
        <v>40</v>
      </c>
      <c r="B997" s="16">
        <v>792</v>
      </c>
      <c r="C997" s="17" t="s">
        <v>35</v>
      </c>
      <c r="D997" s="17" t="s">
        <v>111</v>
      </c>
      <c r="E997" s="17" t="s">
        <v>272</v>
      </c>
      <c r="F997" s="17" t="s">
        <v>41</v>
      </c>
      <c r="G997" s="106">
        <f>G998</f>
        <v>0</v>
      </c>
      <c r="H997" s="144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06">
        <f>AE998</f>
        <v>0</v>
      </c>
      <c r="AG997" s="115"/>
    </row>
    <row r="998" spans="1:33" ht="18" hidden="1">
      <c r="A998" s="18" t="s">
        <v>42</v>
      </c>
      <c r="B998" s="16">
        <v>792</v>
      </c>
      <c r="C998" s="17" t="s">
        <v>35</v>
      </c>
      <c r="D998" s="17" t="s">
        <v>111</v>
      </c>
      <c r="E998" s="17" t="s">
        <v>272</v>
      </c>
      <c r="F998" s="17" t="s">
        <v>43</v>
      </c>
      <c r="G998" s="106">
        <f>Прилож2!G783</f>
        <v>0</v>
      </c>
      <c r="H998" s="144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06">
        <f>Прилож2!AE783</f>
        <v>0</v>
      </c>
      <c r="AG998" s="115"/>
    </row>
    <row r="999" spans="1:33" ht="25.5" hidden="1">
      <c r="A999" s="18" t="s">
        <v>277</v>
      </c>
      <c r="B999" s="16">
        <v>792</v>
      </c>
      <c r="C999" s="17" t="s">
        <v>35</v>
      </c>
      <c r="D999" s="17" t="s">
        <v>111</v>
      </c>
      <c r="E999" s="17" t="s">
        <v>276</v>
      </c>
      <c r="F999" s="17"/>
      <c r="G999" s="106">
        <f>G1000</f>
        <v>0</v>
      </c>
      <c r="H999" s="144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  <c r="AB999" s="145"/>
      <c r="AC999" s="145"/>
      <c r="AD999" s="145"/>
      <c r="AE999" s="106">
        <f>AE1000</f>
        <v>0</v>
      </c>
      <c r="AG999" s="115"/>
    </row>
    <row r="1000" spans="1:33" ht="51" hidden="1">
      <c r="A1000" s="18" t="s">
        <v>668</v>
      </c>
      <c r="B1000" s="16">
        <v>792</v>
      </c>
      <c r="C1000" s="17" t="s">
        <v>35</v>
      </c>
      <c r="D1000" s="17" t="s">
        <v>111</v>
      </c>
      <c r="E1000" s="17" t="s">
        <v>278</v>
      </c>
      <c r="F1000" s="17" t="s">
        <v>96</v>
      </c>
      <c r="G1000" s="106">
        <f>G1001</f>
        <v>0</v>
      </c>
      <c r="H1000" s="144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  <c r="AB1000" s="145"/>
      <c r="AC1000" s="145"/>
      <c r="AD1000" s="145"/>
      <c r="AE1000" s="106">
        <f>AE1001</f>
        <v>0</v>
      </c>
      <c r="AG1000" s="115"/>
    </row>
    <row r="1001" spans="1:33" ht="18" hidden="1">
      <c r="A1001" s="18" t="s">
        <v>680</v>
      </c>
      <c r="B1001" s="16">
        <v>792</v>
      </c>
      <c r="C1001" s="17" t="s">
        <v>35</v>
      </c>
      <c r="D1001" s="17" t="s">
        <v>111</v>
      </c>
      <c r="E1001" s="17" t="s">
        <v>278</v>
      </c>
      <c r="F1001" s="17" t="s">
        <v>679</v>
      </c>
      <c r="G1001" s="106">
        <f>Прилож2!G780</f>
        <v>0</v>
      </c>
      <c r="H1001" s="144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  <c r="AB1001" s="145"/>
      <c r="AC1001" s="145"/>
      <c r="AD1001" s="145"/>
      <c r="AE1001" s="106">
        <f>Прилож2!AE780</f>
        <v>0</v>
      </c>
      <c r="AG1001" s="115"/>
    </row>
    <row r="1002" spans="1:33" ht="25.5" customHeight="1">
      <c r="A1002" s="18" t="s">
        <v>84</v>
      </c>
      <c r="B1002" s="16">
        <v>793</v>
      </c>
      <c r="C1002" s="17" t="s">
        <v>26</v>
      </c>
      <c r="D1002" s="17" t="s">
        <v>32</v>
      </c>
      <c r="E1002" s="17" t="s">
        <v>623</v>
      </c>
      <c r="F1002" s="17"/>
      <c r="G1002" s="106">
        <f>G1003+G1005+G1007</f>
        <v>13440486</v>
      </c>
      <c r="H1002" s="144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  <c r="AB1002" s="145"/>
      <c r="AC1002" s="145"/>
      <c r="AD1002" s="145"/>
      <c r="AE1002" s="106">
        <f>AE1003+AE1005+AE1007</f>
        <v>13734486</v>
      </c>
      <c r="AG1002" s="115"/>
    </row>
    <row r="1003" spans="1:33" ht="51">
      <c r="A1003" s="18" t="s">
        <v>668</v>
      </c>
      <c r="B1003" s="16">
        <v>793</v>
      </c>
      <c r="C1003" s="17" t="s">
        <v>26</v>
      </c>
      <c r="D1003" s="17" t="s">
        <v>32</v>
      </c>
      <c r="E1003" s="17" t="s">
        <v>623</v>
      </c>
      <c r="F1003" s="17" t="s">
        <v>96</v>
      </c>
      <c r="G1003" s="106">
        <f>G1004</f>
        <v>7506014</v>
      </c>
      <c r="H1003" s="144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  <c r="AB1003" s="145"/>
      <c r="AC1003" s="145"/>
      <c r="AD1003" s="145"/>
      <c r="AE1003" s="106">
        <f>AE1004</f>
        <v>7506014</v>
      </c>
      <c r="AG1003" s="115"/>
    </row>
    <row r="1004" spans="1:33" ht="18">
      <c r="A1004" s="18" t="s">
        <v>680</v>
      </c>
      <c r="B1004" s="16"/>
      <c r="C1004" s="17"/>
      <c r="D1004" s="17"/>
      <c r="E1004" s="17" t="s">
        <v>623</v>
      </c>
      <c r="F1004" s="17" t="s">
        <v>679</v>
      </c>
      <c r="G1004" s="106">
        <f>Прилож2!G786</f>
        <v>7506014</v>
      </c>
      <c r="H1004" s="144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  <c r="AB1004" s="145"/>
      <c r="AC1004" s="145"/>
      <c r="AD1004" s="145"/>
      <c r="AE1004" s="106">
        <f>Прилож2!O786</f>
        <v>7506014</v>
      </c>
      <c r="AG1004" s="115"/>
    </row>
    <row r="1005" spans="1:33" ht="24" customHeight="1">
      <c r="A1005" s="18" t="s">
        <v>674</v>
      </c>
      <c r="B1005" s="16">
        <v>793</v>
      </c>
      <c r="C1005" s="17" t="s">
        <v>26</v>
      </c>
      <c r="D1005" s="17" t="s">
        <v>32</v>
      </c>
      <c r="E1005" s="17" t="s">
        <v>623</v>
      </c>
      <c r="F1005" s="17" t="s">
        <v>51</v>
      </c>
      <c r="G1005" s="106">
        <f>G1006</f>
        <v>5435172</v>
      </c>
      <c r="H1005" s="144"/>
      <c r="I1005" s="145"/>
      <c r="J1005" s="145"/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  <c r="AA1005" s="145"/>
      <c r="AB1005" s="145"/>
      <c r="AC1005" s="145"/>
      <c r="AD1005" s="145"/>
      <c r="AE1005" s="106">
        <f>AE1006</f>
        <v>5729172</v>
      </c>
      <c r="AG1005" s="115"/>
    </row>
    <row r="1006" spans="1:33" ht="24" customHeight="1">
      <c r="A1006" s="18" t="s">
        <v>52</v>
      </c>
      <c r="B1006" s="16">
        <v>793</v>
      </c>
      <c r="C1006" s="17" t="s">
        <v>26</v>
      </c>
      <c r="D1006" s="17" t="s">
        <v>32</v>
      </c>
      <c r="E1006" s="17" t="s">
        <v>623</v>
      </c>
      <c r="F1006" s="17" t="s">
        <v>53</v>
      </c>
      <c r="G1006" s="106">
        <f>Прилож2!G789</f>
        <v>5435172</v>
      </c>
      <c r="H1006" s="144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  <c r="AA1006" s="145"/>
      <c r="AB1006" s="145"/>
      <c r="AC1006" s="145"/>
      <c r="AD1006" s="145"/>
      <c r="AE1006" s="106">
        <f>Прилож2!O789</f>
        <v>5729172</v>
      </c>
      <c r="AG1006" s="115"/>
    </row>
    <row r="1007" spans="1:33" ht="24" customHeight="1">
      <c r="A1007" s="18" t="s">
        <v>101</v>
      </c>
      <c r="B1007" s="16">
        <v>793</v>
      </c>
      <c r="C1007" s="17" t="s">
        <v>26</v>
      </c>
      <c r="D1007" s="17" t="s">
        <v>32</v>
      </c>
      <c r="E1007" s="17" t="s">
        <v>623</v>
      </c>
      <c r="F1007" s="17" t="s">
        <v>102</v>
      </c>
      <c r="G1007" s="106">
        <f>G1009+G1008</f>
        <v>499300</v>
      </c>
      <c r="H1007" s="144"/>
      <c r="I1007" s="145"/>
      <c r="J1007" s="145"/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/>
      <c r="AB1007" s="145"/>
      <c r="AC1007" s="145"/>
      <c r="AD1007" s="145"/>
      <c r="AE1007" s="106">
        <f>AE1009+AE1008</f>
        <v>499300</v>
      </c>
      <c r="AG1007" s="115"/>
    </row>
    <row r="1008" spans="1:33" ht="24" hidden="1" customHeight="1">
      <c r="A1008" s="18" t="s">
        <v>682</v>
      </c>
      <c r="B1008" s="16">
        <v>793</v>
      </c>
      <c r="C1008" s="17" t="s">
        <v>26</v>
      </c>
      <c r="D1008" s="17" t="s">
        <v>32</v>
      </c>
      <c r="E1008" s="17" t="s">
        <v>623</v>
      </c>
      <c r="F1008" s="17" t="s">
        <v>681</v>
      </c>
      <c r="G1008" s="106"/>
      <c r="H1008" s="144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45"/>
      <c r="U1008" s="145"/>
      <c r="V1008" s="145"/>
      <c r="W1008" s="145"/>
      <c r="X1008" s="145"/>
      <c r="Y1008" s="145"/>
      <c r="Z1008" s="145"/>
      <c r="AA1008" s="145"/>
      <c r="AB1008" s="145"/>
      <c r="AC1008" s="145"/>
      <c r="AD1008" s="145"/>
      <c r="AE1008" s="106"/>
      <c r="AG1008" s="115"/>
    </row>
    <row r="1009" spans="1:33" ht="24" customHeight="1">
      <c r="A1009" s="18" t="s">
        <v>343</v>
      </c>
      <c r="B1009" s="16">
        <v>793</v>
      </c>
      <c r="C1009" s="17" t="s">
        <v>26</v>
      </c>
      <c r="D1009" s="17" t="s">
        <v>32</v>
      </c>
      <c r="E1009" s="17" t="s">
        <v>623</v>
      </c>
      <c r="F1009" s="17" t="s">
        <v>105</v>
      </c>
      <c r="G1009" s="106">
        <f>Прилож2!G792</f>
        <v>499300</v>
      </c>
      <c r="H1009" s="144"/>
      <c r="I1009" s="145"/>
      <c r="J1009" s="145"/>
      <c r="K1009" s="145"/>
      <c r="L1009" s="145"/>
      <c r="M1009" s="145"/>
      <c r="N1009" s="145"/>
      <c r="O1009" s="145"/>
      <c r="P1009" s="145"/>
      <c r="Q1009" s="145"/>
      <c r="R1009" s="145"/>
      <c r="S1009" s="145"/>
      <c r="T1009" s="145"/>
      <c r="U1009" s="145"/>
      <c r="V1009" s="145"/>
      <c r="W1009" s="145"/>
      <c r="X1009" s="145"/>
      <c r="Y1009" s="145"/>
      <c r="Z1009" s="145"/>
      <c r="AA1009" s="145"/>
      <c r="AB1009" s="145"/>
      <c r="AC1009" s="145"/>
      <c r="AD1009" s="145"/>
      <c r="AE1009" s="106">
        <f>Прилож2!O792</f>
        <v>499300</v>
      </c>
      <c r="AG1009" s="115"/>
    </row>
    <row r="1010" spans="1:33" s="20" customFormat="1" ht="25.5" hidden="1">
      <c r="A1010" s="37" t="s">
        <v>529</v>
      </c>
      <c r="B1010" s="38">
        <v>757</v>
      </c>
      <c r="C1010" s="39" t="s">
        <v>35</v>
      </c>
      <c r="D1010" s="39" t="s">
        <v>35</v>
      </c>
      <c r="E1010" s="39" t="s">
        <v>528</v>
      </c>
      <c r="F1010" s="39"/>
      <c r="G1010" s="107">
        <f>G1022+G1011</f>
        <v>0</v>
      </c>
      <c r="H1010" s="153"/>
      <c r="I1010" s="154"/>
      <c r="J1010" s="154"/>
      <c r="K1010" s="154"/>
      <c r="L1010" s="154"/>
      <c r="M1010" s="154"/>
      <c r="N1010" s="154"/>
      <c r="O1010" s="154"/>
      <c r="P1010" s="154"/>
      <c r="Q1010" s="154"/>
      <c r="R1010" s="154"/>
      <c r="S1010" s="154"/>
      <c r="T1010" s="154"/>
      <c r="U1010" s="154"/>
      <c r="V1010" s="154"/>
      <c r="W1010" s="154"/>
      <c r="X1010" s="154"/>
      <c r="Y1010" s="154"/>
      <c r="Z1010" s="154"/>
      <c r="AA1010" s="154"/>
      <c r="AB1010" s="154"/>
      <c r="AC1010" s="154"/>
      <c r="AD1010" s="154"/>
      <c r="AE1010" s="107">
        <f>AE1022+AE1011</f>
        <v>0</v>
      </c>
      <c r="AG1010" s="115"/>
    </row>
    <row r="1011" spans="1:33" s="20" customFormat="1" ht="18" hidden="1">
      <c r="A1011" s="18" t="s">
        <v>313</v>
      </c>
      <c r="B1011" s="16">
        <v>757</v>
      </c>
      <c r="C1011" s="17" t="s">
        <v>35</v>
      </c>
      <c r="D1011" s="17" t="s">
        <v>35</v>
      </c>
      <c r="E1011" s="17" t="s">
        <v>528</v>
      </c>
      <c r="F1011" s="17"/>
      <c r="G1011" s="106">
        <f>G1012</f>
        <v>0</v>
      </c>
      <c r="H1011" s="153"/>
      <c r="I1011" s="154"/>
      <c r="J1011" s="154"/>
      <c r="K1011" s="154"/>
      <c r="L1011" s="154"/>
      <c r="M1011" s="154"/>
      <c r="N1011" s="154"/>
      <c r="O1011" s="154"/>
      <c r="P1011" s="154"/>
      <c r="Q1011" s="154"/>
      <c r="R1011" s="154"/>
      <c r="S1011" s="154"/>
      <c r="T1011" s="154"/>
      <c r="U1011" s="154"/>
      <c r="V1011" s="154"/>
      <c r="W1011" s="154"/>
      <c r="X1011" s="154"/>
      <c r="Y1011" s="154"/>
      <c r="Z1011" s="154"/>
      <c r="AA1011" s="154"/>
      <c r="AB1011" s="154"/>
      <c r="AC1011" s="154"/>
      <c r="AD1011" s="154"/>
      <c r="AE1011" s="106">
        <f>AE1012</f>
        <v>0</v>
      </c>
      <c r="AG1011" s="115"/>
    </row>
    <row r="1012" spans="1:33" s="20" customFormat="1" ht="32.25" hidden="1" customHeight="1">
      <c r="A1012" s="18" t="s">
        <v>637</v>
      </c>
      <c r="B1012" s="16">
        <v>757</v>
      </c>
      <c r="C1012" s="17" t="s">
        <v>35</v>
      </c>
      <c r="D1012" s="17" t="s">
        <v>35</v>
      </c>
      <c r="E1012" s="17" t="s">
        <v>314</v>
      </c>
      <c r="F1012" s="17"/>
      <c r="G1012" s="106">
        <f>G1013+G1019</f>
        <v>0</v>
      </c>
      <c r="H1012" s="153"/>
      <c r="I1012" s="154"/>
      <c r="J1012" s="154"/>
      <c r="K1012" s="154"/>
      <c r="L1012" s="154"/>
      <c r="M1012" s="154"/>
      <c r="N1012" s="154"/>
      <c r="O1012" s="154"/>
      <c r="P1012" s="154"/>
      <c r="Q1012" s="154"/>
      <c r="R1012" s="154"/>
      <c r="S1012" s="154"/>
      <c r="T1012" s="154"/>
      <c r="U1012" s="154"/>
      <c r="V1012" s="154"/>
      <c r="W1012" s="154"/>
      <c r="X1012" s="154"/>
      <c r="Y1012" s="154"/>
      <c r="Z1012" s="154"/>
      <c r="AA1012" s="154"/>
      <c r="AB1012" s="154"/>
      <c r="AC1012" s="154"/>
      <c r="AD1012" s="154"/>
      <c r="AE1012" s="106">
        <f>AE1013+AE1019</f>
        <v>0</v>
      </c>
      <c r="AG1012" s="115"/>
    </row>
    <row r="1013" spans="1:33" s="20" customFormat="1" ht="28.5" hidden="1" customHeight="1">
      <c r="A1013" s="18" t="s">
        <v>637</v>
      </c>
      <c r="B1013" s="16">
        <v>757</v>
      </c>
      <c r="C1013" s="17" t="s">
        <v>35</v>
      </c>
      <c r="D1013" s="17" t="s">
        <v>35</v>
      </c>
      <c r="E1013" s="17" t="s">
        <v>312</v>
      </c>
      <c r="F1013" s="17"/>
      <c r="G1013" s="106">
        <f>G1014+G1017</f>
        <v>0</v>
      </c>
      <c r="H1013" s="153"/>
      <c r="I1013" s="154"/>
      <c r="J1013" s="154"/>
      <c r="K1013" s="154"/>
      <c r="L1013" s="154"/>
      <c r="M1013" s="154"/>
      <c r="N1013" s="154"/>
      <c r="O1013" s="154"/>
      <c r="P1013" s="154"/>
      <c r="Q1013" s="154"/>
      <c r="R1013" s="154"/>
      <c r="S1013" s="154"/>
      <c r="T1013" s="154"/>
      <c r="U1013" s="154"/>
      <c r="V1013" s="154"/>
      <c r="W1013" s="154"/>
      <c r="X1013" s="154"/>
      <c r="Y1013" s="154"/>
      <c r="Z1013" s="154"/>
      <c r="AA1013" s="154"/>
      <c r="AB1013" s="154"/>
      <c r="AC1013" s="154"/>
      <c r="AD1013" s="154"/>
      <c r="AE1013" s="106">
        <f>AE1014+AE1017</f>
        <v>0</v>
      </c>
      <c r="AG1013" s="115"/>
    </row>
    <row r="1014" spans="1:33" s="20" customFormat="1" ht="28.5" hidden="1" customHeight="1">
      <c r="A1014" s="18" t="s">
        <v>637</v>
      </c>
      <c r="B1014" s="16">
        <v>757</v>
      </c>
      <c r="C1014" s="17" t="s">
        <v>35</v>
      </c>
      <c r="D1014" s="17" t="s">
        <v>35</v>
      </c>
      <c r="E1014" s="17" t="s">
        <v>311</v>
      </c>
      <c r="F1014" s="17"/>
      <c r="G1014" s="106">
        <f>G1015</f>
        <v>0</v>
      </c>
      <c r="H1014" s="153"/>
      <c r="I1014" s="154"/>
      <c r="J1014" s="154"/>
      <c r="K1014" s="154"/>
      <c r="L1014" s="154"/>
      <c r="M1014" s="154"/>
      <c r="N1014" s="154"/>
      <c r="O1014" s="154"/>
      <c r="P1014" s="154"/>
      <c r="Q1014" s="154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06">
        <f>AE1015</f>
        <v>0</v>
      </c>
      <c r="AG1014" s="115"/>
    </row>
    <row r="1015" spans="1:33" s="20" customFormat="1" ht="18" hidden="1">
      <c r="A1015" s="18" t="s">
        <v>42</v>
      </c>
      <c r="B1015" s="16">
        <v>757</v>
      </c>
      <c r="C1015" s="17" t="s">
        <v>35</v>
      </c>
      <c r="D1015" s="17" t="s">
        <v>35</v>
      </c>
      <c r="E1015" s="17" t="s">
        <v>311</v>
      </c>
      <c r="F1015" s="17" t="s">
        <v>43</v>
      </c>
      <c r="G1015" s="106">
        <f>Прилож2!G118</f>
        <v>0</v>
      </c>
      <c r="H1015" s="153"/>
      <c r="I1015" s="154"/>
      <c r="J1015" s="154"/>
      <c r="K1015" s="154"/>
      <c r="L1015" s="154"/>
      <c r="M1015" s="154"/>
      <c r="N1015" s="154"/>
      <c r="O1015" s="154"/>
      <c r="P1015" s="154"/>
      <c r="Q1015" s="154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06">
        <f>Прилож2!AE118</f>
        <v>0</v>
      </c>
      <c r="AG1015" s="115"/>
    </row>
    <row r="1016" spans="1:33" s="20" customFormat="1" ht="18" hidden="1">
      <c r="A1016" s="18"/>
      <c r="B1016" s="16"/>
      <c r="C1016" s="17"/>
      <c r="D1016" s="17"/>
      <c r="E1016" s="17"/>
      <c r="F1016" s="17"/>
      <c r="G1016" s="106"/>
      <c r="H1016" s="153"/>
      <c r="I1016" s="154"/>
      <c r="J1016" s="154"/>
      <c r="K1016" s="154"/>
      <c r="L1016" s="154"/>
      <c r="M1016" s="154"/>
      <c r="N1016" s="154"/>
      <c r="O1016" s="154"/>
      <c r="P1016" s="154"/>
      <c r="Q1016" s="154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06"/>
      <c r="AG1016" s="115"/>
    </row>
    <row r="1017" spans="1:33" s="20" customFormat="1" ht="18" hidden="1">
      <c r="A1017" s="18" t="s">
        <v>363</v>
      </c>
      <c r="B1017" s="16">
        <v>757</v>
      </c>
      <c r="C1017" s="17" t="s">
        <v>35</v>
      </c>
      <c r="D1017" s="17" t="s">
        <v>35</v>
      </c>
      <c r="E1017" s="17" t="s">
        <v>311</v>
      </c>
      <c r="F1017" s="17" t="s">
        <v>364</v>
      </c>
      <c r="G1017" s="106">
        <f>G1018</f>
        <v>0</v>
      </c>
      <c r="H1017" s="153"/>
      <c r="I1017" s="154"/>
      <c r="J1017" s="154"/>
      <c r="K1017" s="154"/>
      <c r="L1017" s="154"/>
      <c r="M1017" s="154"/>
      <c r="N1017" s="154"/>
      <c r="O1017" s="154"/>
      <c r="P1017" s="154"/>
      <c r="Q1017" s="154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06">
        <f>AE1018</f>
        <v>0</v>
      </c>
      <c r="AG1017" s="115"/>
    </row>
    <row r="1018" spans="1:33" s="20" customFormat="1" ht="18" hidden="1">
      <c r="A1018" s="18" t="s">
        <v>381</v>
      </c>
      <c r="B1018" s="16">
        <v>757</v>
      </c>
      <c r="C1018" s="17" t="s">
        <v>35</v>
      </c>
      <c r="D1018" s="17" t="s">
        <v>35</v>
      </c>
      <c r="E1018" s="17" t="s">
        <v>311</v>
      </c>
      <c r="F1018" s="17" t="s">
        <v>382</v>
      </c>
      <c r="G1018" s="106"/>
      <c r="H1018" s="153"/>
      <c r="I1018" s="154"/>
      <c r="J1018" s="154"/>
      <c r="K1018" s="154"/>
      <c r="L1018" s="154"/>
      <c r="M1018" s="154"/>
      <c r="N1018" s="154"/>
      <c r="O1018" s="154"/>
      <c r="P1018" s="154"/>
      <c r="Q1018" s="154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06"/>
      <c r="AG1018" s="115"/>
    </row>
    <row r="1019" spans="1:33" s="20" customFormat="1" ht="32.25" hidden="1" customHeight="1">
      <c r="A1019" s="18" t="s">
        <v>637</v>
      </c>
      <c r="B1019" s="16">
        <v>757</v>
      </c>
      <c r="C1019" s="17" t="s">
        <v>35</v>
      </c>
      <c r="D1019" s="17" t="s">
        <v>35</v>
      </c>
      <c r="E1019" s="17" t="s">
        <v>316</v>
      </c>
      <c r="F1019" s="17"/>
      <c r="G1019" s="106">
        <f>G1020+G1029</f>
        <v>0</v>
      </c>
      <c r="H1019" s="153"/>
      <c r="I1019" s="154"/>
      <c r="J1019" s="154"/>
      <c r="K1019" s="154"/>
      <c r="L1019" s="154"/>
      <c r="M1019" s="154"/>
      <c r="N1019" s="154"/>
      <c r="O1019" s="154"/>
      <c r="P1019" s="154"/>
      <c r="Q1019" s="154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06">
        <f>AE1020+AE1029</f>
        <v>0</v>
      </c>
      <c r="AG1019" s="115"/>
    </row>
    <row r="1020" spans="1:33" s="20" customFormat="1" ht="37.5" hidden="1" customHeight="1">
      <c r="A1020" s="18" t="s">
        <v>637</v>
      </c>
      <c r="B1020" s="16">
        <v>757</v>
      </c>
      <c r="C1020" s="17" t="s">
        <v>35</v>
      </c>
      <c r="D1020" s="17" t="s">
        <v>35</v>
      </c>
      <c r="E1020" s="17" t="s">
        <v>315</v>
      </c>
      <c r="F1020" s="17"/>
      <c r="G1020" s="106">
        <f>G1021</f>
        <v>0</v>
      </c>
      <c r="H1020" s="153"/>
      <c r="I1020" s="154"/>
      <c r="J1020" s="154"/>
      <c r="K1020" s="154"/>
      <c r="L1020" s="154"/>
      <c r="M1020" s="154"/>
      <c r="N1020" s="154"/>
      <c r="O1020" s="154"/>
      <c r="P1020" s="154"/>
      <c r="Q1020" s="154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06">
        <f>AE1021</f>
        <v>0</v>
      </c>
      <c r="AG1020" s="115"/>
    </row>
    <row r="1021" spans="1:33" s="20" customFormat="1" ht="18" hidden="1">
      <c r="A1021" s="18" t="s">
        <v>42</v>
      </c>
      <c r="B1021" s="16">
        <v>757</v>
      </c>
      <c r="C1021" s="17" t="s">
        <v>35</v>
      </c>
      <c r="D1021" s="17" t="s">
        <v>35</v>
      </c>
      <c r="E1021" s="17" t="s">
        <v>315</v>
      </c>
      <c r="F1021" s="17" t="s">
        <v>43</v>
      </c>
      <c r="G1021" s="106">
        <f>Прилож2!G124</f>
        <v>0</v>
      </c>
      <c r="H1021" s="153"/>
      <c r="I1021" s="154"/>
      <c r="J1021" s="154"/>
      <c r="K1021" s="154"/>
      <c r="L1021" s="154"/>
      <c r="M1021" s="154"/>
      <c r="N1021" s="154"/>
      <c r="O1021" s="154"/>
      <c r="P1021" s="154"/>
      <c r="Q1021" s="154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06">
        <f>Прилож2!AE124</f>
        <v>0</v>
      </c>
      <c r="AG1021" s="115"/>
    </row>
    <row r="1022" spans="1:33" s="20" customFormat="1" ht="38.25" hidden="1">
      <c r="A1022" s="18" t="s">
        <v>527</v>
      </c>
      <c r="B1022" s="16">
        <v>757</v>
      </c>
      <c r="C1022" s="17" t="s">
        <v>35</v>
      </c>
      <c r="D1022" s="17" t="s">
        <v>35</v>
      </c>
      <c r="E1022" s="17" t="s">
        <v>526</v>
      </c>
      <c r="F1022" s="17"/>
      <c r="G1022" s="106">
        <f>G1023</f>
        <v>0</v>
      </c>
      <c r="H1022" s="153"/>
      <c r="I1022" s="154"/>
      <c r="J1022" s="154"/>
      <c r="K1022" s="154"/>
      <c r="L1022" s="154"/>
      <c r="M1022" s="154"/>
      <c r="N1022" s="154"/>
      <c r="O1022" s="154"/>
      <c r="P1022" s="154"/>
      <c r="Q1022" s="154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06">
        <f>AE1023</f>
        <v>0</v>
      </c>
      <c r="AG1022" s="115"/>
    </row>
    <row r="1023" spans="1:33" s="20" customFormat="1" ht="25.5" hidden="1">
      <c r="A1023" s="18" t="s">
        <v>50</v>
      </c>
      <c r="B1023" s="16">
        <v>757</v>
      </c>
      <c r="C1023" s="17" t="s">
        <v>35</v>
      </c>
      <c r="D1023" s="17" t="s">
        <v>35</v>
      </c>
      <c r="E1023" s="17" t="s">
        <v>526</v>
      </c>
      <c r="F1023" s="17" t="s">
        <v>51</v>
      </c>
      <c r="G1023" s="106">
        <f>G1024</f>
        <v>0</v>
      </c>
      <c r="H1023" s="153"/>
      <c r="I1023" s="154"/>
      <c r="J1023" s="154"/>
      <c r="K1023" s="154"/>
      <c r="L1023" s="154"/>
      <c r="M1023" s="154"/>
      <c r="N1023" s="154"/>
      <c r="O1023" s="154"/>
      <c r="P1023" s="154"/>
      <c r="Q1023" s="154"/>
      <c r="R1023" s="154"/>
      <c r="S1023" s="154"/>
      <c r="T1023" s="154"/>
      <c r="U1023" s="154"/>
      <c r="V1023" s="154"/>
      <c r="W1023" s="154"/>
      <c r="X1023" s="154"/>
      <c r="Y1023" s="154"/>
      <c r="Z1023" s="154"/>
      <c r="AA1023" s="154"/>
      <c r="AB1023" s="154"/>
      <c r="AC1023" s="154"/>
      <c r="AD1023" s="154"/>
      <c r="AE1023" s="106">
        <f>AE1024</f>
        <v>0</v>
      </c>
      <c r="AG1023" s="115"/>
    </row>
    <row r="1024" spans="1:33" s="20" customFormat="1" ht="26.25" hidden="1" customHeight="1">
      <c r="A1024" s="18" t="s">
        <v>52</v>
      </c>
      <c r="B1024" s="16">
        <v>757</v>
      </c>
      <c r="C1024" s="17" t="s">
        <v>35</v>
      </c>
      <c r="D1024" s="17" t="s">
        <v>35</v>
      </c>
      <c r="E1024" s="17" t="s">
        <v>526</v>
      </c>
      <c r="F1024" s="17" t="s">
        <v>53</v>
      </c>
      <c r="G1024" s="106">
        <f>Прилож2!G98</f>
        <v>0</v>
      </c>
      <c r="H1024" s="153"/>
      <c r="I1024" s="154"/>
      <c r="J1024" s="154"/>
      <c r="K1024" s="154"/>
      <c r="L1024" s="154"/>
      <c r="M1024" s="154"/>
      <c r="N1024" s="154"/>
      <c r="O1024" s="154"/>
      <c r="P1024" s="154"/>
      <c r="Q1024" s="154"/>
      <c r="R1024" s="154"/>
      <c r="S1024" s="154"/>
      <c r="T1024" s="154"/>
      <c r="U1024" s="154"/>
      <c r="V1024" s="154"/>
      <c r="W1024" s="154"/>
      <c r="X1024" s="154"/>
      <c r="Y1024" s="154"/>
      <c r="Z1024" s="154"/>
      <c r="AA1024" s="154"/>
      <c r="AB1024" s="154"/>
      <c r="AC1024" s="154"/>
      <c r="AD1024" s="154"/>
      <c r="AE1024" s="106">
        <f>Прилож2!AE98</f>
        <v>0</v>
      </c>
      <c r="AG1024" s="115"/>
    </row>
    <row r="1025" spans="1:33" s="58" customFormat="1" ht="26.25" hidden="1" customHeight="1">
      <c r="A1025" s="37" t="s">
        <v>571</v>
      </c>
      <c r="B1025" s="38"/>
      <c r="C1025" s="39"/>
      <c r="D1025" s="39"/>
      <c r="E1025" s="39" t="s">
        <v>570</v>
      </c>
      <c r="F1025" s="39"/>
      <c r="G1025" s="107">
        <f>G1026</f>
        <v>0</v>
      </c>
      <c r="H1025" s="151"/>
      <c r="I1025" s="152"/>
      <c r="J1025" s="152"/>
      <c r="K1025" s="152"/>
      <c r="L1025" s="152"/>
      <c r="M1025" s="152"/>
      <c r="N1025" s="152"/>
      <c r="O1025" s="152"/>
      <c r="P1025" s="152"/>
      <c r="Q1025" s="152"/>
      <c r="R1025" s="152"/>
      <c r="S1025" s="152"/>
      <c r="T1025" s="152"/>
      <c r="U1025" s="152"/>
      <c r="V1025" s="152"/>
      <c r="W1025" s="152"/>
      <c r="X1025" s="152"/>
      <c r="Y1025" s="152"/>
      <c r="Z1025" s="152"/>
      <c r="AA1025" s="152"/>
      <c r="AB1025" s="152"/>
      <c r="AC1025" s="152"/>
      <c r="AD1025" s="152"/>
      <c r="AE1025" s="107">
        <f>AE1026</f>
        <v>0</v>
      </c>
      <c r="AG1025" s="115"/>
    </row>
    <row r="1026" spans="1:33" s="20" customFormat="1" ht="82.5" hidden="1" customHeight="1">
      <c r="A1026" s="18" t="s">
        <v>569</v>
      </c>
      <c r="B1026" s="16"/>
      <c r="C1026" s="17"/>
      <c r="D1026" s="17"/>
      <c r="E1026" s="17" t="s">
        <v>568</v>
      </c>
      <c r="F1026" s="17"/>
      <c r="G1026" s="106">
        <f>G1027</f>
        <v>0</v>
      </c>
      <c r="H1026" s="153"/>
      <c r="I1026" s="154"/>
      <c r="J1026" s="154"/>
      <c r="K1026" s="154"/>
      <c r="L1026" s="154"/>
      <c r="M1026" s="154"/>
      <c r="N1026" s="154"/>
      <c r="O1026" s="154"/>
      <c r="P1026" s="154"/>
      <c r="Q1026" s="154"/>
      <c r="R1026" s="154"/>
      <c r="S1026" s="154"/>
      <c r="T1026" s="154"/>
      <c r="U1026" s="154"/>
      <c r="V1026" s="154"/>
      <c r="W1026" s="154"/>
      <c r="X1026" s="154"/>
      <c r="Y1026" s="154"/>
      <c r="Z1026" s="154"/>
      <c r="AA1026" s="154"/>
      <c r="AB1026" s="154"/>
      <c r="AC1026" s="154"/>
      <c r="AD1026" s="154"/>
      <c r="AE1026" s="106">
        <f>AE1027</f>
        <v>0</v>
      </c>
      <c r="AG1026" s="115"/>
    </row>
    <row r="1027" spans="1:33" s="20" customFormat="1" ht="25.5" hidden="1">
      <c r="A1027" s="18" t="s">
        <v>50</v>
      </c>
      <c r="B1027" s="16"/>
      <c r="C1027" s="17"/>
      <c r="D1027" s="17"/>
      <c r="E1027" s="17" t="s">
        <v>568</v>
      </c>
      <c r="F1027" s="17" t="s">
        <v>51</v>
      </c>
      <c r="G1027" s="106">
        <f>G1028</f>
        <v>0</v>
      </c>
      <c r="H1027" s="153"/>
      <c r="I1027" s="154"/>
      <c r="J1027" s="154"/>
      <c r="K1027" s="154"/>
      <c r="L1027" s="154"/>
      <c r="M1027" s="154"/>
      <c r="N1027" s="154"/>
      <c r="O1027" s="154"/>
      <c r="P1027" s="154"/>
      <c r="Q1027" s="154"/>
      <c r="R1027" s="154"/>
      <c r="S1027" s="154"/>
      <c r="T1027" s="154"/>
      <c r="U1027" s="154"/>
      <c r="V1027" s="154"/>
      <c r="W1027" s="154"/>
      <c r="X1027" s="154"/>
      <c r="Y1027" s="154"/>
      <c r="Z1027" s="154"/>
      <c r="AA1027" s="154"/>
      <c r="AB1027" s="154"/>
      <c r="AC1027" s="154"/>
      <c r="AD1027" s="154"/>
      <c r="AE1027" s="106">
        <f>AE1028</f>
        <v>0</v>
      </c>
      <c r="AG1027" s="115"/>
    </row>
    <row r="1028" spans="1:33" s="20" customFormat="1" ht="25.5" hidden="1">
      <c r="A1028" s="18" t="s">
        <v>52</v>
      </c>
      <c r="B1028" s="16"/>
      <c r="C1028" s="17"/>
      <c r="D1028" s="17"/>
      <c r="E1028" s="17" t="s">
        <v>568</v>
      </c>
      <c r="F1028" s="17" t="s">
        <v>53</v>
      </c>
      <c r="G1028" s="106">
        <f>Прилож2!G193</f>
        <v>0</v>
      </c>
      <c r="H1028" s="153"/>
      <c r="I1028" s="154"/>
      <c r="J1028" s="154"/>
      <c r="K1028" s="154"/>
      <c r="L1028" s="154"/>
      <c r="M1028" s="154"/>
      <c r="N1028" s="154"/>
      <c r="O1028" s="154"/>
      <c r="P1028" s="154"/>
      <c r="Q1028" s="154"/>
      <c r="R1028" s="154"/>
      <c r="S1028" s="154"/>
      <c r="T1028" s="154"/>
      <c r="U1028" s="154"/>
      <c r="V1028" s="154"/>
      <c r="W1028" s="154"/>
      <c r="X1028" s="154"/>
      <c r="Y1028" s="154"/>
      <c r="Z1028" s="154"/>
      <c r="AA1028" s="154"/>
      <c r="AB1028" s="154"/>
      <c r="AC1028" s="154"/>
      <c r="AD1028" s="154"/>
      <c r="AE1028" s="106">
        <f>Прилож2!AE193</f>
        <v>0</v>
      </c>
      <c r="AG1028" s="115"/>
    </row>
    <row r="1029" spans="1:33" s="20" customFormat="1" ht="18" hidden="1">
      <c r="A1029" s="18" t="s">
        <v>363</v>
      </c>
      <c r="B1029" s="16">
        <v>757</v>
      </c>
      <c r="C1029" s="17" t="s">
        <v>35</v>
      </c>
      <c r="D1029" s="17" t="s">
        <v>35</v>
      </c>
      <c r="E1029" s="17" t="s">
        <v>315</v>
      </c>
      <c r="F1029" s="17" t="s">
        <v>364</v>
      </c>
      <c r="G1029" s="106">
        <f>G1030</f>
        <v>0</v>
      </c>
      <c r="H1029" s="153"/>
      <c r="I1029" s="154"/>
      <c r="J1029" s="154"/>
      <c r="K1029" s="154"/>
      <c r="L1029" s="154"/>
      <c r="M1029" s="154"/>
      <c r="N1029" s="154"/>
      <c r="O1029" s="154"/>
      <c r="P1029" s="154"/>
      <c r="Q1029" s="154"/>
      <c r="R1029" s="154"/>
      <c r="S1029" s="154"/>
      <c r="T1029" s="154"/>
      <c r="U1029" s="154"/>
      <c r="V1029" s="154"/>
      <c r="W1029" s="154"/>
      <c r="X1029" s="154"/>
      <c r="Y1029" s="154"/>
      <c r="Z1029" s="154"/>
      <c r="AA1029" s="154"/>
      <c r="AB1029" s="154"/>
      <c r="AC1029" s="154"/>
      <c r="AD1029" s="154"/>
      <c r="AE1029" s="106">
        <f>AE1030</f>
        <v>0</v>
      </c>
      <c r="AG1029" s="115"/>
    </row>
    <row r="1030" spans="1:33" s="20" customFormat="1" ht="18" hidden="1">
      <c r="A1030" s="18" t="s">
        <v>381</v>
      </c>
      <c r="B1030" s="16">
        <v>757</v>
      </c>
      <c r="C1030" s="17" t="s">
        <v>35</v>
      </c>
      <c r="D1030" s="17" t="s">
        <v>35</v>
      </c>
      <c r="E1030" s="17" t="s">
        <v>315</v>
      </c>
      <c r="F1030" s="17" t="s">
        <v>382</v>
      </c>
      <c r="G1030" s="106"/>
      <c r="H1030" s="153"/>
      <c r="I1030" s="154"/>
      <c r="J1030" s="154"/>
      <c r="K1030" s="154"/>
      <c r="L1030" s="154"/>
      <c r="M1030" s="154"/>
      <c r="N1030" s="154"/>
      <c r="O1030" s="154"/>
      <c r="P1030" s="154"/>
      <c r="Q1030" s="154"/>
      <c r="R1030" s="154"/>
      <c r="S1030" s="154"/>
      <c r="T1030" s="154"/>
      <c r="U1030" s="154"/>
      <c r="V1030" s="154"/>
      <c r="W1030" s="154"/>
      <c r="X1030" s="154"/>
      <c r="Y1030" s="154"/>
      <c r="Z1030" s="154"/>
      <c r="AA1030" s="154"/>
      <c r="AB1030" s="154"/>
      <c r="AC1030" s="154"/>
      <c r="AD1030" s="154"/>
      <c r="AE1030" s="106"/>
      <c r="AG1030" s="115"/>
    </row>
    <row r="1031" spans="1:33" s="119" customFormat="1" ht="34.5" hidden="1" customHeight="1">
      <c r="A1031" s="37" t="s">
        <v>571</v>
      </c>
      <c r="B1031" s="38">
        <v>793</v>
      </c>
      <c r="C1031" s="39" t="s">
        <v>26</v>
      </c>
      <c r="D1031" s="39" t="s">
        <v>115</v>
      </c>
      <c r="E1031" s="39" t="s">
        <v>570</v>
      </c>
      <c r="F1031" s="117"/>
      <c r="G1031" s="107">
        <f>G1032</f>
        <v>0</v>
      </c>
      <c r="H1031" s="160"/>
      <c r="I1031" s="161"/>
      <c r="J1031" s="161"/>
      <c r="K1031" s="161"/>
      <c r="L1031" s="161"/>
      <c r="M1031" s="160" t="e">
        <f>#REF!</f>
        <v>#REF!</v>
      </c>
      <c r="N1031" s="161">
        <v>800000</v>
      </c>
      <c r="O1031" s="161"/>
      <c r="P1031" s="161"/>
      <c r="Q1031" s="161"/>
      <c r="R1031" s="161"/>
      <c r="S1031" s="161"/>
      <c r="T1031" s="161"/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  <c r="AE1031" s="107">
        <f>AE1032</f>
        <v>0</v>
      </c>
      <c r="AG1031" s="115"/>
    </row>
    <row r="1032" spans="1:33" ht="18" hidden="1">
      <c r="A1032" s="18" t="s">
        <v>571</v>
      </c>
      <c r="B1032" s="16">
        <v>757</v>
      </c>
      <c r="C1032" s="17" t="s">
        <v>73</v>
      </c>
      <c r="D1032" s="17" t="s">
        <v>26</v>
      </c>
      <c r="E1032" s="17" t="s">
        <v>802</v>
      </c>
      <c r="F1032" s="17"/>
      <c r="G1032" s="10">
        <f>G1033</f>
        <v>0</v>
      </c>
      <c r="H1032" s="144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45"/>
      <c r="U1032" s="145"/>
      <c r="V1032" s="145"/>
      <c r="W1032" s="145"/>
      <c r="X1032" s="145"/>
      <c r="Y1032" s="145"/>
      <c r="Z1032" s="145"/>
      <c r="AA1032" s="145"/>
      <c r="AB1032" s="145"/>
      <c r="AC1032" s="145"/>
      <c r="AD1032" s="145"/>
      <c r="AE1032" s="10">
        <f>AE1033</f>
        <v>0</v>
      </c>
      <c r="AG1032" s="115"/>
    </row>
    <row r="1033" spans="1:33" ht="18" hidden="1">
      <c r="A1033" s="18" t="s">
        <v>698</v>
      </c>
      <c r="B1033" s="16">
        <v>757</v>
      </c>
      <c r="C1033" s="17" t="s">
        <v>73</v>
      </c>
      <c r="D1033" s="17" t="s">
        <v>26</v>
      </c>
      <c r="E1033" s="17" t="s">
        <v>801</v>
      </c>
      <c r="F1033" s="17"/>
      <c r="G1033" s="10">
        <f>G1034</f>
        <v>0</v>
      </c>
      <c r="H1033" s="144"/>
      <c r="I1033" s="145"/>
      <c r="J1033" s="145"/>
      <c r="K1033" s="145"/>
      <c r="L1033" s="145"/>
      <c r="M1033" s="145"/>
      <c r="N1033" s="145"/>
      <c r="O1033" s="145"/>
      <c r="P1033" s="145"/>
      <c r="Q1033" s="145"/>
      <c r="R1033" s="145"/>
      <c r="S1033" s="145"/>
      <c r="T1033" s="145"/>
      <c r="U1033" s="145"/>
      <c r="V1033" s="145"/>
      <c r="W1033" s="145"/>
      <c r="X1033" s="145"/>
      <c r="Y1033" s="145"/>
      <c r="Z1033" s="145"/>
      <c r="AA1033" s="145"/>
      <c r="AB1033" s="145"/>
      <c r="AC1033" s="145"/>
      <c r="AD1033" s="145"/>
      <c r="AE1033" s="10">
        <f>AE1034</f>
        <v>0</v>
      </c>
      <c r="AG1033" s="115"/>
    </row>
    <row r="1034" spans="1:33" ht="18" hidden="1">
      <c r="A1034" s="18" t="s">
        <v>682</v>
      </c>
      <c r="B1034" s="16">
        <v>757</v>
      </c>
      <c r="C1034" s="17" t="s">
        <v>73</v>
      </c>
      <c r="D1034" s="17" t="s">
        <v>26</v>
      </c>
      <c r="E1034" s="17" t="s">
        <v>801</v>
      </c>
      <c r="F1034" s="17" t="s">
        <v>681</v>
      </c>
      <c r="G1034" s="10"/>
      <c r="H1034" s="144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45"/>
      <c r="U1034" s="145"/>
      <c r="V1034" s="145"/>
      <c r="W1034" s="145"/>
      <c r="X1034" s="145"/>
      <c r="Y1034" s="145"/>
      <c r="Z1034" s="145"/>
      <c r="AA1034" s="145"/>
      <c r="AB1034" s="145"/>
      <c r="AC1034" s="145"/>
      <c r="AD1034" s="145"/>
      <c r="AE1034" s="10"/>
      <c r="AG1034" s="115"/>
    </row>
    <row r="1035" spans="1:33" s="119" customFormat="1" ht="34.5" customHeight="1">
      <c r="A1035" s="118" t="s">
        <v>380</v>
      </c>
      <c r="B1035" s="38">
        <v>793</v>
      </c>
      <c r="C1035" s="39" t="s">
        <v>26</v>
      </c>
      <c r="D1035" s="39" t="s">
        <v>115</v>
      </c>
      <c r="E1035" s="39" t="s">
        <v>498</v>
      </c>
      <c r="F1035" s="117"/>
      <c r="G1035" s="107">
        <f>G1036</f>
        <v>1000000</v>
      </c>
      <c r="H1035" s="160"/>
      <c r="I1035" s="161"/>
      <c r="J1035" s="161"/>
      <c r="K1035" s="161"/>
      <c r="L1035" s="161"/>
      <c r="M1035" s="160" t="e">
        <f>#REF!</f>
        <v>#REF!</v>
      </c>
      <c r="N1035" s="161">
        <v>800000</v>
      </c>
      <c r="O1035" s="161"/>
      <c r="P1035" s="161"/>
      <c r="Q1035" s="161"/>
      <c r="R1035" s="161"/>
      <c r="S1035" s="161"/>
      <c r="T1035" s="161"/>
      <c r="U1035" s="161"/>
      <c r="V1035" s="161"/>
      <c r="W1035" s="161"/>
      <c r="X1035" s="161"/>
      <c r="Y1035" s="161"/>
      <c r="Z1035" s="161"/>
      <c r="AA1035" s="161"/>
      <c r="AB1035" s="161"/>
      <c r="AC1035" s="161"/>
      <c r="AD1035" s="161"/>
      <c r="AE1035" s="107">
        <f>AE1036</f>
        <v>1000000</v>
      </c>
      <c r="AG1035" s="115"/>
    </row>
    <row r="1036" spans="1:33" ht="26.25">
      <c r="A1036" s="40" t="s">
        <v>380</v>
      </c>
      <c r="B1036" s="16">
        <v>793</v>
      </c>
      <c r="C1036" s="17" t="s">
        <v>26</v>
      </c>
      <c r="D1036" s="17" t="s">
        <v>115</v>
      </c>
      <c r="E1036" s="17" t="s">
        <v>590</v>
      </c>
      <c r="F1036" s="16"/>
      <c r="G1036" s="106">
        <f>G1045+G1049+G1051+G1053+G1047</f>
        <v>1000000</v>
      </c>
      <c r="H1036" s="144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45"/>
      <c r="U1036" s="145"/>
      <c r="V1036" s="145"/>
      <c r="W1036" s="145"/>
      <c r="X1036" s="145"/>
      <c r="Y1036" s="145"/>
      <c r="Z1036" s="145"/>
      <c r="AA1036" s="145"/>
      <c r="AB1036" s="145"/>
      <c r="AC1036" s="145"/>
      <c r="AD1036" s="145"/>
      <c r="AE1036" s="106">
        <f>AE1045+AE1049+AE1051+AE1053+AE1047</f>
        <v>1000000</v>
      </c>
      <c r="AG1036" s="115"/>
    </row>
    <row r="1037" spans="1:33" ht="24" hidden="1" customHeight="1">
      <c r="A1037" s="18" t="s">
        <v>674</v>
      </c>
      <c r="B1037" s="16">
        <v>793</v>
      </c>
      <c r="C1037" s="17" t="s">
        <v>26</v>
      </c>
      <c r="D1037" s="17" t="s">
        <v>32</v>
      </c>
      <c r="E1037" s="17" t="s">
        <v>590</v>
      </c>
      <c r="F1037" s="17" t="s">
        <v>51</v>
      </c>
      <c r="G1037" s="106">
        <f>G1038</f>
        <v>0</v>
      </c>
      <c r="H1037" s="144"/>
      <c r="I1037" s="145"/>
      <c r="J1037" s="145"/>
      <c r="K1037" s="145"/>
      <c r="L1037" s="145"/>
      <c r="M1037" s="145"/>
      <c r="N1037" s="145"/>
      <c r="O1037" s="145"/>
      <c r="P1037" s="145"/>
      <c r="Q1037" s="145"/>
      <c r="R1037" s="145"/>
      <c r="S1037" s="145"/>
      <c r="T1037" s="145"/>
      <c r="U1037" s="145"/>
      <c r="V1037" s="145"/>
      <c r="W1037" s="145"/>
      <c r="X1037" s="145"/>
      <c r="Y1037" s="145"/>
      <c r="Z1037" s="145"/>
      <c r="AA1037" s="145"/>
      <c r="AB1037" s="145"/>
      <c r="AC1037" s="145"/>
      <c r="AD1037" s="145"/>
      <c r="AE1037" s="106">
        <f>AE1038</f>
        <v>0</v>
      </c>
      <c r="AG1037" s="115"/>
    </row>
    <row r="1038" spans="1:33" ht="29.25" hidden="1" customHeight="1">
      <c r="A1038" s="18" t="s">
        <v>52</v>
      </c>
      <c r="B1038" s="16">
        <v>793</v>
      </c>
      <c r="C1038" s="17" t="s">
        <v>26</v>
      </c>
      <c r="D1038" s="17" t="s">
        <v>32</v>
      </c>
      <c r="E1038" s="17" t="s">
        <v>590</v>
      </c>
      <c r="F1038" s="17" t="s">
        <v>53</v>
      </c>
      <c r="G1038" s="106">
        <f>Прилож2!G1202+Прилож2!G819+Прилож2!G1230</f>
        <v>0</v>
      </c>
      <c r="H1038" s="144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45"/>
      <c r="U1038" s="145"/>
      <c r="V1038" s="145"/>
      <c r="W1038" s="145"/>
      <c r="X1038" s="145"/>
      <c r="Y1038" s="145"/>
      <c r="Z1038" s="145"/>
      <c r="AA1038" s="145"/>
      <c r="AB1038" s="145"/>
      <c r="AC1038" s="145"/>
      <c r="AD1038" s="145"/>
      <c r="AE1038" s="106">
        <f>Прилож2!AE1202+Прилож2!AE819+Прилож2!AE1230</f>
        <v>0</v>
      </c>
      <c r="AG1038" s="115"/>
    </row>
    <row r="1039" spans="1:33" s="32" customFormat="1" ht="18" hidden="1">
      <c r="A1039" s="18" t="s">
        <v>352</v>
      </c>
      <c r="B1039" s="16">
        <v>793</v>
      </c>
      <c r="C1039" s="17" t="s">
        <v>110</v>
      </c>
      <c r="D1039" s="17" t="s">
        <v>26</v>
      </c>
      <c r="E1039" s="17" t="s">
        <v>590</v>
      </c>
      <c r="F1039" s="17" t="s">
        <v>353</v>
      </c>
      <c r="G1039" s="106">
        <f>G1040</f>
        <v>0</v>
      </c>
      <c r="H1039" s="158"/>
      <c r="I1039" s="159"/>
      <c r="J1039" s="159"/>
      <c r="K1039" s="159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59"/>
      <c r="Z1039" s="159"/>
      <c r="AA1039" s="159"/>
      <c r="AB1039" s="159"/>
      <c r="AC1039" s="159"/>
      <c r="AD1039" s="159"/>
      <c r="AE1039" s="106">
        <f>AE1040</f>
        <v>0</v>
      </c>
      <c r="AG1039" s="115"/>
    </row>
    <row r="1040" spans="1:33" ht="30.75" hidden="1" customHeight="1">
      <c r="A1040" s="18" t="s">
        <v>356</v>
      </c>
      <c r="B1040" s="16">
        <v>793</v>
      </c>
      <c r="C1040" s="17" t="s">
        <v>110</v>
      </c>
      <c r="D1040" s="17" t="s">
        <v>111</v>
      </c>
      <c r="E1040" s="17" t="s">
        <v>590</v>
      </c>
      <c r="F1040" s="17" t="s">
        <v>355</v>
      </c>
      <c r="G1040" s="106">
        <f>Прилож2!G977</f>
        <v>0</v>
      </c>
      <c r="H1040" s="144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45"/>
      <c r="U1040" s="145"/>
      <c r="V1040" s="145"/>
      <c r="W1040" s="145"/>
      <c r="X1040" s="145"/>
      <c r="Y1040" s="145"/>
      <c r="Z1040" s="145"/>
      <c r="AA1040" s="145"/>
      <c r="AB1040" s="145"/>
      <c r="AC1040" s="145"/>
      <c r="AD1040" s="145"/>
      <c r="AE1040" s="106">
        <f>Прилож2!AE977</f>
        <v>0</v>
      </c>
      <c r="AG1040" s="115"/>
    </row>
    <row r="1041" spans="1:33" s="5" customFormat="1" ht="21" hidden="1" customHeight="1">
      <c r="A1041" s="18" t="s">
        <v>363</v>
      </c>
      <c r="B1041" s="16">
        <v>793</v>
      </c>
      <c r="C1041" s="17" t="s">
        <v>385</v>
      </c>
      <c r="D1041" s="17" t="s">
        <v>111</v>
      </c>
      <c r="E1041" s="17" t="s">
        <v>590</v>
      </c>
      <c r="F1041" s="17" t="s">
        <v>364</v>
      </c>
      <c r="G1041" s="106">
        <f>G1042</f>
        <v>0</v>
      </c>
      <c r="H1041" s="138"/>
      <c r="I1041" s="139"/>
      <c r="J1041" s="139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X1041" s="139"/>
      <c r="Y1041" s="139"/>
      <c r="Z1041" s="139"/>
      <c r="AA1041" s="139"/>
      <c r="AB1041" s="139"/>
      <c r="AC1041" s="139"/>
      <c r="AD1041" s="139"/>
      <c r="AE1041" s="106">
        <f>AE1042</f>
        <v>0</v>
      </c>
      <c r="AG1041" s="115"/>
    </row>
    <row r="1042" spans="1:33" s="20" customFormat="1" ht="19.5" hidden="1" customHeight="1">
      <c r="A1042" s="18" t="s">
        <v>392</v>
      </c>
      <c r="B1042" s="16">
        <v>793</v>
      </c>
      <c r="C1042" s="17" t="s">
        <v>385</v>
      </c>
      <c r="D1042" s="17" t="s">
        <v>111</v>
      </c>
      <c r="E1042" s="17" t="s">
        <v>590</v>
      </c>
      <c r="F1042" s="17" t="s">
        <v>393</v>
      </c>
      <c r="G1042" s="106">
        <f>Прилож2!G934</f>
        <v>0</v>
      </c>
      <c r="H1042" s="153"/>
      <c r="I1042" s="154"/>
      <c r="J1042" s="154"/>
      <c r="K1042" s="154"/>
      <c r="L1042" s="154"/>
      <c r="M1042" s="154"/>
      <c r="N1042" s="154"/>
      <c r="O1042" s="154"/>
      <c r="P1042" s="154"/>
      <c r="Q1042" s="154"/>
      <c r="R1042" s="154"/>
      <c r="S1042" s="154"/>
      <c r="T1042" s="154"/>
      <c r="U1042" s="154"/>
      <c r="V1042" s="154"/>
      <c r="W1042" s="154"/>
      <c r="X1042" s="154"/>
      <c r="Y1042" s="154"/>
      <c r="Z1042" s="154"/>
      <c r="AA1042" s="154"/>
      <c r="AB1042" s="154"/>
      <c r="AC1042" s="154"/>
      <c r="AD1042" s="154"/>
      <c r="AE1042" s="106">
        <f>Прилож2!AE934</f>
        <v>0</v>
      </c>
      <c r="AG1042" s="115"/>
    </row>
    <row r="1043" spans="1:33" s="20" customFormat="1" ht="19.5" hidden="1" customHeight="1">
      <c r="A1043" s="18" t="s">
        <v>40</v>
      </c>
      <c r="B1043" s="16"/>
      <c r="C1043" s="17"/>
      <c r="D1043" s="17"/>
      <c r="E1043" s="17" t="s">
        <v>590</v>
      </c>
      <c r="F1043" s="17" t="s">
        <v>41</v>
      </c>
      <c r="G1043" s="106">
        <f>G1044</f>
        <v>0</v>
      </c>
      <c r="H1043" s="153"/>
      <c r="I1043" s="154"/>
      <c r="J1043" s="154"/>
      <c r="K1043" s="154"/>
      <c r="L1043" s="154"/>
      <c r="M1043" s="154"/>
      <c r="N1043" s="154"/>
      <c r="O1043" s="154"/>
      <c r="P1043" s="154"/>
      <c r="Q1043" s="154"/>
      <c r="R1043" s="154"/>
      <c r="S1043" s="154"/>
      <c r="T1043" s="154"/>
      <c r="U1043" s="154"/>
      <c r="V1043" s="154"/>
      <c r="W1043" s="154"/>
      <c r="X1043" s="154"/>
      <c r="Y1043" s="154"/>
      <c r="Z1043" s="154"/>
      <c r="AA1043" s="154"/>
      <c r="AB1043" s="154"/>
      <c r="AC1043" s="154"/>
      <c r="AD1043" s="154"/>
      <c r="AE1043" s="106">
        <f>AE1044</f>
        <v>0</v>
      </c>
      <c r="AG1043" s="115"/>
    </row>
    <row r="1044" spans="1:33" s="20" customFormat="1" ht="19.5" hidden="1" customHeight="1">
      <c r="A1044" s="18" t="s">
        <v>42</v>
      </c>
      <c r="B1044" s="16"/>
      <c r="C1044" s="17"/>
      <c r="D1044" s="17"/>
      <c r="E1044" s="17" t="s">
        <v>590</v>
      </c>
      <c r="F1044" s="17" t="s">
        <v>43</v>
      </c>
      <c r="G1044" s="106"/>
      <c r="H1044" s="153"/>
      <c r="I1044" s="154"/>
      <c r="J1044" s="154"/>
      <c r="K1044" s="154"/>
      <c r="L1044" s="154"/>
      <c r="M1044" s="154"/>
      <c r="N1044" s="154"/>
      <c r="O1044" s="154"/>
      <c r="P1044" s="154"/>
      <c r="Q1044" s="154"/>
      <c r="R1044" s="154"/>
      <c r="S1044" s="154"/>
      <c r="T1044" s="154"/>
      <c r="U1044" s="154"/>
      <c r="V1044" s="154"/>
      <c r="W1044" s="154"/>
      <c r="X1044" s="154"/>
      <c r="Y1044" s="154"/>
      <c r="Z1044" s="154"/>
      <c r="AA1044" s="154"/>
      <c r="AB1044" s="154"/>
      <c r="AC1044" s="154"/>
      <c r="AD1044" s="154"/>
      <c r="AE1044" s="106"/>
      <c r="AG1044" s="115"/>
    </row>
    <row r="1045" spans="1:33" ht="18">
      <c r="A1045" s="18" t="s">
        <v>101</v>
      </c>
      <c r="B1045" s="16">
        <v>793</v>
      </c>
      <c r="C1045" s="17" t="s">
        <v>26</v>
      </c>
      <c r="D1045" s="17" t="s">
        <v>115</v>
      </c>
      <c r="E1045" s="17" t="s">
        <v>590</v>
      </c>
      <c r="F1045" s="17" t="s">
        <v>102</v>
      </c>
      <c r="G1045" s="106">
        <f>G1046</f>
        <v>1000000</v>
      </c>
      <c r="H1045" s="144"/>
      <c r="I1045" s="145"/>
      <c r="J1045" s="145"/>
      <c r="K1045" s="145"/>
      <c r="L1045" s="145"/>
      <c r="M1045" s="145"/>
      <c r="N1045" s="145"/>
      <c r="O1045" s="145"/>
      <c r="P1045" s="145"/>
      <c r="Q1045" s="145"/>
      <c r="R1045" s="145"/>
      <c r="S1045" s="145"/>
      <c r="T1045" s="145"/>
      <c r="U1045" s="145"/>
      <c r="V1045" s="145"/>
      <c r="W1045" s="145"/>
      <c r="X1045" s="145"/>
      <c r="Y1045" s="145"/>
      <c r="Z1045" s="145"/>
      <c r="AA1045" s="145"/>
      <c r="AB1045" s="145"/>
      <c r="AC1045" s="145"/>
      <c r="AD1045" s="145"/>
      <c r="AE1045" s="106">
        <f>AE1046</f>
        <v>1000000</v>
      </c>
      <c r="AG1045" s="115"/>
    </row>
    <row r="1046" spans="1:33" ht="18" hidden="1">
      <c r="A1046" s="18" t="s">
        <v>394</v>
      </c>
      <c r="B1046" s="16">
        <v>793</v>
      </c>
      <c r="C1046" s="17" t="s">
        <v>26</v>
      </c>
      <c r="D1046" s="17" t="s">
        <v>115</v>
      </c>
      <c r="E1046" s="17" t="s">
        <v>590</v>
      </c>
      <c r="F1046" s="17" t="s">
        <v>395</v>
      </c>
      <c r="G1046" s="106">
        <f>Прилож2!G725</f>
        <v>1000000</v>
      </c>
      <c r="H1046" s="144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45"/>
      <c r="U1046" s="145"/>
      <c r="V1046" s="145"/>
      <c r="W1046" s="145"/>
      <c r="X1046" s="145"/>
      <c r="Y1046" s="145"/>
      <c r="Z1046" s="145"/>
      <c r="AA1046" s="145"/>
      <c r="AB1046" s="145"/>
      <c r="AC1046" s="145"/>
      <c r="AD1046" s="145"/>
      <c r="AE1046" s="106">
        <f>Прилож2!O725</f>
        <v>1000000</v>
      </c>
      <c r="AG1046" s="115"/>
    </row>
    <row r="1047" spans="1:33" s="5" customFormat="1" ht="38.25" hidden="1" customHeight="1">
      <c r="A1047" s="18" t="s">
        <v>50</v>
      </c>
      <c r="B1047" s="55">
        <v>795</v>
      </c>
      <c r="C1047" s="17" t="s">
        <v>368</v>
      </c>
      <c r="D1047" s="17" t="s">
        <v>385</v>
      </c>
      <c r="E1047" s="17" t="s">
        <v>590</v>
      </c>
      <c r="F1047" s="17" t="s">
        <v>51</v>
      </c>
      <c r="G1047" s="106">
        <f>G1048</f>
        <v>0</v>
      </c>
      <c r="H1047" s="138"/>
      <c r="I1047" s="139"/>
      <c r="J1047" s="139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9"/>
      <c r="Y1047" s="139"/>
      <c r="Z1047" s="139"/>
      <c r="AA1047" s="139"/>
      <c r="AB1047" s="139"/>
      <c r="AC1047" s="139"/>
      <c r="AD1047" s="139"/>
      <c r="AE1047" s="106">
        <f>AE1048</f>
        <v>0</v>
      </c>
      <c r="AG1047" s="115"/>
    </row>
    <row r="1048" spans="1:33" s="5" customFormat="1" ht="38.25" hidden="1" customHeight="1">
      <c r="A1048" s="18" t="s">
        <v>52</v>
      </c>
      <c r="B1048" s="55">
        <v>795</v>
      </c>
      <c r="C1048" s="17" t="s">
        <v>368</v>
      </c>
      <c r="D1048" s="17" t="s">
        <v>385</v>
      </c>
      <c r="E1048" s="17" t="s">
        <v>590</v>
      </c>
      <c r="F1048" s="17" t="s">
        <v>53</v>
      </c>
      <c r="G1048" s="106">
        <f>Прилож2!G1246</f>
        <v>0</v>
      </c>
      <c r="H1048" s="138"/>
      <c r="I1048" s="139"/>
      <c r="J1048" s="139"/>
      <c r="K1048" s="139"/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39"/>
      <c r="X1048" s="139"/>
      <c r="Y1048" s="139"/>
      <c r="Z1048" s="139"/>
      <c r="AA1048" s="139"/>
      <c r="AB1048" s="139"/>
      <c r="AC1048" s="139"/>
      <c r="AD1048" s="139"/>
      <c r="AE1048" s="106">
        <f>Прилож2!AE1246</f>
        <v>0</v>
      </c>
      <c r="AG1048" s="115"/>
    </row>
    <row r="1049" spans="1:33" ht="30.75" hidden="1" customHeight="1">
      <c r="A1049" s="18" t="s">
        <v>747</v>
      </c>
      <c r="B1049" s="16">
        <v>793</v>
      </c>
      <c r="C1049" s="17" t="s">
        <v>110</v>
      </c>
      <c r="D1049" s="17" t="s">
        <v>111</v>
      </c>
      <c r="E1049" s="17" t="s">
        <v>590</v>
      </c>
      <c r="F1049" s="17" t="s">
        <v>353</v>
      </c>
      <c r="G1049" s="106">
        <f>G1050</f>
        <v>0</v>
      </c>
      <c r="H1049" s="144"/>
      <c r="I1049" s="145"/>
      <c r="J1049" s="145"/>
      <c r="K1049" s="145"/>
      <c r="L1049" s="145"/>
      <c r="M1049" s="145"/>
      <c r="N1049" s="145"/>
      <c r="O1049" s="145"/>
      <c r="P1049" s="145"/>
      <c r="Q1049" s="145"/>
      <c r="R1049" s="145"/>
      <c r="S1049" s="145"/>
      <c r="T1049" s="145"/>
      <c r="U1049" s="145"/>
      <c r="V1049" s="145"/>
      <c r="W1049" s="145"/>
      <c r="X1049" s="145"/>
      <c r="Y1049" s="145"/>
      <c r="Z1049" s="145"/>
      <c r="AA1049" s="145"/>
      <c r="AB1049" s="145"/>
      <c r="AC1049" s="145"/>
      <c r="AD1049" s="145"/>
      <c r="AE1049" s="106">
        <f>AE1050</f>
        <v>0</v>
      </c>
      <c r="AG1049" s="115"/>
    </row>
    <row r="1050" spans="1:33" ht="30.75" hidden="1" customHeight="1">
      <c r="A1050" s="18" t="s">
        <v>735</v>
      </c>
      <c r="B1050" s="16">
        <v>793</v>
      </c>
      <c r="C1050" s="17" t="s">
        <v>110</v>
      </c>
      <c r="D1050" s="17" t="s">
        <v>111</v>
      </c>
      <c r="E1050" s="17" t="s">
        <v>590</v>
      </c>
      <c r="F1050" s="17" t="s">
        <v>355</v>
      </c>
      <c r="G1050" s="106">
        <f>Прилож2!G981</f>
        <v>0</v>
      </c>
      <c r="H1050" s="144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45"/>
      <c r="U1050" s="145"/>
      <c r="V1050" s="145"/>
      <c r="W1050" s="145"/>
      <c r="X1050" s="145"/>
      <c r="Y1050" s="145"/>
      <c r="Z1050" s="145"/>
      <c r="AA1050" s="145"/>
      <c r="AB1050" s="145"/>
      <c r="AC1050" s="145"/>
      <c r="AD1050" s="145"/>
      <c r="AE1050" s="106">
        <f>Прилож2!AE981</f>
        <v>0</v>
      </c>
      <c r="AG1050" s="115"/>
    </row>
    <row r="1051" spans="1:33" ht="30.75" hidden="1" customHeight="1">
      <c r="A1051" s="18" t="s">
        <v>363</v>
      </c>
      <c r="B1051" s="55">
        <v>795</v>
      </c>
      <c r="C1051" s="17" t="s">
        <v>385</v>
      </c>
      <c r="D1051" s="17" t="s">
        <v>111</v>
      </c>
      <c r="E1051" s="17" t="s">
        <v>590</v>
      </c>
      <c r="F1051" s="17" t="s">
        <v>364</v>
      </c>
      <c r="G1051" s="106">
        <f>G1052</f>
        <v>0</v>
      </c>
      <c r="H1051" s="144"/>
      <c r="I1051" s="145"/>
      <c r="J1051" s="145"/>
      <c r="K1051" s="145"/>
      <c r="L1051" s="145"/>
      <c r="M1051" s="145"/>
      <c r="N1051" s="145"/>
      <c r="O1051" s="145"/>
      <c r="P1051" s="145"/>
      <c r="Q1051" s="145"/>
      <c r="R1051" s="145"/>
      <c r="S1051" s="145"/>
      <c r="T1051" s="145"/>
      <c r="U1051" s="145"/>
      <c r="V1051" s="145"/>
      <c r="W1051" s="145"/>
      <c r="X1051" s="145"/>
      <c r="Y1051" s="145"/>
      <c r="Z1051" s="145"/>
      <c r="AA1051" s="145"/>
      <c r="AB1051" s="145"/>
      <c r="AC1051" s="145"/>
      <c r="AD1051" s="145"/>
      <c r="AE1051" s="106">
        <f>AE1052</f>
        <v>0</v>
      </c>
      <c r="AG1051" s="115"/>
    </row>
    <row r="1052" spans="1:33" ht="30.75" hidden="1" customHeight="1">
      <c r="A1052" s="18" t="s">
        <v>392</v>
      </c>
      <c r="B1052" s="55">
        <v>795</v>
      </c>
      <c r="C1052" s="17" t="s">
        <v>385</v>
      </c>
      <c r="D1052" s="17" t="s">
        <v>111</v>
      </c>
      <c r="E1052" s="17" t="s">
        <v>590</v>
      </c>
      <c r="F1052" s="17" t="s">
        <v>393</v>
      </c>
      <c r="G1052" s="106">
        <f>Прилож2!G1248+Прилож2!G933</f>
        <v>0</v>
      </c>
      <c r="H1052" s="144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45"/>
      <c r="U1052" s="145"/>
      <c r="V1052" s="145"/>
      <c r="W1052" s="145"/>
      <c r="X1052" s="145"/>
      <c r="Y1052" s="145"/>
      <c r="Z1052" s="145"/>
      <c r="AA1052" s="145"/>
      <c r="AB1052" s="145"/>
      <c r="AC1052" s="145"/>
      <c r="AD1052" s="145"/>
      <c r="AE1052" s="106">
        <f>Прилож2!AE1248+Прилож2!AE933</f>
        <v>0</v>
      </c>
      <c r="AG1052" s="115"/>
    </row>
    <row r="1053" spans="1:33" ht="25.5" hidden="1">
      <c r="A1053" s="18" t="s">
        <v>40</v>
      </c>
      <c r="B1053" s="16">
        <v>757</v>
      </c>
      <c r="C1053" s="17" t="s">
        <v>73</v>
      </c>
      <c r="D1053" s="17" t="s">
        <v>26</v>
      </c>
      <c r="E1053" s="17" t="s">
        <v>590</v>
      </c>
      <c r="F1053" s="17" t="s">
        <v>41</v>
      </c>
      <c r="G1053" s="10">
        <f>G1054</f>
        <v>0</v>
      </c>
      <c r="H1053" s="144"/>
      <c r="I1053" s="145"/>
      <c r="J1053" s="145"/>
      <c r="K1053" s="145"/>
      <c r="L1053" s="145"/>
      <c r="M1053" s="145"/>
      <c r="N1053" s="145"/>
      <c r="O1053" s="145"/>
      <c r="P1053" s="145"/>
      <c r="Q1053" s="145"/>
      <c r="R1053" s="145"/>
      <c r="S1053" s="145"/>
      <c r="T1053" s="145"/>
      <c r="U1053" s="145"/>
      <c r="V1053" s="145"/>
      <c r="W1053" s="145"/>
      <c r="X1053" s="145"/>
      <c r="Y1053" s="145"/>
      <c r="Z1053" s="145"/>
      <c r="AA1053" s="145"/>
      <c r="AB1053" s="145"/>
      <c r="AC1053" s="145"/>
      <c r="AD1053" s="145"/>
      <c r="AE1053" s="10">
        <f>AE1054</f>
        <v>0</v>
      </c>
      <c r="AG1053" s="115"/>
    </row>
    <row r="1054" spans="1:33" ht="18" hidden="1">
      <c r="A1054" s="18" t="s">
        <v>42</v>
      </c>
      <c r="B1054" s="16">
        <v>757</v>
      </c>
      <c r="C1054" s="17" t="s">
        <v>73</v>
      </c>
      <c r="D1054" s="17" t="s">
        <v>26</v>
      </c>
      <c r="E1054" s="17" t="s">
        <v>590</v>
      </c>
      <c r="F1054" s="17" t="s">
        <v>43</v>
      </c>
      <c r="G1054" s="10">
        <f>Прилож2!G237+Прилож2!G440</f>
        <v>0</v>
      </c>
      <c r="H1054" s="144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45"/>
      <c r="U1054" s="145"/>
      <c r="V1054" s="145"/>
      <c r="W1054" s="145"/>
      <c r="X1054" s="145"/>
      <c r="Y1054" s="145"/>
      <c r="Z1054" s="145"/>
      <c r="AA1054" s="145"/>
      <c r="AB1054" s="145"/>
      <c r="AC1054" s="145"/>
      <c r="AD1054" s="145"/>
      <c r="AE1054" s="10">
        <f>Прилож2!AE237+Прилож2!AE440</f>
        <v>0</v>
      </c>
      <c r="AG1054" s="115"/>
    </row>
    <row r="1055" spans="1:33" s="119" customFormat="1" ht="19.5" hidden="1" customHeight="1">
      <c r="A1055" s="37" t="s">
        <v>47</v>
      </c>
      <c r="B1055" s="39" t="s">
        <v>158</v>
      </c>
      <c r="C1055" s="39" t="s">
        <v>35</v>
      </c>
      <c r="D1055" s="39" t="s">
        <v>37</v>
      </c>
      <c r="E1055" s="39" t="s">
        <v>445</v>
      </c>
      <c r="F1055" s="117"/>
      <c r="G1055" s="107">
        <f>G1064+G1056+G1065+G1059</f>
        <v>0</v>
      </c>
      <c r="H1055" s="160"/>
      <c r="I1055" s="161"/>
      <c r="J1055" s="161"/>
      <c r="K1055" s="161"/>
      <c r="L1055" s="161"/>
      <c r="M1055" s="160" t="e">
        <f>#REF!</f>
        <v>#REF!</v>
      </c>
      <c r="N1055" s="161">
        <v>71200</v>
      </c>
      <c r="O1055" s="161"/>
      <c r="P1055" s="161"/>
      <c r="Q1055" s="161"/>
      <c r="R1055" s="161"/>
      <c r="S1055" s="161"/>
      <c r="T1055" s="161"/>
      <c r="U1055" s="161"/>
      <c r="V1055" s="161"/>
      <c r="W1055" s="161"/>
      <c r="X1055" s="161"/>
      <c r="Y1055" s="161"/>
      <c r="Z1055" s="161"/>
      <c r="AA1055" s="161"/>
      <c r="AB1055" s="161"/>
      <c r="AC1055" s="161"/>
      <c r="AD1055" s="161"/>
      <c r="AE1055" s="107">
        <f>AE1064+AE1056+AE1065+AE1059</f>
        <v>0</v>
      </c>
      <c r="AG1055" s="115"/>
    </row>
    <row r="1056" spans="1:33" ht="18" hidden="1" customHeight="1">
      <c r="A1056" s="57" t="s">
        <v>698</v>
      </c>
      <c r="B1056" s="50">
        <v>793</v>
      </c>
      <c r="C1056" s="60" t="s">
        <v>35</v>
      </c>
      <c r="D1056" s="60" t="s">
        <v>26</v>
      </c>
      <c r="E1056" s="44" t="s">
        <v>548</v>
      </c>
      <c r="F1056" s="60"/>
      <c r="G1056" s="28">
        <f>G1057</f>
        <v>0</v>
      </c>
      <c r="H1056" s="144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45"/>
      <c r="U1056" s="145"/>
      <c r="V1056" s="145"/>
      <c r="W1056" s="145"/>
      <c r="X1056" s="145"/>
      <c r="Y1056" s="145"/>
      <c r="Z1056" s="145"/>
      <c r="AA1056" s="145"/>
      <c r="AB1056" s="145"/>
      <c r="AC1056" s="145"/>
      <c r="AD1056" s="145"/>
      <c r="AE1056" s="28">
        <f>AE1057</f>
        <v>0</v>
      </c>
      <c r="AG1056" s="115"/>
    </row>
    <row r="1057" spans="1:33" ht="25.5" hidden="1">
      <c r="A1057" s="18" t="s">
        <v>50</v>
      </c>
      <c r="B1057" s="50">
        <v>793</v>
      </c>
      <c r="C1057" s="60" t="s">
        <v>35</v>
      </c>
      <c r="D1057" s="60" t="s">
        <v>26</v>
      </c>
      <c r="E1057" s="44" t="s">
        <v>548</v>
      </c>
      <c r="F1057" s="17" t="s">
        <v>51</v>
      </c>
      <c r="G1057" s="28">
        <f>G1058</f>
        <v>0</v>
      </c>
      <c r="H1057" s="144"/>
      <c r="I1057" s="145"/>
      <c r="J1057" s="145"/>
      <c r="K1057" s="145"/>
      <c r="L1057" s="145"/>
      <c r="M1057" s="145"/>
      <c r="N1057" s="145"/>
      <c r="O1057" s="145"/>
      <c r="P1057" s="145"/>
      <c r="Q1057" s="145"/>
      <c r="R1057" s="145"/>
      <c r="S1057" s="145"/>
      <c r="T1057" s="145"/>
      <c r="U1057" s="145"/>
      <c r="V1057" s="145"/>
      <c r="W1057" s="145"/>
      <c r="X1057" s="145"/>
      <c r="Y1057" s="145"/>
      <c r="Z1057" s="145"/>
      <c r="AA1057" s="145"/>
      <c r="AB1057" s="145"/>
      <c r="AC1057" s="145"/>
      <c r="AD1057" s="145"/>
      <c r="AE1057" s="28">
        <f>AE1058</f>
        <v>0</v>
      </c>
      <c r="AG1057" s="115"/>
    </row>
    <row r="1058" spans="1:33" ht="25.5" hidden="1">
      <c r="A1058" s="18" t="s">
        <v>52</v>
      </c>
      <c r="B1058" s="50">
        <v>793</v>
      </c>
      <c r="C1058" s="60" t="s">
        <v>35</v>
      </c>
      <c r="D1058" s="60" t="s">
        <v>26</v>
      </c>
      <c r="E1058" s="44" t="s">
        <v>548</v>
      </c>
      <c r="F1058" s="17" t="s">
        <v>53</v>
      </c>
      <c r="G1058" s="28"/>
      <c r="H1058" s="144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45"/>
      <c r="U1058" s="145"/>
      <c r="V1058" s="145"/>
      <c r="W1058" s="145"/>
      <c r="X1058" s="145"/>
      <c r="Y1058" s="145"/>
      <c r="Z1058" s="145"/>
      <c r="AA1058" s="145"/>
      <c r="AB1058" s="145"/>
      <c r="AC1058" s="145"/>
      <c r="AD1058" s="145"/>
      <c r="AE1058" s="28"/>
      <c r="AG1058" s="115"/>
    </row>
    <row r="1059" spans="1:33" ht="25.5" hidden="1">
      <c r="A1059" s="18" t="s">
        <v>405</v>
      </c>
      <c r="B1059" s="16">
        <v>792</v>
      </c>
      <c r="C1059" s="17" t="s">
        <v>35</v>
      </c>
      <c r="D1059" s="17" t="s">
        <v>37</v>
      </c>
      <c r="E1059" s="17" t="s">
        <v>404</v>
      </c>
      <c r="F1059" s="17"/>
      <c r="G1059" s="106">
        <f>G1060</f>
        <v>0</v>
      </c>
      <c r="H1059" s="144"/>
      <c r="I1059" s="145"/>
      <c r="J1059" s="145"/>
      <c r="K1059" s="145"/>
      <c r="L1059" s="145"/>
      <c r="M1059" s="145"/>
      <c r="N1059" s="145"/>
      <c r="O1059" s="145"/>
      <c r="P1059" s="145"/>
      <c r="Q1059" s="145"/>
      <c r="R1059" s="145"/>
      <c r="S1059" s="145"/>
      <c r="T1059" s="145"/>
      <c r="U1059" s="145"/>
      <c r="V1059" s="145"/>
      <c r="W1059" s="145"/>
      <c r="X1059" s="145"/>
      <c r="Y1059" s="145"/>
      <c r="Z1059" s="145"/>
      <c r="AA1059" s="145"/>
      <c r="AB1059" s="145"/>
      <c r="AC1059" s="145"/>
      <c r="AD1059" s="145"/>
      <c r="AE1059" s="106">
        <f>AE1060</f>
        <v>0</v>
      </c>
      <c r="AG1059" s="115"/>
    </row>
    <row r="1060" spans="1:33" ht="18" hidden="1">
      <c r="A1060" s="18" t="s">
        <v>101</v>
      </c>
      <c r="B1060" s="16">
        <v>792</v>
      </c>
      <c r="C1060" s="17" t="s">
        <v>35</v>
      </c>
      <c r="D1060" s="17" t="s">
        <v>37</v>
      </c>
      <c r="E1060" s="17" t="s">
        <v>404</v>
      </c>
      <c r="F1060" s="17" t="s">
        <v>102</v>
      </c>
      <c r="G1060" s="106">
        <f>G1061</f>
        <v>0</v>
      </c>
      <c r="H1060" s="144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45"/>
      <c r="U1060" s="145"/>
      <c r="V1060" s="145"/>
      <c r="W1060" s="145"/>
      <c r="X1060" s="145"/>
      <c r="Y1060" s="145"/>
      <c r="Z1060" s="145"/>
      <c r="AA1060" s="145"/>
      <c r="AB1060" s="145"/>
      <c r="AC1060" s="145"/>
      <c r="AD1060" s="145"/>
      <c r="AE1060" s="106">
        <f>AE1061</f>
        <v>0</v>
      </c>
      <c r="AG1060" s="115"/>
    </row>
    <row r="1061" spans="1:33" ht="18" hidden="1">
      <c r="A1061" s="18" t="s">
        <v>394</v>
      </c>
      <c r="B1061" s="16">
        <v>792</v>
      </c>
      <c r="C1061" s="17" t="s">
        <v>35</v>
      </c>
      <c r="D1061" s="17" t="s">
        <v>37</v>
      </c>
      <c r="E1061" s="17" t="s">
        <v>404</v>
      </c>
      <c r="F1061" s="17" t="s">
        <v>395</v>
      </c>
      <c r="G1061" s="106">
        <f>Прилож2!G593</f>
        <v>0</v>
      </c>
      <c r="H1061" s="144"/>
      <c r="I1061" s="145"/>
      <c r="J1061" s="145"/>
      <c r="K1061" s="145"/>
      <c r="L1061" s="145"/>
      <c r="M1061" s="145"/>
      <c r="N1061" s="145"/>
      <c r="O1061" s="145"/>
      <c r="P1061" s="145"/>
      <c r="Q1061" s="145"/>
      <c r="R1061" s="145"/>
      <c r="S1061" s="145"/>
      <c r="T1061" s="145"/>
      <c r="U1061" s="145"/>
      <c r="V1061" s="145"/>
      <c r="W1061" s="145"/>
      <c r="X1061" s="145"/>
      <c r="Y1061" s="145"/>
      <c r="Z1061" s="145"/>
      <c r="AA1061" s="145"/>
      <c r="AB1061" s="145"/>
      <c r="AC1061" s="145"/>
      <c r="AD1061" s="145"/>
      <c r="AE1061" s="106">
        <f>Прилож2!AE593</f>
        <v>0</v>
      </c>
      <c r="AG1061" s="115"/>
    </row>
    <row r="1062" spans="1:33" s="20" customFormat="1" ht="63.75" hidden="1">
      <c r="A1062" s="18" t="s">
        <v>246</v>
      </c>
      <c r="B1062" s="17" t="s">
        <v>158</v>
      </c>
      <c r="C1062" s="17" t="s">
        <v>35</v>
      </c>
      <c r="D1062" s="17" t="s">
        <v>37</v>
      </c>
      <c r="E1062" s="17" t="s">
        <v>485</v>
      </c>
      <c r="F1062" s="17"/>
      <c r="G1062" s="106">
        <f>G1063</f>
        <v>0</v>
      </c>
      <c r="H1062" s="153"/>
      <c r="I1062" s="154"/>
      <c r="J1062" s="154"/>
      <c r="K1062" s="154"/>
      <c r="L1062" s="154"/>
      <c r="M1062" s="154"/>
      <c r="N1062" s="154"/>
      <c r="O1062" s="154"/>
      <c r="P1062" s="154"/>
      <c r="Q1062" s="154"/>
      <c r="R1062" s="154"/>
      <c r="S1062" s="154"/>
      <c r="T1062" s="154"/>
      <c r="U1062" s="154"/>
      <c r="V1062" s="154"/>
      <c r="W1062" s="154"/>
      <c r="X1062" s="154"/>
      <c r="Y1062" s="154"/>
      <c r="Z1062" s="154"/>
      <c r="AA1062" s="154"/>
      <c r="AB1062" s="154"/>
      <c r="AC1062" s="154"/>
      <c r="AD1062" s="154"/>
      <c r="AE1062" s="106">
        <f>AE1063</f>
        <v>0</v>
      </c>
      <c r="AG1062" s="115"/>
    </row>
    <row r="1063" spans="1:33" s="20" customFormat="1" ht="25.5" hidden="1">
      <c r="A1063" s="18" t="s">
        <v>40</v>
      </c>
      <c r="B1063" s="17" t="s">
        <v>158</v>
      </c>
      <c r="C1063" s="17" t="s">
        <v>35</v>
      </c>
      <c r="D1063" s="17" t="s">
        <v>37</v>
      </c>
      <c r="E1063" s="17" t="s">
        <v>485</v>
      </c>
      <c r="F1063" s="17" t="s">
        <v>41</v>
      </c>
      <c r="G1063" s="106">
        <f>G1064</f>
        <v>0</v>
      </c>
      <c r="H1063" s="153"/>
      <c r="I1063" s="154"/>
      <c r="J1063" s="154"/>
      <c r="K1063" s="154"/>
      <c r="L1063" s="154"/>
      <c r="M1063" s="154"/>
      <c r="N1063" s="154"/>
      <c r="O1063" s="154"/>
      <c r="P1063" s="154"/>
      <c r="Q1063" s="154"/>
      <c r="R1063" s="154"/>
      <c r="S1063" s="154"/>
      <c r="T1063" s="154"/>
      <c r="U1063" s="154"/>
      <c r="V1063" s="154"/>
      <c r="W1063" s="154"/>
      <c r="X1063" s="154"/>
      <c r="Y1063" s="154"/>
      <c r="Z1063" s="154"/>
      <c r="AA1063" s="154"/>
      <c r="AB1063" s="154"/>
      <c r="AC1063" s="154"/>
      <c r="AD1063" s="154"/>
      <c r="AE1063" s="106">
        <f>AE1064</f>
        <v>0</v>
      </c>
      <c r="AG1063" s="115"/>
    </row>
    <row r="1064" spans="1:33" s="20" customFormat="1" ht="18" hidden="1">
      <c r="A1064" s="18" t="s">
        <v>42</v>
      </c>
      <c r="B1064" s="17" t="s">
        <v>158</v>
      </c>
      <c r="C1064" s="17" t="s">
        <v>35</v>
      </c>
      <c r="D1064" s="17" t="s">
        <v>37</v>
      </c>
      <c r="E1064" s="17" t="s">
        <v>485</v>
      </c>
      <c r="F1064" s="17" t="s">
        <v>43</v>
      </c>
      <c r="G1064" s="106">
        <f>Прилож2!G444</f>
        <v>0</v>
      </c>
      <c r="H1064" s="153"/>
      <c r="I1064" s="154"/>
      <c r="J1064" s="154"/>
      <c r="K1064" s="154"/>
      <c r="L1064" s="154"/>
      <c r="M1064" s="154"/>
      <c r="N1064" s="154"/>
      <c r="O1064" s="154"/>
      <c r="P1064" s="154"/>
      <c r="Q1064" s="154"/>
      <c r="R1064" s="154"/>
      <c r="S1064" s="154"/>
      <c r="T1064" s="154"/>
      <c r="U1064" s="154"/>
      <c r="V1064" s="154"/>
      <c r="W1064" s="154"/>
      <c r="X1064" s="154"/>
      <c r="Y1064" s="154"/>
      <c r="Z1064" s="154"/>
      <c r="AA1064" s="154"/>
      <c r="AB1064" s="154"/>
      <c r="AC1064" s="154"/>
      <c r="AD1064" s="154"/>
      <c r="AE1064" s="106">
        <f>Прилож2!O444</f>
        <v>0</v>
      </c>
      <c r="AG1064" s="115"/>
    </row>
    <row r="1065" spans="1:33" s="20" customFormat="1" ht="76.5" hidden="1">
      <c r="A1065" s="18" t="s">
        <v>564</v>
      </c>
      <c r="B1065" s="17"/>
      <c r="C1065" s="17"/>
      <c r="D1065" s="17"/>
      <c r="E1065" s="17" t="s">
        <v>563</v>
      </c>
      <c r="F1065" s="17"/>
      <c r="G1065" s="106">
        <f>G1066</f>
        <v>0</v>
      </c>
      <c r="H1065" s="153"/>
      <c r="I1065" s="154"/>
      <c r="J1065" s="154"/>
      <c r="K1065" s="154"/>
      <c r="L1065" s="154"/>
      <c r="M1065" s="154"/>
      <c r="N1065" s="154"/>
      <c r="O1065" s="154"/>
      <c r="P1065" s="154"/>
      <c r="Q1065" s="154"/>
      <c r="R1065" s="154"/>
      <c r="S1065" s="154"/>
      <c r="T1065" s="154"/>
      <c r="U1065" s="154"/>
      <c r="V1065" s="154"/>
      <c r="W1065" s="154"/>
      <c r="X1065" s="154"/>
      <c r="Y1065" s="154"/>
      <c r="Z1065" s="154"/>
      <c r="AA1065" s="154"/>
      <c r="AB1065" s="154"/>
      <c r="AC1065" s="154"/>
      <c r="AD1065" s="154"/>
      <c r="AE1065" s="106">
        <f>AE1066</f>
        <v>0</v>
      </c>
      <c r="AG1065" s="115"/>
    </row>
    <row r="1066" spans="1:33" s="20" customFormat="1" ht="25.5" hidden="1">
      <c r="A1066" s="18" t="s">
        <v>674</v>
      </c>
      <c r="B1066" s="17"/>
      <c r="C1066" s="17"/>
      <c r="D1066" s="17"/>
      <c r="E1066" s="17" t="s">
        <v>563</v>
      </c>
      <c r="F1066" s="17" t="s">
        <v>51</v>
      </c>
      <c r="G1066" s="106">
        <f>G1067</f>
        <v>0</v>
      </c>
      <c r="H1066" s="153"/>
      <c r="I1066" s="154"/>
      <c r="J1066" s="154"/>
      <c r="K1066" s="154"/>
      <c r="L1066" s="154"/>
      <c r="M1066" s="154"/>
      <c r="N1066" s="154"/>
      <c r="O1066" s="154"/>
      <c r="P1066" s="154"/>
      <c r="Q1066" s="154"/>
      <c r="R1066" s="154"/>
      <c r="S1066" s="154"/>
      <c r="T1066" s="154"/>
      <c r="U1066" s="154"/>
      <c r="V1066" s="154"/>
      <c r="W1066" s="154"/>
      <c r="X1066" s="154"/>
      <c r="Y1066" s="154"/>
      <c r="Z1066" s="154"/>
      <c r="AA1066" s="154"/>
      <c r="AB1066" s="154"/>
      <c r="AC1066" s="154"/>
      <c r="AD1066" s="154"/>
      <c r="AE1066" s="106">
        <f>AE1067</f>
        <v>0</v>
      </c>
      <c r="AG1066" s="115"/>
    </row>
    <row r="1067" spans="1:33" s="20" customFormat="1" ht="25.5" hidden="1">
      <c r="A1067" s="18" t="s">
        <v>52</v>
      </c>
      <c r="B1067" s="17"/>
      <c r="C1067" s="17"/>
      <c r="D1067" s="17"/>
      <c r="E1067" s="17" t="s">
        <v>563</v>
      </c>
      <c r="F1067" s="17" t="s">
        <v>53</v>
      </c>
      <c r="G1067" s="106">
        <f>Прилож2!G66</f>
        <v>0</v>
      </c>
      <c r="H1067" s="153"/>
      <c r="I1067" s="154"/>
      <c r="J1067" s="154"/>
      <c r="K1067" s="154"/>
      <c r="L1067" s="154"/>
      <c r="M1067" s="154"/>
      <c r="N1067" s="154"/>
      <c r="O1067" s="154"/>
      <c r="P1067" s="154"/>
      <c r="Q1067" s="154"/>
      <c r="R1067" s="154"/>
      <c r="S1067" s="154"/>
      <c r="T1067" s="154"/>
      <c r="U1067" s="154"/>
      <c r="V1067" s="154"/>
      <c r="W1067" s="154"/>
      <c r="X1067" s="154"/>
      <c r="Y1067" s="154"/>
      <c r="Z1067" s="154"/>
      <c r="AA1067" s="154"/>
      <c r="AB1067" s="154"/>
      <c r="AC1067" s="154"/>
      <c r="AD1067" s="154"/>
      <c r="AE1067" s="106">
        <f>Прилож2!AE66</f>
        <v>0</v>
      </c>
      <c r="AG1067" s="115"/>
    </row>
    <row r="1068" spans="1:33" ht="32.25" hidden="1" customHeight="1">
      <c r="A1068" s="37" t="s">
        <v>421</v>
      </c>
      <c r="B1068" s="38">
        <v>793</v>
      </c>
      <c r="C1068" s="39" t="s">
        <v>91</v>
      </c>
      <c r="D1068" s="39" t="s">
        <v>73</v>
      </c>
      <c r="E1068" s="39" t="s">
        <v>420</v>
      </c>
      <c r="F1068" s="39"/>
      <c r="G1068" s="107">
        <f>G1069+G1117</f>
        <v>0</v>
      </c>
      <c r="H1068" s="144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45"/>
      <c r="U1068" s="145"/>
      <c r="V1068" s="145"/>
      <c r="W1068" s="145"/>
      <c r="X1068" s="145"/>
      <c r="Y1068" s="145"/>
      <c r="Z1068" s="145"/>
      <c r="AA1068" s="145"/>
      <c r="AB1068" s="145"/>
      <c r="AC1068" s="145"/>
      <c r="AD1068" s="145"/>
      <c r="AE1068" s="107">
        <f>AE1069+AE1117</f>
        <v>0</v>
      </c>
      <c r="AG1068" s="115"/>
    </row>
    <row r="1069" spans="1:33" ht="17.25" hidden="1" customHeight="1">
      <c r="A1069" s="18" t="s">
        <v>698</v>
      </c>
      <c r="B1069" s="16">
        <v>793</v>
      </c>
      <c r="C1069" s="17" t="s">
        <v>91</v>
      </c>
      <c r="D1069" s="17" t="s">
        <v>73</v>
      </c>
      <c r="E1069" s="17" t="s">
        <v>419</v>
      </c>
      <c r="F1069" s="17"/>
      <c r="G1069" s="106">
        <f>G1070</f>
        <v>0</v>
      </c>
      <c r="H1069" s="144"/>
      <c r="I1069" s="145"/>
      <c r="J1069" s="145"/>
      <c r="K1069" s="145"/>
      <c r="L1069" s="145"/>
      <c r="M1069" s="145"/>
      <c r="N1069" s="145"/>
      <c r="O1069" s="145"/>
      <c r="P1069" s="145"/>
      <c r="Q1069" s="145"/>
      <c r="R1069" s="145"/>
      <c r="S1069" s="145"/>
      <c r="T1069" s="145"/>
      <c r="U1069" s="145"/>
      <c r="V1069" s="145"/>
      <c r="W1069" s="145"/>
      <c r="X1069" s="145"/>
      <c r="Y1069" s="145"/>
      <c r="Z1069" s="145"/>
      <c r="AA1069" s="145"/>
      <c r="AB1069" s="145"/>
      <c r="AC1069" s="145"/>
      <c r="AD1069" s="145"/>
      <c r="AE1069" s="106">
        <f>AE1070</f>
        <v>0</v>
      </c>
      <c r="AG1069" s="115"/>
    </row>
    <row r="1070" spans="1:33" ht="25.5" hidden="1" customHeight="1">
      <c r="A1070" s="18" t="s">
        <v>52</v>
      </c>
      <c r="B1070" s="16">
        <v>793</v>
      </c>
      <c r="C1070" s="17" t="s">
        <v>91</v>
      </c>
      <c r="D1070" s="17" t="s">
        <v>73</v>
      </c>
      <c r="E1070" s="17" t="s">
        <v>419</v>
      </c>
      <c r="F1070" s="17" t="s">
        <v>51</v>
      </c>
      <c r="G1070" s="106">
        <f>G1071</f>
        <v>0</v>
      </c>
      <c r="H1070" s="144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45"/>
      <c r="U1070" s="145"/>
      <c r="V1070" s="145"/>
      <c r="W1070" s="145"/>
      <c r="X1070" s="145"/>
      <c r="Y1070" s="145"/>
      <c r="Z1070" s="145"/>
      <c r="AA1070" s="145"/>
      <c r="AB1070" s="145"/>
      <c r="AC1070" s="145"/>
      <c r="AD1070" s="145"/>
      <c r="AE1070" s="106">
        <f>AE1071</f>
        <v>0</v>
      </c>
      <c r="AG1070" s="115"/>
    </row>
    <row r="1071" spans="1:33" ht="39.75" hidden="1" customHeight="1">
      <c r="A1071" s="18" t="s">
        <v>52</v>
      </c>
      <c r="B1071" s="16">
        <v>793</v>
      </c>
      <c r="C1071" s="17" t="s">
        <v>91</v>
      </c>
      <c r="D1071" s="17" t="s">
        <v>73</v>
      </c>
      <c r="E1071" s="17" t="s">
        <v>419</v>
      </c>
      <c r="F1071" s="17" t="s">
        <v>53</v>
      </c>
      <c r="G1071" s="106">
        <f>Прилож2!G882</f>
        <v>0</v>
      </c>
      <c r="H1071" s="144"/>
      <c r="I1071" s="145"/>
      <c r="J1071" s="145"/>
      <c r="K1071" s="145"/>
      <c r="L1071" s="145"/>
      <c r="M1071" s="145"/>
      <c r="N1071" s="145"/>
      <c r="O1071" s="145"/>
      <c r="P1071" s="145"/>
      <c r="Q1071" s="145"/>
      <c r="R1071" s="145"/>
      <c r="S1071" s="145"/>
      <c r="T1071" s="145"/>
      <c r="U1071" s="145"/>
      <c r="V1071" s="145"/>
      <c r="W1071" s="145"/>
      <c r="X1071" s="145"/>
      <c r="Y1071" s="145"/>
      <c r="Z1071" s="145"/>
      <c r="AA1071" s="145"/>
      <c r="AB1071" s="145"/>
      <c r="AC1071" s="145"/>
      <c r="AD1071" s="145"/>
      <c r="AE1071" s="106">
        <f>Прилож2!AE882</f>
        <v>0</v>
      </c>
      <c r="AG1071" s="115"/>
    </row>
    <row r="1072" spans="1:33" s="25" customFormat="1" ht="25.5" hidden="1">
      <c r="A1072" s="102" t="s">
        <v>387</v>
      </c>
      <c r="B1072" s="22">
        <v>793</v>
      </c>
      <c r="C1072" s="23" t="s">
        <v>385</v>
      </c>
      <c r="D1072" s="23" t="s">
        <v>26</v>
      </c>
      <c r="E1072" s="23" t="s">
        <v>503</v>
      </c>
      <c r="F1072" s="23"/>
      <c r="G1072" s="14">
        <f>G1076+G1079+G1073+G1082</f>
        <v>0</v>
      </c>
      <c r="H1072" s="150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14">
        <f>AE1076+AE1079+AE1073+AE1082</f>
        <v>0</v>
      </c>
      <c r="AG1072" s="115"/>
    </row>
    <row r="1073" spans="1:33" s="20" customFormat="1" ht="63" hidden="1" customHeight="1">
      <c r="A1073" s="18" t="s">
        <v>556</v>
      </c>
      <c r="B1073" s="16">
        <v>792</v>
      </c>
      <c r="C1073" s="17" t="s">
        <v>385</v>
      </c>
      <c r="D1073" s="17" t="s">
        <v>26</v>
      </c>
      <c r="E1073" s="17" t="s">
        <v>555</v>
      </c>
      <c r="F1073" s="17"/>
      <c r="G1073" s="106">
        <f>G1074</f>
        <v>0</v>
      </c>
      <c r="H1073" s="153"/>
      <c r="I1073" s="154"/>
      <c r="J1073" s="154"/>
      <c r="K1073" s="154"/>
      <c r="L1073" s="154"/>
      <c r="M1073" s="154"/>
      <c r="N1073" s="154"/>
      <c r="O1073" s="154"/>
      <c r="P1073" s="154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106">
        <f>AE1074</f>
        <v>0</v>
      </c>
      <c r="AG1073" s="115"/>
    </row>
    <row r="1074" spans="1:33" ht="22.5" hidden="1" customHeight="1">
      <c r="A1074" s="18" t="s">
        <v>363</v>
      </c>
      <c r="B1074" s="16">
        <v>792</v>
      </c>
      <c r="C1074" s="17" t="s">
        <v>385</v>
      </c>
      <c r="D1074" s="17" t="s">
        <v>26</v>
      </c>
      <c r="E1074" s="17" t="s">
        <v>555</v>
      </c>
      <c r="F1074" s="17" t="s">
        <v>364</v>
      </c>
      <c r="G1074" s="106">
        <f>G1075</f>
        <v>0</v>
      </c>
      <c r="H1074" s="144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45"/>
      <c r="U1074" s="145"/>
      <c r="V1074" s="145"/>
      <c r="W1074" s="145"/>
      <c r="X1074" s="145"/>
      <c r="Y1074" s="145"/>
      <c r="Z1074" s="145"/>
      <c r="AA1074" s="145"/>
      <c r="AB1074" s="145"/>
      <c r="AC1074" s="145"/>
      <c r="AD1074" s="145"/>
      <c r="AE1074" s="106">
        <f>AE1075</f>
        <v>0</v>
      </c>
      <c r="AG1074" s="115"/>
    </row>
    <row r="1075" spans="1:33" s="20" customFormat="1" ht="22.5" hidden="1" customHeight="1">
      <c r="A1075" s="18" t="s">
        <v>381</v>
      </c>
      <c r="B1075" s="16">
        <v>792</v>
      </c>
      <c r="C1075" s="17" t="s">
        <v>385</v>
      </c>
      <c r="D1075" s="17" t="s">
        <v>26</v>
      </c>
      <c r="E1075" s="17" t="s">
        <v>555</v>
      </c>
      <c r="F1075" s="17" t="s">
        <v>382</v>
      </c>
      <c r="G1075" s="106"/>
      <c r="H1075" s="153"/>
      <c r="I1075" s="154"/>
      <c r="J1075" s="154"/>
      <c r="K1075" s="154"/>
      <c r="L1075" s="154"/>
      <c r="M1075" s="154"/>
      <c r="N1075" s="154"/>
      <c r="O1075" s="154"/>
      <c r="P1075" s="154"/>
      <c r="Q1075" s="154"/>
      <c r="R1075" s="154"/>
      <c r="S1075" s="154"/>
      <c r="T1075" s="154"/>
      <c r="U1075" s="154"/>
      <c r="V1075" s="154"/>
      <c r="W1075" s="154"/>
      <c r="X1075" s="154"/>
      <c r="Y1075" s="154"/>
      <c r="Z1075" s="154"/>
      <c r="AA1075" s="154"/>
      <c r="AB1075" s="154"/>
      <c r="AC1075" s="154"/>
      <c r="AD1075" s="154"/>
      <c r="AE1075" s="106"/>
      <c r="AG1075" s="115"/>
    </row>
    <row r="1076" spans="1:33" s="20" customFormat="1" ht="21.75" hidden="1" customHeight="1">
      <c r="A1076" s="18" t="s">
        <v>698</v>
      </c>
      <c r="B1076" s="50">
        <v>793</v>
      </c>
      <c r="C1076" s="17" t="s">
        <v>385</v>
      </c>
      <c r="D1076" s="17" t="s">
        <v>26</v>
      </c>
      <c r="E1076" s="17" t="s">
        <v>683</v>
      </c>
      <c r="F1076" s="17"/>
      <c r="G1076" s="106">
        <f>G1077</f>
        <v>0</v>
      </c>
      <c r="H1076" s="153"/>
      <c r="I1076" s="154"/>
      <c r="J1076" s="154"/>
      <c r="K1076" s="154"/>
      <c r="L1076" s="154"/>
      <c r="M1076" s="154"/>
      <c r="N1076" s="154"/>
      <c r="O1076" s="154"/>
      <c r="P1076" s="154"/>
      <c r="Q1076" s="154"/>
      <c r="R1076" s="154"/>
      <c r="S1076" s="154"/>
      <c r="T1076" s="154"/>
      <c r="U1076" s="154"/>
      <c r="V1076" s="154"/>
      <c r="W1076" s="154"/>
      <c r="X1076" s="154"/>
      <c r="Y1076" s="154"/>
      <c r="Z1076" s="154"/>
      <c r="AA1076" s="154"/>
      <c r="AB1076" s="154"/>
      <c r="AC1076" s="154"/>
      <c r="AD1076" s="154"/>
      <c r="AE1076" s="106">
        <f>AE1077</f>
        <v>0</v>
      </c>
      <c r="AG1076" s="115"/>
    </row>
    <row r="1077" spans="1:33" ht="23.25" hidden="1" customHeight="1">
      <c r="A1077" s="18" t="s">
        <v>674</v>
      </c>
      <c r="B1077" s="50">
        <v>793</v>
      </c>
      <c r="C1077" s="17" t="s">
        <v>385</v>
      </c>
      <c r="D1077" s="17" t="s">
        <v>26</v>
      </c>
      <c r="E1077" s="17" t="s">
        <v>683</v>
      </c>
      <c r="F1077" s="17" t="s">
        <v>51</v>
      </c>
      <c r="G1077" s="106">
        <f>G1078</f>
        <v>0</v>
      </c>
      <c r="H1077" s="144"/>
      <c r="I1077" s="145"/>
      <c r="J1077" s="145"/>
      <c r="K1077" s="145"/>
      <c r="L1077" s="145"/>
      <c r="M1077" s="145"/>
      <c r="N1077" s="145"/>
      <c r="O1077" s="145"/>
      <c r="P1077" s="145"/>
      <c r="Q1077" s="145"/>
      <c r="R1077" s="145"/>
      <c r="S1077" s="145"/>
      <c r="T1077" s="145"/>
      <c r="U1077" s="145"/>
      <c r="V1077" s="145"/>
      <c r="W1077" s="145"/>
      <c r="X1077" s="145"/>
      <c r="Y1077" s="145"/>
      <c r="Z1077" s="145"/>
      <c r="AA1077" s="145"/>
      <c r="AB1077" s="145"/>
      <c r="AC1077" s="145"/>
      <c r="AD1077" s="145"/>
      <c r="AE1077" s="106">
        <f>AE1078</f>
        <v>0</v>
      </c>
      <c r="AG1077" s="115"/>
    </row>
    <row r="1078" spans="1:33" s="20" customFormat="1" ht="27.75" hidden="1" customHeight="1">
      <c r="A1078" s="18" t="s">
        <v>52</v>
      </c>
      <c r="B1078" s="50">
        <v>793</v>
      </c>
      <c r="C1078" s="17" t="s">
        <v>385</v>
      </c>
      <c r="D1078" s="17" t="s">
        <v>26</v>
      </c>
      <c r="E1078" s="17" t="s">
        <v>683</v>
      </c>
      <c r="F1078" s="17" t="s">
        <v>53</v>
      </c>
      <c r="G1078" s="106">
        <f>Прилож2!G914</f>
        <v>0</v>
      </c>
      <c r="H1078" s="153"/>
      <c r="I1078" s="154"/>
      <c r="J1078" s="154"/>
      <c r="K1078" s="154"/>
      <c r="L1078" s="154"/>
      <c r="M1078" s="154"/>
      <c r="N1078" s="154"/>
      <c r="O1078" s="154"/>
      <c r="P1078" s="154"/>
      <c r="Q1078" s="154"/>
      <c r="R1078" s="154"/>
      <c r="S1078" s="154"/>
      <c r="T1078" s="154"/>
      <c r="U1078" s="154"/>
      <c r="V1078" s="154"/>
      <c r="W1078" s="154"/>
      <c r="X1078" s="154"/>
      <c r="Y1078" s="154"/>
      <c r="Z1078" s="154"/>
      <c r="AA1078" s="154"/>
      <c r="AB1078" s="154"/>
      <c r="AC1078" s="154"/>
      <c r="AD1078" s="154"/>
      <c r="AE1078" s="106">
        <f>Прилож2!AE914</f>
        <v>0</v>
      </c>
      <c r="AG1078" s="115"/>
    </row>
    <row r="1079" spans="1:33" s="20" customFormat="1" ht="21.75" hidden="1" customHeight="1">
      <c r="A1079" s="18" t="s">
        <v>85</v>
      </c>
      <c r="B1079" s="50">
        <v>793</v>
      </c>
      <c r="C1079" s="17" t="s">
        <v>385</v>
      </c>
      <c r="D1079" s="17" t="s">
        <v>26</v>
      </c>
      <c r="E1079" s="17" t="s">
        <v>86</v>
      </c>
      <c r="F1079" s="17"/>
      <c r="G1079" s="106">
        <f>G1080</f>
        <v>0</v>
      </c>
      <c r="H1079" s="153"/>
      <c r="I1079" s="154"/>
      <c r="J1079" s="154"/>
      <c r="K1079" s="154"/>
      <c r="L1079" s="154"/>
      <c r="M1079" s="154"/>
      <c r="N1079" s="154"/>
      <c r="O1079" s="154"/>
      <c r="P1079" s="154"/>
      <c r="Q1079" s="154"/>
      <c r="R1079" s="154"/>
      <c r="S1079" s="154"/>
      <c r="T1079" s="154"/>
      <c r="U1079" s="154"/>
      <c r="V1079" s="154"/>
      <c r="W1079" s="154"/>
      <c r="X1079" s="154"/>
      <c r="Y1079" s="154"/>
      <c r="Z1079" s="154"/>
      <c r="AA1079" s="154"/>
      <c r="AB1079" s="154"/>
      <c r="AC1079" s="154"/>
      <c r="AD1079" s="154"/>
      <c r="AE1079" s="106">
        <f>AE1080</f>
        <v>0</v>
      </c>
      <c r="AG1079" s="115"/>
    </row>
    <row r="1080" spans="1:33" ht="23.25" hidden="1" customHeight="1">
      <c r="A1080" s="18" t="s">
        <v>674</v>
      </c>
      <c r="B1080" s="50">
        <v>793</v>
      </c>
      <c r="C1080" s="17" t="s">
        <v>385</v>
      </c>
      <c r="D1080" s="17" t="s">
        <v>26</v>
      </c>
      <c r="E1080" s="17" t="s">
        <v>86</v>
      </c>
      <c r="F1080" s="17" t="s">
        <v>51</v>
      </c>
      <c r="G1080" s="106">
        <f>G1081</f>
        <v>0</v>
      </c>
      <c r="H1080" s="144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45"/>
      <c r="U1080" s="145"/>
      <c r="V1080" s="145"/>
      <c r="W1080" s="145"/>
      <c r="X1080" s="145"/>
      <c r="Y1080" s="145"/>
      <c r="Z1080" s="145"/>
      <c r="AA1080" s="145"/>
      <c r="AB1080" s="145"/>
      <c r="AC1080" s="145"/>
      <c r="AD1080" s="145"/>
      <c r="AE1080" s="106">
        <f>AE1081</f>
        <v>0</v>
      </c>
      <c r="AG1080" s="115"/>
    </row>
    <row r="1081" spans="1:33" s="20" customFormat="1" ht="28.5" hidden="1" customHeight="1">
      <c r="A1081" s="18" t="s">
        <v>52</v>
      </c>
      <c r="B1081" s="50">
        <v>793</v>
      </c>
      <c r="C1081" s="17" t="s">
        <v>385</v>
      </c>
      <c r="D1081" s="17" t="s">
        <v>26</v>
      </c>
      <c r="E1081" s="17" t="s">
        <v>86</v>
      </c>
      <c r="F1081" s="17" t="s">
        <v>53</v>
      </c>
      <c r="G1081" s="106">
        <f>Прилож2!G917</f>
        <v>0</v>
      </c>
      <c r="H1081" s="153"/>
      <c r="I1081" s="154"/>
      <c r="J1081" s="154"/>
      <c r="K1081" s="154"/>
      <c r="L1081" s="154"/>
      <c r="M1081" s="154"/>
      <c r="N1081" s="154"/>
      <c r="O1081" s="154"/>
      <c r="P1081" s="154"/>
      <c r="Q1081" s="154"/>
      <c r="R1081" s="154"/>
      <c r="S1081" s="154"/>
      <c r="T1081" s="154"/>
      <c r="U1081" s="154"/>
      <c r="V1081" s="154"/>
      <c r="W1081" s="154"/>
      <c r="X1081" s="154"/>
      <c r="Y1081" s="154"/>
      <c r="Z1081" s="154"/>
      <c r="AA1081" s="154"/>
      <c r="AB1081" s="154"/>
      <c r="AC1081" s="154"/>
      <c r="AD1081" s="154"/>
      <c r="AE1081" s="106">
        <f>Прилож2!AE917</f>
        <v>0</v>
      </c>
      <c r="AG1081" s="115"/>
    </row>
    <row r="1082" spans="1:33" s="20" customFormat="1" ht="33" hidden="1" customHeight="1">
      <c r="A1082" s="18" t="s">
        <v>387</v>
      </c>
      <c r="B1082" s="55">
        <v>795</v>
      </c>
      <c r="C1082" s="17" t="s">
        <v>385</v>
      </c>
      <c r="D1082" s="17" t="s">
        <v>111</v>
      </c>
      <c r="E1082" s="17" t="s">
        <v>503</v>
      </c>
      <c r="F1082" s="17"/>
      <c r="G1082" s="106">
        <f>G1083</f>
        <v>0</v>
      </c>
      <c r="H1082" s="153"/>
      <c r="I1082" s="154"/>
      <c r="J1082" s="154"/>
      <c r="K1082" s="154"/>
      <c r="L1082" s="154"/>
      <c r="M1082" s="154"/>
      <c r="N1082" s="154"/>
      <c r="O1082" s="154"/>
      <c r="P1082" s="154"/>
      <c r="Q1082" s="154"/>
      <c r="R1082" s="154"/>
      <c r="S1082" s="154"/>
      <c r="T1082" s="154"/>
      <c r="U1082" s="154"/>
      <c r="V1082" s="154"/>
      <c r="W1082" s="154"/>
      <c r="X1082" s="154"/>
      <c r="Y1082" s="154"/>
      <c r="Z1082" s="154"/>
      <c r="AA1082" s="154"/>
      <c r="AB1082" s="154"/>
      <c r="AC1082" s="154"/>
      <c r="AD1082" s="154"/>
      <c r="AE1082" s="106">
        <f>AE1083</f>
        <v>0</v>
      </c>
      <c r="AG1082" s="115"/>
    </row>
    <row r="1083" spans="1:33" s="20" customFormat="1" ht="33" hidden="1" customHeight="1">
      <c r="A1083" s="18" t="s">
        <v>566</v>
      </c>
      <c r="B1083" s="55">
        <v>795</v>
      </c>
      <c r="C1083" s="17" t="s">
        <v>385</v>
      </c>
      <c r="D1083" s="17" t="s">
        <v>111</v>
      </c>
      <c r="E1083" s="17" t="s">
        <v>578</v>
      </c>
      <c r="F1083" s="17"/>
      <c r="G1083" s="106">
        <f>G1086+G1084</f>
        <v>0</v>
      </c>
      <c r="H1083" s="153"/>
      <c r="I1083" s="154"/>
      <c r="J1083" s="154"/>
      <c r="K1083" s="154"/>
      <c r="L1083" s="154"/>
      <c r="M1083" s="154"/>
      <c r="N1083" s="154"/>
      <c r="O1083" s="154"/>
      <c r="P1083" s="154"/>
      <c r="Q1083" s="154"/>
      <c r="R1083" s="154"/>
      <c r="S1083" s="154"/>
      <c r="T1083" s="154"/>
      <c r="U1083" s="154"/>
      <c r="V1083" s="154"/>
      <c r="W1083" s="154"/>
      <c r="X1083" s="154"/>
      <c r="Y1083" s="154"/>
      <c r="Z1083" s="154"/>
      <c r="AA1083" s="154"/>
      <c r="AB1083" s="154"/>
      <c r="AC1083" s="154"/>
      <c r="AD1083" s="154"/>
      <c r="AE1083" s="106">
        <f>AE1086+AE1084</f>
        <v>0</v>
      </c>
      <c r="AG1083" s="115"/>
    </row>
    <row r="1084" spans="1:33" ht="23.25" hidden="1" customHeight="1">
      <c r="A1084" s="18" t="s">
        <v>674</v>
      </c>
      <c r="B1084" s="50">
        <v>793</v>
      </c>
      <c r="C1084" s="17" t="s">
        <v>385</v>
      </c>
      <c r="D1084" s="17" t="s">
        <v>26</v>
      </c>
      <c r="E1084" s="17" t="s">
        <v>578</v>
      </c>
      <c r="F1084" s="17" t="s">
        <v>51</v>
      </c>
      <c r="G1084" s="106">
        <f>G1085</f>
        <v>0</v>
      </c>
      <c r="H1084" s="144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45"/>
      <c r="U1084" s="145"/>
      <c r="V1084" s="145"/>
      <c r="W1084" s="145"/>
      <c r="X1084" s="145"/>
      <c r="Y1084" s="145"/>
      <c r="Z1084" s="145"/>
      <c r="AA1084" s="145"/>
      <c r="AB1084" s="145"/>
      <c r="AC1084" s="145"/>
      <c r="AD1084" s="145"/>
      <c r="AE1084" s="106">
        <f>AE1085</f>
        <v>0</v>
      </c>
      <c r="AG1084" s="115"/>
    </row>
    <row r="1085" spans="1:33" s="20" customFormat="1" ht="28.5" hidden="1" customHeight="1">
      <c r="A1085" s="18" t="s">
        <v>52</v>
      </c>
      <c r="B1085" s="50">
        <v>793</v>
      </c>
      <c r="C1085" s="17" t="s">
        <v>385</v>
      </c>
      <c r="D1085" s="17" t="s">
        <v>26</v>
      </c>
      <c r="E1085" s="17" t="s">
        <v>578</v>
      </c>
      <c r="F1085" s="17" t="s">
        <v>53</v>
      </c>
      <c r="G1085" s="106">
        <f>Прилож2!G1206</f>
        <v>0</v>
      </c>
      <c r="H1085" s="153"/>
      <c r="I1085" s="154"/>
      <c r="J1085" s="154"/>
      <c r="K1085" s="154"/>
      <c r="L1085" s="154"/>
      <c r="M1085" s="154"/>
      <c r="N1085" s="154"/>
      <c r="O1085" s="154"/>
      <c r="P1085" s="154"/>
      <c r="Q1085" s="154"/>
      <c r="R1085" s="154"/>
      <c r="S1085" s="154"/>
      <c r="T1085" s="154"/>
      <c r="U1085" s="154"/>
      <c r="V1085" s="154"/>
      <c r="W1085" s="154"/>
      <c r="X1085" s="154"/>
      <c r="Y1085" s="154"/>
      <c r="Z1085" s="154"/>
      <c r="AA1085" s="154"/>
      <c r="AB1085" s="154"/>
      <c r="AC1085" s="154"/>
      <c r="AD1085" s="154"/>
      <c r="AE1085" s="106">
        <f>Прилож2!AE1206</f>
        <v>0</v>
      </c>
      <c r="AG1085" s="115"/>
    </row>
    <row r="1086" spans="1:33" s="20" customFormat="1" ht="33" hidden="1" customHeight="1">
      <c r="A1086" s="18" t="s">
        <v>363</v>
      </c>
      <c r="B1086" s="55">
        <v>795</v>
      </c>
      <c r="C1086" s="17" t="s">
        <v>385</v>
      </c>
      <c r="D1086" s="17" t="s">
        <v>111</v>
      </c>
      <c r="E1086" s="17" t="s">
        <v>578</v>
      </c>
      <c r="F1086" s="17" t="s">
        <v>364</v>
      </c>
      <c r="G1086" s="106">
        <f>G1087</f>
        <v>0</v>
      </c>
      <c r="H1086" s="153"/>
      <c r="I1086" s="154"/>
      <c r="J1086" s="154"/>
      <c r="K1086" s="154"/>
      <c r="L1086" s="154"/>
      <c r="M1086" s="154"/>
      <c r="N1086" s="154"/>
      <c r="O1086" s="154"/>
      <c r="P1086" s="154"/>
      <c r="Q1086" s="154"/>
      <c r="R1086" s="154"/>
      <c r="S1086" s="154"/>
      <c r="T1086" s="154"/>
      <c r="U1086" s="154"/>
      <c r="V1086" s="154"/>
      <c r="W1086" s="154"/>
      <c r="X1086" s="154"/>
      <c r="Y1086" s="154"/>
      <c r="Z1086" s="154"/>
      <c r="AA1086" s="154"/>
      <c r="AB1086" s="154"/>
      <c r="AC1086" s="154"/>
      <c r="AD1086" s="154"/>
      <c r="AE1086" s="106">
        <f>AE1087</f>
        <v>0</v>
      </c>
      <c r="AG1086" s="115"/>
    </row>
    <row r="1087" spans="1:33" s="20" customFormat="1" ht="33" hidden="1" customHeight="1">
      <c r="A1087" s="18" t="s">
        <v>392</v>
      </c>
      <c r="B1087" s="55">
        <v>795</v>
      </c>
      <c r="C1087" s="17" t="s">
        <v>385</v>
      </c>
      <c r="D1087" s="17" t="s">
        <v>111</v>
      </c>
      <c r="E1087" s="17" t="s">
        <v>578</v>
      </c>
      <c r="F1087" s="17" t="s">
        <v>393</v>
      </c>
      <c r="G1087" s="106">
        <f>Прилож2!G1234</f>
        <v>0</v>
      </c>
      <c r="H1087" s="153"/>
      <c r="I1087" s="154"/>
      <c r="J1087" s="154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154"/>
      <c r="W1087" s="154"/>
      <c r="X1087" s="154"/>
      <c r="Y1087" s="154"/>
      <c r="Z1087" s="154"/>
      <c r="AA1087" s="154"/>
      <c r="AB1087" s="154"/>
      <c r="AC1087" s="154"/>
      <c r="AD1087" s="154"/>
      <c r="AE1087" s="106">
        <f>Прилож2!AE1234</f>
        <v>0</v>
      </c>
      <c r="AG1087" s="115"/>
    </row>
    <row r="1088" spans="1:33" s="20" customFormat="1" ht="28.5" hidden="1" customHeight="1">
      <c r="A1088" s="18"/>
      <c r="B1088" s="50"/>
      <c r="C1088" s="17"/>
      <c r="D1088" s="17"/>
      <c r="E1088" s="17"/>
      <c r="F1088" s="17"/>
      <c r="G1088" s="106"/>
      <c r="H1088" s="153"/>
      <c r="I1088" s="154"/>
      <c r="J1088" s="154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06"/>
      <c r="AG1088" s="115"/>
    </row>
    <row r="1089" spans="1:33" s="20" customFormat="1" ht="28.5" hidden="1" customHeight="1">
      <c r="A1089" s="18"/>
      <c r="B1089" s="50"/>
      <c r="C1089" s="17"/>
      <c r="D1089" s="17"/>
      <c r="E1089" s="17"/>
      <c r="F1089" s="17"/>
      <c r="G1089" s="106"/>
      <c r="H1089" s="153"/>
      <c r="I1089" s="154"/>
      <c r="J1089" s="154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06"/>
      <c r="AG1089" s="115"/>
    </row>
    <row r="1090" spans="1:33" ht="35.25" hidden="1" customHeight="1">
      <c r="A1090" s="37" t="s">
        <v>699</v>
      </c>
      <c r="B1090" s="38">
        <v>793</v>
      </c>
      <c r="C1090" s="39" t="s">
        <v>111</v>
      </c>
      <c r="D1090" s="39" t="s">
        <v>249</v>
      </c>
      <c r="E1090" s="39" t="s">
        <v>536</v>
      </c>
      <c r="F1090" s="39"/>
      <c r="G1090" s="107">
        <f>G1091+G1101+G1095+G1098</f>
        <v>0</v>
      </c>
      <c r="H1090" s="144"/>
      <c r="I1090" s="145"/>
      <c r="J1090" s="145"/>
      <c r="K1090" s="145"/>
      <c r="L1090" s="145"/>
      <c r="M1090" s="145"/>
      <c r="N1090" s="145"/>
      <c r="O1090" s="145"/>
      <c r="P1090" s="145"/>
      <c r="Q1090" s="145"/>
      <c r="R1090" s="145"/>
      <c r="S1090" s="145"/>
      <c r="T1090" s="145"/>
      <c r="U1090" s="145"/>
      <c r="V1090" s="145"/>
      <c r="W1090" s="145"/>
      <c r="X1090" s="145"/>
      <c r="Y1090" s="145"/>
      <c r="Z1090" s="145"/>
      <c r="AA1090" s="145"/>
      <c r="AB1090" s="145"/>
      <c r="AC1090" s="145"/>
      <c r="AD1090" s="145"/>
      <c r="AE1090" s="107">
        <f>AE1091+AE1101+AE1095+AE1098</f>
        <v>0</v>
      </c>
      <c r="AG1090" s="115"/>
    </row>
    <row r="1091" spans="1:33" ht="77.25" hidden="1" customHeight="1">
      <c r="A1091" s="18" t="s">
        <v>700</v>
      </c>
      <c r="B1091" s="16">
        <v>793</v>
      </c>
      <c r="C1091" s="17" t="s">
        <v>111</v>
      </c>
      <c r="D1091" s="17" t="s">
        <v>249</v>
      </c>
      <c r="E1091" s="17" t="s">
        <v>537</v>
      </c>
      <c r="F1091" s="17"/>
      <c r="G1091" s="106">
        <f>G1092</f>
        <v>0</v>
      </c>
      <c r="H1091" s="144"/>
      <c r="I1091" s="145"/>
      <c r="J1091" s="145"/>
      <c r="K1091" s="145"/>
      <c r="L1091" s="145"/>
      <c r="M1091" s="145"/>
      <c r="N1091" s="145"/>
      <c r="O1091" s="145"/>
      <c r="P1091" s="145"/>
      <c r="Q1091" s="145"/>
      <c r="R1091" s="145"/>
      <c r="S1091" s="145"/>
      <c r="T1091" s="145"/>
      <c r="U1091" s="145"/>
      <c r="V1091" s="145"/>
      <c r="W1091" s="145"/>
      <c r="X1091" s="145"/>
      <c r="Y1091" s="145"/>
      <c r="Z1091" s="145"/>
      <c r="AA1091" s="145"/>
      <c r="AB1091" s="145"/>
      <c r="AC1091" s="145"/>
      <c r="AD1091" s="145"/>
      <c r="AE1091" s="106">
        <f>AE1092</f>
        <v>0</v>
      </c>
      <c r="AG1091" s="115"/>
    </row>
    <row r="1092" spans="1:33" ht="28.5" hidden="1" customHeight="1">
      <c r="A1092" s="18" t="s">
        <v>674</v>
      </c>
      <c r="B1092" s="16">
        <v>793</v>
      </c>
      <c r="C1092" s="17" t="s">
        <v>111</v>
      </c>
      <c r="D1092" s="17" t="s">
        <v>249</v>
      </c>
      <c r="E1092" s="17" t="s">
        <v>537</v>
      </c>
      <c r="F1092" s="17" t="s">
        <v>51</v>
      </c>
      <c r="G1092" s="106">
        <f>G1093</f>
        <v>0</v>
      </c>
      <c r="H1092" s="144"/>
      <c r="I1092" s="145"/>
      <c r="J1092" s="145"/>
      <c r="K1092" s="145"/>
      <c r="L1092" s="145"/>
      <c r="M1092" s="145"/>
      <c r="N1092" s="145"/>
      <c r="O1092" s="145"/>
      <c r="P1092" s="145"/>
      <c r="Q1092" s="145"/>
      <c r="R1092" s="145"/>
      <c r="S1092" s="145"/>
      <c r="T1092" s="145"/>
      <c r="U1092" s="145"/>
      <c r="V1092" s="145"/>
      <c r="W1092" s="145"/>
      <c r="X1092" s="145"/>
      <c r="Y1092" s="145"/>
      <c r="Z1092" s="145"/>
      <c r="AA1092" s="145"/>
      <c r="AB1092" s="145"/>
      <c r="AC1092" s="145"/>
      <c r="AD1092" s="145"/>
      <c r="AE1092" s="106">
        <f>AE1093</f>
        <v>0</v>
      </c>
      <c r="AG1092" s="115"/>
    </row>
    <row r="1093" spans="1:33" ht="25.5" hidden="1">
      <c r="A1093" s="18" t="s">
        <v>52</v>
      </c>
      <c r="B1093" s="16">
        <v>793</v>
      </c>
      <c r="C1093" s="17" t="s">
        <v>111</v>
      </c>
      <c r="D1093" s="17" t="s">
        <v>249</v>
      </c>
      <c r="E1093" s="17" t="s">
        <v>537</v>
      </c>
      <c r="F1093" s="17" t="s">
        <v>53</v>
      </c>
      <c r="G1093" s="106">
        <f>G1094</f>
        <v>0</v>
      </c>
      <c r="H1093" s="144"/>
      <c r="I1093" s="145"/>
      <c r="J1093" s="145"/>
      <c r="K1093" s="145"/>
      <c r="L1093" s="145"/>
      <c r="M1093" s="145"/>
      <c r="N1093" s="145"/>
      <c r="O1093" s="145"/>
      <c r="P1093" s="145"/>
      <c r="Q1093" s="145"/>
      <c r="R1093" s="145"/>
      <c r="S1093" s="145"/>
      <c r="T1093" s="145"/>
      <c r="U1093" s="145"/>
      <c r="V1093" s="145"/>
      <c r="W1093" s="145"/>
      <c r="X1093" s="145"/>
      <c r="Y1093" s="145"/>
      <c r="Z1093" s="145"/>
      <c r="AA1093" s="145"/>
      <c r="AB1093" s="145"/>
      <c r="AC1093" s="145"/>
      <c r="AD1093" s="145"/>
      <c r="AE1093" s="106">
        <f>AE1094</f>
        <v>0</v>
      </c>
      <c r="AG1093" s="115"/>
    </row>
    <row r="1094" spans="1:33" ht="25.5" hidden="1">
      <c r="A1094" s="18" t="s">
        <v>675</v>
      </c>
      <c r="B1094" s="16">
        <v>793</v>
      </c>
      <c r="C1094" s="17" t="s">
        <v>111</v>
      </c>
      <c r="D1094" s="17" t="s">
        <v>249</v>
      </c>
      <c r="E1094" s="17" t="s">
        <v>537</v>
      </c>
      <c r="F1094" s="17" t="s">
        <v>54</v>
      </c>
      <c r="G1094" s="106"/>
      <c r="H1094" s="144"/>
      <c r="I1094" s="145"/>
      <c r="J1094" s="145"/>
      <c r="K1094" s="145"/>
      <c r="L1094" s="145"/>
      <c r="M1094" s="145"/>
      <c r="N1094" s="145"/>
      <c r="O1094" s="145"/>
      <c r="P1094" s="145"/>
      <c r="Q1094" s="145"/>
      <c r="R1094" s="145"/>
      <c r="S1094" s="145"/>
      <c r="T1094" s="145"/>
      <c r="U1094" s="145"/>
      <c r="V1094" s="145"/>
      <c r="W1094" s="145"/>
      <c r="X1094" s="145"/>
      <c r="Y1094" s="145"/>
      <c r="Z1094" s="145"/>
      <c r="AA1094" s="145"/>
      <c r="AB1094" s="145"/>
      <c r="AC1094" s="145"/>
      <c r="AD1094" s="145"/>
      <c r="AE1094" s="106"/>
      <c r="AG1094" s="115"/>
    </row>
    <row r="1095" spans="1:33" ht="63.75" hidden="1">
      <c r="A1095" s="18" t="s">
        <v>700</v>
      </c>
      <c r="B1095" s="16">
        <v>793</v>
      </c>
      <c r="C1095" s="17" t="s">
        <v>111</v>
      </c>
      <c r="D1095" s="17" t="s">
        <v>249</v>
      </c>
      <c r="E1095" s="17" t="s">
        <v>537</v>
      </c>
      <c r="F1095" s="17"/>
      <c r="G1095" s="106">
        <f>G1096</f>
        <v>0</v>
      </c>
      <c r="H1095" s="144"/>
      <c r="I1095" s="145"/>
      <c r="J1095" s="145"/>
      <c r="K1095" s="145"/>
      <c r="L1095" s="145"/>
      <c r="M1095" s="145"/>
      <c r="N1095" s="145"/>
      <c r="O1095" s="145"/>
      <c r="P1095" s="145"/>
      <c r="Q1095" s="145"/>
      <c r="R1095" s="145"/>
      <c r="S1095" s="145"/>
      <c r="T1095" s="145"/>
      <c r="U1095" s="145"/>
      <c r="V1095" s="145"/>
      <c r="W1095" s="145"/>
      <c r="X1095" s="145"/>
      <c r="Y1095" s="145"/>
      <c r="Z1095" s="145"/>
      <c r="AA1095" s="145"/>
      <c r="AB1095" s="145"/>
      <c r="AC1095" s="145"/>
      <c r="AD1095" s="145"/>
      <c r="AE1095" s="106">
        <f>AE1096</f>
        <v>0</v>
      </c>
      <c r="AG1095" s="115"/>
    </row>
    <row r="1096" spans="1:33" ht="25.5" hidden="1">
      <c r="A1096" s="18" t="s">
        <v>674</v>
      </c>
      <c r="B1096" s="16">
        <v>793</v>
      </c>
      <c r="C1096" s="17" t="s">
        <v>111</v>
      </c>
      <c r="D1096" s="17" t="s">
        <v>249</v>
      </c>
      <c r="E1096" s="17" t="s">
        <v>537</v>
      </c>
      <c r="F1096" s="17" t="s">
        <v>51</v>
      </c>
      <c r="G1096" s="106">
        <f>G1097</f>
        <v>0</v>
      </c>
      <c r="H1096" s="144"/>
      <c r="I1096" s="145"/>
      <c r="J1096" s="145"/>
      <c r="K1096" s="145"/>
      <c r="L1096" s="145"/>
      <c r="M1096" s="145"/>
      <c r="N1096" s="145"/>
      <c r="O1096" s="145"/>
      <c r="P1096" s="145"/>
      <c r="Q1096" s="145"/>
      <c r="R1096" s="145"/>
      <c r="S1096" s="145"/>
      <c r="T1096" s="145"/>
      <c r="U1096" s="145"/>
      <c r="V1096" s="145"/>
      <c r="W1096" s="145"/>
      <c r="X1096" s="145"/>
      <c r="Y1096" s="145"/>
      <c r="Z1096" s="145"/>
      <c r="AA1096" s="145"/>
      <c r="AB1096" s="145"/>
      <c r="AC1096" s="145"/>
      <c r="AD1096" s="145"/>
      <c r="AE1096" s="106">
        <f>AE1097</f>
        <v>0</v>
      </c>
      <c r="AG1096" s="115"/>
    </row>
    <row r="1097" spans="1:33" ht="25.5" hidden="1">
      <c r="A1097" s="18" t="s">
        <v>52</v>
      </c>
      <c r="B1097" s="16">
        <v>793</v>
      </c>
      <c r="C1097" s="17" t="s">
        <v>111</v>
      </c>
      <c r="D1097" s="17" t="s">
        <v>249</v>
      </c>
      <c r="E1097" s="17" t="s">
        <v>537</v>
      </c>
      <c r="F1097" s="17" t="s">
        <v>53</v>
      </c>
      <c r="G1097" s="106"/>
      <c r="H1097" s="144"/>
      <c r="I1097" s="145"/>
      <c r="J1097" s="145"/>
      <c r="K1097" s="145"/>
      <c r="L1097" s="145"/>
      <c r="M1097" s="145"/>
      <c r="N1097" s="145"/>
      <c r="O1097" s="145"/>
      <c r="P1097" s="145"/>
      <c r="Q1097" s="145"/>
      <c r="R1097" s="145"/>
      <c r="S1097" s="145"/>
      <c r="T1097" s="145"/>
      <c r="U1097" s="145"/>
      <c r="V1097" s="145"/>
      <c r="W1097" s="145"/>
      <c r="X1097" s="145"/>
      <c r="Y1097" s="145"/>
      <c r="Z1097" s="145"/>
      <c r="AA1097" s="145"/>
      <c r="AB1097" s="145"/>
      <c r="AC1097" s="145"/>
      <c r="AD1097" s="145"/>
      <c r="AE1097" s="106"/>
      <c r="AG1097" s="115"/>
    </row>
    <row r="1098" spans="1:33" ht="67.5" hidden="1" customHeight="1">
      <c r="A1098" s="18" t="s">
        <v>700</v>
      </c>
      <c r="B1098" s="16">
        <v>793</v>
      </c>
      <c r="C1098" s="17" t="s">
        <v>111</v>
      </c>
      <c r="D1098" s="17" t="s">
        <v>249</v>
      </c>
      <c r="E1098" s="17" t="s">
        <v>537</v>
      </c>
      <c r="F1098" s="17"/>
      <c r="G1098" s="106">
        <f>G1099</f>
        <v>0</v>
      </c>
      <c r="H1098" s="144"/>
      <c r="I1098" s="145"/>
      <c r="J1098" s="145"/>
      <c r="K1098" s="145"/>
      <c r="L1098" s="145"/>
      <c r="M1098" s="145"/>
      <c r="N1098" s="145"/>
      <c r="O1098" s="145"/>
      <c r="P1098" s="145"/>
      <c r="Q1098" s="145"/>
      <c r="R1098" s="145"/>
      <c r="S1098" s="145"/>
      <c r="T1098" s="145"/>
      <c r="U1098" s="145"/>
      <c r="V1098" s="145"/>
      <c r="W1098" s="145"/>
      <c r="X1098" s="145"/>
      <c r="Y1098" s="145"/>
      <c r="Z1098" s="145"/>
      <c r="AA1098" s="145"/>
      <c r="AB1098" s="145"/>
      <c r="AC1098" s="145"/>
      <c r="AD1098" s="145"/>
      <c r="AE1098" s="106">
        <f>AE1099</f>
        <v>0</v>
      </c>
      <c r="AG1098" s="115"/>
    </row>
    <row r="1099" spans="1:33" ht="21" hidden="1" customHeight="1">
      <c r="A1099" s="18" t="s">
        <v>674</v>
      </c>
      <c r="B1099" s="16">
        <v>793</v>
      </c>
      <c r="C1099" s="17" t="s">
        <v>111</v>
      </c>
      <c r="D1099" s="17" t="s">
        <v>249</v>
      </c>
      <c r="E1099" s="17" t="s">
        <v>537</v>
      </c>
      <c r="F1099" s="17" t="s">
        <v>51</v>
      </c>
      <c r="G1099" s="106">
        <f>G1100</f>
        <v>0</v>
      </c>
      <c r="H1099" s="144"/>
      <c r="I1099" s="145"/>
      <c r="J1099" s="145"/>
      <c r="K1099" s="145"/>
      <c r="L1099" s="145"/>
      <c r="M1099" s="145"/>
      <c r="N1099" s="145"/>
      <c r="O1099" s="145"/>
      <c r="P1099" s="145"/>
      <c r="Q1099" s="145"/>
      <c r="R1099" s="145"/>
      <c r="S1099" s="145"/>
      <c r="T1099" s="145"/>
      <c r="U1099" s="145"/>
      <c r="V1099" s="145"/>
      <c r="W1099" s="145"/>
      <c r="X1099" s="145"/>
      <c r="Y1099" s="145"/>
      <c r="Z1099" s="145"/>
      <c r="AA1099" s="145"/>
      <c r="AB1099" s="145"/>
      <c r="AC1099" s="145"/>
      <c r="AD1099" s="145"/>
      <c r="AE1099" s="106">
        <f>AE1100</f>
        <v>0</v>
      </c>
      <c r="AG1099" s="115"/>
    </row>
    <row r="1100" spans="1:33" ht="25.5" hidden="1">
      <c r="A1100" s="18" t="s">
        <v>52</v>
      </c>
      <c r="B1100" s="16">
        <v>793</v>
      </c>
      <c r="C1100" s="17" t="s">
        <v>111</v>
      </c>
      <c r="D1100" s="17" t="s">
        <v>249</v>
      </c>
      <c r="E1100" s="17" t="s">
        <v>537</v>
      </c>
      <c r="F1100" s="17" t="s">
        <v>53</v>
      </c>
      <c r="G1100" s="106">
        <f>Прилож2!G823</f>
        <v>0</v>
      </c>
      <c r="H1100" s="144"/>
      <c r="I1100" s="145"/>
      <c r="J1100" s="145"/>
      <c r="K1100" s="145"/>
      <c r="L1100" s="145"/>
      <c r="M1100" s="145"/>
      <c r="N1100" s="145"/>
      <c r="O1100" s="145"/>
      <c r="P1100" s="145"/>
      <c r="Q1100" s="145"/>
      <c r="R1100" s="145"/>
      <c r="S1100" s="145"/>
      <c r="T1100" s="145"/>
      <c r="U1100" s="145"/>
      <c r="V1100" s="145"/>
      <c r="W1100" s="145"/>
      <c r="X1100" s="145"/>
      <c r="Y1100" s="145"/>
      <c r="Z1100" s="145"/>
      <c r="AA1100" s="145"/>
      <c r="AB1100" s="145"/>
      <c r="AC1100" s="145"/>
      <c r="AD1100" s="145"/>
      <c r="AE1100" s="106">
        <f>Прилож2!AE823</f>
        <v>0</v>
      </c>
      <c r="AG1100" s="115"/>
    </row>
    <row r="1101" spans="1:33" ht="67.5" hidden="1" customHeight="1">
      <c r="A1101" s="18" t="s">
        <v>202</v>
      </c>
      <c r="B1101" s="16">
        <v>793</v>
      </c>
      <c r="C1101" s="17" t="s">
        <v>111</v>
      </c>
      <c r="D1101" s="17" t="s">
        <v>249</v>
      </c>
      <c r="E1101" s="17" t="s">
        <v>538</v>
      </c>
      <c r="F1101" s="17"/>
      <c r="G1101" s="106">
        <f>G1102</f>
        <v>0</v>
      </c>
      <c r="H1101" s="144"/>
      <c r="I1101" s="145"/>
      <c r="J1101" s="145"/>
      <c r="K1101" s="145"/>
      <c r="L1101" s="145"/>
      <c r="M1101" s="145"/>
      <c r="N1101" s="145"/>
      <c r="O1101" s="145"/>
      <c r="P1101" s="145"/>
      <c r="Q1101" s="145"/>
      <c r="R1101" s="145"/>
      <c r="S1101" s="145"/>
      <c r="T1101" s="145"/>
      <c r="U1101" s="145"/>
      <c r="V1101" s="145"/>
      <c r="W1101" s="145"/>
      <c r="X1101" s="145"/>
      <c r="Y1101" s="145"/>
      <c r="Z1101" s="145"/>
      <c r="AA1101" s="145"/>
      <c r="AB1101" s="145"/>
      <c r="AC1101" s="145"/>
      <c r="AD1101" s="145"/>
      <c r="AE1101" s="106">
        <f>AE1102</f>
        <v>0</v>
      </c>
      <c r="AG1101" s="115"/>
    </row>
    <row r="1102" spans="1:33" ht="20.25" hidden="1" customHeight="1">
      <c r="A1102" s="18" t="s">
        <v>674</v>
      </c>
      <c r="B1102" s="16">
        <v>793</v>
      </c>
      <c r="C1102" s="17" t="s">
        <v>111</v>
      </c>
      <c r="D1102" s="17" t="s">
        <v>249</v>
      </c>
      <c r="E1102" s="17" t="s">
        <v>538</v>
      </c>
      <c r="F1102" s="17" t="s">
        <v>51</v>
      </c>
      <c r="G1102" s="106">
        <f>G1103</f>
        <v>0</v>
      </c>
      <c r="H1102" s="144"/>
      <c r="I1102" s="145"/>
      <c r="J1102" s="145"/>
      <c r="K1102" s="145"/>
      <c r="L1102" s="145"/>
      <c r="M1102" s="145"/>
      <c r="N1102" s="145"/>
      <c r="O1102" s="145"/>
      <c r="P1102" s="145"/>
      <c r="Q1102" s="145"/>
      <c r="R1102" s="145"/>
      <c r="S1102" s="145"/>
      <c r="T1102" s="145"/>
      <c r="U1102" s="145"/>
      <c r="V1102" s="145"/>
      <c r="W1102" s="145"/>
      <c r="X1102" s="145"/>
      <c r="Y1102" s="145"/>
      <c r="Z1102" s="145"/>
      <c r="AA1102" s="145"/>
      <c r="AB1102" s="145"/>
      <c r="AC1102" s="145"/>
      <c r="AD1102" s="145"/>
      <c r="AE1102" s="106">
        <f>AE1103</f>
        <v>0</v>
      </c>
      <c r="AG1102" s="115"/>
    </row>
    <row r="1103" spans="1:33" ht="25.5" hidden="1">
      <c r="A1103" s="18" t="s">
        <v>52</v>
      </c>
      <c r="B1103" s="16">
        <v>793</v>
      </c>
      <c r="C1103" s="17" t="s">
        <v>111</v>
      </c>
      <c r="D1103" s="17" t="s">
        <v>249</v>
      </c>
      <c r="E1103" s="17" t="s">
        <v>538</v>
      </c>
      <c r="F1103" s="17" t="s">
        <v>53</v>
      </c>
      <c r="G1103" s="106">
        <f>Прилож2!G826</f>
        <v>0</v>
      </c>
      <c r="H1103" s="144"/>
      <c r="I1103" s="145"/>
      <c r="J1103" s="145"/>
      <c r="K1103" s="145"/>
      <c r="L1103" s="145"/>
      <c r="M1103" s="145"/>
      <c r="N1103" s="145"/>
      <c r="O1103" s="145"/>
      <c r="P1103" s="145"/>
      <c r="Q1103" s="145"/>
      <c r="R1103" s="145"/>
      <c r="S1103" s="145"/>
      <c r="T1103" s="145"/>
      <c r="U1103" s="145"/>
      <c r="V1103" s="145"/>
      <c r="W1103" s="145"/>
      <c r="X1103" s="145"/>
      <c r="Y1103" s="145"/>
      <c r="Z1103" s="145"/>
      <c r="AA1103" s="145"/>
      <c r="AB1103" s="145"/>
      <c r="AC1103" s="145"/>
      <c r="AD1103" s="145"/>
      <c r="AE1103" s="106">
        <f>Прилож2!AE826</f>
        <v>0</v>
      </c>
      <c r="AG1103" s="115"/>
    </row>
    <row r="1104" spans="1:33" s="25" customFormat="1" ht="30" hidden="1" customHeight="1">
      <c r="A1104" s="122" t="s">
        <v>384</v>
      </c>
      <c r="B1104" s="55">
        <v>795</v>
      </c>
      <c r="C1104" s="88" t="s">
        <v>91</v>
      </c>
      <c r="D1104" s="88" t="s">
        <v>142</v>
      </c>
      <c r="E1104" s="23" t="s">
        <v>502</v>
      </c>
      <c r="F1104" s="23"/>
      <c r="G1104" s="14">
        <f>G1105</f>
        <v>0</v>
      </c>
      <c r="H1104" s="150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14">
        <f>AE1105</f>
        <v>0</v>
      </c>
      <c r="AG1104" s="115"/>
    </row>
    <row r="1105" spans="1:33" s="25" customFormat="1" ht="18" hidden="1">
      <c r="A1105" s="18" t="s">
        <v>602</v>
      </c>
      <c r="B1105" s="55">
        <v>795</v>
      </c>
      <c r="C1105" s="88" t="s">
        <v>91</v>
      </c>
      <c r="D1105" s="88" t="s">
        <v>142</v>
      </c>
      <c r="E1105" s="44" t="s">
        <v>603</v>
      </c>
      <c r="F1105" s="88"/>
      <c r="G1105" s="33">
        <f>G1106</f>
        <v>0</v>
      </c>
      <c r="H1105" s="150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33">
        <f>AE1106</f>
        <v>0</v>
      </c>
      <c r="AG1105" s="115"/>
    </row>
    <row r="1106" spans="1:33" s="25" customFormat="1" ht="25.5" hidden="1">
      <c r="A1106" s="18" t="s">
        <v>50</v>
      </c>
      <c r="B1106" s="55">
        <v>795</v>
      </c>
      <c r="C1106" s="88" t="s">
        <v>91</v>
      </c>
      <c r="D1106" s="88" t="s">
        <v>142</v>
      </c>
      <c r="E1106" s="44" t="s">
        <v>603</v>
      </c>
      <c r="F1106" s="44" t="s">
        <v>51</v>
      </c>
      <c r="G1106" s="33">
        <f>G1107</f>
        <v>0</v>
      </c>
      <c r="H1106" s="150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33">
        <f>AE1107</f>
        <v>0</v>
      </c>
      <c r="AG1106" s="115"/>
    </row>
    <row r="1107" spans="1:33" s="25" customFormat="1" ht="25.5" hidden="1">
      <c r="A1107" s="18" t="s">
        <v>52</v>
      </c>
      <c r="B1107" s="55">
        <v>795</v>
      </c>
      <c r="C1107" s="88" t="s">
        <v>91</v>
      </c>
      <c r="D1107" s="88" t="s">
        <v>142</v>
      </c>
      <c r="E1107" s="44" t="s">
        <v>603</v>
      </c>
      <c r="F1107" s="44" t="s">
        <v>53</v>
      </c>
      <c r="G1107" s="33">
        <f>Прилож2!G1171</f>
        <v>0</v>
      </c>
      <c r="H1107" s="150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33">
        <f>Прилож2!AE1171</f>
        <v>0</v>
      </c>
      <c r="AG1107" s="115"/>
    </row>
    <row r="1108" spans="1:33" s="52" customFormat="1" ht="25.5" hidden="1">
      <c r="A1108" s="37" t="s">
        <v>753</v>
      </c>
      <c r="B1108" s="38">
        <v>793</v>
      </c>
      <c r="C1108" s="39" t="s">
        <v>115</v>
      </c>
      <c r="D1108" s="39" t="s">
        <v>37</v>
      </c>
      <c r="E1108" s="39" t="s">
        <v>551</v>
      </c>
      <c r="F1108" s="39"/>
      <c r="G1108" s="107">
        <f>G1109+G1112+G1115</f>
        <v>0</v>
      </c>
      <c r="H1108" s="148"/>
      <c r="I1108" s="149"/>
      <c r="J1108" s="149"/>
      <c r="K1108" s="149"/>
      <c r="L1108" s="149"/>
      <c r="M1108" s="149"/>
      <c r="N1108" s="149"/>
      <c r="O1108" s="149"/>
      <c r="P1108" s="149"/>
      <c r="Q1108" s="149"/>
      <c r="R1108" s="149"/>
      <c r="S1108" s="149"/>
      <c r="T1108" s="149"/>
      <c r="U1108" s="149"/>
      <c r="V1108" s="149"/>
      <c r="W1108" s="149"/>
      <c r="X1108" s="149"/>
      <c r="Y1108" s="149"/>
      <c r="Z1108" s="149"/>
      <c r="AA1108" s="149"/>
      <c r="AB1108" s="149"/>
      <c r="AC1108" s="149"/>
      <c r="AD1108" s="149"/>
      <c r="AE1108" s="107">
        <f>AE1109+AE1112+AE1115</f>
        <v>0</v>
      </c>
      <c r="AG1108" s="115"/>
    </row>
    <row r="1109" spans="1:33" s="52" customFormat="1" ht="36" hidden="1" customHeight="1">
      <c r="A1109" s="18" t="s">
        <v>752</v>
      </c>
      <c r="B1109" s="16">
        <v>793</v>
      </c>
      <c r="C1109" s="17" t="s">
        <v>115</v>
      </c>
      <c r="D1109" s="17" t="s">
        <v>37</v>
      </c>
      <c r="E1109" s="17" t="s">
        <v>552</v>
      </c>
      <c r="F1109" s="17"/>
      <c r="G1109" s="106">
        <f>G1110</f>
        <v>0</v>
      </c>
      <c r="H1109" s="148"/>
      <c r="I1109" s="149"/>
      <c r="J1109" s="149"/>
      <c r="K1109" s="149"/>
      <c r="L1109" s="149"/>
      <c r="M1109" s="149"/>
      <c r="N1109" s="149"/>
      <c r="O1109" s="149"/>
      <c r="P1109" s="149"/>
      <c r="Q1109" s="149"/>
      <c r="R1109" s="149"/>
      <c r="S1109" s="149"/>
      <c r="T1109" s="149"/>
      <c r="U1109" s="149"/>
      <c r="V1109" s="149"/>
      <c r="W1109" s="149"/>
      <c r="X1109" s="149"/>
      <c r="Y1109" s="149"/>
      <c r="Z1109" s="149"/>
      <c r="AA1109" s="149"/>
      <c r="AB1109" s="149"/>
      <c r="AC1109" s="149"/>
      <c r="AD1109" s="149"/>
      <c r="AE1109" s="106">
        <f>AE1110</f>
        <v>0</v>
      </c>
      <c r="AG1109" s="115"/>
    </row>
    <row r="1110" spans="1:33" s="52" customFormat="1" ht="25.5" hidden="1">
      <c r="A1110" s="18" t="s">
        <v>50</v>
      </c>
      <c r="B1110" s="16">
        <v>793</v>
      </c>
      <c r="C1110" s="17" t="s">
        <v>115</v>
      </c>
      <c r="D1110" s="17" t="s">
        <v>37</v>
      </c>
      <c r="E1110" s="17" t="s">
        <v>552</v>
      </c>
      <c r="F1110" s="17" t="s">
        <v>51</v>
      </c>
      <c r="G1110" s="106">
        <f>G1111</f>
        <v>0</v>
      </c>
      <c r="H1110" s="148"/>
      <c r="I1110" s="149"/>
      <c r="J1110" s="149"/>
      <c r="K1110" s="149"/>
      <c r="L1110" s="149"/>
      <c r="M1110" s="149"/>
      <c r="N1110" s="149"/>
      <c r="O1110" s="149"/>
      <c r="P1110" s="149"/>
      <c r="Q1110" s="149"/>
      <c r="R1110" s="149"/>
      <c r="S1110" s="149"/>
      <c r="T1110" s="149"/>
      <c r="U1110" s="149"/>
      <c r="V1110" s="149"/>
      <c r="W1110" s="149"/>
      <c r="X1110" s="149"/>
      <c r="Y1110" s="149"/>
      <c r="Z1110" s="149"/>
      <c r="AA1110" s="149"/>
      <c r="AB1110" s="149"/>
      <c r="AC1110" s="149"/>
      <c r="AD1110" s="149"/>
      <c r="AE1110" s="106">
        <f>AE1111</f>
        <v>0</v>
      </c>
      <c r="AG1110" s="115"/>
    </row>
    <row r="1111" spans="1:33" s="52" customFormat="1" ht="25.5" hidden="1">
      <c r="A1111" s="18" t="s">
        <v>52</v>
      </c>
      <c r="B1111" s="16">
        <v>793</v>
      </c>
      <c r="C1111" s="17" t="s">
        <v>115</v>
      </c>
      <c r="D1111" s="17" t="s">
        <v>37</v>
      </c>
      <c r="E1111" s="17" t="s">
        <v>552</v>
      </c>
      <c r="F1111" s="17" t="s">
        <v>53</v>
      </c>
      <c r="G1111" s="106">
        <f>Прилож2!G1016</f>
        <v>0</v>
      </c>
      <c r="H1111" s="148"/>
      <c r="I1111" s="149"/>
      <c r="J1111" s="149"/>
      <c r="K1111" s="149"/>
      <c r="L1111" s="149"/>
      <c r="M1111" s="149"/>
      <c r="N1111" s="149"/>
      <c r="O1111" s="149"/>
      <c r="P1111" s="149"/>
      <c r="Q1111" s="149"/>
      <c r="R1111" s="149"/>
      <c r="S1111" s="149"/>
      <c r="T1111" s="149"/>
      <c r="U1111" s="149"/>
      <c r="V1111" s="149"/>
      <c r="W1111" s="149"/>
      <c r="X1111" s="149"/>
      <c r="Y1111" s="149"/>
      <c r="Z1111" s="149"/>
      <c r="AA1111" s="149"/>
      <c r="AB1111" s="149"/>
      <c r="AC1111" s="149"/>
      <c r="AD1111" s="149"/>
      <c r="AE1111" s="106">
        <f>Прилож2!AE1016</f>
        <v>0</v>
      </c>
      <c r="AG1111" s="115"/>
    </row>
    <row r="1112" spans="1:33" s="52" customFormat="1" ht="36" hidden="1" customHeight="1">
      <c r="A1112" s="18" t="s">
        <v>532</v>
      </c>
      <c r="B1112" s="16">
        <v>793</v>
      </c>
      <c r="C1112" s="17" t="s">
        <v>115</v>
      </c>
      <c r="D1112" s="17" t="s">
        <v>37</v>
      </c>
      <c r="E1112" s="17" t="s">
        <v>531</v>
      </c>
      <c r="F1112" s="17"/>
      <c r="G1112" s="106">
        <f>G1113</f>
        <v>0</v>
      </c>
      <c r="H1112" s="148"/>
      <c r="I1112" s="149"/>
      <c r="J1112" s="149"/>
      <c r="K1112" s="149"/>
      <c r="L1112" s="149"/>
      <c r="M1112" s="149"/>
      <c r="N1112" s="149"/>
      <c r="O1112" s="149"/>
      <c r="P1112" s="149"/>
      <c r="Q1112" s="149"/>
      <c r="R1112" s="149"/>
      <c r="S1112" s="149"/>
      <c r="T1112" s="149"/>
      <c r="U1112" s="149"/>
      <c r="V1112" s="149"/>
      <c r="W1112" s="149"/>
      <c r="X1112" s="149"/>
      <c r="Y1112" s="149"/>
      <c r="Z1112" s="149"/>
      <c r="AA1112" s="149"/>
      <c r="AB1112" s="149"/>
      <c r="AC1112" s="149"/>
      <c r="AD1112" s="149"/>
      <c r="AE1112" s="106">
        <f>AE1113</f>
        <v>0</v>
      </c>
      <c r="AG1112" s="115"/>
    </row>
    <row r="1113" spans="1:33" s="52" customFormat="1" ht="18" hidden="1">
      <c r="A1113" s="18" t="s">
        <v>101</v>
      </c>
      <c r="B1113" s="16">
        <v>793</v>
      </c>
      <c r="C1113" s="17" t="s">
        <v>115</v>
      </c>
      <c r="D1113" s="17" t="s">
        <v>37</v>
      </c>
      <c r="E1113" s="17" t="s">
        <v>531</v>
      </c>
      <c r="F1113" s="17" t="s">
        <v>102</v>
      </c>
      <c r="G1113" s="106">
        <f>G1114</f>
        <v>0</v>
      </c>
      <c r="H1113" s="148"/>
      <c r="I1113" s="149"/>
      <c r="J1113" s="149"/>
      <c r="K1113" s="149"/>
      <c r="L1113" s="149"/>
      <c r="M1113" s="149"/>
      <c r="N1113" s="149"/>
      <c r="O1113" s="149"/>
      <c r="P1113" s="149"/>
      <c r="Q1113" s="149"/>
      <c r="R1113" s="149"/>
      <c r="S1113" s="149"/>
      <c r="T1113" s="149"/>
      <c r="U1113" s="149"/>
      <c r="V1113" s="149"/>
      <c r="W1113" s="149"/>
      <c r="X1113" s="149"/>
      <c r="Y1113" s="149"/>
      <c r="Z1113" s="149"/>
      <c r="AA1113" s="149"/>
      <c r="AB1113" s="149"/>
      <c r="AC1113" s="149"/>
      <c r="AD1113" s="149"/>
      <c r="AE1113" s="106">
        <f>AE1114</f>
        <v>0</v>
      </c>
      <c r="AG1113" s="115"/>
    </row>
    <row r="1114" spans="1:33" s="52" customFormat="1" ht="18" hidden="1">
      <c r="A1114" s="18" t="s">
        <v>104</v>
      </c>
      <c r="B1114" s="16">
        <v>793</v>
      </c>
      <c r="C1114" s="17" t="s">
        <v>115</v>
      </c>
      <c r="D1114" s="17" t="s">
        <v>37</v>
      </c>
      <c r="E1114" s="17" t="s">
        <v>531</v>
      </c>
      <c r="F1114" s="17" t="s">
        <v>105</v>
      </c>
      <c r="G1114" s="106">
        <f>Прилож2!G1019</f>
        <v>0</v>
      </c>
      <c r="H1114" s="148"/>
      <c r="I1114" s="149"/>
      <c r="J1114" s="149"/>
      <c r="K1114" s="149"/>
      <c r="L1114" s="149"/>
      <c r="M1114" s="149"/>
      <c r="N1114" s="149"/>
      <c r="O1114" s="149"/>
      <c r="P1114" s="149"/>
      <c r="Q1114" s="149"/>
      <c r="R1114" s="149"/>
      <c r="S1114" s="149"/>
      <c r="T1114" s="149"/>
      <c r="U1114" s="149"/>
      <c r="V1114" s="149"/>
      <c r="W1114" s="149"/>
      <c r="X1114" s="149"/>
      <c r="Y1114" s="149"/>
      <c r="Z1114" s="149"/>
      <c r="AA1114" s="149"/>
      <c r="AB1114" s="149"/>
      <c r="AC1114" s="149"/>
      <c r="AD1114" s="149"/>
      <c r="AE1114" s="106">
        <f>Прилож2!AE1019</f>
        <v>0</v>
      </c>
      <c r="AG1114" s="115"/>
    </row>
    <row r="1115" spans="1:33" s="35" customFormat="1" ht="18" hidden="1">
      <c r="A1115" s="18" t="s">
        <v>698</v>
      </c>
      <c r="B1115" s="16">
        <v>757</v>
      </c>
      <c r="C1115" s="17" t="s">
        <v>115</v>
      </c>
      <c r="D1115" s="17" t="s">
        <v>37</v>
      </c>
      <c r="E1115" s="17" t="s">
        <v>219</v>
      </c>
      <c r="F1115" s="17"/>
      <c r="G1115" s="106">
        <f>G1116</f>
        <v>0</v>
      </c>
      <c r="H1115" s="142"/>
      <c r="I1115" s="143"/>
      <c r="J1115" s="143"/>
      <c r="K1115" s="143"/>
      <c r="L1115" s="143"/>
      <c r="M1115" s="143"/>
      <c r="N1115" s="143"/>
      <c r="O1115" s="143"/>
      <c r="P1115" s="143"/>
      <c r="Q1115" s="143"/>
      <c r="R1115" s="143"/>
      <c r="S1115" s="143"/>
      <c r="T1115" s="143"/>
      <c r="U1115" s="143"/>
      <c r="V1115" s="143"/>
      <c r="W1115" s="143"/>
      <c r="X1115" s="143"/>
      <c r="Y1115" s="143"/>
      <c r="Z1115" s="143"/>
      <c r="AA1115" s="143"/>
      <c r="AB1115" s="143"/>
      <c r="AC1115" s="143"/>
      <c r="AD1115" s="143"/>
      <c r="AE1115" s="106">
        <f>AE1116</f>
        <v>0</v>
      </c>
      <c r="AG1115" s="115"/>
    </row>
    <row r="1116" spans="1:33" s="35" customFormat="1" ht="25.5" hidden="1">
      <c r="A1116" s="18" t="s">
        <v>50</v>
      </c>
      <c r="B1116" s="16">
        <v>757</v>
      </c>
      <c r="C1116" s="17" t="s">
        <v>115</v>
      </c>
      <c r="D1116" s="17" t="s">
        <v>37</v>
      </c>
      <c r="E1116" s="17" t="s">
        <v>219</v>
      </c>
      <c r="F1116" s="17" t="s">
        <v>51</v>
      </c>
      <c r="G1116" s="106">
        <f>G1140</f>
        <v>0</v>
      </c>
      <c r="H1116" s="142"/>
      <c r="I1116" s="143"/>
      <c r="J1116" s="143"/>
      <c r="K1116" s="143"/>
      <c r="L1116" s="143"/>
      <c r="M1116" s="143"/>
      <c r="N1116" s="143"/>
      <c r="O1116" s="143"/>
      <c r="P1116" s="143"/>
      <c r="Q1116" s="143"/>
      <c r="R1116" s="143"/>
      <c r="S1116" s="143"/>
      <c r="T1116" s="143"/>
      <c r="U1116" s="143"/>
      <c r="V1116" s="143"/>
      <c r="W1116" s="143"/>
      <c r="X1116" s="143"/>
      <c r="Y1116" s="143"/>
      <c r="Z1116" s="143"/>
      <c r="AA1116" s="143"/>
      <c r="AB1116" s="143"/>
      <c r="AC1116" s="143"/>
      <c r="AD1116" s="143"/>
      <c r="AE1116" s="106">
        <f>AE1140</f>
        <v>0</v>
      </c>
      <c r="AG1116" s="115"/>
    </row>
    <row r="1117" spans="1:33" s="52" customFormat="1" ht="18" hidden="1">
      <c r="A1117" s="15" t="s">
        <v>383</v>
      </c>
      <c r="B1117" s="16">
        <v>793</v>
      </c>
      <c r="C1117" s="17" t="s">
        <v>91</v>
      </c>
      <c r="D1117" s="17" t="s">
        <v>249</v>
      </c>
      <c r="E1117" s="17"/>
      <c r="F1117" s="17"/>
      <c r="G1117" s="106">
        <f>G1120+G1133</f>
        <v>0</v>
      </c>
      <c r="H1117" s="148"/>
      <c r="I1117" s="149"/>
      <c r="J1117" s="149"/>
      <c r="K1117" s="149"/>
      <c r="L1117" s="149"/>
      <c r="M1117" s="149"/>
      <c r="N1117" s="149"/>
      <c r="O1117" s="149"/>
      <c r="P1117" s="149"/>
      <c r="Q1117" s="149"/>
      <c r="R1117" s="149"/>
      <c r="S1117" s="149"/>
      <c r="T1117" s="149"/>
      <c r="U1117" s="149"/>
      <c r="V1117" s="149"/>
      <c r="W1117" s="149"/>
      <c r="X1117" s="149"/>
      <c r="Y1117" s="149"/>
      <c r="Z1117" s="149"/>
      <c r="AA1117" s="149"/>
      <c r="AB1117" s="149"/>
      <c r="AC1117" s="149"/>
      <c r="AD1117" s="149"/>
      <c r="AE1117" s="106">
        <f>AE1120+AE1133</f>
        <v>0</v>
      </c>
      <c r="AG1117" s="115"/>
    </row>
    <row r="1118" spans="1:33" s="52" customFormat="1" ht="18" hidden="1">
      <c r="A1118" s="15"/>
      <c r="B1118" s="16"/>
      <c r="C1118" s="17"/>
      <c r="D1118" s="17"/>
      <c r="E1118" s="17"/>
      <c r="F1118" s="17"/>
      <c r="G1118" s="106"/>
      <c r="H1118" s="148"/>
      <c r="I1118" s="149"/>
      <c r="J1118" s="149"/>
      <c r="K1118" s="149"/>
      <c r="L1118" s="149"/>
      <c r="M1118" s="149"/>
      <c r="N1118" s="149"/>
      <c r="O1118" s="149"/>
      <c r="P1118" s="149"/>
      <c r="Q1118" s="149"/>
      <c r="R1118" s="149"/>
      <c r="S1118" s="149"/>
      <c r="T1118" s="149"/>
      <c r="U1118" s="149"/>
      <c r="V1118" s="149"/>
      <c r="W1118" s="149"/>
      <c r="X1118" s="149"/>
      <c r="Y1118" s="149"/>
      <c r="Z1118" s="149"/>
      <c r="AA1118" s="149"/>
      <c r="AB1118" s="149"/>
      <c r="AC1118" s="149"/>
      <c r="AD1118" s="149"/>
      <c r="AE1118" s="106"/>
      <c r="AG1118" s="115"/>
    </row>
    <row r="1119" spans="1:33" s="52" customFormat="1" ht="18" hidden="1">
      <c r="A1119" s="15"/>
      <c r="B1119" s="16"/>
      <c r="C1119" s="17"/>
      <c r="D1119" s="17"/>
      <c r="E1119" s="17"/>
      <c r="F1119" s="17"/>
      <c r="G1119" s="106"/>
      <c r="H1119" s="148"/>
      <c r="I1119" s="149"/>
      <c r="J1119" s="149"/>
      <c r="K1119" s="149"/>
      <c r="L1119" s="149"/>
      <c r="M1119" s="149"/>
      <c r="N1119" s="149"/>
      <c r="O1119" s="149"/>
      <c r="P1119" s="149"/>
      <c r="Q1119" s="149"/>
      <c r="R1119" s="149"/>
      <c r="S1119" s="149"/>
      <c r="T1119" s="149"/>
      <c r="U1119" s="149"/>
      <c r="V1119" s="149"/>
      <c r="W1119" s="149"/>
      <c r="X1119" s="149"/>
      <c r="Y1119" s="149"/>
      <c r="Z1119" s="149"/>
      <c r="AA1119" s="149"/>
      <c r="AB1119" s="149"/>
      <c r="AC1119" s="149"/>
      <c r="AD1119" s="149"/>
      <c r="AE1119" s="106"/>
      <c r="AG1119" s="115"/>
    </row>
    <row r="1120" spans="1:33" s="20" customFormat="1" ht="27" hidden="1" customHeight="1">
      <c r="A1120" s="18" t="s">
        <v>722</v>
      </c>
      <c r="B1120" s="16">
        <v>793</v>
      </c>
      <c r="C1120" s="17" t="s">
        <v>91</v>
      </c>
      <c r="D1120" s="17" t="s">
        <v>249</v>
      </c>
      <c r="E1120" s="17" t="s">
        <v>501</v>
      </c>
      <c r="F1120" s="17"/>
      <c r="G1120" s="106">
        <f>G1121+G1125+G1129</f>
        <v>0</v>
      </c>
      <c r="H1120" s="153"/>
      <c r="I1120" s="154"/>
      <c r="J1120" s="154"/>
      <c r="K1120" s="154"/>
      <c r="L1120" s="154"/>
      <c r="M1120" s="154"/>
      <c r="N1120" s="154"/>
      <c r="O1120" s="154"/>
      <c r="P1120" s="154"/>
      <c r="Q1120" s="154"/>
      <c r="R1120" s="154"/>
      <c r="S1120" s="154"/>
      <c r="T1120" s="154"/>
      <c r="U1120" s="154"/>
      <c r="V1120" s="154"/>
      <c r="W1120" s="154"/>
      <c r="X1120" s="154"/>
      <c r="Y1120" s="154"/>
      <c r="Z1120" s="154"/>
      <c r="AA1120" s="154"/>
      <c r="AB1120" s="154"/>
      <c r="AC1120" s="154"/>
      <c r="AD1120" s="154"/>
      <c r="AE1120" s="106">
        <f>AE1121+AE1125+AE1129</f>
        <v>0</v>
      </c>
      <c r="AG1120" s="115"/>
    </row>
    <row r="1121" spans="1:33" s="20" customFormat="1" ht="66" hidden="1" customHeight="1">
      <c r="A1121" s="56" t="s">
        <v>193</v>
      </c>
      <c r="B1121" s="16">
        <v>793</v>
      </c>
      <c r="C1121" s="17" t="s">
        <v>91</v>
      </c>
      <c r="D1121" s="17" t="s">
        <v>249</v>
      </c>
      <c r="E1121" s="17" t="s">
        <v>191</v>
      </c>
      <c r="F1121" s="17"/>
      <c r="G1121" s="106">
        <f>G1122</f>
        <v>0</v>
      </c>
      <c r="H1121" s="153" t="e">
        <f>#REF!+#REF!+#REF!+#REF!</f>
        <v>#REF!</v>
      </c>
      <c r="I1121" s="154"/>
      <c r="J1121" s="154"/>
      <c r="K1121" s="154"/>
      <c r="L1121" s="154"/>
      <c r="M1121" s="154"/>
      <c r="N1121" s="154"/>
      <c r="O1121" s="154"/>
      <c r="P1121" s="154"/>
      <c r="Q1121" s="154"/>
      <c r="R1121" s="154"/>
      <c r="S1121" s="154"/>
      <c r="T1121" s="154"/>
      <c r="U1121" s="154"/>
      <c r="V1121" s="154"/>
      <c r="W1121" s="154"/>
      <c r="X1121" s="154"/>
      <c r="Y1121" s="154"/>
      <c r="Z1121" s="154"/>
      <c r="AA1121" s="154"/>
      <c r="AB1121" s="154"/>
      <c r="AC1121" s="154"/>
      <c r="AD1121" s="154"/>
      <c r="AE1121" s="106">
        <f>AE1122</f>
        <v>0</v>
      </c>
      <c r="AG1121" s="115"/>
    </row>
    <row r="1122" spans="1:33" s="20" customFormat="1" ht="94.5" hidden="1" customHeight="1">
      <c r="A1122" s="56" t="s">
        <v>436</v>
      </c>
      <c r="B1122" s="16">
        <v>793</v>
      </c>
      <c r="C1122" s="17" t="s">
        <v>91</v>
      </c>
      <c r="D1122" s="17" t="s">
        <v>249</v>
      </c>
      <c r="E1122" s="17" t="s">
        <v>410</v>
      </c>
      <c r="F1122" s="17"/>
      <c r="G1122" s="106">
        <f>G1123</f>
        <v>0</v>
      </c>
      <c r="H1122" s="153"/>
      <c r="I1122" s="154"/>
      <c r="J1122" s="154"/>
      <c r="K1122" s="154"/>
      <c r="L1122" s="154"/>
      <c r="M1122" s="154"/>
      <c r="N1122" s="154"/>
      <c r="O1122" s="154"/>
      <c r="P1122" s="154"/>
      <c r="Q1122" s="154"/>
      <c r="R1122" s="154"/>
      <c r="S1122" s="154"/>
      <c r="T1122" s="154"/>
      <c r="U1122" s="154"/>
      <c r="V1122" s="154"/>
      <c r="W1122" s="154"/>
      <c r="X1122" s="154"/>
      <c r="Y1122" s="154"/>
      <c r="Z1122" s="154"/>
      <c r="AA1122" s="154"/>
      <c r="AB1122" s="154"/>
      <c r="AC1122" s="154"/>
      <c r="AD1122" s="154"/>
      <c r="AE1122" s="106">
        <f>AE1123</f>
        <v>0</v>
      </c>
      <c r="AG1122" s="115"/>
    </row>
    <row r="1123" spans="1:33" s="20" customFormat="1" ht="16.5" hidden="1" customHeight="1">
      <c r="A1123" s="18" t="s">
        <v>363</v>
      </c>
      <c r="B1123" s="16">
        <v>793</v>
      </c>
      <c r="C1123" s="17" t="s">
        <v>91</v>
      </c>
      <c r="D1123" s="17" t="s">
        <v>249</v>
      </c>
      <c r="E1123" s="17" t="s">
        <v>410</v>
      </c>
      <c r="F1123" s="17" t="s">
        <v>364</v>
      </c>
      <c r="G1123" s="106">
        <f>G1124</f>
        <v>0</v>
      </c>
      <c r="H1123" s="153"/>
      <c r="I1123" s="154"/>
      <c r="J1123" s="154"/>
      <c r="K1123" s="154"/>
      <c r="L1123" s="154"/>
      <c r="M1123" s="154"/>
      <c r="N1123" s="154"/>
      <c r="O1123" s="154"/>
      <c r="P1123" s="154"/>
      <c r="Q1123" s="154"/>
      <c r="R1123" s="154"/>
      <c r="S1123" s="154"/>
      <c r="T1123" s="154"/>
      <c r="U1123" s="154"/>
      <c r="V1123" s="154"/>
      <c r="W1123" s="154"/>
      <c r="X1123" s="154"/>
      <c r="Y1123" s="154"/>
      <c r="Z1123" s="154"/>
      <c r="AA1123" s="154"/>
      <c r="AB1123" s="154"/>
      <c r="AC1123" s="154"/>
      <c r="AD1123" s="154"/>
      <c r="AE1123" s="106">
        <f>AE1124</f>
        <v>0</v>
      </c>
      <c r="AG1123" s="115"/>
    </row>
    <row r="1124" spans="1:33" s="20" customFormat="1" ht="15" hidden="1" customHeight="1">
      <c r="A1124" s="18" t="s">
        <v>392</v>
      </c>
      <c r="B1124" s="16">
        <v>793</v>
      </c>
      <c r="C1124" s="17" t="s">
        <v>91</v>
      </c>
      <c r="D1124" s="17" t="s">
        <v>249</v>
      </c>
      <c r="E1124" s="17" t="s">
        <v>410</v>
      </c>
      <c r="F1124" s="17" t="s">
        <v>393</v>
      </c>
      <c r="G1124" s="106"/>
      <c r="H1124" s="153"/>
      <c r="I1124" s="154"/>
      <c r="J1124" s="154"/>
      <c r="K1124" s="154"/>
      <c r="L1124" s="154"/>
      <c r="M1124" s="154"/>
      <c r="N1124" s="154"/>
      <c r="O1124" s="154"/>
      <c r="P1124" s="154"/>
      <c r="Q1124" s="154"/>
      <c r="R1124" s="154"/>
      <c r="S1124" s="154"/>
      <c r="T1124" s="154"/>
      <c r="U1124" s="154"/>
      <c r="V1124" s="154"/>
      <c r="W1124" s="154"/>
      <c r="X1124" s="154"/>
      <c r="Y1124" s="154"/>
      <c r="Z1124" s="154"/>
      <c r="AA1124" s="154"/>
      <c r="AB1124" s="154"/>
      <c r="AC1124" s="154"/>
      <c r="AD1124" s="154"/>
      <c r="AE1124" s="106"/>
      <c r="AG1124" s="115"/>
    </row>
    <row r="1125" spans="1:33" ht="63.75" hidden="1" customHeight="1">
      <c r="A1125" s="18" t="s">
        <v>197</v>
      </c>
      <c r="B1125" s="55">
        <v>795</v>
      </c>
      <c r="C1125" s="17" t="s">
        <v>91</v>
      </c>
      <c r="D1125" s="17" t="s">
        <v>249</v>
      </c>
      <c r="E1125" s="17" t="s">
        <v>195</v>
      </c>
      <c r="F1125" s="17"/>
      <c r="G1125" s="106">
        <f>G1126</f>
        <v>0</v>
      </c>
      <c r="H1125" s="144"/>
      <c r="I1125" s="145"/>
      <c r="J1125" s="145"/>
      <c r="K1125" s="145"/>
      <c r="L1125" s="145"/>
      <c r="M1125" s="145"/>
      <c r="N1125" s="145"/>
      <c r="O1125" s="145"/>
      <c r="P1125" s="145"/>
      <c r="Q1125" s="145"/>
      <c r="R1125" s="145"/>
      <c r="S1125" s="145"/>
      <c r="T1125" s="145"/>
      <c r="U1125" s="145"/>
      <c r="V1125" s="145"/>
      <c r="W1125" s="145"/>
      <c r="X1125" s="145"/>
      <c r="Y1125" s="145"/>
      <c r="Z1125" s="145"/>
      <c r="AA1125" s="145"/>
      <c r="AB1125" s="145"/>
      <c r="AC1125" s="145"/>
      <c r="AD1125" s="145"/>
      <c r="AE1125" s="106">
        <f>AE1126</f>
        <v>0</v>
      </c>
      <c r="AG1125" s="115"/>
    </row>
    <row r="1126" spans="1:33" s="20" customFormat="1" ht="101.25" hidden="1" customHeight="1">
      <c r="A1126" s="18" t="s">
        <v>78</v>
      </c>
      <c r="B1126" s="55">
        <v>793</v>
      </c>
      <c r="C1126" s="17" t="s">
        <v>91</v>
      </c>
      <c r="D1126" s="17" t="s">
        <v>249</v>
      </c>
      <c r="E1126" s="17" t="s">
        <v>77</v>
      </c>
      <c r="F1126" s="17"/>
      <c r="G1126" s="106">
        <f>G1127</f>
        <v>0</v>
      </c>
      <c r="H1126" s="153"/>
      <c r="I1126" s="154"/>
      <c r="J1126" s="154"/>
      <c r="K1126" s="154"/>
      <c r="L1126" s="154"/>
      <c r="M1126" s="154"/>
      <c r="N1126" s="154"/>
      <c r="O1126" s="154"/>
      <c r="P1126" s="154"/>
      <c r="Q1126" s="154"/>
      <c r="R1126" s="154"/>
      <c r="S1126" s="154"/>
      <c r="T1126" s="154"/>
      <c r="U1126" s="154"/>
      <c r="V1126" s="154"/>
      <c r="W1126" s="154"/>
      <c r="X1126" s="154"/>
      <c r="Y1126" s="154"/>
      <c r="Z1126" s="154"/>
      <c r="AA1126" s="154"/>
      <c r="AB1126" s="154"/>
      <c r="AC1126" s="154"/>
      <c r="AD1126" s="154"/>
      <c r="AE1126" s="106">
        <f>AE1127</f>
        <v>0</v>
      </c>
      <c r="AG1126" s="115"/>
    </row>
    <row r="1127" spans="1:33" ht="22.5" hidden="1" customHeight="1">
      <c r="A1127" s="18" t="s">
        <v>363</v>
      </c>
      <c r="B1127" s="55">
        <v>793</v>
      </c>
      <c r="C1127" s="17" t="s">
        <v>91</v>
      </c>
      <c r="D1127" s="17" t="s">
        <v>249</v>
      </c>
      <c r="E1127" s="17" t="s">
        <v>77</v>
      </c>
      <c r="F1127" s="17" t="s">
        <v>364</v>
      </c>
      <c r="G1127" s="106">
        <f>G1128</f>
        <v>0</v>
      </c>
      <c r="H1127" s="144"/>
      <c r="I1127" s="145"/>
      <c r="J1127" s="145"/>
      <c r="K1127" s="145"/>
      <c r="L1127" s="145"/>
      <c r="M1127" s="145"/>
      <c r="N1127" s="145"/>
      <c r="O1127" s="145"/>
      <c r="P1127" s="145"/>
      <c r="Q1127" s="145"/>
      <c r="R1127" s="145"/>
      <c r="S1127" s="145"/>
      <c r="T1127" s="145"/>
      <c r="U1127" s="145"/>
      <c r="V1127" s="145"/>
      <c r="W1127" s="145"/>
      <c r="X1127" s="145"/>
      <c r="Y1127" s="145"/>
      <c r="Z1127" s="145"/>
      <c r="AA1127" s="145"/>
      <c r="AB1127" s="145"/>
      <c r="AC1127" s="145"/>
      <c r="AD1127" s="145"/>
      <c r="AE1127" s="106">
        <f>AE1128</f>
        <v>0</v>
      </c>
      <c r="AG1127" s="115"/>
    </row>
    <row r="1128" spans="1:33" ht="16.5" hidden="1" customHeight="1">
      <c r="A1128" s="18" t="s">
        <v>392</v>
      </c>
      <c r="B1128" s="55">
        <v>793</v>
      </c>
      <c r="C1128" s="17" t="s">
        <v>91</v>
      </c>
      <c r="D1128" s="17" t="s">
        <v>249</v>
      </c>
      <c r="E1128" s="17" t="s">
        <v>77</v>
      </c>
      <c r="F1128" s="17" t="s">
        <v>393</v>
      </c>
      <c r="G1128" s="106"/>
      <c r="H1128" s="144"/>
      <c r="I1128" s="145"/>
      <c r="J1128" s="145"/>
      <c r="K1128" s="145"/>
      <c r="L1128" s="145"/>
      <c r="M1128" s="145"/>
      <c r="N1128" s="145"/>
      <c r="O1128" s="145"/>
      <c r="P1128" s="145"/>
      <c r="Q1128" s="145"/>
      <c r="R1128" s="145"/>
      <c r="S1128" s="145"/>
      <c r="T1128" s="145"/>
      <c r="U1128" s="145"/>
      <c r="V1128" s="145"/>
      <c r="W1128" s="145"/>
      <c r="X1128" s="145"/>
      <c r="Y1128" s="145"/>
      <c r="Z1128" s="145"/>
      <c r="AA1128" s="145"/>
      <c r="AB1128" s="145"/>
      <c r="AC1128" s="145"/>
      <c r="AD1128" s="145"/>
      <c r="AE1128" s="106"/>
      <c r="AG1128" s="115"/>
    </row>
    <row r="1129" spans="1:33" s="20" customFormat="1" ht="111.75" hidden="1" customHeight="1">
      <c r="A1129" s="18" t="s">
        <v>672</v>
      </c>
      <c r="B1129" s="55">
        <v>793</v>
      </c>
      <c r="C1129" s="17" t="s">
        <v>91</v>
      </c>
      <c r="D1129" s="17" t="s">
        <v>249</v>
      </c>
      <c r="E1129" s="17" t="s">
        <v>190</v>
      </c>
      <c r="F1129" s="17"/>
      <c r="G1129" s="106">
        <f>G1130</f>
        <v>0</v>
      </c>
      <c r="H1129" s="153" t="e">
        <f>G1140+#REF!+G1234+#REF!+#REF!+#REF!</f>
        <v>#REF!</v>
      </c>
      <c r="I1129" s="154">
        <v>240</v>
      </c>
      <c r="J1129" s="154"/>
      <c r="K1129" s="154"/>
      <c r="L1129" s="154"/>
      <c r="M1129" s="154"/>
      <c r="N1129" s="154"/>
      <c r="O1129" s="154"/>
      <c r="P1129" s="154"/>
      <c r="Q1129" s="154"/>
      <c r="R1129" s="154"/>
      <c r="S1129" s="154"/>
      <c r="T1129" s="154"/>
      <c r="U1129" s="154"/>
      <c r="V1129" s="154"/>
      <c r="W1129" s="154"/>
      <c r="X1129" s="154"/>
      <c r="Y1129" s="154"/>
      <c r="Z1129" s="154"/>
      <c r="AA1129" s="154"/>
      <c r="AB1129" s="154"/>
      <c r="AC1129" s="154"/>
      <c r="AD1129" s="154"/>
      <c r="AE1129" s="106">
        <f>AE1130</f>
        <v>0</v>
      </c>
      <c r="AG1129" s="115"/>
    </row>
    <row r="1130" spans="1:33" s="20" customFormat="1" ht="32.25" hidden="1" customHeight="1">
      <c r="A1130" s="18" t="s">
        <v>167</v>
      </c>
      <c r="B1130" s="55">
        <v>793</v>
      </c>
      <c r="C1130" s="17" t="s">
        <v>91</v>
      </c>
      <c r="D1130" s="17" t="s">
        <v>249</v>
      </c>
      <c r="E1130" s="17" t="s">
        <v>671</v>
      </c>
      <c r="F1130" s="17"/>
      <c r="G1130" s="106">
        <f>G1131</f>
        <v>0</v>
      </c>
      <c r="H1130" s="153"/>
      <c r="I1130" s="154"/>
      <c r="J1130" s="154"/>
      <c r="K1130" s="154"/>
      <c r="L1130" s="154"/>
      <c r="M1130" s="154"/>
      <c r="N1130" s="154"/>
      <c r="O1130" s="154"/>
      <c r="P1130" s="154"/>
      <c r="Q1130" s="154"/>
      <c r="R1130" s="154"/>
      <c r="S1130" s="154"/>
      <c r="T1130" s="154"/>
      <c r="U1130" s="154"/>
      <c r="V1130" s="154"/>
      <c r="W1130" s="154"/>
      <c r="X1130" s="154"/>
      <c r="Y1130" s="154"/>
      <c r="Z1130" s="154"/>
      <c r="AA1130" s="154"/>
      <c r="AB1130" s="154"/>
      <c r="AC1130" s="154"/>
      <c r="AD1130" s="154"/>
      <c r="AE1130" s="106">
        <f>AE1131</f>
        <v>0</v>
      </c>
      <c r="AG1130" s="115"/>
    </row>
    <row r="1131" spans="1:33" s="20" customFormat="1" ht="32.25" hidden="1" customHeight="1">
      <c r="A1131" s="18" t="s">
        <v>674</v>
      </c>
      <c r="B1131" s="55">
        <v>793</v>
      </c>
      <c r="C1131" s="17" t="s">
        <v>91</v>
      </c>
      <c r="D1131" s="17" t="s">
        <v>249</v>
      </c>
      <c r="E1131" s="17" t="s">
        <v>671</v>
      </c>
      <c r="F1131" s="17" t="s">
        <v>51</v>
      </c>
      <c r="G1131" s="106">
        <f>G1132</f>
        <v>0</v>
      </c>
      <c r="H1131" s="153"/>
      <c r="I1131" s="154"/>
      <c r="J1131" s="154"/>
      <c r="K1131" s="154"/>
      <c r="L1131" s="154"/>
      <c r="M1131" s="154"/>
      <c r="N1131" s="154"/>
      <c r="O1131" s="154"/>
      <c r="P1131" s="154"/>
      <c r="Q1131" s="154"/>
      <c r="R1131" s="154"/>
      <c r="S1131" s="154"/>
      <c r="T1131" s="154"/>
      <c r="U1131" s="154"/>
      <c r="V1131" s="154"/>
      <c r="W1131" s="154"/>
      <c r="X1131" s="154"/>
      <c r="Y1131" s="154"/>
      <c r="Z1131" s="154"/>
      <c r="AA1131" s="154"/>
      <c r="AB1131" s="154"/>
      <c r="AC1131" s="154"/>
      <c r="AD1131" s="154"/>
      <c r="AE1131" s="106">
        <f>AE1132</f>
        <v>0</v>
      </c>
      <c r="AG1131" s="115"/>
    </row>
    <row r="1132" spans="1:33" s="20" customFormat="1" ht="32.25" hidden="1" customHeight="1">
      <c r="A1132" s="18" t="s">
        <v>52</v>
      </c>
      <c r="B1132" s="55">
        <v>793</v>
      </c>
      <c r="C1132" s="17" t="s">
        <v>91</v>
      </c>
      <c r="D1132" s="17" t="s">
        <v>249</v>
      </c>
      <c r="E1132" s="17" t="s">
        <v>671</v>
      </c>
      <c r="F1132" s="17" t="s">
        <v>53</v>
      </c>
      <c r="G1132" s="106"/>
      <c r="H1132" s="153"/>
      <c r="I1132" s="154"/>
      <c r="J1132" s="154"/>
      <c r="K1132" s="154"/>
      <c r="L1132" s="154"/>
      <c r="M1132" s="154"/>
      <c r="N1132" s="154"/>
      <c r="O1132" s="154"/>
      <c r="P1132" s="154"/>
      <c r="Q1132" s="154"/>
      <c r="R1132" s="154"/>
      <c r="S1132" s="154"/>
      <c r="T1132" s="154"/>
      <c r="U1132" s="154"/>
      <c r="V1132" s="154"/>
      <c r="W1132" s="154"/>
      <c r="X1132" s="154"/>
      <c r="Y1132" s="154"/>
      <c r="Z1132" s="154"/>
      <c r="AA1132" s="154"/>
      <c r="AB1132" s="154"/>
      <c r="AC1132" s="154"/>
      <c r="AD1132" s="154"/>
      <c r="AE1132" s="106"/>
      <c r="AG1132" s="115"/>
    </row>
    <row r="1133" spans="1:33" ht="18.75" hidden="1" customHeight="1">
      <c r="A1133" s="18" t="s">
        <v>421</v>
      </c>
      <c r="B1133" s="16">
        <v>793</v>
      </c>
      <c r="C1133" s="17" t="s">
        <v>91</v>
      </c>
      <c r="D1133" s="17" t="s">
        <v>249</v>
      </c>
      <c r="E1133" s="17" t="s">
        <v>420</v>
      </c>
      <c r="F1133" s="17"/>
      <c r="G1133" s="106">
        <f>G1134+G1137</f>
        <v>0</v>
      </c>
      <c r="H1133" s="144"/>
      <c r="I1133" s="145"/>
      <c r="J1133" s="145"/>
      <c r="K1133" s="145"/>
      <c r="L1133" s="145"/>
      <c r="M1133" s="145"/>
      <c r="N1133" s="145"/>
      <c r="O1133" s="145"/>
      <c r="P1133" s="145"/>
      <c r="Q1133" s="145"/>
      <c r="R1133" s="145"/>
      <c r="S1133" s="145"/>
      <c r="T1133" s="145"/>
      <c r="U1133" s="145"/>
      <c r="V1133" s="145"/>
      <c r="W1133" s="145"/>
      <c r="X1133" s="145"/>
      <c r="Y1133" s="145"/>
      <c r="Z1133" s="145"/>
      <c r="AA1133" s="145"/>
      <c r="AB1133" s="145"/>
      <c r="AC1133" s="145"/>
      <c r="AD1133" s="145"/>
      <c r="AE1133" s="106">
        <f>AE1134+AE1137</f>
        <v>0</v>
      </c>
      <c r="AG1133" s="115"/>
    </row>
    <row r="1134" spans="1:33" ht="17.25" hidden="1" customHeight="1">
      <c r="A1134" s="18" t="s">
        <v>698</v>
      </c>
      <c r="B1134" s="16">
        <v>793</v>
      </c>
      <c r="C1134" s="17" t="s">
        <v>91</v>
      </c>
      <c r="D1134" s="17" t="s">
        <v>249</v>
      </c>
      <c r="E1134" s="17" t="s">
        <v>419</v>
      </c>
      <c r="F1134" s="17"/>
      <c r="G1134" s="106">
        <f>G1135</f>
        <v>0</v>
      </c>
      <c r="H1134" s="144"/>
      <c r="I1134" s="145"/>
      <c r="J1134" s="145"/>
      <c r="K1134" s="145"/>
      <c r="L1134" s="145"/>
      <c r="M1134" s="145"/>
      <c r="N1134" s="145"/>
      <c r="O1134" s="145"/>
      <c r="P1134" s="145"/>
      <c r="Q1134" s="145"/>
      <c r="R1134" s="145"/>
      <c r="S1134" s="145"/>
      <c r="T1134" s="145"/>
      <c r="U1134" s="145"/>
      <c r="V1134" s="145"/>
      <c r="W1134" s="145"/>
      <c r="X1134" s="145"/>
      <c r="Y1134" s="145"/>
      <c r="Z1134" s="145"/>
      <c r="AA1134" s="145"/>
      <c r="AB1134" s="145"/>
      <c r="AC1134" s="145"/>
      <c r="AD1134" s="145"/>
      <c r="AE1134" s="106">
        <f>AE1135</f>
        <v>0</v>
      </c>
      <c r="AG1134" s="115"/>
    </row>
    <row r="1135" spans="1:33" ht="25.5" hidden="1" customHeight="1">
      <c r="A1135" s="18" t="s">
        <v>52</v>
      </c>
      <c r="B1135" s="16">
        <v>793</v>
      </c>
      <c r="C1135" s="17" t="s">
        <v>91</v>
      </c>
      <c r="D1135" s="17" t="s">
        <v>249</v>
      </c>
      <c r="E1135" s="17" t="s">
        <v>419</v>
      </c>
      <c r="F1135" s="17" t="s">
        <v>51</v>
      </c>
      <c r="G1135" s="106">
        <f>G1136</f>
        <v>0</v>
      </c>
      <c r="H1135" s="144"/>
      <c r="I1135" s="145"/>
      <c r="J1135" s="145"/>
      <c r="K1135" s="145"/>
      <c r="L1135" s="145"/>
      <c r="M1135" s="145"/>
      <c r="N1135" s="145"/>
      <c r="O1135" s="145"/>
      <c r="P1135" s="145"/>
      <c r="Q1135" s="145"/>
      <c r="R1135" s="145"/>
      <c r="S1135" s="145"/>
      <c r="T1135" s="145"/>
      <c r="U1135" s="145"/>
      <c r="V1135" s="145"/>
      <c r="W1135" s="145"/>
      <c r="X1135" s="145"/>
      <c r="Y1135" s="145"/>
      <c r="Z1135" s="145"/>
      <c r="AA1135" s="145"/>
      <c r="AB1135" s="145"/>
      <c r="AC1135" s="145"/>
      <c r="AD1135" s="145"/>
      <c r="AE1135" s="106">
        <f>AE1136</f>
        <v>0</v>
      </c>
      <c r="AG1135" s="115"/>
    </row>
    <row r="1136" spans="1:33" ht="42.75" hidden="1" customHeight="1">
      <c r="A1136" s="18" t="s">
        <v>52</v>
      </c>
      <c r="B1136" s="16">
        <v>793</v>
      </c>
      <c r="C1136" s="17" t="s">
        <v>91</v>
      </c>
      <c r="D1136" s="17" t="s">
        <v>249</v>
      </c>
      <c r="E1136" s="17" t="s">
        <v>419</v>
      </c>
      <c r="F1136" s="17" t="s">
        <v>53</v>
      </c>
      <c r="G1136" s="106"/>
      <c r="H1136" s="144"/>
      <c r="I1136" s="145"/>
      <c r="J1136" s="145"/>
      <c r="K1136" s="145"/>
      <c r="L1136" s="145"/>
      <c r="M1136" s="145"/>
      <c r="N1136" s="145"/>
      <c r="O1136" s="145"/>
      <c r="P1136" s="145"/>
      <c r="Q1136" s="145"/>
      <c r="R1136" s="145"/>
      <c r="S1136" s="145"/>
      <c r="T1136" s="145"/>
      <c r="U1136" s="145"/>
      <c r="V1136" s="145"/>
      <c r="W1136" s="145"/>
      <c r="X1136" s="145"/>
      <c r="Y1136" s="145"/>
      <c r="Z1136" s="145"/>
      <c r="AA1136" s="145"/>
      <c r="AB1136" s="145"/>
      <c r="AC1136" s="145"/>
      <c r="AD1136" s="145"/>
      <c r="AE1136" s="106"/>
      <c r="AG1136" s="115"/>
    </row>
    <row r="1137" spans="1:33" ht="42.75" hidden="1" customHeight="1">
      <c r="A1137" s="18" t="s">
        <v>337</v>
      </c>
      <c r="B1137" s="16">
        <v>793</v>
      </c>
      <c r="C1137" s="17" t="s">
        <v>91</v>
      </c>
      <c r="D1137" s="17" t="s">
        <v>249</v>
      </c>
      <c r="E1137" s="17" t="s">
        <v>336</v>
      </c>
      <c r="F1137" s="17"/>
      <c r="G1137" s="106">
        <f>G1138</f>
        <v>0</v>
      </c>
      <c r="H1137" s="144"/>
      <c r="I1137" s="145"/>
      <c r="J1137" s="145"/>
      <c r="K1137" s="145"/>
      <c r="L1137" s="145"/>
      <c r="M1137" s="145"/>
      <c r="N1137" s="145"/>
      <c r="O1137" s="145"/>
      <c r="P1137" s="145"/>
      <c r="Q1137" s="145"/>
      <c r="R1137" s="145"/>
      <c r="S1137" s="145"/>
      <c r="T1137" s="145"/>
      <c r="U1137" s="145"/>
      <c r="V1137" s="145"/>
      <c r="W1137" s="145"/>
      <c r="X1137" s="145"/>
      <c r="Y1137" s="145"/>
      <c r="Z1137" s="145"/>
      <c r="AA1137" s="145"/>
      <c r="AB1137" s="145"/>
      <c r="AC1137" s="145"/>
      <c r="AD1137" s="145"/>
      <c r="AE1137" s="106">
        <f>AE1138</f>
        <v>0</v>
      </c>
      <c r="AG1137" s="115"/>
    </row>
    <row r="1138" spans="1:33" ht="24.75" hidden="1" customHeight="1">
      <c r="A1138" s="18" t="s">
        <v>363</v>
      </c>
      <c r="B1138" s="16">
        <v>793</v>
      </c>
      <c r="C1138" s="17" t="s">
        <v>91</v>
      </c>
      <c r="D1138" s="17" t="s">
        <v>249</v>
      </c>
      <c r="E1138" s="17" t="s">
        <v>336</v>
      </c>
      <c r="F1138" s="17" t="s">
        <v>364</v>
      </c>
      <c r="G1138" s="106">
        <f>G1139</f>
        <v>0</v>
      </c>
      <c r="H1138" s="144"/>
      <c r="I1138" s="145"/>
      <c r="J1138" s="145"/>
      <c r="K1138" s="145"/>
      <c r="L1138" s="145"/>
      <c r="M1138" s="145"/>
      <c r="N1138" s="145"/>
      <c r="O1138" s="145"/>
      <c r="P1138" s="145"/>
      <c r="Q1138" s="145"/>
      <c r="R1138" s="145"/>
      <c r="S1138" s="145"/>
      <c r="T1138" s="145"/>
      <c r="U1138" s="145"/>
      <c r="V1138" s="145"/>
      <c r="W1138" s="145"/>
      <c r="X1138" s="145"/>
      <c r="Y1138" s="145"/>
      <c r="Z1138" s="145"/>
      <c r="AA1138" s="145"/>
      <c r="AB1138" s="145"/>
      <c r="AC1138" s="145"/>
      <c r="AD1138" s="145"/>
      <c r="AE1138" s="106">
        <f>AE1139</f>
        <v>0</v>
      </c>
      <c r="AG1138" s="115"/>
    </row>
    <row r="1139" spans="1:33" ht="27.75" hidden="1" customHeight="1">
      <c r="A1139" s="18" t="s">
        <v>392</v>
      </c>
      <c r="B1139" s="16">
        <v>793</v>
      </c>
      <c r="C1139" s="17" t="s">
        <v>91</v>
      </c>
      <c r="D1139" s="17" t="s">
        <v>249</v>
      </c>
      <c r="E1139" s="17" t="s">
        <v>336</v>
      </c>
      <c r="F1139" s="17" t="s">
        <v>393</v>
      </c>
      <c r="G1139" s="106"/>
      <c r="H1139" s="144"/>
      <c r="I1139" s="145"/>
      <c r="J1139" s="145"/>
      <c r="K1139" s="145"/>
      <c r="L1139" s="145"/>
      <c r="M1139" s="145"/>
      <c r="N1139" s="145"/>
      <c r="O1139" s="145"/>
      <c r="P1139" s="145"/>
      <c r="Q1139" s="145"/>
      <c r="R1139" s="145"/>
      <c r="S1139" s="145"/>
      <c r="T1139" s="145"/>
      <c r="U1139" s="145"/>
      <c r="V1139" s="145"/>
      <c r="W1139" s="145"/>
      <c r="X1139" s="145"/>
      <c r="Y1139" s="145"/>
      <c r="Z1139" s="145"/>
      <c r="AA1139" s="145"/>
      <c r="AB1139" s="145"/>
      <c r="AC1139" s="145"/>
      <c r="AD1139" s="145"/>
      <c r="AE1139" s="106"/>
      <c r="AG1139" s="115"/>
    </row>
    <row r="1140" spans="1:33" s="35" customFormat="1" ht="25.5" hidden="1">
      <c r="A1140" s="18" t="s">
        <v>52</v>
      </c>
      <c r="B1140" s="16">
        <v>757</v>
      </c>
      <c r="C1140" s="17" t="s">
        <v>115</v>
      </c>
      <c r="D1140" s="17" t="s">
        <v>37</v>
      </c>
      <c r="E1140" s="17" t="s">
        <v>219</v>
      </c>
      <c r="F1140" s="17" t="s">
        <v>53</v>
      </c>
      <c r="G1140" s="106">
        <f>Прилож2!G284</f>
        <v>0</v>
      </c>
      <c r="H1140" s="142"/>
      <c r="I1140" s="143"/>
      <c r="J1140" s="143"/>
      <c r="K1140" s="143"/>
      <c r="L1140" s="143"/>
      <c r="M1140" s="143"/>
      <c r="N1140" s="143"/>
      <c r="O1140" s="143"/>
      <c r="P1140" s="143"/>
      <c r="Q1140" s="143"/>
      <c r="R1140" s="143"/>
      <c r="S1140" s="143"/>
      <c r="T1140" s="143"/>
      <c r="U1140" s="143"/>
      <c r="V1140" s="143"/>
      <c r="W1140" s="143"/>
      <c r="X1140" s="143"/>
      <c r="Y1140" s="143"/>
      <c r="Z1140" s="143"/>
      <c r="AA1140" s="143"/>
      <c r="AB1140" s="143"/>
      <c r="AC1140" s="143"/>
      <c r="AD1140" s="143"/>
      <c r="AE1140" s="106">
        <f>Прилож2!AE284</f>
        <v>0</v>
      </c>
      <c r="AG1140" s="115"/>
    </row>
    <row r="1141" spans="1:33" s="35" customFormat="1" ht="18" hidden="1">
      <c r="A1141" s="18"/>
      <c r="B1141" s="16"/>
      <c r="C1141" s="17"/>
      <c r="D1141" s="17"/>
      <c r="E1141" s="17"/>
      <c r="F1141" s="17"/>
      <c r="G1141" s="106"/>
      <c r="H1141" s="142"/>
      <c r="I1141" s="143"/>
      <c r="J1141" s="143"/>
      <c r="K1141" s="143"/>
      <c r="L1141" s="143"/>
      <c r="M1141" s="143"/>
      <c r="N1141" s="143"/>
      <c r="O1141" s="143"/>
      <c r="P1141" s="143"/>
      <c r="Q1141" s="143"/>
      <c r="R1141" s="143"/>
      <c r="S1141" s="143"/>
      <c r="T1141" s="143"/>
      <c r="U1141" s="143"/>
      <c r="V1141" s="143"/>
      <c r="W1141" s="143"/>
      <c r="X1141" s="143"/>
      <c r="Y1141" s="143"/>
      <c r="Z1141" s="143"/>
      <c r="AA1141" s="143"/>
      <c r="AB1141" s="143"/>
      <c r="AC1141" s="143"/>
      <c r="AD1141" s="143"/>
      <c r="AE1141" s="106"/>
      <c r="AG1141" s="115"/>
    </row>
    <row r="1142" spans="1:33" s="35" customFormat="1" ht="18" hidden="1">
      <c r="A1142" s="18"/>
      <c r="B1142" s="16"/>
      <c r="C1142" s="17"/>
      <c r="D1142" s="17"/>
      <c r="E1142" s="17"/>
      <c r="F1142" s="17"/>
      <c r="G1142" s="106"/>
      <c r="H1142" s="142"/>
      <c r="I1142" s="143"/>
      <c r="J1142" s="143"/>
      <c r="K1142" s="143"/>
      <c r="L1142" s="143"/>
      <c r="M1142" s="143"/>
      <c r="N1142" s="143"/>
      <c r="O1142" s="143"/>
      <c r="P1142" s="143"/>
      <c r="Q1142" s="143"/>
      <c r="R1142" s="143"/>
      <c r="S1142" s="143"/>
      <c r="T1142" s="143"/>
      <c r="U1142" s="143"/>
      <c r="V1142" s="143"/>
      <c r="W1142" s="143"/>
      <c r="X1142" s="143"/>
      <c r="Y1142" s="143"/>
      <c r="Z1142" s="143"/>
      <c r="AA1142" s="143"/>
      <c r="AB1142" s="143"/>
      <c r="AC1142" s="143"/>
      <c r="AD1142" s="143"/>
      <c r="AE1142" s="106"/>
      <c r="AG1142" s="115"/>
    </row>
    <row r="1143" spans="1:33" s="25" customFormat="1" ht="26.25" customHeight="1">
      <c r="A1143" s="37" t="s">
        <v>374</v>
      </c>
      <c r="B1143" s="38">
        <v>793</v>
      </c>
      <c r="C1143" s="39" t="s">
        <v>26</v>
      </c>
      <c r="D1143" s="39" t="s">
        <v>32</v>
      </c>
      <c r="E1143" s="23" t="s">
        <v>467</v>
      </c>
      <c r="F1143" s="39"/>
      <c r="G1143" s="107">
        <f>G1157</f>
        <v>9723858</v>
      </c>
      <c r="H1143" s="150"/>
      <c r="I1143" s="78"/>
      <c r="J1143" s="78"/>
      <c r="K1143" s="78"/>
      <c r="L1143" s="78"/>
      <c r="M1143" s="150">
        <f>G1143</f>
        <v>9723858</v>
      </c>
      <c r="N1143" s="78">
        <v>500000</v>
      </c>
      <c r="O1143" s="78">
        <v>1500000</v>
      </c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107">
        <f>AE1157</f>
        <v>9723858</v>
      </c>
      <c r="AG1143" s="115"/>
    </row>
    <row r="1144" spans="1:33" ht="20.25" hidden="1" customHeight="1">
      <c r="A1144" s="18" t="s">
        <v>698</v>
      </c>
      <c r="B1144" s="16">
        <v>793</v>
      </c>
      <c r="C1144" s="17" t="s">
        <v>26</v>
      </c>
      <c r="D1144" s="17" t="s">
        <v>32</v>
      </c>
      <c r="E1144" s="17" t="s">
        <v>468</v>
      </c>
      <c r="F1144" s="17"/>
      <c r="G1144" s="106">
        <f>G1145+G1146</f>
        <v>0</v>
      </c>
      <c r="H1144" s="144"/>
      <c r="I1144" s="145"/>
      <c r="J1144" s="145"/>
      <c r="K1144" s="145"/>
      <c r="L1144" s="145"/>
      <c r="M1144" s="145"/>
      <c r="N1144" s="145"/>
      <c r="O1144" s="145"/>
      <c r="P1144" s="145"/>
      <c r="Q1144" s="145"/>
      <c r="R1144" s="145"/>
      <c r="S1144" s="145"/>
      <c r="T1144" s="145"/>
      <c r="U1144" s="145"/>
      <c r="V1144" s="145"/>
      <c r="W1144" s="145"/>
      <c r="X1144" s="145"/>
      <c r="Y1144" s="145"/>
      <c r="Z1144" s="145"/>
      <c r="AA1144" s="145"/>
      <c r="AB1144" s="145"/>
      <c r="AC1144" s="145"/>
      <c r="AD1144" s="145"/>
      <c r="AE1144" s="106">
        <f>AE1145+AE1146</f>
        <v>0</v>
      </c>
      <c r="AG1144" s="115"/>
    </row>
    <row r="1145" spans="1:33" ht="15" hidden="1" customHeight="1">
      <c r="A1145" s="18" t="s">
        <v>682</v>
      </c>
      <c r="B1145" s="16"/>
      <c r="C1145" s="17"/>
      <c r="D1145" s="17"/>
      <c r="E1145" s="17" t="s">
        <v>468</v>
      </c>
      <c r="F1145" s="17" t="s">
        <v>681</v>
      </c>
      <c r="G1145" s="106">
        <f>Прилож2!G796+Прилож2!G572+Прилож2!G577</f>
        <v>0</v>
      </c>
      <c r="H1145" s="144"/>
      <c r="I1145" s="145"/>
      <c r="J1145" s="145"/>
      <c r="K1145" s="145"/>
      <c r="L1145" s="145"/>
      <c r="M1145" s="145"/>
      <c r="N1145" s="145"/>
      <c r="O1145" s="145"/>
      <c r="P1145" s="145"/>
      <c r="Q1145" s="145"/>
      <c r="R1145" s="145"/>
      <c r="S1145" s="145"/>
      <c r="T1145" s="145"/>
      <c r="U1145" s="145"/>
      <c r="V1145" s="145"/>
      <c r="W1145" s="145"/>
      <c r="X1145" s="145"/>
      <c r="Y1145" s="145"/>
      <c r="Z1145" s="145"/>
      <c r="AA1145" s="145"/>
      <c r="AB1145" s="145"/>
      <c r="AC1145" s="145"/>
      <c r="AD1145" s="145"/>
      <c r="AE1145" s="106">
        <f>Прилож2!AE796+Прилож2!AE572+Прилож2!AE577</f>
        <v>0</v>
      </c>
      <c r="AG1145" s="115"/>
    </row>
    <row r="1146" spans="1:33" ht="18.75" hidden="1" customHeight="1">
      <c r="A1146" s="18" t="s">
        <v>343</v>
      </c>
      <c r="B1146" s="16">
        <v>793</v>
      </c>
      <c r="C1146" s="17" t="s">
        <v>26</v>
      </c>
      <c r="D1146" s="17" t="s">
        <v>32</v>
      </c>
      <c r="E1146" s="17" t="s">
        <v>468</v>
      </c>
      <c r="F1146" s="17" t="s">
        <v>105</v>
      </c>
      <c r="G1146" s="106">
        <f>Прилож2!G797+Прилож2!G573</f>
        <v>0</v>
      </c>
      <c r="H1146" s="144"/>
      <c r="I1146" s="145"/>
      <c r="J1146" s="145"/>
      <c r="K1146" s="145"/>
      <c r="L1146" s="145"/>
      <c r="M1146" s="145"/>
      <c r="N1146" s="145"/>
      <c r="O1146" s="145"/>
      <c r="P1146" s="145"/>
      <c r="Q1146" s="145"/>
      <c r="R1146" s="145"/>
      <c r="S1146" s="145"/>
      <c r="T1146" s="145"/>
      <c r="U1146" s="145"/>
      <c r="V1146" s="145"/>
      <c r="W1146" s="145"/>
      <c r="X1146" s="145"/>
      <c r="Y1146" s="145"/>
      <c r="Z1146" s="145"/>
      <c r="AA1146" s="145"/>
      <c r="AB1146" s="145"/>
      <c r="AC1146" s="145"/>
      <c r="AD1146" s="145"/>
      <c r="AE1146" s="106">
        <f>Прилож2!AE797+Прилож2!AE573</f>
        <v>0</v>
      </c>
      <c r="AG1146" s="115"/>
    </row>
    <row r="1147" spans="1:33" ht="25.5" hidden="1">
      <c r="A1147" s="18" t="s">
        <v>619</v>
      </c>
      <c r="B1147" s="16">
        <v>792</v>
      </c>
      <c r="C1147" s="12" t="s">
        <v>26</v>
      </c>
      <c r="D1147" s="12" t="s">
        <v>32</v>
      </c>
      <c r="E1147" s="12" t="s">
        <v>618</v>
      </c>
      <c r="F1147" s="12"/>
      <c r="G1147" s="28">
        <f>G1148</f>
        <v>0</v>
      </c>
      <c r="H1147" s="144"/>
      <c r="I1147" s="145"/>
      <c r="J1147" s="145"/>
      <c r="K1147" s="145"/>
      <c r="L1147" s="145"/>
      <c r="M1147" s="145"/>
      <c r="N1147" s="145"/>
      <c r="O1147" s="145"/>
      <c r="P1147" s="145"/>
      <c r="Q1147" s="145"/>
      <c r="R1147" s="145"/>
      <c r="S1147" s="145"/>
      <c r="T1147" s="145"/>
      <c r="U1147" s="145"/>
      <c r="V1147" s="145"/>
      <c r="W1147" s="145"/>
      <c r="X1147" s="145"/>
      <c r="Y1147" s="145"/>
      <c r="Z1147" s="145"/>
      <c r="AA1147" s="145"/>
      <c r="AB1147" s="145"/>
      <c r="AC1147" s="145"/>
      <c r="AD1147" s="145"/>
      <c r="AE1147" s="28">
        <f>AE1148</f>
        <v>0</v>
      </c>
      <c r="AG1147" s="115"/>
    </row>
    <row r="1148" spans="1:33" ht="25.5" hidden="1">
      <c r="A1148" s="18" t="s">
        <v>50</v>
      </c>
      <c r="B1148" s="16">
        <v>792</v>
      </c>
      <c r="C1148" s="12" t="s">
        <v>26</v>
      </c>
      <c r="D1148" s="12" t="s">
        <v>32</v>
      </c>
      <c r="E1148" s="12" t="s">
        <v>618</v>
      </c>
      <c r="F1148" s="12" t="s">
        <v>51</v>
      </c>
      <c r="G1148" s="28">
        <f>G1149</f>
        <v>0</v>
      </c>
      <c r="H1148" s="144"/>
      <c r="I1148" s="145"/>
      <c r="J1148" s="145"/>
      <c r="K1148" s="145"/>
      <c r="L1148" s="145"/>
      <c r="M1148" s="145"/>
      <c r="N1148" s="145"/>
      <c r="O1148" s="145"/>
      <c r="P1148" s="145"/>
      <c r="Q1148" s="145"/>
      <c r="R1148" s="145"/>
      <c r="S1148" s="145"/>
      <c r="T1148" s="145"/>
      <c r="U1148" s="145"/>
      <c r="V1148" s="145"/>
      <c r="W1148" s="145"/>
      <c r="X1148" s="145"/>
      <c r="Y1148" s="145"/>
      <c r="Z1148" s="145"/>
      <c r="AA1148" s="145"/>
      <c r="AB1148" s="145"/>
      <c r="AC1148" s="145"/>
      <c r="AD1148" s="145"/>
      <c r="AE1148" s="28">
        <f>AE1149</f>
        <v>0</v>
      </c>
      <c r="AG1148" s="115"/>
    </row>
    <row r="1149" spans="1:33" ht="25.5" hidden="1">
      <c r="A1149" s="18" t="s">
        <v>52</v>
      </c>
      <c r="B1149" s="16">
        <v>792</v>
      </c>
      <c r="C1149" s="12" t="s">
        <v>26</v>
      </c>
      <c r="D1149" s="12" t="s">
        <v>32</v>
      </c>
      <c r="E1149" s="12" t="s">
        <v>618</v>
      </c>
      <c r="F1149" s="12" t="s">
        <v>53</v>
      </c>
      <c r="G1149" s="28"/>
      <c r="H1149" s="144"/>
      <c r="I1149" s="145"/>
      <c r="J1149" s="145"/>
      <c r="K1149" s="145"/>
      <c r="L1149" s="145"/>
      <c r="M1149" s="145"/>
      <c r="N1149" s="145"/>
      <c r="O1149" s="145"/>
      <c r="P1149" s="145"/>
      <c r="Q1149" s="145"/>
      <c r="R1149" s="145"/>
      <c r="S1149" s="145"/>
      <c r="T1149" s="145"/>
      <c r="U1149" s="145"/>
      <c r="V1149" s="145"/>
      <c r="W1149" s="145"/>
      <c r="X1149" s="145"/>
      <c r="Y1149" s="145"/>
      <c r="Z1149" s="145"/>
      <c r="AA1149" s="145"/>
      <c r="AB1149" s="145"/>
      <c r="AC1149" s="145"/>
      <c r="AD1149" s="145"/>
      <c r="AE1149" s="28"/>
      <c r="AG1149" s="115"/>
    </row>
    <row r="1150" spans="1:33" ht="25.5" hidden="1" customHeight="1">
      <c r="A1150" s="18" t="s">
        <v>163</v>
      </c>
      <c r="B1150" s="16">
        <v>793</v>
      </c>
      <c r="C1150" s="17" t="s">
        <v>26</v>
      </c>
      <c r="D1150" s="17" t="s">
        <v>32</v>
      </c>
      <c r="E1150" s="17" t="s">
        <v>161</v>
      </c>
      <c r="F1150" s="17"/>
      <c r="G1150" s="106">
        <f>G1151</f>
        <v>0</v>
      </c>
      <c r="H1150" s="144"/>
      <c r="I1150" s="145"/>
      <c r="J1150" s="145"/>
      <c r="K1150" s="145"/>
      <c r="L1150" s="145"/>
      <c r="M1150" s="145"/>
      <c r="N1150" s="145"/>
      <c r="O1150" s="145"/>
      <c r="P1150" s="145"/>
      <c r="Q1150" s="145"/>
      <c r="R1150" s="145"/>
      <c r="S1150" s="145"/>
      <c r="T1150" s="145"/>
      <c r="U1150" s="145"/>
      <c r="V1150" s="145"/>
      <c r="W1150" s="145"/>
      <c r="X1150" s="145"/>
      <c r="Y1150" s="145"/>
      <c r="Z1150" s="145"/>
      <c r="AA1150" s="145"/>
      <c r="AB1150" s="145"/>
      <c r="AC1150" s="145"/>
      <c r="AD1150" s="145"/>
      <c r="AE1150" s="106">
        <f>AE1151</f>
        <v>0</v>
      </c>
      <c r="AG1150" s="115"/>
    </row>
    <row r="1151" spans="1:33" ht="25.5" hidden="1" customHeight="1">
      <c r="A1151" s="18" t="s">
        <v>162</v>
      </c>
      <c r="B1151" s="16">
        <v>793</v>
      </c>
      <c r="C1151" s="17" t="s">
        <v>26</v>
      </c>
      <c r="D1151" s="17" t="s">
        <v>32</v>
      </c>
      <c r="E1151" s="17" t="s">
        <v>161</v>
      </c>
      <c r="F1151" s="17" t="s">
        <v>721</v>
      </c>
      <c r="G1151" s="106">
        <f>G1152</f>
        <v>0</v>
      </c>
      <c r="H1151" s="144"/>
      <c r="I1151" s="145"/>
      <c r="J1151" s="145"/>
      <c r="K1151" s="145"/>
      <c r="L1151" s="145"/>
      <c r="M1151" s="145"/>
      <c r="N1151" s="145"/>
      <c r="O1151" s="145"/>
      <c r="P1151" s="145"/>
      <c r="Q1151" s="145"/>
      <c r="R1151" s="145"/>
      <c r="S1151" s="145"/>
      <c r="T1151" s="145"/>
      <c r="U1151" s="145"/>
      <c r="V1151" s="145"/>
      <c r="W1151" s="145"/>
      <c r="X1151" s="145"/>
      <c r="Y1151" s="145"/>
      <c r="Z1151" s="145"/>
      <c r="AA1151" s="145"/>
      <c r="AB1151" s="145"/>
      <c r="AC1151" s="145"/>
      <c r="AD1151" s="145"/>
      <c r="AE1151" s="106">
        <f>AE1152</f>
        <v>0</v>
      </c>
      <c r="AG1151" s="115"/>
    </row>
    <row r="1152" spans="1:33" ht="25.5" hidden="1" customHeight="1">
      <c r="A1152" s="18" t="s">
        <v>723</v>
      </c>
      <c r="B1152" s="16">
        <v>793</v>
      </c>
      <c r="C1152" s="17" t="s">
        <v>26</v>
      </c>
      <c r="D1152" s="17" t="s">
        <v>32</v>
      </c>
      <c r="E1152" s="17" t="s">
        <v>161</v>
      </c>
      <c r="F1152" s="17" t="s">
        <v>724</v>
      </c>
      <c r="G1152" s="106"/>
      <c r="H1152" s="144"/>
      <c r="I1152" s="145"/>
      <c r="J1152" s="145"/>
      <c r="K1152" s="145"/>
      <c r="L1152" s="145"/>
      <c r="M1152" s="145"/>
      <c r="N1152" s="145"/>
      <c r="O1152" s="145"/>
      <c r="P1152" s="145"/>
      <c r="Q1152" s="145"/>
      <c r="R1152" s="145"/>
      <c r="S1152" s="145"/>
      <c r="T1152" s="145"/>
      <c r="U1152" s="145"/>
      <c r="V1152" s="145"/>
      <c r="W1152" s="145"/>
      <c r="X1152" s="145"/>
      <c r="Y1152" s="145"/>
      <c r="Z1152" s="145"/>
      <c r="AA1152" s="145"/>
      <c r="AB1152" s="145"/>
      <c r="AC1152" s="145"/>
      <c r="AD1152" s="145"/>
      <c r="AE1152" s="106"/>
      <c r="AG1152" s="115"/>
    </row>
    <row r="1153" spans="1:33" s="52" customFormat="1" ht="18" hidden="1">
      <c r="A1153" s="18" t="s">
        <v>263</v>
      </c>
      <c r="B1153" s="16">
        <v>793</v>
      </c>
      <c r="C1153" s="17" t="s">
        <v>26</v>
      </c>
      <c r="D1153" s="17" t="s">
        <v>35</v>
      </c>
      <c r="E1153" s="17" t="s">
        <v>260</v>
      </c>
      <c r="F1153" s="17"/>
      <c r="G1153" s="106">
        <f>G1154</f>
        <v>0</v>
      </c>
      <c r="H1153" s="148"/>
      <c r="I1153" s="149"/>
      <c r="J1153" s="149"/>
      <c r="K1153" s="149"/>
      <c r="L1153" s="149"/>
      <c r="M1153" s="149"/>
      <c r="N1153" s="149"/>
      <c r="O1153" s="149"/>
      <c r="P1153" s="149"/>
      <c r="Q1153" s="149"/>
      <c r="R1153" s="149"/>
      <c r="S1153" s="149"/>
      <c r="T1153" s="149"/>
      <c r="U1153" s="149"/>
      <c r="V1153" s="149"/>
      <c r="W1153" s="149"/>
      <c r="X1153" s="149"/>
      <c r="Y1153" s="149"/>
      <c r="Z1153" s="149"/>
      <c r="AA1153" s="149"/>
      <c r="AB1153" s="149"/>
      <c r="AC1153" s="149"/>
      <c r="AD1153" s="149"/>
      <c r="AE1153" s="106">
        <f>AE1154</f>
        <v>0</v>
      </c>
      <c r="AG1153" s="115"/>
    </row>
    <row r="1154" spans="1:33" s="52" customFormat="1" ht="25.5" hidden="1">
      <c r="A1154" s="18" t="s">
        <v>674</v>
      </c>
      <c r="B1154" s="16">
        <v>793</v>
      </c>
      <c r="C1154" s="17" t="s">
        <v>26</v>
      </c>
      <c r="D1154" s="17" t="s">
        <v>35</v>
      </c>
      <c r="E1154" s="17" t="s">
        <v>260</v>
      </c>
      <c r="F1154" s="17" t="s">
        <v>51</v>
      </c>
      <c r="G1154" s="106">
        <f>G1155</f>
        <v>0</v>
      </c>
      <c r="H1154" s="148"/>
      <c r="I1154" s="149"/>
      <c r="J1154" s="149"/>
      <c r="K1154" s="149"/>
      <c r="L1154" s="149"/>
      <c r="M1154" s="149"/>
      <c r="N1154" s="149"/>
      <c r="O1154" s="149"/>
      <c r="P1154" s="149"/>
      <c r="Q1154" s="149"/>
      <c r="R1154" s="149"/>
      <c r="S1154" s="149"/>
      <c r="T1154" s="149"/>
      <c r="U1154" s="149"/>
      <c r="V1154" s="149"/>
      <c r="W1154" s="149"/>
      <c r="X1154" s="149"/>
      <c r="Y1154" s="149"/>
      <c r="Z1154" s="149"/>
      <c r="AA1154" s="149"/>
      <c r="AB1154" s="149"/>
      <c r="AC1154" s="149"/>
      <c r="AD1154" s="149"/>
      <c r="AE1154" s="106">
        <f>AE1155</f>
        <v>0</v>
      </c>
      <c r="AG1154" s="115"/>
    </row>
    <row r="1155" spans="1:33" s="52" customFormat="1" ht="25.5" hidden="1">
      <c r="A1155" s="18" t="s">
        <v>52</v>
      </c>
      <c r="B1155" s="16">
        <v>793</v>
      </c>
      <c r="C1155" s="17" t="s">
        <v>26</v>
      </c>
      <c r="D1155" s="17" t="s">
        <v>35</v>
      </c>
      <c r="E1155" s="17" t="s">
        <v>260</v>
      </c>
      <c r="F1155" s="17" t="s">
        <v>53</v>
      </c>
      <c r="G1155" s="106">
        <f>Прилож2!G720</f>
        <v>0</v>
      </c>
      <c r="H1155" s="148"/>
      <c r="I1155" s="149"/>
      <c r="J1155" s="149"/>
      <c r="K1155" s="149"/>
      <c r="L1155" s="149"/>
      <c r="M1155" s="149"/>
      <c r="N1155" s="149"/>
      <c r="O1155" s="149"/>
      <c r="P1155" s="149"/>
      <c r="Q1155" s="149"/>
      <c r="R1155" s="149"/>
      <c r="S1155" s="149"/>
      <c r="T1155" s="149"/>
      <c r="U1155" s="149"/>
      <c r="V1155" s="149"/>
      <c r="W1155" s="149"/>
      <c r="X1155" s="149"/>
      <c r="Y1155" s="149"/>
      <c r="Z1155" s="149"/>
      <c r="AA1155" s="149"/>
      <c r="AB1155" s="149"/>
      <c r="AC1155" s="149"/>
      <c r="AD1155" s="149"/>
      <c r="AE1155" s="106">
        <f>Прилож2!AE720</f>
        <v>0</v>
      </c>
      <c r="AG1155" s="115"/>
    </row>
    <row r="1156" spans="1:33" ht="25.5" hidden="1" customHeight="1">
      <c r="A1156" s="18"/>
      <c r="B1156" s="16"/>
      <c r="C1156" s="17"/>
      <c r="D1156" s="17"/>
      <c r="E1156" s="17"/>
      <c r="F1156" s="17"/>
      <c r="G1156" s="106"/>
      <c r="H1156" s="144"/>
      <c r="I1156" s="145"/>
      <c r="J1156" s="145"/>
      <c r="K1156" s="145"/>
      <c r="L1156" s="145"/>
      <c r="M1156" s="145"/>
      <c r="N1156" s="145"/>
      <c r="O1156" s="145"/>
      <c r="P1156" s="145"/>
      <c r="Q1156" s="145"/>
      <c r="R1156" s="145"/>
      <c r="S1156" s="145"/>
      <c r="T1156" s="145"/>
      <c r="U1156" s="145"/>
      <c r="V1156" s="145"/>
      <c r="W1156" s="145"/>
      <c r="X1156" s="145"/>
      <c r="Y1156" s="145"/>
      <c r="Z1156" s="145"/>
      <c r="AA1156" s="145"/>
      <c r="AB1156" s="145"/>
      <c r="AC1156" s="145"/>
      <c r="AD1156" s="145"/>
      <c r="AE1156" s="106"/>
      <c r="AG1156" s="115"/>
    </row>
    <row r="1157" spans="1:33" s="36" customFormat="1" ht="25.5" hidden="1">
      <c r="A1157" s="18" t="s">
        <v>374</v>
      </c>
      <c r="B1157" s="16">
        <v>763</v>
      </c>
      <c r="C1157" s="17" t="s">
        <v>26</v>
      </c>
      <c r="D1157" s="17" t="s">
        <v>91</v>
      </c>
      <c r="E1157" s="17" t="s">
        <v>467</v>
      </c>
      <c r="F1157" s="42"/>
      <c r="G1157" s="106">
        <f>SUM(G1158+G1160+G1163)</f>
        <v>9723858</v>
      </c>
      <c r="H1157" s="146"/>
      <c r="I1157" s="147"/>
      <c r="J1157" s="147"/>
      <c r="K1157" s="147"/>
      <c r="L1157" s="147"/>
      <c r="M1157" s="147"/>
      <c r="N1157" s="147"/>
      <c r="O1157" s="106">
        <f>SUM(O1158+O1160+O1163)</f>
        <v>9723858</v>
      </c>
      <c r="AE1157" s="106">
        <f>SUM(AE1158+AE1160+AE1163)</f>
        <v>9723858</v>
      </c>
    </row>
    <row r="1158" spans="1:33" ht="63.75">
      <c r="A1158" s="18" t="s">
        <v>93</v>
      </c>
      <c r="B1158" s="16">
        <v>763</v>
      </c>
      <c r="C1158" s="17" t="s">
        <v>26</v>
      </c>
      <c r="D1158" s="17" t="s">
        <v>91</v>
      </c>
      <c r="E1158" s="17" t="s">
        <v>832</v>
      </c>
      <c r="F1158" s="17" t="s">
        <v>96</v>
      </c>
      <c r="G1158" s="106">
        <f>SUM(G1159)</f>
        <v>8724044</v>
      </c>
      <c r="H1158" s="144"/>
      <c r="I1158" s="145"/>
      <c r="J1158" s="145"/>
      <c r="K1158" s="145"/>
      <c r="L1158" s="145"/>
      <c r="M1158" s="145"/>
      <c r="N1158" s="145"/>
      <c r="O1158" s="106">
        <f>SUM(O1159)</f>
        <v>8724044</v>
      </c>
      <c r="AE1158" s="106">
        <f>SUM(AE1159)</f>
        <v>8724044</v>
      </c>
    </row>
    <row r="1159" spans="1:33" ht="25.5">
      <c r="A1159" s="18" t="s">
        <v>94</v>
      </c>
      <c r="B1159" s="16">
        <v>763</v>
      </c>
      <c r="C1159" s="17" t="s">
        <v>26</v>
      </c>
      <c r="D1159" s="17" t="s">
        <v>91</v>
      </c>
      <c r="E1159" s="17" t="s">
        <v>832</v>
      </c>
      <c r="F1159" s="17" t="s">
        <v>97</v>
      </c>
      <c r="G1159" s="106">
        <f>6669773+2014271+40000</f>
        <v>8724044</v>
      </c>
      <c r="H1159" s="144"/>
      <c r="I1159" s="145"/>
      <c r="J1159" s="145"/>
      <c r="K1159" s="145"/>
      <c r="L1159" s="145"/>
      <c r="M1159" s="145"/>
      <c r="N1159" s="145"/>
      <c r="O1159" s="106">
        <f>G1159</f>
        <v>8724044</v>
      </c>
      <c r="AE1159" s="106">
        <f>6669773+2014271+40000</f>
        <v>8724044</v>
      </c>
    </row>
    <row r="1160" spans="1:33" ht="25.5">
      <c r="A1160" s="18" t="s">
        <v>50</v>
      </c>
      <c r="B1160" s="16">
        <v>763</v>
      </c>
      <c r="C1160" s="17" t="s">
        <v>26</v>
      </c>
      <c r="D1160" s="17" t="s">
        <v>91</v>
      </c>
      <c r="E1160" s="17" t="s">
        <v>832</v>
      </c>
      <c r="F1160" s="17" t="s">
        <v>51</v>
      </c>
      <c r="G1160" s="106">
        <f>SUM(G1161)</f>
        <v>990153</v>
      </c>
      <c r="H1160" s="144"/>
      <c r="I1160" s="145"/>
      <c r="J1160" s="145"/>
      <c r="K1160" s="145"/>
      <c r="L1160" s="145"/>
      <c r="M1160" s="145"/>
      <c r="N1160" s="145"/>
      <c r="O1160" s="106">
        <f>SUM(O1161)</f>
        <v>990153</v>
      </c>
      <c r="AE1160" s="106">
        <f>SUM(AE1161)</f>
        <v>990153</v>
      </c>
    </row>
    <row r="1161" spans="1:33" ht="25.5">
      <c r="A1161" s="18" t="s">
        <v>52</v>
      </c>
      <c r="B1161" s="16">
        <v>763</v>
      </c>
      <c r="C1161" s="17" t="s">
        <v>26</v>
      </c>
      <c r="D1161" s="17" t="s">
        <v>91</v>
      </c>
      <c r="E1161" s="17" t="s">
        <v>832</v>
      </c>
      <c r="F1161" s="17" t="s">
        <v>53</v>
      </c>
      <c r="G1161" s="106">
        <f>700000+269592+30222-9661</f>
        <v>990153</v>
      </c>
      <c r="H1161" s="144"/>
      <c r="I1161" s="145"/>
      <c r="J1161" s="145"/>
      <c r="K1161" s="145"/>
      <c r="L1161" s="145"/>
      <c r="M1161" s="145"/>
      <c r="N1161" s="145"/>
      <c r="O1161" s="106">
        <f>G1161</f>
        <v>990153</v>
      </c>
      <c r="AE1161" s="106">
        <f>700000+269592+30222-9661</f>
        <v>990153</v>
      </c>
    </row>
    <row r="1162" spans="1:33" ht="19.5" customHeight="1">
      <c r="A1162" s="34" t="s">
        <v>101</v>
      </c>
      <c r="B1162" s="16">
        <v>763</v>
      </c>
      <c r="C1162" s="17" t="s">
        <v>26</v>
      </c>
      <c r="D1162" s="17" t="s">
        <v>91</v>
      </c>
      <c r="E1162" s="17" t="s">
        <v>832</v>
      </c>
      <c r="F1162" s="17" t="s">
        <v>102</v>
      </c>
      <c r="G1162" s="106">
        <f>G1163</f>
        <v>9661</v>
      </c>
      <c r="H1162" s="144"/>
      <c r="I1162" s="145"/>
      <c r="J1162" s="145"/>
      <c r="K1162" s="145"/>
      <c r="L1162" s="145"/>
      <c r="M1162" s="145"/>
      <c r="N1162" s="145"/>
      <c r="O1162" s="106">
        <f>O1163</f>
        <v>9661</v>
      </c>
      <c r="AE1162" s="106">
        <f>AE1163</f>
        <v>9661</v>
      </c>
    </row>
    <row r="1163" spans="1:33" ht="16.5" customHeight="1">
      <c r="A1163" s="34" t="s">
        <v>343</v>
      </c>
      <c r="B1163" s="16">
        <v>763</v>
      </c>
      <c r="C1163" s="17" t="s">
        <v>26</v>
      </c>
      <c r="D1163" s="17" t="s">
        <v>91</v>
      </c>
      <c r="E1163" s="17" t="s">
        <v>832</v>
      </c>
      <c r="F1163" s="17" t="s">
        <v>105</v>
      </c>
      <c r="G1163" s="106">
        <f>9661</f>
        <v>9661</v>
      </c>
      <c r="H1163" s="144"/>
      <c r="I1163" s="145"/>
      <c r="J1163" s="145"/>
      <c r="K1163" s="145"/>
      <c r="L1163" s="145"/>
      <c r="M1163" s="145"/>
      <c r="N1163" s="145"/>
      <c r="O1163" s="106">
        <f>G1163</f>
        <v>9661</v>
      </c>
      <c r="AE1163" s="106">
        <f>9661</f>
        <v>9661</v>
      </c>
    </row>
    <row r="1164" spans="1:33" ht="25.5" hidden="1" customHeight="1">
      <c r="A1164" s="18"/>
      <c r="B1164" s="16"/>
      <c r="C1164" s="17"/>
      <c r="D1164" s="17"/>
      <c r="E1164" s="17"/>
      <c r="F1164" s="17"/>
      <c r="G1164" s="106"/>
      <c r="H1164" s="144"/>
      <c r="I1164" s="145"/>
      <c r="J1164" s="145"/>
      <c r="K1164" s="145"/>
      <c r="L1164" s="145"/>
      <c r="M1164" s="145"/>
      <c r="N1164" s="145"/>
      <c r="O1164" s="145"/>
      <c r="P1164" s="145"/>
      <c r="Q1164" s="145"/>
      <c r="R1164" s="145"/>
      <c r="S1164" s="145"/>
      <c r="T1164" s="145"/>
      <c r="U1164" s="145"/>
      <c r="V1164" s="145"/>
      <c r="W1164" s="145"/>
      <c r="X1164" s="145"/>
      <c r="Y1164" s="145"/>
      <c r="Z1164" s="145"/>
      <c r="AA1164" s="145"/>
      <c r="AB1164" s="145"/>
      <c r="AC1164" s="145"/>
      <c r="AD1164" s="145"/>
      <c r="AE1164" s="106"/>
      <c r="AG1164" s="115"/>
    </row>
    <row r="1165" spans="1:33" s="25" customFormat="1" ht="25.5">
      <c r="A1165" s="37" t="s">
        <v>592</v>
      </c>
      <c r="B1165" s="38">
        <v>793</v>
      </c>
      <c r="C1165" s="39" t="s">
        <v>26</v>
      </c>
      <c r="D1165" s="39" t="s">
        <v>385</v>
      </c>
      <c r="E1165" s="39" t="s">
        <v>593</v>
      </c>
      <c r="F1165" s="39"/>
      <c r="G1165" s="107">
        <f>G1168</f>
        <v>10100</v>
      </c>
      <c r="H1165" s="150"/>
      <c r="I1165" s="78"/>
      <c r="J1165" s="78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107">
        <f>AE1168</f>
        <v>13200</v>
      </c>
      <c r="AG1165" s="115"/>
    </row>
    <row r="1166" spans="1:33" s="52" customFormat="1" ht="56.25" customHeight="1">
      <c r="A1166" s="18" t="s">
        <v>597</v>
      </c>
      <c r="B1166" s="16">
        <v>793</v>
      </c>
      <c r="C1166" s="17" t="s">
        <v>26</v>
      </c>
      <c r="D1166" s="17" t="s">
        <v>385</v>
      </c>
      <c r="E1166" s="17" t="s">
        <v>775</v>
      </c>
      <c r="F1166" s="17"/>
      <c r="G1166" s="106">
        <f>G1167</f>
        <v>10100</v>
      </c>
      <c r="H1166" s="148"/>
      <c r="I1166" s="149"/>
      <c r="J1166" s="149"/>
      <c r="K1166" s="149"/>
      <c r="L1166" s="149"/>
      <c r="M1166" s="149"/>
      <c r="N1166" s="149"/>
      <c r="O1166" s="149"/>
      <c r="P1166" s="149"/>
      <c r="Q1166" s="149"/>
      <c r="R1166" s="149"/>
      <c r="S1166" s="149"/>
      <c r="T1166" s="149"/>
      <c r="U1166" s="149"/>
      <c r="V1166" s="149"/>
      <c r="W1166" s="149"/>
      <c r="X1166" s="149"/>
      <c r="Y1166" s="149"/>
      <c r="Z1166" s="149"/>
      <c r="AA1166" s="149"/>
      <c r="AB1166" s="149"/>
      <c r="AC1166" s="149"/>
      <c r="AD1166" s="149"/>
      <c r="AE1166" s="106">
        <f>AE1167</f>
        <v>13200</v>
      </c>
      <c r="AG1166" s="115"/>
    </row>
    <row r="1167" spans="1:33" s="52" customFormat="1" ht="25.5">
      <c r="A1167" s="18" t="s">
        <v>674</v>
      </c>
      <c r="B1167" s="16">
        <v>793</v>
      </c>
      <c r="C1167" s="17" t="s">
        <v>26</v>
      </c>
      <c r="D1167" s="17" t="s">
        <v>385</v>
      </c>
      <c r="E1167" s="17" t="s">
        <v>775</v>
      </c>
      <c r="F1167" s="17" t="s">
        <v>51</v>
      </c>
      <c r="G1167" s="106">
        <f>G1168</f>
        <v>10100</v>
      </c>
      <c r="H1167" s="148"/>
      <c r="I1167" s="149"/>
      <c r="J1167" s="149"/>
      <c r="K1167" s="149"/>
      <c r="L1167" s="149"/>
      <c r="M1167" s="149"/>
      <c r="N1167" s="149"/>
      <c r="O1167" s="149"/>
      <c r="P1167" s="149"/>
      <c r="Q1167" s="149"/>
      <c r="R1167" s="149"/>
      <c r="S1167" s="149"/>
      <c r="T1167" s="149"/>
      <c r="U1167" s="149"/>
      <c r="V1167" s="149"/>
      <c r="W1167" s="149"/>
      <c r="X1167" s="149"/>
      <c r="Y1167" s="149"/>
      <c r="Z1167" s="149"/>
      <c r="AA1167" s="149"/>
      <c r="AB1167" s="149"/>
      <c r="AC1167" s="149"/>
      <c r="AD1167" s="149"/>
      <c r="AE1167" s="106">
        <f>AE1168</f>
        <v>13200</v>
      </c>
      <c r="AG1167" s="115"/>
    </row>
    <row r="1168" spans="1:33" s="52" customFormat="1" ht="25.5">
      <c r="A1168" s="18" t="s">
        <v>52</v>
      </c>
      <c r="B1168" s="16">
        <v>793</v>
      </c>
      <c r="C1168" s="17" t="s">
        <v>26</v>
      </c>
      <c r="D1168" s="17" t="s">
        <v>385</v>
      </c>
      <c r="E1168" s="17" t="s">
        <v>775</v>
      </c>
      <c r="F1168" s="17" t="s">
        <v>53</v>
      </c>
      <c r="G1168" s="106">
        <f>Прилож2!G715</f>
        <v>10100</v>
      </c>
      <c r="H1168" s="148"/>
      <c r="I1168" s="149"/>
      <c r="J1168" s="149"/>
      <c r="K1168" s="149"/>
      <c r="L1168" s="149"/>
      <c r="M1168" s="149"/>
      <c r="N1168" s="149"/>
      <c r="O1168" s="149"/>
      <c r="P1168" s="149"/>
      <c r="Q1168" s="149"/>
      <c r="R1168" s="149"/>
      <c r="S1168" s="149"/>
      <c r="T1168" s="149"/>
      <c r="U1168" s="149"/>
      <c r="V1168" s="149"/>
      <c r="W1168" s="149"/>
      <c r="X1168" s="149"/>
      <c r="Y1168" s="149"/>
      <c r="Z1168" s="149"/>
      <c r="AA1168" s="149"/>
      <c r="AB1168" s="149"/>
      <c r="AC1168" s="149"/>
      <c r="AD1168" s="149"/>
      <c r="AE1168" s="106">
        <f>Прилож2!O715</f>
        <v>13200</v>
      </c>
      <c r="AG1168" s="115"/>
    </row>
    <row r="1169" spans="1:33" ht="18" hidden="1">
      <c r="A1169" s="18" t="s">
        <v>172</v>
      </c>
      <c r="B1169" s="16">
        <v>793</v>
      </c>
      <c r="C1169" s="17" t="s">
        <v>26</v>
      </c>
      <c r="D1169" s="17" t="s">
        <v>32</v>
      </c>
      <c r="E1169" s="17" t="s">
        <v>170</v>
      </c>
      <c r="F1169" s="17"/>
      <c r="G1169" s="106">
        <f>G1170</f>
        <v>0</v>
      </c>
      <c r="H1169" s="144"/>
      <c r="I1169" s="145"/>
      <c r="J1169" s="145"/>
      <c r="K1169" s="145"/>
      <c r="L1169" s="145"/>
      <c r="M1169" s="145"/>
      <c r="N1169" s="145"/>
      <c r="O1169" s="145"/>
      <c r="P1169" s="145"/>
      <c r="Q1169" s="145"/>
      <c r="R1169" s="145"/>
      <c r="S1169" s="145"/>
      <c r="T1169" s="145"/>
      <c r="U1169" s="145"/>
      <c r="V1169" s="145"/>
      <c r="W1169" s="145"/>
      <c r="X1169" s="145"/>
      <c r="Y1169" s="145"/>
      <c r="Z1169" s="145"/>
      <c r="AA1169" s="145"/>
      <c r="AB1169" s="145"/>
      <c r="AC1169" s="145"/>
      <c r="AD1169" s="145"/>
      <c r="AE1169" s="106">
        <f>AE1170</f>
        <v>0</v>
      </c>
      <c r="AG1169" s="115"/>
    </row>
    <row r="1170" spans="1:33" ht="18" hidden="1">
      <c r="A1170" s="18" t="s">
        <v>101</v>
      </c>
      <c r="B1170" s="16">
        <v>793</v>
      </c>
      <c r="C1170" s="17" t="s">
        <v>26</v>
      </c>
      <c r="D1170" s="17" t="s">
        <v>32</v>
      </c>
      <c r="E1170" s="17" t="s">
        <v>170</v>
      </c>
      <c r="F1170" s="17" t="s">
        <v>102</v>
      </c>
      <c r="G1170" s="106">
        <f>G1171</f>
        <v>0</v>
      </c>
      <c r="H1170" s="144"/>
      <c r="I1170" s="145"/>
      <c r="J1170" s="145"/>
      <c r="K1170" s="145"/>
      <c r="L1170" s="145"/>
      <c r="M1170" s="145"/>
      <c r="N1170" s="145"/>
      <c r="O1170" s="145"/>
      <c r="P1170" s="145"/>
      <c r="Q1170" s="145"/>
      <c r="R1170" s="145"/>
      <c r="S1170" s="145"/>
      <c r="T1170" s="145"/>
      <c r="U1170" s="145"/>
      <c r="V1170" s="145"/>
      <c r="W1170" s="145"/>
      <c r="X1170" s="145"/>
      <c r="Y1170" s="145"/>
      <c r="Z1170" s="145"/>
      <c r="AA1170" s="145"/>
      <c r="AB1170" s="145"/>
      <c r="AC1170" s="145"/>
      <c r="AD1170" s="145"/>
      <c r="AE1170" s="106">
        <f>AE1171</f>
        <v>0</v>
      </c>
      <c r="AG1170" s="115"/>
    </row>
    <row r="1171" spans="1:33" ht="18" hidden="1">
      <c r="A1171" s="18" t="s">
        <v>394</v>
      </c>
      <c r="B1171" s="16">
        <v>793</v>
      </c>
      <c r="C1171" s="17" t="s">
        <v>26</v>
      </c>
      <c r="D1171" s="17" t="s">
        <v>32</v>
      </c>
      <c r="E1171" s="17" t="s">
        <v>170</v>
      </c>
      <c r="F1171" s="17" t="s">
        <v>395</v>
      </c>
      <c r="G1171" s="106">
        <f>Прилож2!G580</f>
        <v>0</v>
      </c>
      <c r="H1171" s="144"/>
      <c r="I1171" s="145"/>
      <c r="J1171" s="145"/>
      <c r="K1171" s="145"/>
      <c r="L1171" s="145"/>
      <c r="M1171" s="145"/>
      <c r="N1171" s="145"/>
      <c r="O1171" s="145"/>
      <c r="P1171" s="145"/>
      <c r="Q1171" s="145"/>
      <c r="R1171" s="145"/>
      <c r="S1171" s="145"/>
      <c r="T1171" s="145"/>
      <c r="U1171" s="145"/>
      <c r="V1171" s="145"/>
      <c r="W1171" s="145"/>
      <c r="X1171" s="145"/>
      <c r="Y1171" s="145"/>
      <c r="Z1171" s="145"/>
      <c r="AA1171" s="145"/>
      <c r="AB1171" s="145"/>
      <c r="AC1171" s="145"/>
      <c r="AD1171" s="145"/>
      <c r="AE1171" s="106">
        <f>Прилож2!AE580</f>
        <v>0</v>
      </c>
      <c r="AG1171" s="115"/>
    </row>
    <row r="1172" spans="1:33" s="25" customFormat="1" ht="14.25" customHeight="1">
      <c r="A1172" s="37" t="s">
        <v>763</v>
      </c>
      <c r="B1172" s="39"/>
      <c r="C1172" s="39"/>
      <c r="D1172" s="39"/>
      <c r="E1172" s="39"/>
      <c r="F1172" s="39"/>
      <c r="G1172" s="107">
        <f>G8+G916</f>
        <v>1213262760</v>
      </c>
      <c r="H1172" s="150"/>
      <c r="I1172" s="78"/>
      <c r="J1172" s="78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107">
        <f>AE8+AE916</f>
        <v>1219238662</v>
      </c>
      <c r="AG1172" s="115"/>
    </row>
    <row r="1173" spans="1:33" s="20" customFormat="1" ht="18" hidden="1">
      <c r="A1173" s="18"/>
      <c r="B1173" s="16"/>
      <c r="C1173" s="17"/>
      <c r="D1173" s="17"/>
      <c r="E1173" s="17"/>
      <c r="F1173" s="17"/>
      <c r="G1173" s="134"/>
      <c r="H1173" s="19"/>
      <c r="AG1173" s="115"/>
    </row>
    <row r="1174" spans="1:33" s="20" customFormat="1" ht="18" hidden="1">
      <c r="A1174" s="18"/>
      <c r="B1174" s="16"/>
      <c r="C1174" s="17"/>
      <c r="D1174" s="17"/>
      <c r="E1174" s="17"/>
      <c r="F1174" s="17"/>
      <c r="G1174" s="106"/>
      <c r="H1174" s="19"/>
      <c r="I1174" s="19"/>
      <c r="AG1174" s="115"/>
    </row>
    <row r="1175" spans="1:33" ht="18">
      <c r="AG1175" s="115"/>
    </row>
    <row r="1176" spans="1:33" ht="18">
      <c r="AG1176" s="115"/>
    </row>
    <row r="1177" spans="1:33" ht="21.75" customHeight="1">
      <c r="G1177" s="70">
        <f>Прилож2!G1275-Прилож3!G1172</f>
        <v>0</v>
      </c>
      <c r="AE1177" s="2">
        <f>AE1172-Прилож2!O1275</f>
        <v>0</v>
      </c>
      <c r="AG1177" s="115"/>
    </row>
  </sheetData>
  <mergeCells count="11">
    <mergeCell ref="B1:D1"/>
    <mergeCell ref="A3:G3"/>
    <mergeCell ref="A5:A6"/>
    <mergeCell ref="D5:D6"/>
    <mergeCell ref="B5:B6"/>
    <mergeCell ref="F5:F6"/>
    <mergeCell ref="E5:E6"/>
    <mergeCell ref="C5:C6"/>
    <mergeCell ref="G5:AE5"/>
    <mergeCell ref="E1:AE1"/>
    <mergeCell ref="B2:AE2"/>
  </mergeCells>
  <phoneticPr fontId="25" type="noConversion"/>
  <pageMargins left="0.19685039370078741" right="0.19685039370078741" top="0.31496062992125984" bottom="0.31496062992125984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Прилож1</vt:lpstr>
      <vt:lpstr>Прилож2</vt:lpstr>
      <vt:lpstr>Прилож3</vt:lpstr>
      <vt:lpstr>Прилож1!Область_печати</vt:lpstr>
      <vt:lpstr>Прилож2!Область_печати</vt:lpstr>
      <vt:lpstr>Прилож3!Область_печати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2018-12-25T08:14:23Z</cp:lastPrinted>
  <dcterms:created xsi:type="dcterms:W3CDTF">2014-11-17T05:43:53Z</dcterms:created>
  <dcterms:modified xsi:type="dcterms:W3CDTF">2018-12-25T08:22:47Z</dcterms:modified>
</cp:coreProperties>
</file>