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ожение доходы" sheetId="2" r:id="rId1"/>
  </sheets>
  <definedNames>
    <definedName name="А134" localSheetId="0">#REF!</definedName>
    <definedName name="А134">#REF!</definedName>
    <definedName name="ДЕКАБРЬ">#REF!</definedName>
    <definedName name="ДЕКАБРЬ.2">#REF!</definedName>
    <definedName name="_xlnm.Print_Titles" localSheetId="0">'Приложение доходы'!$13:$13</definedName>
    <definedName name="нгша">#REF!</definedName>
    <definedName name="ноябрь">#REF!</definedName>
    <definedName name="_xlnm.Print_Area" localSheetId="0">'Приложение доходы'!$A$1:$G$89</definedName>
    <definedName name="октябрь">#REF!</definedName>
    <definedName name="пппп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F79" i="2"/>
  <c r="C84"/>
  <c r="D84"/>
  <c r="F87"/>
  <c r="F84" s="1"/>
  <c r="F86"/>
  <c r="G86"/>
  <c r="F85"/>
  <c r="G85"/>
  <c r="G84" s="1"/>
  <c r="C80"/>
  <c r="D80"/>
  <c r="F80"/>
  <c r="F83"/>
  <c r="G82"/>
  <c r="G81"/>
  <c r="G80" s="1"/>
  <c r="F73"/>
  <c r="G87"/>
  <c r="G83"/>
  <c r="G75"/>
  <c r="G74"/>
  <c r="G73"/>
  <c r="G50"/>
  <c r="G49"/>
  <c r="G48"/>
  <c r="G47"/>
  <c r="G46"/>
  <c r="G45"/>
  <c r="G44"/>
  <c r="G42"/>
  <c r="F78"/>
  <c r="G58"/>
  <c r="F58"/>
  <c r="F42"/>
  <c r="F39" s="1"/>
  <c r="F38" s="1"/>
  <c r="F88" s="1"/>
  <c r="F89" s="1"/>
  <c r="G40"/>
  <c r="G39" s="1"/>
  <c r="G38" s="1"/>
  <c r="G88" s="1"/>
  <c r="G89" s="1"/>
  <c r="G34"/>
  <c r="G32"/>
  <c r="G30"/>
  <c r="G25"/>
  <c r="G20"/>
  <c r="G18"/>
  <c r="G15" s="1"/>
  <c r="G16"/>
  <c r="E71"/>
  <c r="E66"/>
  <c r="D78"/>
  <c r="E78" s="1"/>
  <c r="G78" s="1"/>
  <c r="E77"/>
  <c r="E83"/>
  <c r="E80" s="1"/>
  <c r="E87"/>
  <c r="E84" s="1"/>
  <c r="E79"/>
  <c r="G79"/>
  <c r="C78"/>
  <c r="D73"/>
  <c r="E75"/>
  <c r="E73"/>
  <c r="D58"/>
  <c r="E54"/>
  <c r="E68"/>
  <c r="D42"/>
  <c r="D39" s="1"/>
  <c r="D38" s="1"/>
  <c r="D88" s="1"/>
  <c r="D89" s="1"/>
  <c r="E51"/>
  <c r="E42" s="1"/>
  <c r="E39" s="1"/>
  <c r="E58"/>
  <c r="E40"/>
  <c r="E34"/>
  <c r="E32"/>
  <c r="E30"/>
  <c r="E25"/>
  <c r="E20"/>
  <c r="E18"/>
  <c r="E15" s="1"/>
  <c r="E16"/>
  <c r="C73"/>
  <c r="C42"/>
  <c r="C58"/>
  <c r="C39" s="1"/>
  <c r="C38" s="1"/>
  <c r="C88" s="1"/>
  <c r="C89" s="1"/>
  <c r="C40"/>
  <c r="C34"/>
  <c r="C32"/>
  <c r="C30"/>
  <c r="C25"/>
  <c r="C20"/>
  <c r="C18"/>
  <c r="C16"/>
  <c r="C15"/>
  <c r="E38" l="1"/>
  <c r="E88" s="1"/>
  <c r="E89" s="1"/>
</calcChain>
</file>

<file path=xl/sharedStrings.xml><?xml version="1.0" encoding="utf-8"?>
<sst xmlns="http://schemas.openxmlformats.org/spreadsheetml/2006/main" count="165" uniqueCount="140">
  <si>
    <t>к решению сессии пятого созыва</t>
  </si>
  <si>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</si>
  <si>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</si>
  <si>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</si>
  <si>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</si>
  <si>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</si>
  <si>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</si>
  <si>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</si>
  <si>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</si>
  <si>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</si>
  <si>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</si>
  <si>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</si>
  <si>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</si>
  <si>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</si>
  <si>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</si>
  <si>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</si>
  <si>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</si>
  <si>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</si>
  <si>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</si>
  <si>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</si>
  <si>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</si>
  <si>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</si>
  <si>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</si>
  <si>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</si>
  <si>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</si>
  <si>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</si>
  <si>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</si>
  <si>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</si>
  <si>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</si>
  <si>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</si>
  <si>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</si>
  <si>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</si>
  <si>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</si>
  <si>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</si>
  <si>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</si>
  <si>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</si>
  <si>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</si>
  <si>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</si>
  <si>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</si>
  <si>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</si>
  <si>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</si>
  <si>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</si>
  <si>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</si>
  <si>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</si>
  <si>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</si>
  <si>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</si>
  <si>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</si>
  <si>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</si>
  <si>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</si>
  <si>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</si>
  <si>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</si>
  <si>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</si>
  <si>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</si>
  <si>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</si>
  <si>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</si>
  <si>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</si>
  <si>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</si>
  <si>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</si>
  <si>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</si>
  <si>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</si>
  <si>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</si>
  <si>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</si>
  <si>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</si>
  <si>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</si>
  <si>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</si>
  <si>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</si>
  <si>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</si>
  <si>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</si>
  <si>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</si>
  <si>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</si>
  <si>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</si>
  <si>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</si>
  <si>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</si>
  <si>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</si>
  <si>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</si>
  <si>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</si>
  <si>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</si>
  <si>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</si>
  <si>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</si>
  <si>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</si>
  <si>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</si>
  <si>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</si>
  <si>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</si>
  <si>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</si>
  <si>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</si>
  <si>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</si>
  <si>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</si>
  <si>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Приложение № 4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</si>
  <si>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</si>
  <si>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</si>
  <si>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</si>
  <si>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Прогнозируемое поступление доходов бюджета                                                                                                                   МО "Устьянский муниципальный район" на 2018 год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</si>
  <si>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</si>
  <si>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</si>
  <si>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</si>
  <si>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Уточнение</t>
  </si>
  <si>
    <t>2 02 25519 05 0000 151</t>
  </si>
  <si>
    <t>2 02 25555 05 0000 151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</si>
  <si>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</si>
  <si>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</si>
  <si>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</si>
  <si>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</si>
  <si>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</si>
  <si>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</si>
  <si>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</si>
  <si>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</si>
  <si>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</si>
  <si>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</si>
  <si>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</si>
  <si>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</si>
  <si>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</si>
  <si>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</si>
  <si>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</si>
  <si>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</si>
  <si>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</si>
  <si>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</si>
  <si>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</si>
  <si>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</si>
  <si>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Собрания депутатов № 543 от 22 декабря 2017 года</t>
  </si>
  <si>
    <t>Приложение №4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</si>
  <si>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</si>
  <si>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</si>
  <si>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</si>
  <si>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</si>
  <si>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</si>
  <si>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</si>
  <si>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</si>
  <si>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</si>
  <si>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</si>
  <si>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</si>
  <si>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</si>
  <si>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</si>
  <si>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</si>
  <si>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</si>
  <si>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</si>
  <si>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</si>
  <si>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</si>
  <si>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Приложение № 2</t>
  </si>
  <si>
    <t>Собрания депутатов № 584 от 30.03.2018 года</t>
  </si>
  <si>
    <t>Собрания депутатов № 578 от 16.02.2018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</si>
</sst>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0" fontId="3" fillId="2" borderId="1" xfId="5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9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/>
    </xf>
    <xf numFmtId="164" fontId="6" fillId="2" borderId="1" xfId="9" applyNumberFormat="1" applyFont="1" applyFill="1" applyBorder="1" applyAlignment="1">
      <alignment vertical="center" wrapText="1"/>
    </xf>
    <xf numFmtId="164" fontId="6" fillId="2" borderId="1" xfId="9" applyNumberFormat="1" applyFont="1" applyFill="1" applyBorder="1" applyAlignment="1"/>
    <xf numFmtId="164" fontId="3" fillId="2" borderId="1" xfId="9" applyNumberFormat="1" applyFont="1" applyFill="1" applyBorder="1" applyAlignment="1"/>
    <xf numFmtId="164" fontId="5" fillId="2" borderId="1" xfId="9" applyNumberFormat="1" applyFont="1" applyFill="1" applyBorder="1" applyAlignment="1"/>
    <xf numFmtId="164" fontId="5" fillId="2" borderId="1" xfId="9" applyNumberFormat="1" applyFont="1" applyFill="1" applyBorder="1" applyAlignment="1">
      <alignment wrapText="1"/>
    </xf>
    <xf numFmtId="164" fontId="6" fillId="2" borderId="1" xfId="9" applyNumberFormat="1" applyFont="1" applyFill="1" applyBorder="1" applyAlignment="1">
      <alignment wrapText="1"/>
    </xf>
    <xf numFmtId="164" fontId="3" fillId="2" borderId="0" xfId="5" applyNumberFormat="1" applyFont="1" applyFill="1"/>
    <xf numFmtId="164" fontId="6" fillId="2" borderId="0" xfId="5" applyNumberFormat="1" applyFont="1" applyFill="1"/>
    <xf numFmtId="164" fontId="3" fillId="2" borderId="0" xfId="9" applyNumberFormat="1" applyFont="1" applyFill="1" applyAlignment="1">
      <alignment wrapText="1"/>
    </xf>
    <xf numFmtId="164" fontId="6" fillId="2" borderId="1" xfId="9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4" fontId="6" fillId="2" borderId="1" xfId="9" applyNumberFormat="1" applyFont="1" applyFill="1" applyBorder="1" applyAlignment="1">
      <alignment vertical="center" wrapText="1"/>
    </xf>
    <xf numFmtId="4" fontId="6" fillId="2" borderId="1" xfId="9" applyNumberFormat="1" applyFont="1" applyFill="1" applyBorder="1" applyAlignment="1"/>
    <xf numFmtId="4" fontId="3" fillId="2" borderId="1" xfId="9" applyNumberFormat="1" applyFont="1" applyFill="1" applyBorder="1" applyAlignment="1"/>
    <xf numFmtId="4" fontId="5" fillId="2" borderId="1" xfId="9" applyNumberFormat="1" applyFont="1" applyFill="1" applyBorder="1" applyAlignment="1"/>
    <xf numFmtId="4" fontId="5" fillId="2" borderId="1" xfId="9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9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9" applyNumberFormat="1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/>
    <xf numFmtId="4" fontId="7" fillId="2" borderId="1" xfId="0" applyNumberFormat="1" applyFont="1" applyFill="1" applyBorder="1" applyAlignment="1">
      <alignment horizontal="center" wrapText="1"/>
    </xf>
    <xf numFmtId="4" fontId="6" fillId="2" borderId="1" xfId="5" applyNumberFormat="1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2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" fontId="14" fillId="2" borderId="1" xfId="0" applyNumberFormat="1" applyFont="1" applyFill="1" applyBorder="1" applyAlignment="1">
      <alignment horizontal="center" vertical="center" wrapText="1"/>
    </xf>
    <xf numFmtId="4" fontId="3" fillId="2" borderId="0" xfId="9" applyNumberFormat="1" applyFont="1" applyFill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11" fillId="2" borderId="0" xfId="5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/>
    </xf>
    <xf numFmtId="4" fontId="6" fillId="2" borderId="0" xfId="5" applyNumberFormat="1" applyFont="1" applyFill="1"/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3" fillId="2" borderId="0" xfId="0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0" xfId="5" applyFont="1" applyFill="1" applyBorder="1" applyAlignment="1">
      <alignment horizontal="right" wrapText="1"/>
    </xf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11" fillId="2" borderId="2" xfId="5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2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 2" xfId="9"/>
    <cellStyle name="Финансовый 3" xfId="10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3"/>
  <sheetViews>
    <sheetView tabSelected="1" workbookViewId="0">
      <selection activeCell="J22" sqref="J22"/>
    </sheetView>
  </sheetViews>
  <sheetFormatPr defaultColWidth="8" defaultRowHeight="12.75" outlineLevelRow="1"/>
  <cols>
    <col min="1" max="1" width="56.5703125" style="4" customWidth="1"/>
    <col min="2" max="2" width="19.5703125" style="38" customWidth="1"/>
    <col min="3" max="3" width="15.28515625" style="50" hidden="1" customWidth="1"/>
    <col min="4" max="6" width="15.28515625" style="73" hidden="1" customWidth="1"/>
    <col min="7" max="7" width="15.28515625" style="73" customWidth="1"/>
    <col min="8" max="228" width="8" style="4"/>
    <col min="229" max="229" width="69.85546875" style="4" customWidth="1"/>
    <col min="230" max="230" width="21.7109375" style="4" customWidth="1"/>
    <col min="231" max="231" width="0" style="4" hidden="1" customWidth="1"/>
    <col min="232" max="232" width="15.5703125" style="4" customWidth="1"/>
    <col min="233" max="236" width="0" style="4" hidden="1" customWidth="1"/>
    <col min="237" max="237" width="8" style="4"/>
    <col min="238" max="238" width="13.7109375" style="4" customWidth="1"/>
    <col min="239" max="16384" width="8" style="4"/>
  </cols>
  <sheetData>
    <row r="1" spans="1:7" s="3" customFormat="1" ht="11.25" customHeight="1">
      <c r="A1" s="94" t="s">
        <v>137</v>
      </c>
      <c r="B1" s="94"/>
      <c r="C1" s="94"/>
      <c r="D1" s="95"/>
      <c r="E1" s="95"/>
      <c r="F1" s="95"/>
      <c r="G1" s="95"/>
    </row>
    <row r="2" spans="1:7" s="3" customFormat="1" ht="11.25" customHeight="1">
      <c r="A2" s="94" t="s">
        <v>0</v>
      </c>
      <c r="B2" s="94"/>
      <c r="C2" s="94"/>
      <c r="D2" s="95"/>
      <c r="E2" s="95"/>
      <c r="F2" s="95"/>
      <c r="G2" s="95"/>
    </row>
    <row r="3" spans="1:7" s="3" customFormat="1" ht="11.25" customHeight="1">
      <c r="A3" s="96" t="s">
        <v>138</v>
      </c>
      <c r="B3" s="96"/>
      <c r="C3" s="96"/>
      <c r="D3" s="95"/>
      <c r="E3" s="95"/>
      <c r="F3" s="95"/>
      <c r="G3" s="95"/>
    </row>
    <row r="4" spans="1:7" s="3" customFormat="1" ht="14.25" customHeight="1">
      <c r="A4" s="87"/>
      <c r="B4" s="87"/>
      <c r="C4" s="87"/>
      <c r="D4" s="86"/>
      <c r="E4" s="86"/>
      <c r="F4" s="86"/>
      <c r="G4" s="86"/>
    </row>
    <row r="5" spans="1:7" s="3" customFormat="1" ht="12" customHeight="1">
      <c r="A5" s="94" t="s">
        <v>87</v>
      </c>
      <c r="B5" s="94"/>
      <c r="C5" s="94"/>
      <c r="D5" s="95"/>
      <c r="E5" s="95"/>
      <c r="F5" s="95"/>
      <c r="G5" s="95"/>
    </row>
    <row r="6" spans="1:7" s="3" customFormat="1" ht="12" customHeight="1">
      <c r="A6" s="94" t="s">
        <v>0</v>
      </c>
      <c r="B6" s="94"/>
      <c r="C6" s="94"/>
      <c r="D6" s="95"/>
      <c r="E6" s="95"/>
      <c r="F6" s="95"/>
      <c r="G6" s="95"/>
    </row>
    <row r="7" spans="1:7" s="3" customFormat="1" ht="12" customHeight="1">
      <c r="A7" s="96" t="s">
        <v>139</v>
      </c>
      <c r="B7" s="96"/>
      <c r="C7" s="96"/>
      <c r="D7" s="95"/>
      <c r="E7" s="95"/>
      <c r="F7" s="95"/>
      <c r="G7" s="95"/>
    </row>
    <row r="8" spans="1:7" s="3" customFormat="1" ht="12.75" customHeight="1">
      <c r="A8" s="87"/>
      <c r="B8" s="87"/>
      <c r="C8" s="87"/>
      <c r="D8" s="86"/>
      <c r="E8" s="86"/>
      <c r="F8" s="86"/>
      <c r="G8" s="86"/>
    </row>
    <row r="9" spans="1:7" s="88" customFormat="1" ht="14.25" customHeight="1">
      <c r="A9" s="93" t="s">
        <v>119</v>
      </c>
      <c r="B9" s="93"/>
      <c r="C9" s="93"/>
      <c r="D9" s="93"/>
      <c r="E9" s="98"/>
      <c r="F9" s="98"/>
      <c r="G9" s="98"/>
    </row>
    <row r="10" spans="1:7" s="88" customFormat="1" ht="14.25" customHeight="1">
      <c r="A10" s="93" t="s">
        <v>0</v>
      </c>
      <c r="B10" s="93"/>
      <c r="C10" s="93"/>
      <c r="D10" s="93"/>
      <c r="E10" s="98"/>
      <c r="F10" s="98"/>
      <c r="G10" s="98"/>
    </row>
    <row r="11" spans="1:7" s="88" customFormat="1" ht="14.25" customHeight="1">
      <c r="A11" s="96" t="s">
        <v>118</v>
      </c>
      <c r="B11" s="96"/>
      <c r="C11" s="96"/>
      <c r="D11" s="96"/>
      <c r="E11" s="99"/>
      <c r="F11" s="99"/>
      <c r="G11" s="99"/>
    </row>
    <row r="12" spans="1:7" ht="36" customHeight="1">
      <c r="A12" s="97" t="s">
        <v>91</v>
      </c>
      <c r="B12" s="97"/>
      <c r="C12" s="97"/>
      <c r="D12" s="76"/>
      <c r="E12" s="76"/>
      <c r="F12" s="76"/>
      <c r="G12" s="76"/>
    </row>
    <row r="13" spans="1:7" s="52" customFormat="1" ht="24" customHeight="1">
      <c r="A13" s="1" t="s">
        <v>1</v>
      </c>
      <c r="B13" s="1" t="s">
        <v>2</v>
      </c>
      <c r="C13" s="41" t="s">
        <v>117</v>
      </c>
      <c r="D13" s="77" t="s">
        <v>95</v>
      </c>
      <c r="E13" s="77" t="s">
        <v>117</v>
      </c>
      <c r="F13" s="77" t="s">
        <v>95</v>
      </c>
      <c r="G13" s="77" t="s">
        <v>117</v>
      </c>
    </row>
    <row r="14" spans="1:7" s="85" customFormat="1" ht="12" customHeight="1">
      <c r="A14" s="84">
        <v>1</v>
      </c>
      <c r="B14" s="84">
        <v>2</v>
      </c>
      <c r="C14" s="84">
        <v>3</v>
      </c>
      <c r="D14" s="84">
        <v>4</v>
      </c>
      <c r="E14" s="84">
        <v>5</v>
      </c>
      <c r="F14" s="84">
        <v>4</v>
      </c>
      <c r="G14" s="84">
        <v>5</v>
      </c>
    </row>
    <row r="15" spans="1:7" s="6" customFormat="1">
      <c r="A15" s="7" t="s">
        <v>3</v>
      </c>
      <c r="B15" s="8" t="s">
        <v>4</v>
      </c>
      <c r="C15" s="42">
        <f>C16+C18+C20+C24+C25+C30+C32+C34+C37</f>
        <v>194081228</v>
      </c>
      <c r="D15" s="53"/>
      <c r="E15" s="53">
        <f>E16+E18+E20+E24+E25+E30+E32+E34+E37</f>
        <v>194081228</v>
      </c>
      <c r="F15" s="53"/>
      <c r="G15" s="53">
        <f>G16+G18+G20+G24+G25+G30+G32+G34+G37</f>
        <v>194081228</v>
      </c>
    </row>
    <row r="16" spans="1:7" ht="15.75" customHeight="1" outlineLevel="1">
      <c r="A16" s="9" t="s">
        <v>5</v>
      </c>
      <c r="B16" s="10" t="s">
        <v>6</v>
      </c>
      <c r="C16" s="43">
        <f>C17</f>
        <v>128125860</v>
      </c>
      <c r="D16" s="54"/>
      <c r="E16" s="54">
        <f>E17</f>
        <v>128125860</v>
      </c>
      <c r="F16" s="54"/>
      <c r="G16" s="54">
        <f>G17</f>
        <v>128125860</v>
      </c>
    </row>
    <row r="17" spans="1:7" ht="12.75" customHeight="1" outlineLevel="1">
      <c r="A17" s="9" t="s">
        <v>7</v>
      </c>
      <c r="B17" s="10" t="s">
        <v>8</v>
      </c>
      <c r="C17" s="44">
        <v>128125860</v>
      </c>
      <c r="D17" s="55"/>
      <c r="E17" s="55">
        <v>128125860</v>
      </c>
      <c r="F17" s="55"/>
      <c r="G17" s="55">
        <v>128125860</v>
      </c>
    </row>
    <row r="18" spans="1:7" ht="29.25" customHeight="1" outlineLevel="1">
      <c r="A18" s="11" t="s">
        <v>9</v>
      </c>
      <c r="B18" s="10" t="s">
        <v>10</v>
      </c>
      <c r="C18" s="43">
        <f>C19</f>
        <v>19440510</v>
      </c>
      <c r="D18" s="54"/>
      <c r="E18" s="54">
        <f>E19</f>
        <v>19440510</v>
      </c>
      <c r="F18" s="54"/>
      <c r="G18" s="54">
        <f>G19</f>
        <v>19440510</v>
      </c>
    </row>
    <row r="19" spans="1:7" ht="25.5" outlineLevel="1">
      <c r="A19" s="12" t="s">
        <v>11</v>
      </c>
      <c r="B19" s="10" t="s">
        <v>12</v>
      </c>
      <c r="C19" s="44">
        <v>19440510</v>
      </c>
      <c r="D19" s="55"/>
      <c r="E19" s="55">
        <v>19440510</v>
      </c>
      <c r="F19" s="55"/>
      <c r="G19" s="55">
        <v>19440510</v>
      </c>
    </row>
    <row r="20" spans="1:7" ht="15.75" customHeight="1" outlineLevel="1">
      <c r="A20" s="9" t="s">
        <v>13</v>
      </c>
      <c r="B20" s="10" t="s">
        <v>14</v>
      </c>
      <c r="C20" s="43">
        <f>SUM(C21:C23)</f>
        <v>23025111</v>
      </c>
      <c r="D20" s="54"/>
      <c r="E20" s="54">
        <f>SUM(E21:E23)</f>
        <v>23025111</v>
      </c>
      <c r="F20" s="54"/>
      <c r="G20" s="54">
        <f>SUM(G21:G23)</f>
        <v>23025111</v>
      </c>
    </row>
    <row r="21" spans="1:7" ht="25.5" outlineLevel="1">
      <c r="A21" s="13" t="s">
        <v>15</v>
      </c>
      <c r="B21" s="14" t="s">
        <v>16</v>
      </c>
      <c r="C21" s="44">
        <v>22911000</v>
      </c>
      <c r="D21" s="55"/>
      <c r="E21" s="55">
        <v>22911000</v>
      </c>
      <c r="F21" s="55"/>
      <c r="G21" s="55">
        <v>22911000</v>
      </c>
    </row>
    <row r="22" spans="1:7" outlineLevel="1">
      <c r="A22" s="13" t="s">
        <v>17</v>
      </c>
      <c r="B22" s="14" t="s">
        <v>18</v>
      </c>
      <c r="C22" s="44">
        <v>85111</v>
      </c>
      <c r="D22" s="55"/>
      <c r="E22" s="55">
        <v>85111</v>
      </c>
      <c r="F22" s="55"/>
      <c r="G22" s="55">
        <v>85111</v>
      </c>
    </row>
    <row r="23" spans="1:7" ht="25.5" outlineLevel="1">
      <c r="A23" s="13" t="s">
        <v>19</v>
      </c>
      <c r="B23" s="14" t="s">
        <v>20</v>
      </c>
      <c r="C23" s="44">
        <v>29000</v>
      </c>
      <c r="D23" s="55"/>
      <c r="E23" s="55">
        <v>29000</v>
      </c>
      <c r="F23" s="55"/>
      <c r="G23" s="55">
        <v>29000</v>
      </c>
    </row>
    <row r="24" spans="1:7" ht="15.75" customHeight="1" outlineLevel="1">
      <c r="A24" s="9" t="s">
        <v>21</v>
      </c>
      <c r="B24" s="10" t="s">
        <v>22</v>
      </c>
      <c r="C24" s="43">
        <v>2700230</v>
      </c>
      <c r="D24" s="54"/>
      <c r="E24" s="54">
        <v>2700230</v>
      </c>
      <c r="F24" s="54"/>
      <c r="G24" s="54">
        <v>2700230</v>
      </c>
    </row>
    <row r="25" spans="1:7" ht="38.25" outlineLevel="1">
      <c r="A25" s="9" t="s">
        <v>23</v>
      </c>
      <c r="B25" s="10" t="s">
        <v>24</v>
      </c>
      <c r="C25" s="43">
        <f>SUM(C26:C29)</f>
        <v>13481500</v>
      </c>
      <c r="D25" s="54"/>
      <c r="E25" s="54">
        <f>SUM(E26:E29)</f>
        <v>13481500</v>
      </c>
      <c r="F25" s="54"/>
      <c r="G25" s="54">
        <f>SUM(G26:G29)</f>
        <v>13481500</v>
      </c>
    </row>
    <row r="26" spans="1:7" s="3" customFormat="1" ht="25.5" outlineLevel="1">
      <c r="A26" s="17" t="s">
        <v>25</v>
      </c>
      <c r="B26" s="16" t="s">
        <v>26</v>
      </c>
      <c r="C26" s="45">
        <v>11234000</v>
      </c>
      <c r="D26" s="56"/>
      <c r="E26" s="56">
        <v>11234000</v>
      </c>
      <c r="F26" s="56"/>
      <c r="G26" s="56">
        <v>11234000</v>
      </c>
    </row>
    <row r="27" spans="1:7" s="3" customFormat="1" ht="39.75" customHeight="1" outlineLevel="1">
      <c r="A27" s="17" t="s">
        <v>27</v>
      </c>
      <c r="B27" s="16" t="s">
        <v>28</v>
      </c>
      <c r="C27" s="45">
        <v>217000</v>
      </c>
      <c r="D27" s="56"/>
      <c r="E27" s="56">
        <v>217000</v>
      </c>
      <c r="F27" s="56"/>
      <c r="G27" s="56">
        <v>217000</v>
      </c>
    </row>
    <row r="28" spans="1:7" s="3" customFormat="1" ht="27.75" customHeight="1" outlineLevel="1">
      <c r="A28" s="17" t="s">
        <v>29</v>
      </c>
      <c r="B28" s="16" t="s">
        <v>30</v>
      </c>
      <c r="C28" s="45">
        <v>980000</v>
      </c>
      <c r="D28" s="56"/>
      <c r="E28" s="56">
        <v>980000</v>
      </c>
      <c r="F28" s="56"/>
      <c r="G28" s="56">
        <v>980000</v>
      </c>
    </row>
    <row r="29" spans="1:7" s="2" customFormat="1" ht="39.75" customHeight="1" outlineLevel="1">
      <c r="A29" s="15" t="s">
        <v>31</v>
      </c>
      <c r="B29" s="18" t="s">
        <v>32</v>
      </c>
      <c r="C29" s="46">
        <v>1050500</v>
      </c>
      <c r="D29" s="57"/>
      <c r="E29" s="57">
        <v>1050500</v>
      </c>
      <c r="F29" s="57"/>
      <c r="G29" s="57">
        <v>1050500</v>
      </c>
    </row>
    <row r="30" spans="1:7" ht="18" customHeight="1" outlineLevel="1">
      <c r="A30" s="9" t="s">
        <v>33</v>
      </c>
      <c r="B30" s="10" t="s">
        <v>34</v>
      </c>
      <c r="C30" s="43">
        <f>C31</f>
        <v>732000</v>
      </c>
      <c r="D30" s="54"/>
      <c r="E30" s="54">
        <f>E31</f>
        <v>732000</v>
      </c>
      <c r="F30" s="54"/>
      <c r="G30" s="54">
        <f>G31</f>
        <v>732000</v>
      </c>
    </row>
    <row r="31" spans="1:7" s="3" customFormat="1" ht="12.75" customHeight="1" outlineLevel="1">
      <c r="A31" s="9" t="s">
        <v>35</v>
      </c>
      <c r="B31" s="10" t="s">
        <v>36</v>
      </c>
      <c r="C31" s="45">
        <v>732000</v>
      </c>
      <c r="D31" s="56"/>
      <c r="E31" s="56">
        <v>732000</v>
      </c>
      <c r="F31" s="56"/>
      <c r="G31" s="56">
        <v>732000</v>
      </c>
    </row>
    <row r="32" spans="1:7" ht="25.5" outlineLevel="1">
      <c r="A32" s="9" t="s">
        <v>37</v>
      </c>
      <c r="B32" s="19" t="s">
        <v>38</v>
      </c>
      <c r="C32" s="43">
        <f>C33</f>
        <v>126573</v>
      </c>
      <c r="D32" s="54"/>
      <c r="E32" s="54">
        <f>E33</f>
        <v>126573</v>
      </c>
      <c r="F32" s="54"/>
      <c r="G32" s="54">
        <f>G33</f>
        <v>126573</v>
      </c>
    </row>
    <row r="33" spans="1:7" outlineLevel="1">
      <c r="A33" s="15" t="s">
        <v>39</v>
      </c>
      <c r="B33" s="16" t="s">
        <v>40</v>
      </c>
      <c r="C33" s="44">
        <v>126573</v>
      </c>
      <c r="D33" s="55"/>
      <c r="E33" s="55">
        <v>126573</v>
      </c>
      <c r="F33" s="55"/>
      <c r="G33" s="55">
        <v>126573</v>
      </c>
    </row>
    <row r="34" spans="1:7" ht="27" customHeight="1" outlineLevel="1">
      <c r="A34" s="9" t="s">
        <v>41</v>
      </c>
      <c r="B34" s="19" t="s">
        <v>42</v>
      </c>
      <c r="C34" s="43">
        <f>SUM(C35:C36)</f>
        <v>3519444</v>
      </c>
      <c r="D34" s="54"/>
      <c r="E34" s="54">
        <f>SUM(E35:E36)</f>
        <v>3519444</v>
      </c>
      <c r="F34" s="54"/>
      <c r="G34" s="54">
        <f>SUM(G35:G36)</f>
        <v>3519444</v>
      </c>
    </row>
    <row r="35" spans="1:7" ht="54.75" customHeight="1" outlineLevel="1">
      <c r="A35" s="15" t="s">
        <v>43</v>
      </c>
      <c r="B35" s="16" t="s">
        <v>44</v>
      </c>
      <c r="C35" s="44">
        <v>2104000</v>
      </c>
      <c r="D35" s="55"/>
      <c r="E35" s="55">
        <v>2104000</v>
      </c>
      <c r="F35" s="55"/>
      <c r="G35" s="55">
        <v>2104000</v>
      </c>
    </row>
    <row r="36" spans="1:7" ht="39.75" customHeight="1" outlineLevel="1">
      <c r="A36" s="15" t="s">
        <v>45</v>
      </c>
      <c r="B36" s="16" t="s">
        <v>46</v>
      </c>
      <c r="C36" s="44">
        <v>1415444</v>
      </c>
      <c r="D36" s="55"/>
      <c r="E36" s="55">
        <v>1415444</v>
      </c>
      <c r="F36" s="55"/>
      <c r="G36" s="55">
        <v>1415444</v>
      </c>
    </row>
    <row r="37" spans="1:7" ht="18.75" customHeight="1" outlineLevel="1">
      <c r="A37" s="9" t="s">
        <v>47</v>
      </c>
      <c r="B37" s="19" t="s">
        <v>48</v>
      </c>
      <c r="C37" s="44">
        <v>2930000</v>
      </c>
      <c r="D37" s="55"/>
      <c r="E37" s="55">
        <v>2930000</v>
      </c>
      <c r="F37" s="55"/>
      <c r="G37" s="55">
        <v>2930000</v>
      </c>
    </row>
    <row r="38" spans="1:7" s="6" customFormat="1">
      <c r="A38" s="7" t="s">
        <v>49</v>
      </c>
      <c r="B38" s="20" t="s">
        <v>50</v>
      </c>
      <c r="C38" s="42">
        <f>C39+C78+C80+C84</f>
        <v>802378400</v>
      </c>
      <c r="D38" s="42">
        <f>D39+D78+D80+D84</f>
        <v>635371.53999999957</v>
      </c>
      <c r="E38" s="42">
        <f>E39+E78+E80+E84</f>
        <v>803013771.53999996</v>
      </c>
      <c r="F38" s="42">
        <f>F39+F78+F80+F84</f>
        <v>14518074.780000001</v>
      </c>
      <c r="G38" s="42">
        <f>G39+G78+G80+G84</f>
        <v>817531846.32000005</v>
      </c>
    </row>
    <row r="39" spans="1:7" s="22" customFormat="1" ht="25.5">
      <c r="A39" s="21" t="s">
        <v>82</v>
      </c>
      <c r="B39" s="18" t="s">
        <v>51</v>
      </c>
      <c r="C39" s="40">
        <f>C40+C42+C58+C73</f>
        <v>802378400</v>
      </c>
      <c r="D39" s="40">
        <f>D40+D42+D58+D73</f>
        <v>356459</v>
      </c>
      <c r="E39" s="40">
        <f>E40+E42+E58+E73</f>
        <v>802734859</v>
      </c>
      <c r="F39" s="40">
        <f>F40+F42+F58+F73</f>
        <v>8688532.7200000007</v>
      </c>
      <c r="G39" s="40">
        <f>G40+G42+G58+G73</f>
        <v>811423391.72000003</v>
      </c>
    </row>
    <row r="40" spans="1:7" s="6" customFormat="1" ht="27" customHeight="1">
      <c r="A40" s="7" t="s">
        <v>52</v>
      </c>
      <c r="B40" s="20" t="s">
        <v>74</v>
      </c>
      <c r="C40" s="42">
        <f>C41</f>
        <v>52021200</v>
      </c>
      <c r="D40" s="53"/>
      <c r="E40" s="53">
        <f>E41</f>
        <v>52021200</v>
      </c>
      <c r="F40" s="53"/>
      <c r="G40" s="53">
        <f>G41</f>
        <v>52021200</v>
      </c>
    </row>
    <row r="41" spans="1:7" s="22" customFormat="1" ht="25.5">
      <c r="A41" s="11" t="s">
        <v>75</v>
      </c>
      <c r="B41" s="23" t="s">
        <v>81</v>
      </c>
      <c r="C41" s="40">
        <v>52021200</v>
      </c>
      <c r="D41" s="59"/>
      <c r="E41" s="59">
        <v>52021200</v>
      </c>
      <c r="F41" s="59"/>
      <c r="G41" s="59">
        <v>52021200</v>
      </c>
    </row>
    <row r="42" spans="1:7" s="6" customFormat="1" ht="25.5">
      <c r="A42" s="7" t="s">
        <v>53</v>
      </c>
      <c r="B42" s="20" t="s">
        <v>71</v>
      </c>
      <c r="C42" s="42">
        <f>SUM(C43:C57)</f>
        <v>161048200</v>
      </c>
      <c r="D42" s="53">
        <f>SUM(D43:D57)</f>
        <v>300900</v>
      </c>
      <c r="E42" s="53">
        <f>SUM(E43:E57)</f>
        <v>161349100</v>
      </c>
      <c r="F42" s="53">
        <f>SUM(F43:F57)</f>
        <v>8641232.7200000007</v>
      </c>
      <c r="G42" s="53">
        <f>SUM(G43:G57)</f>
        <v>169990332.72</v>
      </c>
    </row>
    <row r="43" spans="1:7" ht="66" customHeight="1">
      <c r="A43" s="24" t="s">
        <v>57</v>
      </c>
      <c r="B43" s="25" t="s">
        <v>94</v>
      </c>
      <c r="C43" s="40">
        <v>1767000</v>
      </c>
      <c r="D43" s="59"/>
      <c r="E43" s="59">
        <v>1767000</v>
      </c>
      <c r="F43" s="59"/>
      <c r="G43" s="59">
        <v>1767000</v>
      </c>
    </row>
    <row r="44" spans="1:7" ht="39.75" customHeight="1">
      <c r="A44" s="58" t="s">
        <v>120</v>
      </c>
      <c r="B44" s="90" t="s">
        <v>121</v>
      </c>
      <c r="C44" s="40"/>
      <c r="D44" s="59"/>
      <c r="E44" s="59"/>
      <c r="F44" s="59">
        <v>507522.04</v>
      </c>
      <c r="G44" s="59">
        <f t="shared" ref="G44:G50" si="0">F44</f>
        <v>507522.04</v>
      </c>
    </row>
    <row r="45" spans="1:7" ht="39" customHeight="1">
      <c r="A45" s="63" t="s">
        <v>122</v>
      </c>
      <c r="B45" s="64" t="s">
        <v>96</v>
      </c>
      <c r="C45" s="40"/>
      <c r="D45" s="59"/>
      <c r="E45" s="59"/>
      <c r="F45" s="59">
        <v>30178.86</v>
      </c>
      <c r="G45" s="59">
        <f t="shared" si="0"/>
        <v>30178.86</v>
      </c>
    </row>
    <row r="46" spans="1:7" ht="41.25" customHeight="1">
      <c r="A46" s="83" t="s">
        <v>123</v>
      </c>
      <c r="B46" s="64" t="s">
        <v>97</v>
      </c>
      <c r="C46" s="40"/>
      <c r="D46" s="59"/>
      <c r="E46" s="59"/>
      <c r="F46" s="59">
        <v>6209187.9400000004</v>
      </c>
      <c r="G46" s="59">
        <f t="shared" si="0"/>
        <v>6209187.9400000004</v>
      </c>
    </row>
    <row r="47" spans="1:7" ht="26.25" customHeight="1">
      <c r="A47" s="63" t="s">
        <v>124</v>
      </c>
      <c r="B47" s="91" t="s">
        <v>93</v>
      </c>
      <c r="C47" s="40"/>
      <c r="D47" s="59"/>
      <c r="E47" s="59"/>
      <c r="F47" s="59">
        <v>872712</v>
      </c>
      <c r="G47" s="59">
        <f t="shared" si="0"/>
        <v>872712</v>
      </c>
    </row>
    <row r="48" spans="1:7" ht="30.75" customHeight="1">
      <c r="A48" s="63" t="s">
        <v>125</v>
      </c>
      <c r="B48" s="91" t="s">
        <v>93</v>
      </c>
      <c r="C48" s="40"/>
      <c r="D48" s="59"/>
      <c r="E48" s="59"/>
      <c r="F48" s="59">
        <v>200000</v>
      </c>
      <c r="G48" s="59">
        <f t="shared" si="0"/>
        <v>200000</v>
      </c>
    </row>
    <row r="49" spans="1:7" ht="30.75" customHeight="1">
      <c r="A49" s="63" t="s">
        <v>126</v>
      </c>
      <c r="B49" s="91" t="s">
        <v>93</v>
      </c>
      <c r="C49" s="40"/>
      <c r="D49" s="59"/>
      <c r="E49" s="59"/>
      <c r="F49" s="59">
        <v>282000</v>
      </c>
      <c r="G49" s="59">
        <f t="shared" si="0"/>
        <v>282000</v>
      </c>
    </row>
    <row r="50" spans="1:7" ht="30.75" customHeight="1">
      <c r="A50" s="83" t="s">
        <v>127</v>
      </c>
      <c r="B50" s="91" t="s">
        <v>93</v>
      </c>
      <c r="C50" s="40"/>
      <c r="D50" s="59"/>
      <c r="E50" s="59"/>
      <c r="F50" s="59">
        <v>539631.88</v>
      </c>
      <c r="G50" s="59">
        <f t="shared" si="0"/>
        <v>539631.88</v>
      </c>
    </row>
    <row r="51" spans="1:7" ht="28.5" customHeight="1">
      <c r="A51" s="61" t="s">
        <v>114</v>
      </c>
      <c r="B51" s="25" t="s">
        <v>93</v>
      </c>
      <c r="C51" s="40"/>
      <c r="D51" s="59">
        <v>75900</v>
      </c>
      <c r="E51" s="59">
        <f>D51</f>
        <v>75900</v>
      </c>
      <c r="F51" s="59"/>
      <c r="G51" s="59">
        <v>75900</v>
      </c>
    </row>
    <row r="52" spans="1:7" ht="41.25" customHeight="1">
      <c r="A52" s="24" t="s">
        <v>76</v>
      </c>
      <c r="B52" s="25" t="s">
        <v>93</v>
      </c>
      <c r="C52" s="40">
        <v>25600</v>
      </c>
      <c r="D52" s="59"/>
      <c r="E52" s="59">
        <v>25600</v>
      </c>
      <c r="F52" s="59"/>
      <c r="G52" s="59">
        <v>25600</v>
      </c>
    </row>
    <row r="53" spans="1:7" s="6" customFormat="1" ht="51">
      <c r="A53" s="24" t="s">
        <v>54</v>
      </c>
      <c r="B53" s="25" t="s">
        <v>93</v>
      </c>
      <c r="C53" s="40">
        <v>256000</v>
      </c>
      <c r="D53" s="59"/>
      <c r="E53" s="59">
        <v>256000</v>
      </c>
      <c r="F53" s="59"/>
      <c r="G53" s="59">
        <v>256000</v>
      </c>
    </row>
    <row r="54" spans="1:7" ht="25.5">
      <c r="A54" s="24" t="s">
        <v>55</v>
      </c>
      <c r="B54" s="25" t="s">
        <v>93</v>
      </c>
      <c r="C54" s="40">
        <v>798600</v>
      </c>
      <c r="D54" s="59">
        <v>225000</v>
      </c>
      <c r="E54" s="59">
        <f>C54+D54</f>
        <v>1023600</v>
      </c>
      <c r="F54" s="59"/>
      <c r="G54" s="59">
        <v>1023600</v>
      </c>
    </row>
    <row r="55" spans="1:7" ht="40.5" customHeight="1">
      <c r="A55" s="24" t="s">
        <v>88</v>
      </c>
      <c r="B55" s="25" t="s">
        <v>93</v>
      </c>
      <c r="C55" s="40">
        <v>843600</v>
      </c>
      <c r="D55" s="59"/>
      <c r="E55" s="59">
        <v>843600</v>
      </c>
      <c r="F55" s="59"/>
      <c r="G55" s="59">
        <v>843600</v>
      </c>
    </row>
    <row r="56" spans="1:7" ht="63.75">
      <c r="A56" s="24" t="s">
        <v>89</v>
      </c>
      <c r="B56" s="25" t="s">
        <v>93</v>
      </c>
      <c r="C56" s="40">
        <v>15631800</v>
      </c>
      <c r="D56" s="59"/>
      <c r="E56" s="59">
        <v>15631800</v>
      </c>
      <c r="F56" s="59"/>
      <c r="G56" s="59">
        <v>15631800</v>
      </c>
    </row>
    <row r="57" spans="1:7" ht="14.25" customHeight="1">
      <c r="A57" s="24" t="s">
        <v>56</v>
      </c>
      <c r="B57" s="25" t="s">
        <v>93</v>
      </c>
      <c r="C57" s="40">
        <v>141725600</v>
      </c>
      <c r="D57" s="59"/>
      <c r="E57" s="59">
        <v>141725600</v>
      </c>
      <c r="F57" s="59"/>
      <c r="G57" s="59">
        <v>141725600</v>
      </c>
    </row>
    <row r="58" spans="1:7" s="27" customFormat="1" ht="26.25" customHeight="1">
      <c r="A58" s="26" t="s">
        <v>58</v>
      </c>
      <c r="B58" s="20" t="s">
        <v>70</v>
      </c>
      <c r="C58" s="42">
        <f>SUM(C59:C72)</f>
        <v>541336200</v>
      </c>
      <c r="D58" s="53">
        <f>SUM(D59:D72)</f>
        <v>91.88</v>
      </c>
      <c r="E58" s="53">
        <f>SUM(E59:E72)</f>
        <v>541336291.88</v>
      </c>
      <c r="F58" s="53">
        <f>SUM(F59:F72)</f>
        <v>0</v>
      </c>
      <c r="G58" s="53">
        <f>SUM(G59:G72)</f>
        <v>541336291.88</v>
      </c>
    </row>
    <row r="59" spans="1:7" s="31" customFormat="1" ht="38.25">
      <c r="A59" s="29" t="s">
        <v>80</v>
      </c>
      <c r="B59" s="30" t="s">
        <v>72</v>
      </c>
      <c r="C59" s="40">
        <v>5724500</v>
      </c>
      <c r="D59" s="59"/>
      <c r="E59" s="59">
        <v>5724500</v>
      </c>
      <c r="F59" s="59"/>
      <c r="G59" s="59">
        <v>5724500</v>
      </c>
    </row>
    <row r="60" spans="1:7" s="31" customFormat="1" ht="38.25">
      <c r="A60" s="32" t="s">
        <v>78</v>
      </c>
      <c r="B60" s="30" t="s">
        <v>72</v>
      </c>
      <c r="C60" s="40">
        <v>3246700</v>
      </c>
      <c r="D60" s="59"/>
      <c r="E60" s="59">
        <v>3246700</v>
      </c>
      <c r="F60" s="59"/>
      <c r="G60" s="59">
        <v>3246700</v>
      </c>
    </row>
    <row r="61" spans="1:7" ht="38.25">
      <c r="A61" s="24" t="s">
        <v>60</v>
      </c>
      <c r="B61" s="30" t="s">
        <v>72</v>
      </c>
      <c r="C61" s="40">
        <v>999000</v>
      </c>
      <c r="D61" s="59"/>
      <c r="E61" s="59">
        <v>999000</v>
      </c>
      <c r="F61" s="59"/>
      <c r="G61" s="59">
        <v>999000</v>
      </c>
    </row>
    <row r="62" spans="1:7" ht="12.75" customHeight="1">
      <c r="A62" s="24" t="s">
        <v>61</v>
      </c>
      <c r="B62" s="30" t="s">
        <v>72</v>
      </c>
      <c r="C62" s="40">
        <v>249700</v>
      </c>
      <c r="D62" s="59"/>
      <c r="E62" s="59">
        <v>249700</v>
      </c>
      <c r="F62" s="59"/>
      <c r="G62" s="59">
        <v>249700</v>
      </c>
    </row>
    <row r="63" spans="1:7" ht="25.5">
      <c r="A63" s="24" t="s">
        <v>62</v>
      </c>
      <c r="B63" s="30" t="s">
        <v>72</v>
      </c>
      <c r="C63" s="40">
        <v>1012500</v>
      </c>
      <c r="D63" s="59"/>
      <c r="E63" s="59">
        <v>1012500</v>
      </c>
      <c r="F63" s="59"/>
      <c r="G63" s="59">
        <v>1012500</v>
      </c>
    </row>
    <row r="64" spans="1:7" ht="51">
      <c r="A64" s="24" t="s">
        <v>63</v>
      </c>
      <c r="B64" s="30" t="s">
        <v>72</v>
      </c>
      <c r="C64" s="40">
        <v>10000</v>
      </c>
      <c r="D64" s="59"/>
      <c r="E64" s="59">
        <v>10000</v>
      </c>
      <c r="F64" s="59"/>
      <c r="G64" s="59">
        <v>10000</v>
      </c>
    </row>
    <row r="65" spans="1:20" ht="25.5">
      <c r="A65" s="24" t="s">
        <v>64</v>
      </c>
      <c r="B65" s="30" t="s">
        <v>72</v>
      </c>
      <c r="C65" s="40">
        <v>25000</v>
      </c>
      <c r="D65" s="59"/>
      <c r="E65" s="59">
        <v>25000</v>
      </c>
      <c r="F65" s="59"/>
      <c r="G65" s="59">
        <v>25000</v>
      </c>
    </row>
    <row r="66" spans="1:20" ht="39" customHeight="1">
      <c r="A66" s="74" t="s">
        <v>112</v>
      </c>
      <c r="B66" s="30" t="s">
        <v>72</v>
      </c>
      <c r="C66" s="40">
        <v>6586100</v>
      </c>
      <c r="D66" s="59">
        <v>38</v>
      </c>
      <c r="E66" s="59">
        <f>C66+D66</f>
        <v>6586138</v>
      </c>
      <c r="F66" s="59"/>
      <c r="G66" s="59">
        <v>6586138</v>
      </c>
    </row>
    <row r="67" spans="1:20" ht="38.25">
      <c r="A67" s="24" t="s">
        <v>77</v>
      </c>
      <c r="B67" s="33" t="s">
        <v>73</v>
      </c>
      <c r="C67" s="40">
        <v>9352700</v>
      </c>
      <c r="D67" s="59"/>
      <c r="E67" s="59">
        <v>9352700</v>
      </c>
      <c r="F67" s="59"/>
      <c r="G67" s="59">
        <v>9352700</v>
      </c>
    </row>
    <row r="68" spans="1:20" ht="89.25">
      <c r="A68" s="24" t="s">
        <v>90</v>
      </c>
      <c r="B68" s="33" t="s">
        <v>84</v>
      </c>
      <c r="C68" s="40">
        <v>3328900</v>
      </c>
      <c r="D68" s="59">
        <v>11.6</v>
      </c>
      <c r="E68" s="59">
        <f>C68+D68</f>
        <v>3328911.6</v>
      </c>
      <c r="F68" s="59"/>
      <c r="G68" s="59">
        <v>3328911.6</v>
      </c>
    </row>
    <row r="69" spans="1:20" ht="38.25">
      <c r="A69" s="24" t="s">
        <v>59</v>
      </c>
      <c r="B69" s="28" t="s">
        <v>69</v>
      </c>
      <c r="C69" s="40">
        <v>2180400</v>
      </c>
      <c r="D69" s="59"/>
      <c r="E69" s="59">
        <v>2180400</v>
      </c>
      <c r="F69" s="59"/>
      <c r="G69" s="59">
        <v>2180400</v>
      </c>
    </row>
    <row r="70" spans="1:20" s="27" customFormat="1" ht="38.25" customHeight="1">
      <c r="A70" s="58" t="s">
        <v>111</v>
      </c>
      <c r="B70" s="30" t="s">
        <v>110</v>
      </c>
      <c r="C70" s="40">
        <v>140600</v>
      </c>
      <c r="D70" s="59"/>
      <c r="E70" s="59">
        <v>140600</v>
      </c>
      <c r="F70" s="59"/>
      <c r="G70" s="59">
        <v>140600</v>
      </c>
    </row>
    <row r="71" spans="1:20" ht="63.75">
      <c r="A71" s="24" t="s">
        <v>65</v>
      </c>
      <c r="B71" s="33" t="s">
        <v>83</v>
      </c>
      <c r="C71" s="40">
        <v>2635400</v>
      </c>
      <c r="D71" s="59">
        <v>42.28</v>
      </c>
      <c r="E71" s="59">
        <f>C71+D71</f>
        <v>2635442.2799999998</v>
      </c>
      <c r="F71" s="59"/>
      <c r="G71" s="59">
        <v>2635442.2799999998</v>
      </c>
    </row>
    <row r="72" spans="1:20" ht="18" customHeight="1">
      <c r="A72" s="34" t="s">
        <v>79</v>
      </c>
      <c r="B72" s="33" t="s">
        <v>83</v>
      </c>
      <c r="C72" s="40">
        <v>505844700</v>
      </c>
      <c r="D72" s="59"/>
      <c r="E72" s="59">
        <v>505844700</v>
      </c>
      <c r="F72" s="59"/>
      <c r="G72" s="59">
        <v>505844700</v>
      </c>
    </row>
    <row r="73" spans="1:20" s="31" customFormat="1" ht="28.5" customHeight="1">
      <c r="A73" s="7" t="s">
        <v>66</v>
      </c>
      <c r="B73" s="35" t="s">
        <v>85</v>
      </c>
      <c r="C73" s="47">
        <f>SUM(C76:C77)</f>
        <v>47972800</v>
      </c>
      <c r="D73" s="62">
        <f>SUM(D75:D77)</f>
        <v>55467.12</v>
      </c>
      <c r="E73" s="62">
        <f>SUM(E74:E77)</f>
        <v>48028267.119999997</v>
      </c>
      <c r="F73" s="62">
        <f>SUM(F74:F77)</f>
        <v>47300</v>
      </c>
      <c r="G73" s="62">
        <f>SUM(G74:G77)</f>
        <v>48075567.119999997</v>
      </c>
    </row>
    <row r="74" spans="1:20" s="31" customFormat="1" ht="28.5" customHeight="1">
      <c r="A74" s="80" t="s">
        <v>128</v>
      </c>
      <c r="B74" s="81" t="s">
        <v>116</v>
      </c>
      <c r="C74" s="47"/>
      <c r="D74" s="62"/>
      <c r="E74" s="62"/>
      <c r="F74" s="59">
        <v>30000</v>
      </c>
      <c r="G74" s="59">
        <f>F74</f>
        <v>30000</v>
      </c>
    </row>
    <row r="75" spans="1:20" s="31" customFormat="1" ht="28.5" customHeight="1">
      <c r="A75" s="80" t="s">
        <v>115</v>
      </c>
      <c r="B75" s="81" t="s">
        <v>116</v>
      </c>
      <c r="C75" s="47"/>
      <c r="D75" s="59">
        <v>55467</v>
      </c>
      <c r="E75" s="59">
        <f>D75</f>
        <v>55467</v>
      </c>
      <c r="F75" s="59">
        <v>17300</v>
      </c>
      <c r="G75" s="59">
        <f>55467+F75</f>
        <v>72767</v>
      </c>
    </row>
    <row r="76" spans="1:20" ht="39.75" customHeight="1">
      <c r="A76" s="75" t="s">
        <v>113</v>
      </c>
      <c r="B76" s="18" t="s">
        <v>86</v>
      </c>
      <c r="C76" s="40">
        <v>47820400</v>
      </c>
      <c r="D76" s="59"/>
      <c r="E76" s="59">
        <v>47820400</v>
      </c>
      <c r="F76" s="59"/>
      <c r="G76" s="59">
        <v>47820400</v>
      </c>
    </row>
    <row r="77" spans="1:20" ht="53.25" customHeight="1">
      <c r="A77" s="36" t="s">
        <v>92</v>
      </c>
      <c r="B77" s="18" t="s">
        <v>86</v>
      </c>
      <c r="C77" s="89">
        <v>152400</v>
      </c>
      <c r="D77" s="65">
        <v>0.12</v>
      </c>
      <c r="E77" s="65">
        <f>C77+D77</f>
        <v>152400.12</v>
      </c>
      <c r="F77" s="65"/>
      <c r="G77" s="65">
        <v>152400.12</v>
      </c>
    </row>
    <row r="78" spans="1:20" s="69" customFormat="1" ht="14.25" customHeight="1">
      <c r="A78" s="82" t="s">
        <v>98</v>
      </c>
      <c r="B78" s="66" t="s">
        <v>99</v>
      </c>
      <c r="C78" s="67">
        <f>C79</f>
        <v>0</v>
      </c>
      <c r="D78" s="67">
        <f>D79</f>
        <v>0</v>
      </c>
      <c r="E78" s="68">
        <f>SUM(C78:D78)</f>
        <v>0</v>
      </c>
      <c r="F78" s="67">
        <f>F79</f>
        <v>6108454</v>
      </c>
      <c r="G78" s="68">
        <f>SUM(E78:F78)</f>
        <v>6108454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</row>
    <row r="79" spans="1:20" ht="25.5">
      <c r="A79" s="83" t="s">
        <v>100</v>
      </c>
      <c r="B79" s="70" t="s">
        <v>101</v>
      </c>
      <c r="C79" s="71"/>
      <c r="D79" s="71"/>
      <c r="E79" s="65">
        <f>SUM(C79:D79)</f>
        <v>0</v>
      </c>
      <c r="F79" s="71">
        <f>6108454</f>
        <v>6108454</v>
      </c>
      <c r="G79" s="65">
        <f>SUM(E79:F79)</f>
        <v>6108454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1:20" s="69" customFormat="1" ht="38.25">
      <c r="A80" s="82" t="s">
        <v>102</v>
      </c>
      <c r="B80" s="72" t="s">
        <v>103</v>
      </c>
      <c r="C80" s="67">
        <f>SUM(C81:C83)</f>
        <v>0</v>
      </c>
      <c r="D80" s="67">
        <f>SUM(D81:D83)</f>
        <v>2811200.03</v>
      </c>
      <c r="E80" s="68">
        <f>SUM(E81:E83)</f>
        <v>2811200.03</v>
      </c>
      <c r="F80" s="67">
        <f>SUM(F81:F83)</f>
        <v>-1058911.94</v>
      </c>
      <c r="G80" s="68">
        <f>SUM(G81:G83)</f>
        <v>1752288.0899999999</v>
      </c>
      <c r="H80" s="38"/>
      <c r="I80" s="4"/>
      <c r="J80" s="38"/>
      <c r="K80" s="4"/>
      <c r="L80" s="38"/>
      <c r="M80" s="4"/>
      <c r="N80" s="4"/>
      <c r="O80" s="4"/>
      <c r="P80" s="4"/>
      <c r="Q80" s="4"/>
      <c r="R80" s="4"/>
      <c r="S80" s="4"/>
      <c r="T80" s="4"/>
    </row>
    <row r="81" spans="1:20" s="69" customFormat="1" ht="63.75">
      <c r="A81" s="92" t="s">
        <v>129</v>
      </c>
      <c r="B81" s="90" t="s">
        <v>130</v>
      </c>
      <c r="C81" s="67"/>
      <c r="D81" s="67"/>
      <c r="E81" s="68"/>
      <c r="F81" s="71">
        <v>1136104.44</v>
      </c>
      <c r="G81" s="65">
        <f>SUM(E81:F81)</f>
        <v>1136104.44</v>
      </c>
      <c r="H81" s="38"/>
      <c r="I81" s="4"/>
      <c r="J81" s="38"/>
      <c r="K81" s="4"/>
      <c r="L81" s="38"/>
      <c r="M81" s="4"/>
      <c r="N81" s="4"/>
      <c r="O81" s="4"/>
      <c r="P81" s="4"/>
      <c r="Q81" s="4"/>
      <c r="R81" s="4"/>
      <c r="S81" s="4"/>
      <c r="T81" s="4"/>
    </row>
    <row r="82" spans="1:20" s="69" customFormat="1" ht="51">
      <c r="A82" s="58" t="s">
        <v>133</v>
      </c>
      <c r="B82" s="90" t="s">
        <v>132</v>
      </c>
      <c r="C82" s="67"/>
      <c r="D82" s="67"/>
      <c r="E82" s="68"/>
      <c r="F82" s="71">
        <v>1377.13</v>
      </c>
      <c r="G82" s="65">
        <f>SUM(E82:F82)</f>
        <v>1377.13</v>
      </c>
      <c r="H82" s="38"/>
      <c r="I82" s="4"/>
      <c r="J82" s="38"/>
      <c r="K82" s="4"/>
      <c r="L82" s="38"/>
      <c r="M82" s="4"/>
      <c r="N82" s="4"/>
      <c r="O82" s="4"/>
      <c r="P82" s="4"/>
      <c r="Q82" s="4"/>
      <c r="R82" s="4"/>
      <c r="S82" s="4"/>
      <c r="T82" s="4"/>
    </row>
    <row r="83" spans="1:20" ht="45" customHeight="1">
      <c r="A83" s="83" t="s">
        <v>104</v>
      </c>
      <c r="B83" s="60" t="s">
        <v>105</v>
      </c>
      <c r="C83" s="71"/>
      <c r="D83" s="71">
        <v>2811200.03</v>
      </c>
      <c r="E83" s="65">
        <f>D83</f>
        <v>2811200.03</v>
      </c>
      <c r="F83" s="71">
        <f>-1058911.94-1136104.44-1377.13</f>
        <v>-2196393.5099999998</v>
      </c>
      <c r="G83" s="65">
        <f>2811200.03+F83</f>
        <v>614806.52</v>
      </c>
      <c r="H83" s="38"/>
      <c r="J83" s="38"/>
      <c r="L83" s="38"/>
    </row>
    <row r="84" spans="1:20" s="69" customFormat="1">
      <c r="A84" s="82" t="s">
        <v>106</v>
      </c>
      <c r="B84" s="72" t="s">
        <v>107</v>
      </c>
      <c r="C84" s="68">
        <f>SUM(C85:C87)</f>
        <v>0</v>
      </c>
      <c r="D84" s="68">
        <f>SUM(D85:D87)</f>
        <v>-2532287.4900000002</v>
      </c>
      <c r="E84" s="68">
        <f>SUM(E85:E87)</f>
        <v>-2532287.4900000002</v>
      </c>
      <c r="F84" s="68">
        <f>SUM(F85:F87)</f>
        <v>780000</v>
      </c>
      <c r="G84" s="68">
        <f>SUM(G85:G87)</f>
        <v>-1752287.4900000002</v>
      </c>
      <c r="H84" s="38"/>
      <c r="I84" s="4"/>
      <c r="J84" s="38"/>
      <c r="K84" s="4"/>
      <c r="L84" s="38"/>
      <c r="M84" s="4"/>
      <c r="N84" s="4"/>
      <c r="O84" s="4"/>
      <c r="P84" s="4"/>
      <c r="Q84" s="4"/>
      <c r="R84" s="4"/>
      <c r="S84" s="4"/>
      <c r="T84" s="4"/>
    </row>
    <row r="85" spans="1:20" s="69" customFormat="1" ht="63.75">
      <c r="A85" s="58" t="s">
        <v>136</v>
      </c>
      <c r="B85" s="90" t="s">
        <v>135</v>
      </c>
      <c r="C85" s="67"/>
      <c r="D85" s="67"/>
      <c r="E85" s="68"/>
      <c r="F85" s="71">
        <f>-1136104.44</f>
        <v>-1136104.44</v>
      </c>
      <c r="G85" s="65">
        <f>SUM(E85:F85)</f>
        <v>-1136104.44</v>
      </c>
      <c r="H85" s="38"/>
      <c r="I85" s="4"/>
      <c r="J85" s="38"/>
      <c r="K85" s="4"/>
      <c r="L85" s="38"/>
      <c r="M85" s="4"/>
      <c r="N85" s="4"/>
      <c r="O85" s="4"/>
      <c r="P85" s="4"/>
      <c r="Q85" s="4"/>
      <c r="R85" s="4"/>
      <c r="S85" s="4"/>
      <c r="T85" s="4"/>
    </row>
    <row r="86" spans="1:20" s="69" customFormat="1" ht="38.25">
      <c r="A86" s="92" t="s">
        <v>134</v>
      </c>
      <c r="B86" s="90" t="s">
        <v>131</v>
      </c>
      <c r="C86" s="67"/>
      <c r="D86" s="67"/>
      <c r="E86" s="68"/>
      <c r="F86" s="71">
        <f>-1377.13</f>
        <v>-1377.13</v>
      </c>
      <c r="G86" s="65">
        <f>SUM(E86:F86)</f>
        <v>-1377.13</v>
      </c>
      <c r="H86" s="38"/>
      <c r="I86" s="4"/>
      <c r="J86" s="38"/>
      <c r="K86" s="4"/>
      <c r="L86" s="38"/>
      <c r="M86" s="4"/>
      <c r="N86" s="4"/>
      <c r="O86" s="4"/>
      <c r="P86" s="4"/>
      <c r="Q86" s="4"/>
      <c r="R86" s="4"/>
      <c r="S86" s="4"/>
      <c r="T86" s="4"/>
    </row>
    <row r="87" spans="1:20" ht="38.25">
      <c r="A87" s="83" t="s">
        <v>108</v>
      </c>
      <c r="B87" s="70" t="s">
        <v>109</v>
      </c>
      <c r="C87" s="71"/>
      <c r="D87" s="71">
        <v>-2532287.4900000002</v>
      </c>
      <c r="E87" s="65">
        <f>D87</f>
        <v>-2532287.4900000002</v>
      </c>
      <c r="F87" s="71">
        <f>780000+1136104.44+1377.13</f>
        <v>1917481.5699999998</v>
      </c>
      <c r="G87" s="65">
        <f>-2532287.49+F87</f>
        <v>-614805.92000000039</v>
      </c>
      <c r="H87" s="38"/>
      <c r="J87" s="38"/>
      <c r="L87" s="38"/>
    </row>
    <row r="88" spans="1:20" s="27" customFormat="1" ht="14.25" customHeight="1">
      <c r="A88" s="37" t="s">
        <v>68</v>
      </c>
      <c r="B88" s="20"/>
      <c r="C88" s="43">
        <f>C38</f>
        <v>802378400</v>
      </c>
      <c r="D88" s="43">
        <f>D38</f>
        <v>635371.53999999957</v>
      </c>
      <c r="E88" s="54">
        <f>E38</f>
        <v>803013771.53999996</v>
      </c>
      <c r="F88" s="43">
        <f>F38</f>
        <v>14518074.780000001</v>
      </c>
      <c r="G88" s="54">
        <f>G38</f>
        <v>817531846.32000005</v>
      </c>
      <c r="H88" s="38"/>
      <c r="I88" s="4"/>
      <c r="J88" s="38"/>
      <c r="K88" s="4"/>
      <c r="L88" s="38"/>
      <c r="M88" s="4"/>
      <c r="N88" s="4"/>
      <c r="O88" s="4"/>
      <c r="P88" s="4"/>
      <c r="Q88" s="4"/>
      <c r="R88" s="4"/>
      <c r="S88" s="4"/>
      <c r="T88" s="4"/>
    </row>
    <row r="89" spans="1:20" s="27" customFormat="1">
      <c r="A89" s="37" t="s">
        <v>67</v>
      </c>
      <c r="B89" s="5"/>
      <c r="C89" s="51">
        <f>C88+C15</f>
        <v>996459628</v>
      </c>
      <c r="D89" s="51">
        <f>D88+D15</f>
        <v>635371.53999999957</v>
      </c>
      <c r="E89" s="78">
        <f>E88+E15</f>
        <v>997094999.53999996</v>
      </c>
      <c r="F89" s="51">
        <f>F88+F15</f>
        <v>14518074.780000001</v>
      </c>
      <c r="G89" s="78">
        <f>G88+G15</f>
        <v>1011613074.3200001</v>
      </c>
      <c r="H89" s="38"/>
      <c r="I89" s="4"/>
      <c r="J89" s="38"/>
      <c r="K89" s="4"/>
      <c r="L89" s="38"/>
      <c r="M89" s="4"/>
      <c r="N89" s="4"/>
      <c r="O89" s="4"/>
      <c r="P89" s="4"/>
      <c r="Q89" s="4"/>
      <c r="R89" s="4"/>
      <c r="S89" s="4"/>
      <c r="T89" s="4"/>
    </row>
    <row r="90" spans="1:20">
      <c r="C90" s="48"/>
      <c r="D90" s="39"/>
      <c r="E90" s="39"/>
      <c r="F90" s="39"/>
      <c r="G90" s="39"/>
      <c r="H90" s="38"/>
      <c r="J90" s="38"/>
      <c r="L90" s="38"/>
    </row>
    <row r="91" spans="1:20">
      <c r="C91" s="49"/>
      <c r="D91" s="79"/>
      <c r="E91" s="79"/>
      <c r="F91" s="79"/>
      <c r="G91" s="79"/>
      <c r="H91" s="38"/>
      <c r="J91" s="38"/>
      <c r="L91" s="38"/>
    </row>
    <row r="92" spans="1:20">
      <c r="C92" s="48"/>
      <c r="D92" s="39"/>
      <c r="E92" s="39"/>
      <c r="F92" s="39"/>
      <c r="G92" s="39"/>
      <c r="H92" s="38"/>
      <c r="J92" s="38"/>
      <c r="L92" s="38"/>
    </row>
    <row r="93" spans="1:20">
      <c r="C93" s="48"/>
      <c r="D93" s="39"/>
      <c r="E93" s="39"/>
      <c r="F93" s="39"/>
      <c r="G93" s="39"/>
      <c r="H93" s="38"/>
      <c r="J93" s="38"/>
      <c r="L93" s="38"/>
    </row>
    <row r="94" spans="1:20">
      <c r="C94" s="48"/>
      <c r="D94" s="39"/>
      <c r="E94" s="39"/>
      <c r="F94" s="39"/>
      <c r="G94" s="39"/>
      <c r="H94" s="38"/>
      <c r="J94" s="38"/>
      <c r="L94" s="38"/>
    </row>
    <row r="95" spans="1:20">
      <c r="C95" s="48"/>
      <c r="D95" s="39"/>
      <c r="E95" s="39"/>
      <c r="F95" s="39"/>
      <c r="G95" s="39"/>
      <c r="H95" s="38"/>
      <c r="J95" s="38"/>
      <c r="L95" s="38"/>
    </row>
    <row r="96" spans="1:20">
      <c r="C96" s="48"/>
      <c r="D96" s="39"/>
      <c r="E96" s="39"/>
      <c r="F96" s="39"/>
      <c r="G96" s="39"/>
    </row>
    <row r="97" spans="3:7">
      <c r="C97" s="48"/>
      <c r="D97" s="39"/>
      <c r="E97" s="39"/>
      <c r="F97" s="39"/>
      <c r="G97" s="39"/>
    </row>
    <row r="98" spans="3:7">
      <c r="C98" s="48"/>
      <c r="D98" s="39"/>
      <c r="E98" s="39"/>
      <c r="F98" s="39"/>
      <c r="G98" s="39"/>
    </row>
    <row r="99" spans="3:7">
      <c r="C99" s="48"/>
      <c r="D99" s="39"/>
      <c r="E99" s="39"/>
      <c r="F99" s="39"/>
      <c r="G99" s="39"/>
    </row>
    <row r="100" spans="3:7">
      <c r="C100" s="48"/>
      <c r="D100" s="39"/>
      <c r="E100" s="39"/>
      <c r="F100" s="39"/>
      <c r="G100" s="39"/>
    </row>
    <row r="101" spans="3:7">
      <c r="C101" s="48"/>
      <c r="D101" s="39"/>
      <c r="E101" s="39"/>
      <c r="F101" s="39"/>
      <c r="G101" s="39"/>
    </row>
    <row r="102" spans="3:7">
      <c r="C102" s="48"/>
      <c r="D102" s="39"/>
      <c r="E102" s="39"/>
      <c r="F102" s="39"/>
      <c r="G102" s="39"/>
    </row>
    <row r="103" spans="3:7">
      <c r="C103" s="48"/>
      <c r="D103" s="39"/>
      <c r="E103" s="39"/>
      <c r="F103" s="39"/>
      <c r="G103" s="39"/>
    </row>
  </sheetData>
  <mergeCells count="10">
    <mergeCell ref="A1:G1"/>
    <mergeCell ref="A2:G2"/>
    <mergeCell ref="A3:G3"/>
    <mergeCell ref="A12:C12"/>
    <mergeCell ref="A5:G5"/>
    <mergeCell ref="A6:G6"/>
    <mergeCell ref="A7:G7"/>
    <mergeCell ref="A9:G9"/>
    <mergeCell ref="A10:G10"/>
    <mergeCell ref="A11:G11"/>
  </mergeCells>
  <phoneticPr fontId="16" type="noConversion"/>
  <pageMargins left="0.82677165354330717" right="0.19685039370078741" top="0.3" bottom="0.21" header="0.19685039370078741" footer="0"/>
  <pageSetup paperSize="9" scale="8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доходы</vt:lpstr>
      <vt:lpstr>'Приложение доходы'!Заголовки_для_печати</vt:lpstr>
      <vt:lpstr>'Приложение доходы'!Область_печати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2018-04-03T09:28:05Z</cp:lastPrinted>
  <dcterms:created xsi:type="dcterms:W3CDTF">2015-11-20T04:47:03Z</dcterms:created>
  <dcterms:modified xsi:type="dcterms:W3CDTF">2018-04-03T09:39:03Z</dcterms:modified>
</cp:coreProperties>
</file>