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00" windowWidth="18180" windowHeight="11700"/>
  </bookViews>
  <sheets>
    <sheet name="приложение" sheetId="7" r:id="rId1"/>
  </sheets>
  <definedNames>
    <definedName name="_xlnm.Print_Titles" localSheetId="0">приложение!$11:$13</definedName>
    <definedName name="_xlnm.Print_Area" localSheetId="0">приложение!$A$1:$K$92</definedName>
  </definedNames>
  <calcPr calcId="124519"/>
</workbook>
</file>

<file path=xl/calcChain.xml><?xml version="1.0" encoding="utf-8"?>
<calcChain xmlns="http://schemas.openxmlformats.org/spreadsheetml/2006/main">
  <c r="E84" i="7"/>
  <c r="D84"/>
  <c r="E88"/>
  <c r="E85"/>
  <c r="E86"/>
  <c r="E87"/>
  <c r="K91" l="1"/>
  <c r="H91"/>
  <c r="E91"/>
  <c r="K90"/>
  <c r="H90"/>
  <c r="E90"/>
  <c r="K89"/>
  <c r="H89"/>
  <c r="H84" s="1"/>
  <c r="E89"/>
  <c r="I84"/>
  <c r="K84" s="1"/>
  <c r="G84"/>
  <c r="F84"/>
  <c r="C84"/>
  <c r="K83"/>
  <c r="H83"/>
  <c r="E83"/>
  <c r="K82"/>
  <c r="H82"/>
  <c r="E82"/>
  <c r="K81"/>
  <c r="H81"/>
  <c r="E81"/>
  <c r="K80"/>
  <c r="H80"/>
  <c r="E80"/>
  <c r="K79"/>
  <c r="H79"/>
  <c r="E79"/>
  <c r="K78"/>
  <c r="H78"/>
  <c r="E78"/>
  <c r="K77"/>
  <c r="H77"/>
  <c r="E77"/>
  <c r="K76"/>
  <c r="H76"/>
  <c r="E76"/>
  <c r="K75"/>
  <c r="H75"/>
  <c r="E75"/>
  <c r="K74"/>
  <c r="H74"/>
  <c r="E74"/>
  <c r="K73"/>
  <c r="H73"/>
  <c r="E73"/>
  <c r="K72"/>
  <c r="H72"/>
  <c r="E72"/>
  <c r="K71"/>
  <c r="H71"/>
  <c r="E71"/>
  <c r="K70"/>
  <c r="H70"/>
  <c r="E70"/>
  <c r="J69"/>
  <c r="I69"/>
  <c r="H69"/>
  <c r="G69"/>
  <c r="F69"/>
  <c r="D69"/>
  <c r="C69"/>
  <c r="K68"/>
  <c r="H68"/>
  <c r="E68"/>
  <c r="K67"/>
  <c r="H67"/>
  <c r="E67"/>
  <c r="K66"/>
  <c r="H66"/>
  <c r="E66"/>
  <c r="K65"/>
  <c r="H65"/>
  <c r="E65"/>
  <c r="K64"/>
  <c r="H64"/>
  <c r="E64"/>
  <c r="K63"/>
  <c r="H63"/>
  <c r="E63"/>
  <c r="K62"/>
  <c r="H62"/>
  <c r="E62"/>
  <c r="K61"/>
  <c r="H61"/>
  <c r="E61"/>
  <c r="K60"/>
  <c r="H60"/>
  <c r="E60"/>
  <c r="K59"/>
  <c r="H59"/>
  <c r="E59"/>
  <c r="K58"/>
  <c r="H58"/>
  <c r="E58"/>
  <c r="K57"/>
  <c r="H57"/>
  <c r="E57"/>
  <c r="K56"/>
  <c r="H56"/>
  <c r="E56"/>
  <c r="K55"/>
  <c r="H55"/>
  <c r="E55"/>
  <c r="K54"/>
  <c r="H54"/>
  <c r="E54"/>
  <c r="K53"/>
  <c r="H53"/>
  <c r="E53"/>
  <c r="K52"/>
  <c r="H52"/>
  <c r="E52"/>
  <c r="K51"/>
  <c r="H51"/>
  <c r="E51"/>
  <c r="K50"/>
  <c r="H50"/>
  <c r="E50"/>
  <c r="K49"/>
  <c r="H49"/>
  <c r="E49"/>
  <c r="K47"/>
  <c r="H47"/>
  <c r="E47"/>
  <c r="K46"/>
  <c r="K45" s="1"/>
  <c r="H46"/>
  <c r="E46"/>
  <c r="J45"/>
  <c r="I45"/>
  <c r="G45"/>
  <c r="G42" s="1"/>
  <c r="G41" s="1"/>
  <c r="G92" s="1"/>
  <c r="F45"/>
  <c r="E45"/>
  <c r="D45"/>
  <c r="C45"/>
  <c r="K44"/>
  <c r="H44"/>
  <c r="E44"/>
  <c r="K43"/>
  <c r="I43"/>
  <c r="H43"/>
  <c r="G43"/>
  <c r="F43"/>
  <c r="F42" s="1"/>
  <c r="F41" s="1"/>
  <c r="C43"/>
  <c r="E43" s="1"/>
  <c r="J42"/>
  <c r="J41" s="1"/>
  <c r="J92" s="1"/>
  <c r="D42"/>
  <c r="D41" s="1"/>
  <c r="E40"/>
  <c r="E39"/>
  <c r="E38"/>
  <c r="K37"/>
  <c r="I37"/>
  <c r="H37"/>
  <c r="F37"/>
  <c r="D37"/>
  <c r="C37"/>
  <c r="E36"/>
  <c r="E35"/>
  <c r="K34"/>
  <c r="I34"/>
  <c r="H34"/>
  <c r="F34"/>
  <c r="D34"/>
  <c r="C34"/>
  <c r="E33"/>
  <c r="K32"/>
  <c r="I32"/>
  <c r="H32"/>
  <c r="F32"/>
  <c r="D32"/>
  <c r="C32"/>
  <c r="E32" s="1"/>
  <c r="K31"/>
  <c r="K26" s="1"/>
  <c r="I31"/>
  <c r="H31"/>
  <c r="H26" s="1"/>
  <c r="F31"/>
  <c r="F26" s="1"/>
  <c r="C31"/>
  <c r="E31" s="1"/>
  <c r="E30"/>
  <c r="E29"/>
  <c r="C28"/>
  <c r="E28" s="1"/>
  <c r="E27"/>
  <c r="I26"/>
  <c r="D26"/>
  <c r="E25"/>
  <c r="E24"/>
  <c r="K23"/>
  <c r="I23"/>
  <c r="H23"/>
  <c r="F23"/>
  <c r="D23"/>
  <c r="C23"/>
  <c r="E22"/>
  <c r="E21"/>
  <c r="E20"/>
  <c r="K19"/>
  <c r="I19"/>
  <c r="H19"/>
  <c r="F19"/>
  <c r="D19"/>
  <c r="C19"/>
  <c r="E19" s="1"/>
  <c r="E18"/>
  <c r="E17"/>
  <c r="K16"/>
  <c r="I16"/>
  <c r="I15" s="1"/>
  <c r="H16"/>
  <c r="F16"/>
  <c r="D16"/>
  <c r="C16"/>
  <c r="E16" s="1"/>
  <c r="F15" l="1"/>
  <c r="F92" s="1"/>
  <c r="D15"/>
  <c r="E23"/>
  <c r="C26"/>
  <c r="E26" s="1"/>
  <c r="H15"/>
  <c r="K15"/>
  <c r="E34"/>
  <c r="E37"/>
  <c r="I42"/>
  <c r="I41" s="1"/>
  <c r="I92" s="1"/>
  <c r="H45"/>
  <c r="E69"/>
  <c r="K69"/>
  <c r="K42" s="1"/>
  <c r="K41" s="1"/>
  <c r="K92" s="1"/>
  <c r="D92"/>
  <c r="H42"/>
  <c r="H41" s="1"/>
  <c r="H92" s="1"/>
  <c r="C42"/>
  <c r="C15" l="1"/>
  <c r="E42"/>
  <c r="C41"/>
  <c r="C14" l="1"/>
  <c r="E15"/>
  <c r="E14" s="1"/>
  <c r="C94"/>
  <c r="E41"/>
  <c r="C92"/>
  <c r="E92" l="1"/>
</calcChain>
</file>

<file path=xl/sharedStrings.xml><?xml version="1.0" encoding="utf-8"?>
<sst xmlns="http://schemas.openxmlformats.org/spreadsheetml/2006/main" count="174" uniqueCount="146">
  <si>
    <t>Прогнозируемое поступление доходов бюджета МО "Устьянский муниципальный район" на 2020 год и плановый период 2021 и 2022 годов</t>
  </si>
  <si>
    <t>Наименование доходов</t>
  </si>
  <si>
    <t>Код бюджетной классификации Российской Федерации</t>
  </si>
  <si>
    <t>Сумма, рублей</t>
  </si>
  <si>
    <t>2020 год</t>
  </si>
  <si>
    <t>2021 год</t>
  </si>
  <si>
    <t>2022 год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</si>
  <si>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</si>
  <si>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</si>
  <si>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</si>
  <si>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</si>
  <si>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</si>
  <si>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</si>
  <si>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</si>
  <si>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</si>
  <si>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</si>
  <si>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</si>
  <si>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</si>
  <si>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</si>
  <si>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</si>
  <si>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</si>
  <si>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</si>
  <si>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</si>
  <si>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</si>
  <si>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</si>
  <si>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</si>
  <si>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</si>
  <si>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</si>
  <si>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</si>
  <si>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</si>
  <si>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</si>
  <si>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</si>
  <si>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</si>
  <si>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</si>
  <si>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</si>
  <si>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</si>
  <si>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</si>
  <si>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Платежи от государственных и муниципальных унитарных предприятий</t>
  </si>
  <si>
    <t>1 11 07000 05 0000120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</si>
  <si>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</si>
  <si>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</si>
  <si>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</si>
  <si>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</si>
  <si>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</si>
  <si>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</si>
  <si>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 xml:space="preserve">ДОХОДЫ ОТ ОКАЗАНИЯ ПЛАТНЫХ УСЛУГ И КОМПЕНСАЦИИ ЗАТРАТ </t>
  </si>
  <si>
    <t>1 13 00000 00 0000 000</t>
  </si>
  <si>
    <t>Доходы от оказания платных услуг (работ)</t>
  </si>
  <si>
    <t>1 13 01000 00 0000 130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</si>
  <si>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</si>
  <si>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</si>
  <si>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</si>
  <si>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</si>
  <si>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</si>
  <si>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</si>
  <si>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</si>
  <si>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</si>
  <si>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</si>
  <si>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</si>
  <si>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</si>
  <si>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</si>
  <si>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 xml:space="preserve">БЕЗВОЗМЕЗДНЫЕ ПОСТУПЛЕНИЯ ОТ ДРУГИХ БЮДЖЕТОВ БЮДЖЕТНОЙ СИСТЕМЫ РОССИЙСКОЙ ФЕДЕРАЦИИ
</t>
  </si>
  <si>
    <t>2 02 00000 00 0000 000</t>
  </si>
  <si>
    <t>Дотации бюджетам бюджетной системы Российской Федерации</t>
  </si>
  <si>
    <t>2 02 10000 00 0000 150</t>
  </si>
  <si>
    <t>Дотации бюджетам муниципальных районов на выравнивание бюджетной обеспеченности</t>
  </si>
  <si>
    <t>2 02 15001 05 0000 150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</si>
  <si>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</si>
  <si>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</si>
  <si>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</si>
  <si>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2 02 20216 05 0000 150</t>
  </si>
  <si>
    <t>Распределение субсидий бюджетам муниципальных образований Архангельской области на создание условий для обеспечения поселений и жителей городских округов услугами торговли на 2020 год и на плановый период 2021 и 2022 годов</t>
  </si>
  <si>
    <t>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2020 год</t>
  </si>
  <si>
    <t>Субсидии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интернате, на 2020 год и на плановый период 2021 и 2022 годов</t>
  </si>
  <si>
    <t>2 02 29999 05 0000 150</t>
  </si>
  <si>
    <t>Субсидии бюджетам муниципальных образований Архангельской области на развитие территориального общественного самоуправления в Архангельской области на 2020 год и на плановый период 2021 года</t>
  </si>
  <si>
    <t>Субсидии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типа), на 2020 год и на плановый период 2021 и 2022 годов</t>
  </si>
  <si>
    <t>Субсидии на софинансирование вопросов местного значения</t>
  </si>
  <si>
    <t xml:space="preserve">2 02 29999 05 0000 150 </t>
  </si>
  <si>
    <t>Субвенции бюджетам бюджетной системы Российской Федерации</t>
  </si>
  <si>
    <t>2 02 30000 00 0000 150</t>
  </si>
  <si>
    <t xml:space="preserve">Субвенция бюджетам муниципальных районов на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
</t>
  </si>
  <si>
    <t>2 02 30024 05 0000 150</t>
  </si>
  <si>
    <t>Единая субвенция бюджетам муниципальных образований Архангельской области и на 2020 год и на плановый период 2021 и 2022 годов</t>
  </si>
  <si>
    <t>Субвенции бюджетам бюджетам муниципальных образований Архангельской области на осуществление государственных полномочий в сфере охраны труда на 2020 год и на плановый период 2021 и 2022 годов</t>
  </si>
  <si>
    <t>Субвенции бюджетам муниципальных образований Архангельской области на оплату стоимости набора продуктов питания в оздоровительных лагерях с дневным пребыванием детей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</si>
  <si>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в сфере административных правонарушений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</si>
  <si>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местностей,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</si>
  <si>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2020 год и на плановый период 2021 и 2022 годов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</si>
  <si>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</si>
  <si>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просвещения Российской Федерации и Правительством Архангельской области на 2020 год и на плановый период
 2021 и 2022 годов</t>
  </si>
  <si>
    <t>2 02 35082 05 0000 150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</si>
  <si>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</si>
  <si>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2 02 35118 05 0000 150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</si>
  <si>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</si>
  <si>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2 02 35120 05 0000 150    </t>
  </si>
  <si>
    <t xml:space="preserve"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на 2020 год и на плановый период 2021 и 2022 годов </t>
  </si>
  <si>
    <t>Субвенции бюджетам муниципальных образований Архангельской области на реализацию образовательных программ на 2020 год и на плановый период 2021 и 2022 годов</t>
  </si>
  <si>
    <t>2 02 39999 05 0000 150</t>
  </si>
  <si>
    <t>Иные межбюджетные трансферты</t>
  </si>
  <si>
    <t>2 04 00000 00 0000 000</t>
  </si>
  <si>
    <t>2 02 40014 05 0000 150</t>
  </si>
  <si>
    <t>Иные межбюджетных трансфертов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ветеранах", на 2020 год и на плановый период 2021 и 2022 годов</t>
  </si>
  <si>
    <t>2 02 49999 05 0000 150</t>
  </si>
  <si>
    <t>Прочие межбюджетные трансферты, передаваемые бюджетам муниципальных районов</t>
  </si>
  <si>
    <t>ПРОЧИЕ БЕЗВОЗМЕЗДНЫЕ ПОСТУПЛЕНИЯ</t>
  </si>
  <si>
    <t>2 07 00000 00 0000 000</t>
  </si>
  <si>
    <t xml:space="preserve">ВСЕГО ДОХОДОВ </t>
  </si>
  <si>
    <t>Субвенции бюджетам муниципальных образований Архангельской области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 работникам образовательных организаций в сельских населенных пунктах, рабочих поселках (поселках городского типа) на 2020 год и на плановый период 2021 и 2022 годов</t>
  </si>
  <si>
    <t>2 02 39998 05 0000 150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</si>
  <si>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</si>
  <si>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2 02 25555 05 0000 150</t>
  </si>
  <si>
    <t>Приложение № 4</t>
  </si>
  <si>
    <t>Изменения</t>
  </si>
  <si>
    <t xml:space="preserve">к решению сессии шестого созыва Собрания </t>
  </si>
  <si>
    <t>депутатов № 170 от 20 декабря 2019 года</t>
  </si>
  <si>
    <t>к решению сессии шестого созыва Собрания</t>
  </si>
  <si>
    <t>2 02 20299 05 0000 150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</si>
  <si>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средств,поступивших от государственной корпорации-Фонда содействия реформированию жилищно-коммунального хозяйства (МО "Устьянский муниципальный район")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</si>
  <si>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 (МО "Устьянский муниципальный район")</t>
  </si>
  <si>
    <t>2 02 20302 05 0000 150</t>
  </si>
  <si>
    <t>2 02 25097 05 0000 150</t>
  </si>
  <si>
    <t xml:space="preserve">Субсидии бюджетам МО на создание в общеобразовательных организациях,расположенных в сельской местности и малых городах,условий для занятий физической культурой и спортом </t>
  </si>
  <si>
    <t>2 02 25467 05 0000 150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</si>
  <si>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</si>
  <si>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2 02 25519 05 0000 150</t>
  </si>
  <si>
    <t>Субсидии бюджетам муниципальных районов на  государственную поддержку отрасли культуры (создание(реконструкция) и капитальный ремонт учреждений культурно-досугового типа в с/местности)</t>
  </si>
  <si>
    <t xml:space="preserve">Субсидии бюджетам муниципальных районов на  государственную поддержку отрасли культуры </t>
  </si>
  <si>
    <t>Субсидии бюджетам муниципальных районов на  государственную поддержку отрасли культуры (оснащение образ.учреждений культуры музык.инструментами и др.оборудованием для творчества)</t>
  </si>
  <si>
    <t>2 02 25576 05 0000 150</t>
  </si>
  <si>
    <t>Субсидии бюджетам муниципальных районов на  обеспечение комплексного развития сельских территорий (реконструкция здания прокуратуры  под д/библиотеку)</t>
  </si>
  <si>
    <t>Субсидии бюджетам муниципальных районов на  обеспечение комплексного развития сельских территорий (жилье на селе)</t>
  </si>
  <si>
    <t>Субсидии бюджетам муниципальных районов на  обеспечение комплексного развития сельских территорий (благоустройство территорий МО "Киземское")</t>
  </si>
  <si>
    <t>Субсидии бюджетам муниципальных районов на  обеспечение комплексного развития сельских территорий (строительство КОС)</t>
  </si>
  <si>
    <t>Субсидии бюджетам муниципальных районов на  обеспечение комплексного развития сельских территорий (кап.ремонтд/сада "Рябинушка")</t>
  </si>
  <si>
    <t>Субсидии бюджетам муниципальных районов на  реализацию мероприятий по улучшению жилищных условий граждан,проживающих на сельских территориях</t>
  </si>
  <si>
    <t>2 02 25497 05 0000 150</t>
  </si>
  <si>
    <t>Субсидии бюджету муниципального района на реализацию мероприятий по обеспечению жильем молодых семей (ФБ)</t>
  </si>
  <si>
    <t>Субсидии бюджету муниципального района на реализацию мероприятий по обеспечению жильем молодых семей (областной бюджет)</t>
  </si>
  <si>
    <t>2 02 30029 05 0000 150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</si>
  <si>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 на осуществление деятельности КРК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</si>
  <si>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на осуществление деятельности ГО и ЧС и профилактику терроризма</t>
  </si>
  <si>
    <t xml:space="preserve">   Межбюджетные трансферты,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</si>
  <si>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Средства,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</si>
  <si>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>Приложение № 2</t>
  </si>
  <si>
    <t>депутатов №185 от 21 февраля 2020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</si>
</sst>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9">
    <font>
      <sz val="10"/>
      <name val="Arial Cyr"/>
      <charset val="204"/>
    </font>
    <font>
      <sz val="10"/>
      <color theme="1"/>
      <name val="Times New Roman"/>
      <family val="2"/>
      <charset val="204"/>
    </font>
    <font>
      <sz val="10"/>
      <name val="Arial Cyr"/>
      <charset val="204"/>
    </font>
    <font>
      <sz val="10"/>
      <name val="Times New Roman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4" fontId="6" fillId="2" borderId="0" xfId="0" applyNumberFormat="1" applyFont="1" applyFill="1" applyAlignment="1">
      <alignment horizontal="right" indent="1"/>
    </xf>
    <xf numFmtId="4" fontId="6" fillId="2" borderId="0" xfId="1" applyNumberFormat="1" applyFont="1" applyFill="1" applyBorder="1" applyAlignment="1">
      <alignment vertical="center"/>
    </xf>
    <xf numFmtId="4" fontId="6" fillId="2" borderId="0" xfId="1" applyNumberFormat="1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 indent="1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2" applyFont="1" applyFill="1"/>
    <xf numFmtId="0" fontId="4" fillId="2" borderId="0" xfId="0" applyFont="1" applyFill="1"/>
    <xf numFmtId="0" fontId="6" fillId="0" borderId="2" xfId="0" applyNumberFormat="1" applyFont="1" applyFill="1" applyBorder="1" applyAlignment="1">
      <alignment horizontal="left" vertical="top" wrapText="1"/>
    </xf>
    <xf numFmtId="49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2" xfId="2" applyFont="1" applyFill="1" applyBorder="1" applyAlignment="1">
      <alignment horizontal="left" vertical="center" wrapText="1" indent="1"/>
    </xf>
    <xf numFmtId="49" fontId="6" fillId="2" borderId="2" xfId="2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/>
    <xf numFmtId="49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 indent="1"/>
    </xf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4" fontId="8" fillId="2" borderId="0" xfId="0" applyNumberFormat="1" applyFont="1" applyFill="1" applyAlignment="1">
      <alignment horizontal="right" indent="1"/>
    </xf>
    <xf numFmtId="4" fontId="4" fillId="2" borderId="0" xfId="0" applyNumberFormat="1" applyFont="1" applyFill="1" applyAlignment="1">
      <alignment horizontal="center" vertical="center"/>
    </xf>
    <xf numFmtId="0" fontId="6" fillId="2" borderId="2" xfId="2" applyFont="1" applyFill="1" applyBorder="1" applyAlignment="1">
      <alignment horizontal="left" vertical="center" wrapText="1"/>
    </xf>
    <xf numFmtId="4" fontId="5" fillId="2" borderId="0" xfId="0" applyNumberFormat="1" applyFont="1" applyFill="1" applyAlignment="1">
      <alignment horizontal="right" indent="1"/>
    </xf>
    <xf numFmtId="0" fontId="4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6" fillId="2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/>
  </cellXfs>
  <cellStyles count="5">
    <cellStyle name="Обычный" xfId="0" builtinId="0"/>
    <cellStyle name="Обычный 2" xfId="2"/>
    <cellStyle name="Обычный 3" xfId="3"/>
    <cellStyle name="Обычный_Приложение 5 - прогноз доходов" xfId="1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7"/>
  <sheetViews>
    <sheetView tabSelected="1" view="pageBreakPreview" topLeftCell="A79" zoomScaleSheetLayoutView="100" workbookViewId="0">
      <selection activeCell="E27" sqref="E27"/>
    </sheetView>
  </sheetViews>
  <sheetFormatPr defaultColWidth="9.140625" defaultRowHeight="12.75" outlineLevelRow="1"/>
  <cols>
    <col min="1" max="1" width="67.28515625" style="4" customWidth="1"/>
    <col min="2" max="2" width="21.28515625" style="5" customWidth="1"/>
    <col min="3" max="4" width="16.140625" style="1" hidden="1" customWidth="1"/>
    <col min="5" max="5" width="16.140625" style="1" customWidth="1"/>
    <col min="6" max="7" width="17.140625" style="1" hidden="1" customWidth="1"/>
    <col min="8" max="8" width="17.140625" style="1" customWidth="1"/>
    <col min="9" max="9" width="17" style="1" hidden="1" customWidth="1"/>
    <col min="10" max="10" width="17.140625" style="1" hidden="1" customWidth="1"/>
    <col min="11" max="11" width="17" style="1" customWidth="1"/>
    <col min="12" max="12" width="14.85546875" style="4" bestFit="1" customWidth="1"/>
    <col min="13" max="16384" width="9.140625" style="4"/>
  </cols>
  <sheetData>
    <row r="1" spans="1:11" ht="12.75" customHeight="1">
      <c r="A1" s="49" t="s">
        <v>144</v>
      </c>
      <c r="B1" s="50"/>
      <c r="C1" s="50"/>
      <c r="D1" s="50"/>
      <c r="E1" s="50"/>
      <c r="F1" s="50"/>
      <c r="G1" s="50"/>
      <c r="H1" s="51"/>
      <c r="I1" s="51"/>
      <c r="J1" s="51"/>
      <c r="K1" s="51"/>
    </row>
    <row r="2" spans="1:11" ht="12.75" customHeight="1">
      <c r="A2" s="49" t="s">
        <v>114</v>
      </c>
      <c r="B2" s="50"/>
      <c r="C2" s="50"/>
      <c r="D2" s="50"/>
      <c r="E2" s="50"/>
      <c r="F2" s="50"/>
      <c r="G2" s="50"/>
      <c r="H2" s="51"/>
      <c r="I2" s="51"/>
      <c r="J2" s="51"/>
      <c r="K2" s="51"/>
    </row>
    <row r="3" spans="1:11" ht="12.75" customHeight="1">
      <c r="A3" s="49" t="s">
        <v>145</v>
      </c>
      <c r="B3" s="50"/>
      <c r="C3" s="50"/>
      <c r="D3" s="50"/>
      <c r="E3" s="50"/>
      <c r="F3" s="50"/>
      <c r="G3" s="50"/>
      <c r="H3" s="51"/>
      <c r="I3" s="51"/>
      <c r="J3" s="51"/>
      <c r="K3" s="51"/>
    </row>
    <row r="4" spans="1:11" ht="12.75" customHeight="1">
      <c r="C4" s="3"/>
      <c r="H4" s="4"/>
      <c r="I4" s="4"/>
      <c r="J4" s="4"/>
      <c r="K4" s="4"/>
    </row>
    <row r="5" spans="1:11" ht="12.75" customHeight="1">
      <c r="A5" s="49" t="s">
        <v>112</v>
      </c>
      <c r="B5" s="50"/>
      <c r="C5" s="50"/>
      <c r="D5" s="50"/>
      <c r="E5" s="50"/>
      <c r="F5" s="50"/>
      <c r="G5" s="50"/>
      <c r="H5" s="51"/>
      <c r="I5" s="51"/>
      <c r="J5" s="51"/>
      <c r="K5" s="51"/>
    </row>
    <row r="6" spans="1:11" ht="12.75" customHeight="1">
      <c r="A6" s="49" t="s">
        <v>116</v>
      </c>
      <c r="B6" s="50"/>
      <c r="C6" s="50"/>
      <c r="D6" s="50"/>
      <c r="E6" s="50"/>
      <c r="F6" s="50"/>
      <c r="G6" s="50"/>
      <c r="H6" s="51"/>
      <c r="I6" s="51"/>
      <c r="J6" s="51"/>
      <c r="K6" s="51"/>
    </row>
    <row r="7" spans="1:11" ht="12.75" customHeight="1">
      <c r="A7" s="49" t="s">
        <v>115</v>
      </c>
      <c r="B7" s="50"/>
      <c r="C7" s="50"/>
      <c r="D7" s="50"/>
      <c r="E7" s="50"/>
      <c r="F7" s="50"/>
      <c r="G7" s="50"/>
      <c r="H7" s="51"/>
      <c r="I7" s="51"/>
      <c r="J7" s="51"/>
      <c r="K7" s="51"/>
    </row>
    <row r="8" spans="1:11" ht="12.75" customHeight="1">
      <c r="C8" s="3"/>
      <c r="D8" s="2"/>
      <c r="E8" s="2"/>
      <c r="F8" s="2"/>
      <c r="G8" s="2"/>
      <c r="H8" s="2"/>
      <c r="I8" s="2"/>
      <c r="J8" s="2"/>
      <c r="K8" s="2"/>
    </row>
    <row r="9" spans="1:11">
      <c r="A9" s="39" t="s">
        <v>0</v>
      </c>
      <c r="B9" s="39"/>
      <c r="C9" s="39"/>
      <c r="D9" s="39"/>
      <c r="E9" s="39"/>
      <c r="F9" s="39"/>
      <c r="G9" s="39"/>
      <c r="H9" s="39"/>
      <c r="I9" s="39"/>
      <c r="J9" s="6"/>
      <c r="K9" s="6"/>
    </row>
    <row r="10" spans="1:11" ht="4.5" customHeight="1"/>
    <row r="11" spans="1:11">
      <c r="A11" s="40" t="s">
        <v>1</v>
      </c>
      <c r="B11" s="40" t="s">
        <v>2</v>
      </c>
      <c r="C11" s="45" t="s">
        <v>3</v>
      </c>
      <c r="D11" s="46"/>
      <c r="E11" s="46"/>
      <c r="F11" s="46"/>
      <c r="G11" s="46"/>
      <c r="H11" s="46"/>
      <c r="I11" s="46"/>
      <c r="J11" s="47"/>
      <c r="K11" s="48"/>
    </row>
    <row r="12" spans="1:11">
      <c r="A12" s="41"/>
      <c r="B12" s="41"/>
      <c r="C12" s="7" t="s">
        <v>4</v>
      </c>
      <c r="D12" s="7" t="s">
        <v>113</v>
      </c>
      <c r="E12" s="7" t="s">
        <v>4</v>
      </c>
      <c r="F12" s="7" t="s">
        <v>5</v>
      </c>
      <c r="G12" s="7" t="s">
        <v>113</v>
      </c>
      <c r="H12" s="7" t="s">
        <v>5</v>
      </c>
      <c r="I12" s="7" t="s">
        <v>6</v>
      </c>
      <c r="J12" s="7" t="s">
        <v>113</v>
      </c>
      <c r="K12" s="7" t="s">
        <v>6</v>
      </c>
    </row>
    <row r="13" spans="1:11">
      <c r="A13" s="8">
        <v>1</v>
      </c>
      <c r="B13" s="9">
        <v>2</v>
      </c>
      <c r="C13" s="10">
        <v>3</v>
      </c>
      <c r="D13" s="10"/>
      <c r="E13" s="10">
        <v>3</v>
      </c>
      <c r="F13" s="10">
        <v>4</v>
      </c>
      <c r="G13" s="10"/>
      <c r="H13" s="10">
        <v>4</v>
      </c>
      <c r="I13" s="10">
        <v>5</v>
      </c>
      <c r="J13" s="10"/>
      <c r="K13" s="10">
        <v>5</v>
      </c>
    </row>
    <row r="14" spans="1:11" hidden="1">
      <c r="A14" s="23"/>
      <c r="B14" s="24"/>
      <c r="C14" s="25">
        <f>263050904-C15</f>
        <v>0</v>
      </c>
      <c r="D14" s="25"/>
      <c r="E14" s="25">
        <f>263050904-E15</f>
        <v>0</v>
      </c>
      <c r="F14" s="25"/>
      <c r="G14" s="25"/>
      <c r="H14" s="25"/>
      <c r="I14" s="25"/>
      <c r="J14" s="25"/>
      <c r="K14" s="25"/>
    </row>
    <row r="15" spans="1:11" ht="26.25" customHeight="1">
      <c r="A15" s="18" t="s">
        <v>7</v>
      </c>
      <c r="B15" s="26" t="s">
        <v>8</v>
      </c>
      <c r="C15" s="27">
        <f>C16+C18+C19+C23+C26+C32+C34+C37+C40</f>
        <v>263050904</v>
      </c>
      <c r="D15" s="27">
        <f>D16+D18+D19+D23+D26+D32+D34+D37+D40</f>
        <v>0</v>
      </c>
      <c r="E15" s="27">
        <f>SUM(C15:D15)</f>
        <v>263050904</v>
      </c>
      <c r="F15" s="27">
        <f>F16+F18+F19+F23+F26+F32+F34+F37+F40</f>
        <v>207717807</v>
      </c>
      <c r="G15" s="27"/>
      <c r="H15" s="27">
        <f>H16+H18+H19+H23+H26+H32+H34+H37+H40</f>
        <v>207717807</v>
      </c>
      <c r="I15" s="27">
        <f>I16+I18+I19+I23+I26+I32+I34+I37+I40</f>
        <v>205500771</v>
      </c>
      <c r="J15" s="27"/>
      <c r="K15" s="27">
        <f>K16+K18+K19+K23+K26+K32+K34+K37+K40</f>
        <v>205500771</v>
      </c>
    </row>
    <row r="16" spans="1:11" ht="18" customHeight="1" outlineLevel="1">
      <c r="A16" s="17" t="s">
        <v>9</v>
      </c>
      <c r="B16" s="26" t="s">
        <v>10</v>
      </c>
      <c r="C16" s="16">
        <f>C17</f>
        <v>187071205</v>
      </c>
      <c r="D16" s="16">
        <f>D17</f>
        <v>0</v>
      </c>
      <c r="E16" s="16">
        <f t="shared" ref="E16:E91" si="0">SUM(C16:D16)</f>
        <v>187071205</v>
      </c>
      <c r="F16" s="16">
        <f>F17</f>
        <v>148547392</v>
      </c>
      <c r="G16" s="16"/>
      <c r="H16" s="16">
        <f>H17</f>
        <v>148547392</v>
      </c>
      <c r="I16" s="16">
        <f>I17</f>
        <v>151136251</v>
      </c>
      <c r="J16" s="16"/>
      <c r="K16" s="16">
        <f>K17</f>
        <v>151136251</v>
      </c>
    </row>
    <row r="17" spans="1:11" ht="15" customHeight="1" outlineLevel="1">
      <c r="A17" s="19" t="s">
        <v>11</v>
      </c>
      <c r="B17" s="15" t="s">
        <v>12</v>
      </c>
      <c r="C17" s="16">
        <v>187071205</v>
      </c>
      <c r="D17" s="16"/>
      <c r="E17" s="16">
        <f t="shared" si="0"/>
        <v>187071205</v>
      </c>
      <c r="F17" s="16">
        <v>148547392</v>
      </c>
      <c r="G17" s="16"/>
      <c r="H17" s="16">
        <v>148547392</v>
      </c>
      <c r="I17" s="16">
        <v>151136251</v>
      </c>
      <c r="J17" s="16"/>
      <c r="K17" s="16">
        <v>151136251</v>
      </c>
    </row>
    <row r="18" spans="1:11" ht="25.5" outlineLevel="1">
      <c r="A18" s="28" t="s">
        <v>13</v>
      </c>
      <c r="B18" s="15" t="s">
        <v>14</v>
      </c>
      <c r="C18" s="16">
        <v>26808448</v>
      </c>
      <c r="D18" s="16"/>
      <c r="E18" s="16">
        <f t="shared" si="0"/>
        <v>26808448</v>
      </c>
      <c r="F18" s="16">
        <v>28355000</v>
      </c>
      <c r="G18" s="16"/>
      <c r="H18" s="16">
        <v>28355000</v>
      </c>
      <c r="I18" s="16">
        <v>30925000</v>
      </c>
      <c r="J18" s="16"/>
      <c r="K18" s="16">
        <v>30925000</v>
      </c>
    </row>
    <row r="19" spans="1:11" ht="20.25" customHeight="1" outlineLevel="1">
      <c r="A19" s="28" t="s">
        <v>15</v>
      </c>
      <c r="B19" s="15" t="s">
        <v>16</v>
      </c>
      <c r="C19" s="16">
        <f>SUM(C20:C22)</f>
        <v>24377936</v>
      </c>
      <c r="D19" s="16">
        <f>SUM(D20:D22)</f>
        <v>0</v>
      </c>
      <c r="E19" s="16">
        <f t="shared" si="0"/>
        <v>24377936</v>
      </c>
      <c r="F19" s="16">
        <f>SUM(F20:F22)</f>
        <v>5894000</v>
      </c>
      <c r="G19" s="16"/>
      <c r="H19" s="16">
        <f>SUM(H20:H22)</f>
        <v>5894000</v>
      </c>
      <c r="I19" s="16">
        <f>SUM(I20:I22)</f>
        <v>94000</v>
      </c>
      <c r="J19" s="16"/>
      <c r="K19" s="16">
        <f>SUM(K20:K22)</f>
        <v>94000</v>
      </c>
    </row>
    <row r="20" spans="1:11" ht="15" customHeight="1" outlineLevel="1">
      <c r="A20" s="19" t="s">
        <v>17</v>
      </c>
      <c r="B20" s="15" t="s">
        <v>18</v>
      </c>
      <c r="C20" s="16">
        <v>24251000</v>
      </c>
      <c r="D20" s="16"/>
      <c r="E20" s="16">
        <f t="shared" si="0"/>
        <v>24251000</v>
      </c>
      <c r="F20" s="16">
        <v>5800000</v>
      </c>
      <c r="G20" s="16"/>
      <c r="H20" s="16">
        <v>5800000</v>
      </c>
      <c r="I20" s="16">
        <v>0</v>
      </c>
      <c r="J20" s="16"/>
      <c r="K20" s="16">
        <v>0</v>
      </c>
    </row>
    <row r="21" spans="1:11" ht="15" customHeight="1" outlineLevel="1">
      <c r="A21" s="19" t="s">
        <v>19</v>
      </c>
      <c r="B21" s="15" t="s">
        <v>20</v>
      </c>
      <c r="C21" s="16">
        <v>4936</v>
      </c>
      <c r="D21" s="16"/>
      <c r="E21" s="16">
        <f t="shared" si="0"/>
        <v>4936</v>
      </c>
      <c r="F21" s="16">
        <v>5000</v>
      </c>
      <c r="G21" s="16"/>
      <c r="H21" s="16">
        <v>5000</v>
      </c>
      <c r="I21" s="16">
        <v>5000</v>
      </c>
      <c r="J21" s="16"/>
      <c r="K21" s="16">
        <v>5000</v>
      </c>
    </row>
    <row r="22" spans="1:11" ht="15" customHeight="1" outlineLevel="1">
      <c r="A22" s="19" t="s">
        <v>21</v>
      </c>
      <c r="B22" s="15" t="s">
        <v>22</v>
      </c>
      <c r="C22" s="16">
        <v>122000</v>
      </c>
      <c r="D22" s="16"/>
      <c r="E22" s="16">
        <f t="shared" si="0"/>
        <v>122000</v>
      </c>
      <c r="F22" s="16">
        <v>89000</v>
      </c>
      <c r="G22" s="16"/>
      <c r="H22" s="16">
        <v>89000</v>
      </c>
      <c r="I22" s="16">
        <v>89000</v>
      </c>
      <c r="J22" s="16"/>
      <c r="K22" s="16">
        <v>89000</v>
      </c>
    </row>
    <row r="23" spans="1:11" ht="20.25" customHeight="1" outlineLevel="1">
      <c r="A23" s="28" t="s">
        <v>23</v>
      </c>
      <c r="B23" s="15" t="s">
        <v>24</v>
      </c>
      <c r="C23" s="16">
        <f>SUM(C24:C25)</f>
        <v>4447815</v>
      </c>
      <c r="D23" s="16">
        <f>SUM(D24:D25)</f>
        <v>0</v>
      </c>
      <c r="E23" s="16">
        <f t="shared" si="0"/>
        <v>4447815</v>
      </c>
      <c r="F23" s="16">
        <f>SUM(F24:F25)</f>
        <v>4447815</v>
      </c>
      <c r="G23" s="16"/>
      <c r="H23" s="16">
        <f>SUM(H24:H25)</f>
        <v>4447815</v>
      </c>
      <c r="I23" s="16">
        <f>SUM(I24:I25)</f>
        <v>4447815</v>
      </c>
      <c r="J23" s="16"/>
      <c r="K23" s="16">
        <f>SUM(K24:K25)</f>
        <v>4447815</v>
      </c>
    </row>
    <row r="24" spans="1:11" ht="15" customHeight="1" outlineLevel="1">
      <c r="A24" s="19" t="s">
        <v>25</v>
      </c>
      <c r="B24" s="15" t="s">
        <v>26</v>
      </c>
      <c r="C24" s="16">
        <v>3261000</v>
      </c>
      <c r="D24" s="16"/>
      <c r="E24" s="16">
        <f t="shared" si="0"/>
        <v>3261000</v>
      </c>
      <c r="F24" s="16">
        <v>3261001</v>
      </c>
      <c r="G24" s="16"/>
      <c r="H24" s="16">
        <v>3261001</v>
      </c>
      <c r="I24" s="16">
        <v>3261002</v>
      </c>
      <c r="J24" s="16"/>
      <c r="K24" s="16">
        <v>3261002</v>
      </c>
    </row>
    <row r="25" spans="1:11" ht="16.5" customHeight="1" outlineLevel="1">
      <c r="A25" s="19" t="s">
        <v>27</v>
      </c>
      <c r="B25" s="15" t="s">
        <v>28</v>
      </c>
      <c r="C25" s="16">
        <v>1186815</v>
      </c>
      <c r="D25" s="16"/>
      <c r="E25" s="16">
        <f t="shared" si="0"/>
        <v>1186815</v>
      </c>
      <c r="F25" s="16">
        <v>1186814</v>
      </c>
      <c r="G25" s="16"/>
      <c r="H25" s="16">
        <v>1186814</v>
      </c>
      <c r="I25" s="16">
        <v>1186813</v>
      </c>
      <c r="J25" s="16"/>
      <c r="K25" s="16">
        <v>1186813</v>
      </c>
    </row>
    <row r="26" spans="1:11" ht="25.5" outlineLevel="1">
      <c r="A26" s="28" t="s">
        <v>29</v>
      </c>
      <c r="B26" s="15" t="s">
        <v>30</v>
      </c>
      <c r="C26" s="16">
        <f>SUM(C27:C31)</f>
        <v>16696000</v>
      </c>
      <c r="D26" s="16">
        <f>SUM(D27:D31)</f>
        <v>0</v>
      </c>
      <c r="E26" s="16">
        <f t="shared" si="0"/>
        <v>16696000</v>
      </c>
      <c r="F26" s="16">
        <f>SUM(F27:F31)</f>
        <v>17138800</v>
      </c>
      <c r="G26" s="16"/>
      <c r="H26" s="16">
        <f>SUM(H27:H31)</f>
        <v>17138800</v>
      </c>
      <c r="I26" s="16">
        <f>SUM(I27:I31)</f>
        <v>17138800</v>
      </c>
      <c r="J26" s="16"/>
      <c r="K26" s="16">
        <f>SUM(K27:K31)</f>
        <v>17138800</v>
      </c>
    </row>
    <row r="27" spans="1:11" ht="30.75" customHeight="1" outlineLevel="1">
      <c r="A27" s="19" t="s">
        <v>31</v>
      </c>
      <c r="B27" s="15" t="s">
        <v>32</v>
      </c>
      <c r="C27" s="16">
        <v>11400000</v>
      </c>
      <c r="D27" s="16"/>
      <c r="E27" s="16">
        <f t="shared" si="0"/>
        <v>11400000</v>
      </c>
      <c r="F27" s="16">
        <v>12000000</v>
      </c>
      <c r="G27" s="16"/>
      <c r="H27" s="16">
        <v>12000000</v>
      </c>
      <c r="I27" s="16">
        <v>12000000</v>
      </c>
      <c r="J27" s="16"/>
      <c r="K27" s="16">
        <v>12000000</v>
      </c>
    </row>
    <row r="28" spans="1:11" ht="30.75" customHeight="1" outlineLevel="1">
      <c r="A28" s="19" t="s">
        <v>33</v>
      </c>
      <c r="B28" s="15" t="s">
        <v>34</v>
      </c>
      <c r="C28" s="16">
        <f>347000</f>
        <v>347000</v>
      </c>
      <c r="D28" s="16"/>
      <c r="E28" s="16">
        <f t="shared" si="0"/>
        <v>347000</v>
      </c>
      <c r="F28" s="16">
        <v>800</v>
      </c>
      <c r="G28" s="16"/>
      <c r="H28" s="16">
        <v>800</v>
      </c>
      <c r="I28" s="16">
        <v>800</v>
      </c>
      <c r="J28" s="16"/>
      <c r="K28" s="16">
        <v>800</v>
      </c>
    </row>
    <row r="29" spans="1:11" ht="27" customHeight="1" outlineLevel="1">
      <c r="A29" s="19" t="s">
        <v>35</v>
      </c>
      <c r="B29" s="15" t="s">
        <v>36</v>
      </c>
      <c r="C29" s="16">
        <v>480000</v>
      </c>
      <c r="D29" s="16"/>
      <c r="E29" s="16">
        <f t="shared" si="0"/>
        <v>480000</v>
      </c>
      <c r="F29" s="16">
        <v>519000</v>
      </c>
      <c r="G29" s="16"/>
      <c r="H29" s="16">
        <v>519000</v>
      </c>
      <c r="I29" s="16">
        <v>519000</v>
      </c>
      <c r="J29" s="16"/>
      <c r="K29" s="16">
        <v>519000</v>
      </c>
    </row>
    <row r="30" spans="1:11" ht="15" customHeight="1" outlineLevel="1">
      <c r="A30" s="19" t="s">
        <v>37</v>
      </c>
      <c r="B30" s="15" t="s">
        <v>38</v>
      </c>
      <c r="C30" s="16">
        <v>50000</v>
      </c>
      <c r="D30" s="16"/>
      <c r="E30" s="16">
        <f t="shared" si="0"/>
        <v>50000</v>
      </c>
      <c r="F30" s="16">
        <v>0</v>
      </c>
      <c r="G30" s="16"/>
      <c r="H30" s="16">
        <v>0</v>
      </c>
      <c r="I30" s="16">
        <v>0</v>
      </c>
      <c r="J30" s="16"/>
      <c r="K30" s="16">
        <v>0</v>
      </c>
    </row>
    <row r="31" spans="1:11" ht="15" customHeight="1" outlineLevel="1">
      <c r="A31" s="19" t="s">
        <v>39</v>
      </c>
      <c r="B31" s="15" t="s">
        <v>40</v>
      </c>
      <c r="C31" s="16">
        <f>4300000+119000</f>
        <v>4419000</v>
      </c>
      <c r="D31" s="16"/>
      <c r="E31" s="16">
        <f t="shared" si="0"/>
        <v>4419000</v>
      </c>
      <c r="F31" s="16">
        <f>119000+4500000</f>
        <v>4619000</v>
      </c>
      <c r="G31" s="16"/>
      <c r="H31" s="16">
        <f>119000+4500000</f>
        <v>4619000</v>
      </c>
      <c r="I31" s="16">
        <f>119000+4500000</f>
        <v>4619000</v>
      </c>
      <c r="J31" s="16"/>
      <c r="K31" s="16">
        <f>119000+4500000</f>
        <v>4619000</v>
      </c>
    </row>
    <row r="32" spans="1:11" ht="20.25" customHeight="1" outlineLevel="1">
      <c r="A32" s="28" t="s">
        <v>41</v>
      </c>
      <c r="B32" s="15" t="s">
        <v>42</v>
      </c>
      <c r="C32" s="16">
        <f>C33</f>
        <v>430800</v>
      </c>
      <c r="D32" s="16">
        <f>D33</f>
        <v>0</v>
      </c>
      <c r="E32" s="16">
        <f t="shared" si="0"/>
        <v>430800</v>
      </c>
      <c r="F32" s="16">
        <f>F33</f>
        <v>430800</v>
      </c>
      <c r="G32" s="16"/>
      <c r="H32" s="16">
        <f>H33</f>
        <v>430800</v>
      </c>
      <c r="I32" s="16">
        <f>I33</f>
        <v>430800</v>
      </c>
      <c r="J32" s="16"/>
      <c r="K32" s="16">
        <f>K33</f>
        <v>430800</v>
      </c>
    </row>
    <row r="33" spans="1:12" ht="15" customHeight="1" outlineLevel="1">
      <c r="A33" s="19" t="s">
        <v>43</v>
      </c>
      <c r="B33" s="15" t="s">
        <v>44</v>
      </c>
      <c r="C33" s="16">
        <v>430800</v>
      </c>
      <c r="D33" s="16"/>
      <c r="E33" s="16">
        <f t="shared" si="0"/>
        <v>430800</v>
      </c>
      <c r="F33" s="16">
        <v>430800</v>
      </c>
      <c r="G33" s="16"/>
      <c r="H33" s="16">
        <v>430800</v>
      </c>
      <c r="I33" s="16">
        <v>430800</v>
      </c>
      <c r="J33" s="16"/>
      <c r="K33" s="16">
        <v>430800</v>
      </c>
    </row>
    <row r="34" spans="1:12" ht="21" customHeight="1" outlineLevel="1">
      <c r="A34" s="28" t="s">
        <v>45</v>
      </c>
      <c r="B34" s="15" t="s">
        <v>46</v>
      </c>
      <c r="C34" s="16">
        <f>SUM(C35:C36)</f>
        <v>273000</v>
      </c>
      <c r="D34" s="16">
        <f>SUM(D35:D36)</f>
        <v>0</v>
      </c>
      <c r="E34" s="16">
        <f t="shared" si="0"/>
        <v>273000</v>
      </c>
      <c r="F34" s="16">
        <f>SUM(F35:F36)</f>
        <v>73000</v>
      </c>
      <c r="G34" s="16"/>
      <c r="H34" s="16">
        <f>SUM(H35:H36)</f>
        <v>73000</v>
      </c>
      <c r="I34" s="16">
        <f>SUM(I35:I36)</f>
        <v>73000</v>
      </c>
      <c r="J34" s="16"/>
      <c r="K34" s="16">
        <f>SUM(K35:K36)</f>
        <v>73000</v>
      </c>
    </row>
    <row r="35" spans="1:12" ht="15" customHeight="1" outlineLevel="1">
      <c r="A35" s="19" t="s">
        <v>47</v>
      </c>
      <c r="B35" s="15" t="s">
        <v>48</v>
      </c>
      <c r="C35" s="16">
        <v>273000</v>
      </c>
      <c r="D35" s="16"/>
      <c r="E35" s="16">
        <f t="shared" si="0"/>
        <v>273000</v>
      </c>
      <c r="F35" s="16">
        <v>73000</v>
      </c>
      <c r="G35" s="16"/>
      <c r="H35" s="16">
        <v>73000</v>
      </c>
      <c r="I35" s="16">
        <v>73000</v>
      </c>
      <c r="J35" s="16"/>
      <c r="K35" s="16">
        <v>73000</v>
      </c>
    </row>
    <row r="36" spans="1:12" ht="15" customHeight="1" outlineLevel="1">
      <c r="A36" s="19" t="s">
        <v>49</v>
      </c>
      <c r="B36" s="15" t="s">
        <v>50</v>
      </c>
      <c r="C36" s="16">
        <v>0</v>
      </c>
      <c r="D36" s="16"/>
      <c r="E36" s="16">
        <f t="shared" si="0"/>
        <v>0</v>
      </c>
      <c r="F36" s="16">
        <v>0</v>
      </c>
      <c r="G36" s="16"/>
      <c r="H36" s="16">
        <v>0</v>
      </c>
      <c r="I36" s="16">
        <v>0</v>
      </c>
      <c r="J36" s="16"/>
      <c r="K36" s="16">
        <v>0</v>
      </c>
    </row>
    <row r="37" spans="1:12" ht="17.25" customHeight="1" outlineLevel="1">
      <c r="A37" s="28" t="s">
        <v>51</v>
      </c>
      <c r="B37" s="15" t="s">
        <v>52</v>
      </c>
      <c r="C37" s="16">
        <f>SUM(C38:C39)</f>
        <v>1691700</v>
      </c>
      <c r="D37" s="16">
        <f>SUM(D38:D39)</f>
        <v>0</v>
      </c>
      <c r="E37" s="16">
        <f t="shared" si="0"/>
        <v>1691700</v>
      </c>
      <c r="F37" s="16">
        <f t="shared" ref="F37:I37" si="1">SUM(F38:F39)</f>
        <v>1577000</v>
      </c>
      <c r="G37" s="16"/>
      <c r="H37" s="16">
        <f t="shared" ref="H37" si="2">SUM(H38:H39)</f>
        <v>1577000</v>
      </c>
      <c r="I37" s="16">
        <f t="shared" si="1"/>
        <v>1105</v>
      </c>
      <c r="J37" s="16"/>
      <c r="K37" s="16">
        <f t="shared" ref="K37" si="3">SUM(K38:K39)</f>
        <v>1105</v>
      </c>
    </row>
    <row r="38" spans="1:12" ht="16.5" customHeight="1" outlineLevel="1">
      <c r="A38" s="19" t="s">
        <v>53</v>
      </c>
      <c r="B38" s="15" t="s">
        <v>54</v>
      </c>
      <c r="C38" s="16">
        <v>1619000</v>
      </c>
      <c r="D38" s="16"/>
      <c r="E38" s="16">
        <f t="shared" si="0"/>
        <v>1619000</v>
      </c>
      <c r="F38" s="16">
        <v>1577000</v>
      </c>
      <c r="G38" s="16"/>
      <c r="H38" s="16">
        <v>1577000</v>
      </c>
      <c r="I38" s="16">
        <v>1105</v>
      </c>
      <c r="J38" s="16"/>
      <c r="K38" s="16">
        <v>1105</v>
      </c>
    </row>
    <row r="39" spans="1:12" ht="16.5" customHeight="1" outlineLevel="1">
      <c r="A39" s="19" t="s">
        <v>55</v>
      </c>
      <c r="B39" s="15" t="s">
        <v>56</v>
      </c>
      <c r="C39" s="16">
        <v>72700</v>
      </c>
      <c r="D39" s="16"/>
      <c r="E39" s="16">
        <f t="shared" si="0"/>
        <v>72700</v>
      </c>
      <c r="F39" s="16">
        <v>0</v>
      </c>
      <c r="G39" s="16"/>
      <c r="H39" s="16">
        <v>0</v>
      </c>
      <c r="I39" s="16">
        <v>0</v>
      </c>
      <c r="J39" s="16"/>
      <c r="K39" s="16">
        <v>0</v>
      </c>
    </row>
    <row r="40" spans="1:12" ht="20.25" customHeight="1" outlineLevel="1">
      <c r="A40" s="19" t="s">
        <v>57</v>
      </c>
      <c r="B40" s="15" t="s">
        <v>58</v>
      </c>
      <c r="C40" s="16">
        <v>1254000</v>
      </c>
      <c r="D40" s="16"/>
      <c r="E40" s="16">
        <f t="shared" si="0"/>
        <v>1254000</v>
      </c>
      <c r="F40" s="16">
        <v>1254000</v>
      </c>
      <c r="G40" s="16"/>
      <c r="H40" s="16">
        <v>1254000</v>
      </c>
      <c r="I40" s="16">
        <v>1254000</v>
      </c>
      <c r="J40" s="16"/>
      <c r="K40" s="16">
        <v>1254000</v>
      </c>
    </row>
    <row r="41" spans="1:12" s="11" customFormat="1" ht="21" customHeight="1">
      <c r="A41" s="18" t="s">
        <v>59</v>
      </c>
      <c r="B41" s="26" t="s">
        <v>60</v>
      </c>
      <c r="C41" s="27">
        <f>C42+C91</f>
        <v>978714234.49000001</v>
      </c>
      <c r="D41" s="27">
        <f>D42+D91</f>
        <v>333421814.32000005</v>
      </c>
      <c r="E41" s="27">
        <f t="shared" si="0"/>
        <v>1312136048.8099999</v>
      </c>
      <c r="F41" s="27">
        <f t="shared" ref="F41:K41" si="4">F42+F91</f>
        <v>1197636742.73</v>
      </c>
      <c r="G41" s="27">
        <f t="shared" si="4"/>
        <v>295895335.53999996</v>
      </c>
      <c r="H41" s="27">
        <f t="shared" si="4"/>
        <v>1493532078.27</v>
      </c>
      <c r="I41" s="27">
        <f t="shared" si="4"/>
        <v>1749222671.52</v>
      </c>
      <c r="J41" s="27">
        <f t="shared" si="4"/>
        <v>17521548.330000002</v>
      </c>
      <c r="K41" s="27">
        <f t="shared" si="4"/>
        <v>1766744219.8499999</v>
      </c>
      <c r="L41" s="36"/>
    </row>
    <row r="42" spans="1:12" ht="29.25" customHeight="1">
      <c r="A42" s="19" t="s">
        <v>61</v>
      </c>
      <c r="B42" s="15" t="s">
        <v>62</v>
      </c>
      <c r="C42" s="16">
        <f>C43+C45+C69+C84</f>
        <v>973182922.49000001</v>
      </c>
      <c r="D42" s="16">
        <f>D43+D45+D69+D84</f>
        <v>333421814.32000005</v>
      </c>
      <c r="E42" s="16">
        <f t="shared" si="0"/>
        <v>1306604736.8099999</v>
      </c>
      <c r="F42" s="16">
        <f>F43+F45+F69+F84</f>
        <v>1197636742.73</v>
      </c>
      <c r="G42" s="16">
        <f>G43+G45+G69+G84</f>
        <v>295895335.53999996</v>
      </c>
      <c r="H42" s="16">
        <f t="shared" ref="H42:H91" si="5">SUM(F42:G42)</f>
        <v>1493532078.27</v>
      </c>
      <c r="I42" s="16">
        <f>I43+I45+I69+I84</f>
        <v>1749222671.52</v>
      </c>
      <c r="J42" s="16">
        <f t="shared" ref="J42:K42" si="6">J43+J45+J69+J84</f>
        <v>17521548.330000002</v>
      </c>
      <c r="K42" s="16">
        <f t="shared" si="6"/>
        <v>1766744219.8499999</v>
      </c>
    </row>
    <row r="43" spans="1:12" ht="18.75" customHeight="1">
      <c r="A43" s="17" t="s">
        <v>63</v>
      </c>
      <c r="B43" s="15" t="s">
        <v>64</v>
      </c>
      <c r="C43" s="16">
        <f>C44</f>
        <v>48709400</v>
      </c>
      <c r="D43" s="16"/>
      <c r="E43" s="16">
        <f t="shared" si="0"/>
        <v>48709400</v>
      </c>
      <c r="F43" s="16">
        <f>F44</f>
        <v>38977200</v>
      </c>
      <c r="G43" s="16">
        <f t="shared" ref="G43:H43" si="7">G44</f>
        <v>0</v>
      </c>
      <c r="H43" s="16">
        <f t="shared" si="7"/>
        <v>38977200</v>
      </c>
      <c r="I43" s="16">
        <f>I44</f>
        <v>10600</v>
      </c>
      <c r="J43" s="16"/>
      <c r="K43" s="16">
        <f t="shared" ref="K43:K91" si="8">SUM(I43:J43)</f>
        <v>10600</v>
      </c>
    </row>
    <row r="44" spans="1:12" ht="18.75" customHeight="1">
      <c r="A44" s="19" t="s">
        <v>65</v>
      </c>
      <c r="B44" s="15" t="s">
        <v>66</v>
      </c>
      <c r="C44" s="16">
        <v>48709400</v>
      </c>
      <c r="D44" s="16"/>
      <c r="E44" s="16">
        <f t="shared" si="0"/>
        <v>48709400</v>
      </c>
      <c r="F44" s="16">
        <v>38977200</v>
      </c>
      <c r="G44" s="16"/>
      <c r="H44" s="16">
        <f t="shared" si="5"/>
        <v>38977200</v>
      </c>
      <c r="I44" s="16">
        <v>10600</v>
      </c>
      <c r="J44" s="16"/>
      <c r="K44" s="16">
        <f t="shared" si="8"/>
        <v>10600</v>
      </c>
    </row>
    <row r="45" spans="1:12" ht="31.5" customHeight="1">
      <c r="A45" s="17" t="s">
        <v>67</v>
      </c>
      <c r="B45" s="15" t="s">
        <v>68</v>
      </c>
      <c r="C45" s="16">
        <f>SUM(C46:C68)</f>
        <v>258895922.49000001</v>
      </c>
      <c r="D45" s="16">
        <f t="shared" ref="D45:E45" si="9">SUM(D46:D68)</f>
        <v>332754147.98000008</v>
      </c>
      <c r="E45" s="16">
        <f t="shared" si="9"/>
        <v>591650070.47000003</v>
      </c>
      <c r="F45" s="16">
        <f>SUM(F46:F68)</f>
        <v>455259342.73000002</v>
      </c>
      <c r="G45" s="16">
        <f>SUM(G46:G68)</f>
        <v>295402637.15999997</v>
      </c>
      <c r="H45" s="16">
        <f>SUM(H46:H68)</f>
        <v>750661979.88999987</v>
      </c>
      <c r="I45" s="16">
        <f>SUM(I46:I68)</f>
        <v>1014107471.52</v>
      </c>
      <c r="J45" s="16">
        <f t="shared" ref="J45:K45" si="10">SUM(J46:J68)</f>
        <v>17019282.07</v>
      </c>
      <c r="K45" s="16">
        <f t="shared" si="10"/>
        <v>1031126753.59</v>
      </c>
    </row>
    <row r="46" spans="1:12" ht="63" customHeight="1">
      <c r="A46" s="19" t="s">
        <v>69</v>
      </c>
      <c r="B46" s="15" t="s">
        <v>70</v>
      </c>
      <c r="C46" s="16">
        <v>5365800</v>
      </c>
      <c r="D46" s="16">
        <v>-50</v>
      </c>
      <c r="E46" s="16">
        <f t="shared" si="0"/>
        <v>5365750</v>
      </c>
      <c r="F46" s="16">
        <v>5548000</v>
      </c>
      <c r="G46" s="16"/>
      <c r="H46" s="16">
        <f t="shared" si="5"/>
        <v>5548000</v>
      </c>
      <c r="I46" s="16">
        <v>5769500</v>
      </c>
      <c r="J46" s="16"/>
      <c r="K46" s="16">
        <f t="shared" si="8"/>
        <v>5769500</v>
      </c>
    </row>
    <row r="47" spans="1:12" ht="66.599999999999994" customHeight="1">
      <c r="A47" s="14" t="s">
        <v>118</v>
      </c>
      <c r="B47" s="15" t="s">
        <v>117</v>
      </c>
      <c r="C47" s="42">
        <v>0</v>
      </c>
      <c r="D47" s="42"/>
      <c r="E47" s="42">
        <f t="shared" si="0"/>
        <v>0</v>
      </c>
      <c r="F47" s="42">
        <v>99537700</v>
      </c>
      <c r="G47" s="42">
        <v>5.18</v>
      </c>
      <c r="H47" s="42">
        <f t="shared" si="5"/>
        <v>99537705.180000007</v>
      </c>
      <c r="I47" s="42">
        <v>605331000</v>
      </c>
      <c r="J47" s="42">
        <v>-61.63</v>
      </c>
      <c r="K47" s="42">
        <f t="shared" si="8"/>
        <v>605330938.37</v>
      </c>
    </row>
    <row r="48" spans="1:12" ht="69.599999999999994" customHeight="1">
      <c r="A48" s="14" t="s">
        <v>119</v>
      </c>
      <c r="B48" s="15" t="s">
        <v>120</v>
      </c>
      <c r="C48" s="43"/>
      <c r="D48" s="43"/>
      <c r="E48" s="44"/>
      <c r="F48" s="43"/>
      <c r="G48" s="43"/>
      <c r="H48" s="44"/>
      <c r="I48" s="43"/>
      <c r="J48" s="43"/>
      <c r="K48" s="44"/>
    </row>
    <row r="49" spans="1:11" ht="31.15" customHeight="1">
      <c r="A49" s="14" t="s">
        <v>122</v>
      </c>
      <c r="B49" s="15" t="s">
        <v>121</v>
      </c>
      <c r="C49" s="16"/>
      <c r="D49" s="16">
        <v>11127171</v>
      </c>
      <c r="E49" s="16">
        <f t="shared" si="0"/>
        <v>11127171</v>
      </c>
      <c r="F49" s="16"/>
      <c r="G49" s="16"/>
      <c r="H49" s="16">
        <f t="shared" si="5"/>
        <v>0</v>
      </c>
      <c r="I49" s="16"/>
      <c r="J49" s="16"/>
      <c r="K49" s="16">
        <f t="shared" si="8"/>
        <v>0</v>
      </c>
    </row>
    <row r="50" spans="1:11" ht="42" customHeight="1">
      <c r="A50" s="14" t="s">
        <v>124</v>
      </c>
      <c r="B50" s="15" t="s">
        <v>123</v>
      </c>
      <c r="C50" s="16"/>
      <c r="D50" s="16"/>
      <c r="E50" s="16">
        <f t="shared" si="0"/>
        <v>0</v>
      </c>
      <c r="F50" s="16"/>
      <c r="G50" s="16">
        <v>1250000</v>
      </c>
      <c r="H50" s="16">
        <f t="shared" si="5"/>
        <v>1250000</v>
      </c>
      <c r="I50" s="16"/>
      <c r="J50" s="16"/>
      <c r="K50" s="16">
        <f t="shared" si="8"/>
        <v>0</v>
      </c>
    </row>
    <row r="51" spans="1:11" ht="29.45" customHeight="1">
      <c r="A51" s="14" t="s">
        <v>137</v>
      </c>
      <c r="B51" s="15" t="s">
        <v>136</v>
      </c>
      <c r="C51" s="16"/>
      <c r="D51" s="16">
        <v>8806635.0099999998</v>
      </c>
      <c r="E51" s="16">
        <f t="shared" si="0"/>
        <v>8806635.0099999998</v>
      </c>
      <c r="F51" s="16"/>
      <c r="G51" s="16"/>
      <c r="H51" s="16">
        <f t="shared" si="5"/>
        <v>0</v>
      </c>
      <c r="I51" s="16"/>
      <c r="J51" s="16"/>
      <c r="K51" s="16">
        <f t="shared" si="8"/>
        <v>0</v>
      </c>
    </row>
    <row r="52" spans="1:11" ht="28.15" customHeight="1">
      <c r="A52" s="17" t="s">
        <v>127</v>
      </c>
      <c r="B52" s="15" t="s">
        <v>125</v>
      </c>
      <c r="C52" s="16"/>
      <c r="D52" s="16">
        <v>222222.22</v>
      </c>
      <c r="E52" s="16">
        <f t="shared" si="0"/>
        <v>222222.22</v>
      </c>
      <c r="F52" s="16"/>
      <c r="G52" s="16"/>
      <c r="H52" s="16">
        <f t="shared" si="5"/>
        <v>0</v>
      </c>
      <c r="I52" s="16"/>
      <c r="J52" s="16"/>
      <c r="K52" s="16">
        <f t="shared" si="8"/>
        <v>0</v>
      </c>
    </row>
    <row r="53" spans="1:11" ht="42" customHeight="1">
      <c r="A53" s="17" t="s">
        <v>126</v>
      </c>
      <c r="B53" s="15" t="s">
        <v>125</v>
      </c>
      <c r="C53" s="16"/>
      <c r="D53" s="16"/>
      <c r="E53" s="16">
        <f t="shared" si="0"/>
        <v>0</v>
      </c>
      <c r="F53" s="16"/>
      <c r="G53" s="16">
        <v>2540624.5</v>
      </c>
      <c r="H53" s="16">
        <f t="shared" si="5"/>
        <v>2540624.5</v>
      </c>
      <c r="I53" s="16"/>
      <c r="J53" s="16">
        <v>11415200</v>
      </c>
      <c r="K53" s="16">
        <f t="shared" si="8"/>
        <v>11415200</v>
      </c>
    </row>
    <row r="54" spans="1:11" ht="42" customHeight="1">
      <c r="A54" s="17" t="s">
        <v>128</v>
      </c>
      <c r="B54" s="15" t="s">
        <v>125</v>
      </c>
      <c r="C54" s="16"/>
      <c r="D54" s="16"/>
      <c r="E54" s="16">
        <f t="shared" ref="E54" si="11">SUM(C54:D54)</f>
        <v>0</v>
      </c>
      <c r="F54" s="16"/>
      <c r="G54" s="16">
        <v>3499139.47</v>
      </c>
      <c r="H54" s="16">
        <f t="shared" si="5"/>
        <v>3499139.47</v>
      </c>
      <c r="I54" s="16"/>
      <c r="J54" s="16"/>
      <c r="K54" s="16">
        <f t="shared" si="8"/>
        <v>0</v>
      </c>
    </row>
    <row r="55" spans="1:11" ht="47.25" customHeight="1">
      <c r="A55" s="19" t="s">
        <v>110</v>
      </c>
      <c r="B55" s="16" t="s">
        <v>111</v>
      </c>
      <c r="C55" s="16">
        <v>6932622.4900000002</v>
      </c>
      <c r="D55" s="16"/>
      <c r="E55" s="16">
        <f t="shared" si="0"/>
        <v>6932622.4900000002</v>
      </c>
      <c r="F55" s="16">
        <v>7003943.7300000004</v>
      </c>
      <c r="G55" s="16"/>
      <c r="H55" s="16">
        <f t="shared" si="5"/>
        <v>7003943.7300000004</v>
      </c>
      <c r="I55" s="16">
        <v>7302292.5199999996</v>
      </c>
      <c r="J55" s="16"/>
      <c r="K55" s="16">
        <f t="shared" si="8"/>
        <v>7302292.5199999996</v>
      </c>
    </row>
    <row r="56" spans="1:11" ht="31.15" customHeight="1">
      <c r="A56" s="17" t="s">
        <v>134</v>
      </c>
      <c r="B56" s="16" t="s">
        <v>129</v>
      </c>
      <c r="C56" s="16"/>
      <c r="D56" s="16">
        <v>19834808.890000001</v>
      </c>
      <c r="E56" s="16">
        <f t="shared" si="0"/>
        <v>19834808.890000001</v>
      </c>
      <c r="F56" s="16"/>
      <c r="G56" s="16"/>
      <c r="H56" s="16">
        <f t="shared" si="5"/>
        <v>0</v>
      </c>
      <c r="I56" s="16"/>
      <c r="J56" s="16"/>
      <c r="K56" s="16">
        <f t="shared" si="8"/>
        <v>0</v>
      </c>
    </row>
    <row r="57" spans="1:11" ht="33.6" customHeight="1">
      <c r="A57" s="17" t="s">
        <v>133</v>
      </c>
      <c r="B57" s="16" t="s">
        <v>129</v>
      </c>
      <c r="C57" s="16"/>
      <c r="D57" s="16">
        <v>285121249.99000001</v>
      </c>
      <c r="E57" s="16">
        <f t="shared" si="0"/>
        <v>285121249.99000001</v>
      </c>
      <c r="F57" s="16"/>
      <c r="G57" s="16">
        <v>285121670</v>
      </c>
      <c r="H57" s="16">
        <f t="shared" si="5"/>
        <v>285121670</v>
      </c>
      <c r="I57" s="16"/>
      <c r="J57" s="16"/>
      <c r="K57" s="16">
        <f t="shared" si="8"/>
        <v>0</v>
      </c>
    </row>
    <row r="58" spans="1:11" ht="37.9" customHeight="1">
      <c r="A58" s="17" t="s">
        <v>132</v>
      </c>
      <c r="B58" s="16" t="s">
        <v>129</v>
      </c>
      <c r="C58" s="16"/>
      <c r="D58" s="16">
        <v>650300</v>
      </c>
      <c r="E58" s="16">
        <f t="shared" si="0"/>
        <v>650300</v>
      </c>
      <c r="F58" s="16"/>
      <c r="G58" s="16"/>
      <c r="H58" s="16">
        <f t="shared" si="5"/>
        <v>0</v>
      </c>
      <c r="I58" s="16"/>
      <c r="J58" s="16"/>
      <c r="K58" s="16">
        <f t="shared" si="8"/>
        <v>0</v>
      </c>
    </row>
    <row r="59" spans="1:11" ht="28.15" customHeight="1">
      <c r="A59" s="17" t="s">
        <v>131</v>
      </c>
      <c r="B59" s="16" t="s">
        <v>129</v>
      </c>
      <c r="C59" s="16"/>
      <c r="D59" s="16">
        <v>1140266.05</v>
      </c>
      <c r="E59" s="16">
        <f t="shared" si="0"/>
        <v>1140266.05</v>
      </c>
      <c r="F59" s="16"/>
      <c r="G59" s="16">
        <v>826973.96</v>
      </c>
      <c r="H59" s="16">
        <f t="shared" si="5"/>
        <v>826973.96</v>
      </c>
      <c r="I59" s="16"/>
      <c r="J59" s="16">
        <v>3730212.26</v>
      </c>
      <c r="K59" s="16">
        <f t="shared" si="8"/>
        <v>3730212.26</v>
      </c>
    </row>
    <row r="60" spans="1:11" ht="31.15" customHeight="1">
      <c r="A60" s="17" t="s">
        <v>130</v>
      </c>
      <c r="B60" s="16" t="s">
        <v>129</v>
      </c>
      <c r="C60" s="16"/>
      <c r="D60" s="16">
        <v>3685977.6</v>
      </c>
      <c r="E60" s="16">
        <f t="shared" si="0"/>
        <v>3685977.6</v>
      </c>
      <c r="F60" s="16"/>
      <c r="G60" s="16"/>
      <c r="H60" s="16">
        <f t="shared" si="5"/>
        <v>0</v>
      </c>
      <c r="I60" s="16"/>
      <c r="J60" s="16"/>
      <c r="K60" s="16">
        <f t="shared" si="8"/>
        <v>0</v>
      </c>
    </row>
    <row r="61" spans="1:11" ht="49.5" customHeight="1">
      <c r="A61" s="19" t="s">
        <v>72</v>
      </c>
      <c r="B61" s="15" t="s">
        <v>74</v>
      </c>
      <c r="C61" s="16">
        <v>534400</v>
      </c>
      <c r="D61" s="16"/>
      <c r="E61" s="16">
        <f t="shared" si="0"/>
        <v>534400</v>
      </c>
      <c r="F61" s="16">
        <v>0</v>
      </c>
      <c r="G61" s="16"/>
      <c r="H61" s="16">
        <f t="shared" si="5"/>
        <v>0</v>
      </c>
      <c r="I61" s="16">
        <v>0</v>
      </c>
      <c r="J61" s="16"/>
      <c r="K61" s="16">
        <f t="shared" si="8"/>
        <v>0</v>
      </c>
    </row>
    <row r="62" spans="1:11" ht="63" customHeight="1">
      <c r="A62" s="19" t="s">
        <v>73</v>
      </c>
      <c r="B62" s="15" t="s">
        <v>74</v>
      </c>
      <c r="C62" s="16">
        <v>208700</v>
      </c>
      <c r="D62" s="16"/>
      <c r="E62" s="16">
        <f t="shared" si="0"/>
        <v>208700</v>
      </c>
      <c r="F62" s="16">
        <v>241200</v>
      </c>
      <c r="G62" s="16"/>
      <c r="H62" s="16">
        <f t="shared" si="5"/>
        <v>241200</v>
      </c>
      <c r="I62" s="16">
        <v>250900</v>
      </c>
      <c r="J62" s="16"/>
      <c r="K62" s="16">
        <f t="shared" si="8"/>
        <v>250900</v>
      </c>
    </row>
    <row r="63" spans="1:11" ht="46.5" customHeight="1">
      <c r="A63" s="19" t="s">
        <v>71</v>
      </c>
      <c r="B63" s="15" t="s">
        <v>74</v>
      </c>
      <c r="C63" s="16">
        <v>188300</v>
      </c>
      <c r="D63" s="16"/>
      <c r="E63" s="16">
        <f t="shared" si="0"/>
        <v>188300</v>
      </c>
      <c r="F63" s="16">
        <v>190700</v>
      </c>
      <c r="G63" s="16"/>
      <c r="H63" s="16">
        <f t="shared" si="5"/>
        <v>190700</v>
      </c>
      <c r="I63" s="16">
        <v>190300</v>
      </c>
      <c r="J63" s="16"/>
      <c r="K63" s="16">
        <f t="shared" si="8"/>
        <v>190300</v>
      </c>
    </row>
    <row r="64" spans="1:11" ht="46.5" customHeight="1">
      <c r="A64" s="19" t="s">
        <v>75</v>
      </c>
      <c r="B64" s="15" t="s">
        <v>74</v>
      </c>
      <c r="C64" s="16">
        <v>1361500</v>
      </c>
      <c r="D64" s="16"/>
      <c r="E64" s="16">
        <f t="shared" si="0"/>
        <v>1361500</v>
      </c>
      <c r="F64" s="16">
        <v>11300</v>
      </c>
      <c r="G64" s="16"/>
      <c r="H64" s="16">
        <f t="shared" si="5"/>
        <v>11300</v>
      </c>
      <c r="I64" s="16">
        <v>0</v>
      </c>
      <c r="J64" s="16"/>
      <c r="K64" s="16">
        <f t="shared" si="8"/>
        <v>0</v>
      </c>
    </row>
    <row r="65" spans="1:11" ht="93.75" customHeight="1">
      <c r="A65" s="19" t="s">
        <v>76</v>
      </c>
      <c r="B65" s="15" t="s">
        <v>74</v>
      </c>
      <c r="C65" s="16">
        <v>25700</v>
      </c>
      <c r="D65" s="16"/>
      <c r="E65" s="16">
        <f t="shared" si="0"/>
        <v>25700</v>
      </c>
      <c r="F65" s="16">
        <v>25800</v>
      </c>
      <c r="G65" s="16"/>
      <c r="H65" s="16">
        <f t="shared" si="5"/>
        <v>25800</v>
      </c>
      <c r="I65" s="16">
        <v>28300</v>
      </c>
      <c r="J65" s="16"/>
      <c r="K65" s="16">
        <f t="shared" si="8"/>
        <v>28300</v>
      </c>
    </row>
    <row r="66" spans="1:11" s="12" customFormat="1" ht="16.5" customHeight="1">
      <c r="A66" s="20" t="s">
        <v>77</v>
      </c>
      <c r="B66" s="21" t="s">
        <v>78</v>
      </c>
      <c r="C66" s="16">
        <v>244278900</v>
      </c>
      <c r="D66" s="16"/>
      <c r="E66" s="16">
        <f t="shared" si="0"/>
        <v>244278900</v>
      </c>
      <c r="F66" s="22">
        <v>342700699</v>
      </c>
      <c r="G66" s="22"/>
      <c r="H66" s="16">
        <f t="shared" si="5"/>
        <v>342700699</v>
      </c>
      <c r="I66" s="22">
        <v>395235179</v>
      </c>
      <c r="J66" s="22"/>
      <c r="K66" s="16">
        <f t="shared" si="8"/>
        <v>395235179</v>
      </c>
    </row>
    <row r="67" spans="1:11" s="12" customFormat="1" ht="28.15" customHeight="1">
      <c r="A67" s="20" t="s">
        <v>135</v>
      </c>
      <c r="B67" s="21" t="s">
        <v>78</v>
      </c>
      <c r="C67" s="16"/>
      <c r="D67" s="16">
        <v>2119194.7200000002</v>
      </c>
      <c r="E67" s="16">
        <f t="shared" si="0"/>
        <v>2119194.7200000002</v>
      </c>
      <c r="F67" s="22"/>
      <c r="G67" s="22">
        <v>2164224.0499999998</v>
      </c>
      <c r="H67" s="16">
        <f t="shared" si="5"/>
        <v>2164224.0499999998</v>
      </c>
      <c r="I67" s="22"/>
      <c r="J67" s="22">
        <v>1873931.44</v>
      </c>
      <c r="K67" s="16">
        <f t="shared" si="8"/>
        <v>1873931.44</v>
      </c>
    </row>
    <row r="68" spans="1:11" s="12" customFormat="1" ht="28.15" customHeight="1">
      <c r="A68" s="29" t="s">
        <v>138</v>
      </c>
      <c r="B68" s="21" t="s">
        <v>78</v>
      </c>
      <c r="C68" s="16"/>
      <c r="D68" s="16">
        <v>46372.5</v>
      </c>
      <c r="E68" s="16">
        <f t="shared" si="0"/>
        <v>46372.5</v>
      </c>
      <c r="F68" s="22"/>
      <c r="G68" s="22"/>
      <c r="H68" s="16">
        <f t="shared" si="5"/>
        <v>0</v>
      </c>
      <c r="I68" s="22"/>
      <c r="J68" s="22"/>
      <c r="K68" s="16">
        <f t="shared" si="8"/>
        <v>0</v>
      </c>
    </row>
    <row r="69" spans="1:11" ht="24" customHeight="1">
      <c r="A69" s="17" t="s">
        <v>79</v>
      </c>
      <c r="B69" s="15" t="s">
        <v>80</v>
      </c>
      <c r="C69" s="16">
        <f>SUM(C70:C83)</f>
        <v>665388400</v>
      </c>
      <c r="D69" s="16">
        <f t="shared" ref="D69:K69" si="12">SUM(D70:D83)</f>
        <v>-119.65999999999985</v>
      </c>
      <c r="E69" s="16">
        <f t="shared" si="12"/>
        <v>665388280.34000003</v>
      </c>
      <c r="F69" s="16">
        <f>SUM(F70:F83)</f>
        <v>703211000</v>
      </c>
      <c r="G69" s="16">
        <f>SUM(G70:G83)</f>
        <v>492698.38</v>
      </c>
      <c r="H69" s="16">
        <f>SUM(H70:H83)</f>
        <v>703703698.38</v>
      </c>
      <c r="I69" s="16">
        <f t="shared" si="12"/>
        <v>734915400</v>
      </c>
      <c r="J69" s="16">
        <f t="shared" si="12"/>
        <v>502266.25999999995</v>
      </c>
      <c r="K69" s="16">
        <f t="shared" si="12"/>
        <v>735417666.25999999</v>
      </c>
    </row>
    <row r="70" spans="1:11" ht="46.5" customHeight="1">
      <c r="A70" s="19" t="s">
        <v>81</v>
      </c>
      <c r="B70" s="15" t="s">
        <v>82</v>
      </c>
      <c r="C70" s="16">
        <v>5980600</v>
      </c>
      <c r="D70" s="16"/>
      <c r="E70" s="16">
        <f t="shared" si="0"/>
        <v>5980600</v>
      </c>
      <c r="F70" s="16">
        <v>4802400</v>
      </c>
      <c r="G70" s="16"/>
      <c r="H70" s="16">
        <f t="shared" si="5"/>
        <v>4802400</v>
      </c>
      <c r="I70" s="16">
        <v>4784500</v>
      </c>
      <c r="J70" s="16"/>
      <c r="K70" s="16">
        <f t="shared" si="8"/>
        <v>4784500</v>
      </c>
    </row>
    <row r="71" spans="1:11" ht="48" customHeight="1">
      <c r="A71" s="19" t="s">
        <v>84</v>
      </c>
      <c r="B71" s="15" t="s">
        <v>82</v>
      </c>
      <c r="C71" s="16">
        <v>291300</v>
      </c>
      <c r="D71" s="16"/>
      <c r="E71" s="16">
        <f t="shared" si="0"/>
        <v>291300</v>
      </c>
      <c r="F71" s="16">
        <v>299800</v>
      </c>
      <c r="G71" s="16"/>
      <c r="H71" s="16">
        <f t="shared" si="5"/>
        <v>299800</v>
      </c>
      <c r="I71" s="16">
        <v>310400</v>
      </c>
      <c r="J71" s="16"/>
      <c r="K71" s="16">
        <f t="shared" si="8"/>
        <v>310400</v>
      </c>
    </row>
    <row r="72" spans="1:11" ht="48" customHeight="1">
      <c r="A72" s="19" t="s">
        <v>85</v>
      </c>
      <c r="B72" s="15" t="s">
        <v>82</v>
      </c>
      <c r="C72" s="16">
        <v>5480300</v>
      </c>
      <c r="D72" s="16"/>
      <c r="E72" s="16">
        <f t="shared" si="0"/>
        <v>5480300</v>
      </c>
      <c r="F72" s="16">
        <v>5480300</v>
      </c>
      <c r="G72" s="16"/>
      <c r="H72" s="16">
        <f t="shared" si="5"/>
        <v>5480300</v>
      </c>
      <c r="I72" s="16">
        <v>5480300</v>
      </c>
      <c r="J72" s="16"/>
      <c r="K72" s="16">
        <f t="shared" si="8"/>
        <v>5480300</v>
      </c>
    </row>
    <row r="73" spans="1:11" ht="48" customHeight="1">
      <c r="A73" s="19" t="s">
        <v>86</v>
      </c>
      <c r="B73" s="15" t="s">
        <v>82</v>
      </c>
      <c r="C73" s="16">
        <v>1012500</v>
      </c>
      <c r="D73" s="16"/>
      <c r="E73" s="16">
        <f t="shared" si="0"/>
        <v>1012500</v>
      </c>
      <c r="F73" s="16">
        <v>1012500</v>
      </c>
      <c r="G73" s="16"/>
      <c r="H73" s="16">
        <f t="shared" si="5"/>
        <v>1012500</v>
      </c>
      <c r="I73" s="16">
        <v>1012500</v>
      </c>
      <c r="J73" s="16"/>
      <c r="K73" s="16">
        <f t="shared" si="8"/>
        <v>1012500</v>
      </c>
    </row>
    <row r="74" spans="1:11" ht="66.75" customHeight="1">
      <c r="A74" s="19" t="s">
        <v>87</v>
      </c>
      <c r="B74" s="15" t="s">
        <v>82</v>
      </c>
      <c r="C74" s="16">
        <v>10000</v>
      </c>
      <c r="D74" s="16"/>
      <c r="E74" s="16">
        <f t="shared" si="0"/>
        <v>10000</v>
      </c>
      <c r="F74" s="16">
        <v>10000</v>
      </c>
      <c r="G74" s="16"/>
      <c r="H74" s="16">
        <f t="shared" si="5"/>
        <v>10000</v>
      </c>
      <c r="I74" s="16">
        <v>10000</v>
      </c>
      <c r="J74" s="16"/>
      <c r="K74" s="16">
        <f t="shared" si="8"/>
        <v>10000</v>
      </c>
    </row>
    <row r="75" spans="1:11" ht="48.75" customHeight="1">
      <c r="A75" s="19" t="s">
        <v>88</v>
      </c>
      <c r="B75" s="15" t="s">
        <v>82</v>
      </c>
      <c r="C75" s="16">
        <v>25000</v>
      </c>
      <c r="D75" s="16"/>
      <c r="E75" s="16">
        <f t="shared" si="0"/>
        <v>25000</v>
      </c>
      <c r="F75" s="16">
        <v>25000</v>
      </c>
      <c r="G75" s="16"/>
      <c r="H75" s="16">
        <f t="shared" si="5"/>
        <v>25000</v>
      </c>
      <c r="I75" s="16">
        <v>25000</v>
      </c>
      <c r="J75" s="16"/>
      <c r="K75" s="16">
        <f t="shared" si="8"/>
        <v>25000</v>
      </c>
    </row>
    <row r="76" spans="1:11" ht="75.75" customHeight="1">
      <c r="A76" s="19" t="s">
        <v>108</v>
      </c>
      <c r="B76" s="15" t="s">
        <v>82</v>
      </c>
      <c r="C76" s="16">
        <v>49372000</v>
      </c>
      <c r="D76" s="16"/>
      <c r="E76" s="16">
        <f t="shared" si="0"/>
        <v>49372000</v>
      </c>
      <c r="F76" s="16">
        <v>51346800</v>
      </c>
      <c r="G76" s="16"/>
      <c r="H76" s="16">
        <f t="shared" si="5"/>
        <v>51346800</v>
      </c>
      <c r="I76" s="16">
        <v>53400700</v>
      </c>
      <c r="J76" s="16"/>
      <c r="K76" s="16">
        <f t="shared" si="8"/>
        <v>53400700</v>
      </c>
    </row>
    <row r="77" spans="1:11" ht="59.25" customHeight="1">
      <c r="A77" s="19" t="s">
        <v>89</v>
      </c>
      <c r="B77" s="15" t="s">
        <v>139</v>
      </c>
      <c r="C77" s="16">
        <v>9166200</v>
      </c>
      <c r="D77" s="16"/>
      <c r="E77" s="16">
        <f t="shared" si="0"/>
        <v>9166200</v>
      </c>
      <c r="F77" s="16">
        <v>9188400</v>
      </c>
      <c r="G77" s="16"/>
      <c r="H77" s="16">
        <f t="shared" si="5"/>
        <v>9188400</v>
      </c>
      <c r="I77" s="16">
        <v>9188400</v>
      </c>
      <c r="J77" s="16"/>
      <c r="K77" s="16">
        <f t="shared" si="8"/>
        <v>9188400</v>
      </c>
    </row>
    <row r="78" spans="1:11" ht="89.25" customHeight="1">
      <c r="A78" s="19" t="s">
        <v>90</v>
      </c>
      <c r="B78" s="15" t="s">
        <v>91</v>
      </c>
      <c r="C78" s="16">
        <v>4377500</v>
      </c>
      <c r="D78" s="16">
        <v>-24633.45</v>
      </c>
      <c r="E78" s="16">
        <f t="shared" si="0"/>
        <v>4352866.55</v>
      </c>
      <c r="F78" s="16">
        <v>4607800</v>
      </c>
      <c r="G78" s="16">
        <v>547409.86</v>
      </c>
      <c r="H78" s="16">
        <f t="shared" si="5"/>
        <v>5155209.8600000003</v>
      </c>
      <c r="I78" s="16">
        <v>4631400</v>
      </c>
      <c r="J78" s="16">
        <v>558032.97</v>
      </c>
      <c r="K78" s="16">
        <f t="shared" si="8"/>
        <v>5189432.97</v>
      </c>
    </row>
    <row r="79" spans="1:11" ht="30" customHeight="1">
      <c r="A79" s="19" t="s">
        <v>92</v>
      </c>
      <c r="B79" s="15" t="s">
        <v>93</v>
      </c>
      <c r="C79" s="16">
        <v>3023200</v>
      </c>
      <c r="D79" s="16"/>
      <c r="E79" s="16">
        <f t="shared" si="0"/>
        <v>3023200</v>
      </c>
      <c r="F79" s="16">
        <v>3043600</v>
      </c>
      <c r="G79" s="16"/>
      <c r="H79" s="16">
        <f t="shared" si="5"/>
        <v>3043600</v>
      </c>
      <c r="I79" s="16">
        <v>3122600</v>
      </c>
      <c r="J79" s="16"/>
      <c r="K79" s="16">
        <f t="shared" si="8"/>
        <v>3122600</v>
      </c>
    </row>
    <row r="80" spans="1:11" ht="44.25" customHeight="1">
      <c r="A80" s="19" t="s">
        <v>94</v>
      </c>
      <c r="B80" s="30" t="s">
        <v>95</v>
      </c>
      <c r="C80" s="16">
        <v>10400</v>
      </c>
      <c r="D80" s="16"/>
      <c r="E80" s="16">
        <f t="shared" si="0"/>
        <v>10400</v>
      </c>
      <c r="F80" s="16">
        <v>11200</v>
      </c>
      <c r="G80" s="16"/>
      <c r="H80" s="16">
        <f t="shared" si="5"/>
        <v>11200</v>
      </c>
      <c r="I80" s="16">
        <v>116800</v>
      </c>
      <c r="J80" s="16"/>
      <c r="K80" s="16">
        <f t="shared" si="8"/>
        <v>116800</v>
      </c>
    </row>
    <row r="81" spans="1:11" ht="28.5" customHeight="1">
      <c r="A81" s="19" t="s">
        <v>83</v>
      </c>
      <c r="B81" s="15" t="s">
        <v>109</v>
      </c>
      <c r="C81" s="16">
        <v>4953600</v>
      </c>
      <c r="D81" s="16"/>
      <c r="E81" s="16">
        <f t="shared" si="0"/>
        <v>4953600</v>
      </c>
      <c r="F81" s="16">
        <v>5097300</v>
      </c>
      <c r="G81" s="16"/>
      <c r="H81" s="16">
        <f t="shared" si="5"/>
        <v>5097300</v>
      </c>
      <c r="I81" s="16">
        <v>5277400</v>
      </c>
      <c r="J81" s="16"/>
      <c r="K81" s="16">
        <f t="shared" si="8"/>
        <v>5277400</v>
      </c>
    </row>
    <row r="82" spans="1:11" ht="73.5" customHeight="1">
      <c r="A82" s="19" t="s">
        <v>96</v>
      </c>
      <c r="B82" s="31" t="s">
        <v>98</v>
      </c>
      <c r="C82" s="16">
        <v>11180900</v>
      </c>
      <c r="D82" s="16">
        <v>24513.79</v>
      </c>
      <c r="E82" s="16">
        <f t="shared" si="0"/>
        <v>11205413.789999999</v>
      </c>
      <c r="F82" s="16">
        <v>10872600</v>
      </c>
      <c r="G82" s="16">
        <v>-54711.48</v>
      </c>
      <c r="H82" s="16">
        <f t="shared" si="5"/>
        <v>10817888.52</v>
      </c>
      <c r="I82" s="16">
        <v>10872600</v>
      </c>
      <c r="J82" s="16">
        <v>-55766.71</v>
      </c>
      <c r="K82" s="16">
        <f t="shared" si="8"/>
        <v>10816833.289999999</v>
      </c>
    </row>
    <row r="83" spans="1:11" ht="29.25" customHeight="1">
      <c r="A83" s="19" t="s">
        <v>97</v>
      </c>
      <c r="B83" s="15" t="s">
        <v>98</v>
      </c>
      <c r="C83" s="16">
        <v>570504900</v>
      </c>
      <c r="D83" s="16"/>
      <c r="E83" s="16">
        <f t="shared" si="0"/>
        <v>570504900</v>
      </c>
      <c r="F83" s="16">
        <v>607413300</v>
      </c>
      <c r="G83" s="16"/>
      <c r="H83" s="16">
        <f t="shared" si="5"/>
        <v>607413300</v>
      </c>
      <c r="I83" s="16">
        <v>636682800</v>
      </c>
      <c r="J83" s="16"/>
      <c r="K83" s="16">
        <f t="shared" si="8"/>
        <v>636682800</v>
      </c>
    </row>
    <row r="84" spans="1:11" ht="24" customHeight="1">
      <c r="A84" s="17" t="s">
        <v>99</v>
      </c>
      <c r="B84" s="15" t="s">
        <v>100</v>
      </c>
      <c r="C84" s="16">
        <f>SUM(C85:C90)</f>
        <v>189200</v>
      </c>
      <c r="D84" s="16">
        <f>SUM(D85:D90)</f>
        <v>667786</v>
      </c>
      <c r="E84" s="16">
        <f>SUM(E85:E90)</f>
        <v>856986</v>
      </c>
      <c r="F84" s="16">
        <f>SUM(F85:F89)</f>
        <v>189200</v>
      </c>
      <c r="G84" s="16">
        <f>SUM(G85:G89)</f>
        <v>0</v>
      </c>
      <c r="H84" s="16">
        <f>SUM(H85:H89)</f>
        <v>189200</v>
      </c>
      <c r="I84" s="16">
        <f>SUM(I85:I90)</f>
        <v>189200</v>
      </c>
      <c r="J84" s="16"/>
      <c r="K84" s="16">
        <f t="shared" si="8"/>
        <v>189200</v>
      </c>
    </row>
    <row r="85" spans="1:11" ht="55.9" customHeight="1">
      <c r="A85" s="19" t="s">
        <v>140</v>
      </c>
      <c r="B85" s="15" t="s">
        <v>101</v>
      </c>
      <c r="C85" s="16"/>
      <c r="D85" s="16">
        <v>68432</v>
      </c>
      <c r="E85" s="16">
        <f t="shared" ref="E85:E87" si="13">D85</f>
        <v>68432</v>
      </c>
      <c r="F85" s="16"/>
      <c r="G85" s="16"/>
      <c r="H85" s="16"/>
      <c r="I85" s="16"/>
      <c r="J85" s="16"/>
      <c r="K85" s="16"/>
    </row>
    <row r="86" spans="1:11" ht="55.9" customHeight="1">
      <c r="A86" s="19" t="s">
        <v>141</v>
      </c>
      <c r="B86" s="15" t="s">
        <v>101</v>
      </c>
      <c r="C86" s="16"/>
      <c r="D86" s="16">
        <v>35000</v>
      </c>
      <c r="E86" s="16">
        <f t="shared" si="13"/>
        <v>35000</v>
      </c>
      <c r="F86" s="16"/>
      <c r="G86" s="16"/>
      <c r="H86" s="16"/>
      <c r="I86" s="16"/>
      <c r="J86" s="16"/>
      <c r="K86" s="16"/>
    </row>
    <row r="87" spans="1:11" ht="44.45" customHeight="1">
      <c r="A87" s="37" t="s">
        <v>142</v>
      </c>
      <c r="B87" s="15" t="s">
        <v>103</v>
      </c>
      <c r="C87" s="16"/>
      <c r="D87" s="16">
        <v>306000</v>
      </c>
      <c r="E87" s="16">
        <f t="shared" si="13"/>
        <v>306000</v>
      </c>
      <c r="F87" s="16"/>
      <c r="G87" s="16"/>
      <c r="H87" s="16"/>
      <c r="I87" s="16"/>
      <c r="J87" s="16"/>
      <c r="K87" s="16"/>
    </row>
    <row r="88" spans="1:11" ht="43.15" customHeight="1">
      <c r="A88" s="37" t="s">
        <v>143</v>
      </c>
      <c r="B88" s="15" t="s">
        <v>103</v>
      </c>
      <c r="C88" s="16"/>
      <c r="D88" s="16">
        <v>258354</v>
      </c>
      <c r="E88" s="16">
        <f>D88</f>
        <v>258354</v>
      </c>
      <c r="F88" s="16"/>
      <c r="G88" s="16"/>
      <c r="H88" s="16"/>
      <c r="I88" s="16"/>
      <c r="J88" s="16"/>
      <c r="K88" s="16"/>
    </row>
    <row r="89" spans="1:11" ht="64.900000000000006" customHeight="1">
      <c r="A89" s="19" t="s">
        <v>102</v>
      </c>
      <c r="B89" s="15" t="s">
        <v>103</v>
      </c>
      <c r="C89" s="16">
        <v>189200</v>
      </c>
      <c r="D89" s="16"/>
      <c r="E89" s="16">
        <f t="shared" si="0"/>
        <v>189200</v>
      </c>
      <c r="F89" s="16">
        <v>189200</v>
      </c>
      <c r="G89" s="16"/>
      <c r="H89" s="16">
        <f t="shared" si="5"/>
        <v>189200</v>
      </c>
      <c r="I89" s="16">
        <v>189200</v>
      </c>
      <c r="J89" s="16"/>
      <c r="K89" s="16">
        <f t="shared" si="8"/>
        <v>189200</v>
      </c>
    </row>
    <row r="90" spans="1:11" ht="15.75" customHeight="1">
      <c r="A90" s="19" t="s">
        <v>104</v>
      </c>
      <c r="B90" s="15" t="s">
        <v>103</v>
      </c>
      <c r="C90" s="16"/>
      <c r="D90" s="16"/>
      <c r="E90" s="16">
        <f t="shared" si="0"/>
        <v>0</v>
      </c>
      <c r="F90" s="16"/>
      <c r="G90" s="16"/>
      <c r="H90" s="16">
        <f t="shared" si="5"/>
        <v>0</v>
      </c>
      <c r="I90" s="16"/>
      <c r="J90" s="16"/>
      <c r="K90" s="16">
        <f t="shared" si="8"/>
        <v>0</v>
      </c>
    </row>
    <row r="91" spans="1:11" ht="24" customHeight="1">
      <c r="A91" s="17" t="s">
        <v>105</v>
      </c>
      <c r="B91" s="15" t="s">
        <v>106</v>
      </c>
      <c r="C91" s="16">
        <v>5531312</v>
      </c>
      <c r="D91" s="16"/>
      <c r="E91" s="16">
        <f t="shared" si="0"/>
        <v>5531312</v>
      </c>
      <c r="F91" s="16">
        <v>0</v>
      </c>
      <c r="G91" s="16"/>
      <c r="H91" s="16">
        <f t="shared" si="5"/>
        <v>0</v>
      </c>
      <c r="I91" s="16">
        <v>0</v>
      </c>
      <c r="J91" s="16"/>
      <c r="K91" s="16">
        <f t="shared" si="8"/>
        <v>0</v>
      </c>
    </row>
    <row r="92" spans="1:11" s="13" customFormat="1" ht="21.75" customHeight="1">
      <c r="A92" s="32" t="s">
        <v>107</v>
      </c>
      <c r="B92" s="26"/>
      <c r="C92" s="27">
        <f t="shared" ref="C92:K92" si="14">C15+C41</f>
        <v>1241765138.49</v>
      </c>
      <c r="D92" s="27">
        <f t="shared" si="14"/>
        <v>333421814.32000005</v>
      </c>
      <c r="E92" s="27">
        <f t="shared" si="14"/>
        <v>1575186952.8099999</v>
      </c>
      <c r="F92" s="27">
        <f t="shared" si="14"/>
        <v>1405354549.73</v>
      </c>
      <c r="G92" s="27">
        <f t="shared" si="14"/>
        <v>295895335.53999996</v>
      </c>
      <c r="H92" s="27">
        <f t="shared" si="14"/>
        <v>1701249885.27</v>
      </c>
      <c r="I92" s="27">
        <f t="shared" si="14"/>
        <v>1954723442.52</v>
      </c>
      <c r="J92" s="27">
        <f t="shared" si="14"/>
        <v>17521548.330000002</v>
      </c>
      <c r="K92" s="27">
        <f t="shared" si="14"/>
        <v>1972244990.8499999</v>
      </c>
    </row>
    <row r="94" spans="1:11">
      <c r="C94" s="1">
        <f>C41-966250300</f>
        <v>12463934.49000001</v>
      </c>
      <c r="D94" s="38"/>
    </row>
    <row r="97" spans="2:11" s="33" customFormat="1" ht="12">
      <c r="B97" s="34"/>
      <c r="C97" s="35"/>
      <c r="D97" s="35"/>
      <c r="E97" s="35"/>
      <c r="F97" s="35"/>
      <c r="G97" s="35"/>
      <c r="H97" s="35"/>
      <c r="I97" s="35"/>
      <c r="J97" s="35"/>
      <c r="K97" s="35"/>
    </row>
  </sheetData>
  <mergeCells count="19">
    <mergeCell ref="A1:K1"/>
    <mergeCell ref="A2:K2"/>
    <mergeCell ref="A3:K3"/>
    <mergeCell ref="A5:K5"/>
    <mergeCell ref="A6:K6"/>
    <mergeCell ref="C47:C48"/>
    <mergeCell ref="D47:D48"/>
    <mergeCell ref="E47:E48"/>
    <mergeCell ref="F47:F48"/>
    <mergeCell ref="A7:K7"/>
    <mergeCell ref="A9:I9"/>
    <mergeCell ref="A11:A12"/>
    <mergeCell ref="B11:B12"/>
    <mergeCell ref="C11:K11"/>
    <mergeCell ref="G47:G48"/>
    <mergeCell ref="H47:H48"/>
    <mergeCell ref="I47:I48"/>
    <mergeCell ref="J47:J48"/>
    <mergeCell ref="K47:K48"/>
  </mergeCells>
  <pageMargins left="0.37" right="0.19685039370078741" top="0.23622047244094491" bottom="0.19685039370078741" header="0.19685039370078741" footer="0.19685039370078741"/>
  <pageSetup paperSize="9" firstPageNumber="44" fitToHeight="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</vt:lpstr>
      <vt:lpstr>приложение!Заголовки_для_печати</vt:lpstr>
      <vt:lpstr>приложение!Область_печати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2020-02-26T10:45:21Z</cp:lastPrinted>
  <dcterms:created xsi:type="dcterms:W3CDTF">2019-11-05T12:18:39Z</dcterms:created>
  <dcterms:modified xsi:type="dcterms:W3CDTF">2020-03-03T07:16:44Z</dcterms:modified>
</cp:coreProperties>
</file>