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00" windowWidth="18180" windowHeight="11700"/>
  </bookViews>
  <sheets>
    <sheet name="приложение апрель" sheetId="13" r:id="rId1"/>
  </sheets>
  <definedNames>
    <definedName name="_xlnm.Print_Titles" localSheetId="0">'приложение апрель'!$15:$17</definedName>
    <definedName name="_xlnm.Print_Area" localSheetId="0">'приложение апрель'!$A$12:$K$118</definedName>
  </definedNames>
  <calcPr calcId="145621"/>
</workbook>
</file>

<file path=xl/calcChain.xml><?xml version="1.0" encoding="utf-8"?>
<calcChain xmlns="http://schemas.openxmlformats.org/spreadsheetml/2006/main">
  <c r="F49" i="13" l="1"/>
  <c r="G91" i="13"/>
  <c r="O65" i="13"/>
  <c r="N92" i="13"/>
  <c r="N49" i="13"/>
  <c r="N46" i="13" s="1"/>
  <c r="N45" i="13" s="1"/>
  <c r="N118" i="13" s="1"/>
  <c r="O41" i="13"/>
  <c r="O38" i="13"/>
  <c r="O36" i="13"/>
  <c r="O35" i="13"/>
  <c r="O30" i="13" s="1"/>
  <c r="O27" i="13"/>
  <c r="O23" i="13"/>
  <c r="O20" i="13"/>
  <c r="G117" i="13"/>
  <c r="G116" i="13"/>
  <c r="O19" i="13" l="1"/>
  <c r="G86" i="13"/>
  <c r="G87" i="13"/>
  <c r="G85" i="13"/>
  <c r="G84" i="13"/>
  <c r="G83" i="13"/>
  <c r="G82" i="13"/>
  <c r="G81" i="13" l="1"/>
  <c r="F92" i="13"/>
  <c r="G104" i="13"/>
  <c r="G90" i="13" l="1"/>
  <c r="G80" i="13"/>
  <c r="G79" i="13"/>
  <c r="G78" i="13"/>
  <c r="G77" i="13"/>
  <c r="G76" i="13"/>
  <c r="G75" i="13"/>
  <c r="G74" i="13"/>
  <c r="E89" i="13" l="1"/>
  <c r="G89" i="13" s="1"/>
  <c r="E88" i="13"/>
  <c r="G88" i="13" s="1"/>
  <c r="F41" i="13"/>
  <c r="F38" i="13"/>
  <c r="F36" i="13"/>
  <c r="F30" i="13"/>
  <c r="F27" i="13"/>
  <c r="F23" i="13"/>
  <c r="F20" i="13"/>
  <c r="M115" i="13"/>
  <c r="O115" i="13" s="1"/>
  <c r="J115" i="13"/>
  <c r="E115" i="13"/>
  <c r="G115" i="13" s="1"/>
  <c r="M114" i="13"/>
  <c r="O114" i="13" s="1"/>
  <c r="J114" i="13"/>
  <c r="E114" i="13"/>
  <c r="G114" i="13" s="1"/>
  <c r="M113" i="13"/>
  <c r="O113" i="13" s="1"/>
  <c r="J113" i="13"/>
  <c r="J108" i="13" s="1"/>
  <c r="E113" i="13"/>
  <c r="G113" i="13" s="1"/>
  <c r="E112" i="13"/>
  <c r="G112" i="13" s="1"/>
  <c r="E111" i="13"/>
  <c r="G111" i="13" s="1"/>
  <c r="E110" i="13"/>
  <c r="G110" i="13" s="1"/>
  <c r="E109" i="13"/>
  <c r="G109" i="13" s="1"/>
  <c r="K108" i="13"/>
  <c r="M108" i="13" s="1"/>
  <c r="O108" i="13" s="1"/>
  <c r="I108" i="13"/>
  <c r="H108" i="13"/>
  <c r="D108" i="13"/>
  <c r="D46" i="13" s="1"/>
  <c r="D45" i="13" s="1"/>
  <c r="C108" i="13"/>
  <c r="M107" i="13"/>
  <c r="O107" i="13" s="1"/>
  <c r="J107" i="13"/>
  <c r="E107" i="13"/>
  <c r="G107" i="13" s="1"/>
  <c r="M106" i="13"/>
  <c r="O106" i="13" s="1"/>
  <c r="J106" i="13"/>
  <c r="E106" i="13"/>
  <c r="G106" i="13" s="1"/>
  <c r="M105" i="13"/>
  <c r="O105" i="13" s="1"/>
  <c r="J105" i="13"/>
  <c r="E105" i="13"/>
  <c r="G105" i="13" s="1"/>
  <c r="M103" i="13"/>
  <c r="O103" i="13" s="1"/>
  <c r="J103" i="13"/>
  <c r="E103" i="13"/>
  <c r="G103" i="13" s="1"/>
  <c r="M102" i="13"/>
  <c r="O102" i="13" s="1"/>
  <c r="J102" i="13"/>
  <c r="E102" i="13"/>
  <c r="G102" i="13" s="1"/>
  <c r="M101" i="13"/>
  <c r="O101" i="13" s="1"/>
  <c r="J101" i="13"/>
  <c r="E101" i="13"/>
  <c r="G101" i="13" s="1"/>
  <c r="M100" i="13"/>
  <c r="O100" i="13" s="1"/>
  <c r="J100" i="13"/>
  <c r="E100" i="13"/>
  <c r="G100" i="13" s="1"/>
  <c r="M99" i="13"/>
  <c r="O99" i="13" s="1"/>
  <c r="J99" i="13"/>
  <c r="E99" i="13"/>
  <c r="G99" i="13" s="1"/>
  <c r="M98" i="13"/>
  <c r="O98" i="13" s="1"/>
  <c r="J98" i="13"/>
  <c r="E98" i="13"/>
  <c r="G98" i="13" s="1"/>
  <c r="M97" i="13"/>
  <c r="O97" i="13" s="1"/>
  <c r="J97" i="13"/>
  <c r="E97" i="13"/>
  <c r="G97" i="13" s="1"/>
  <c r="M96" i="13"/>
  <c r="O96" i="13" s="1"/>
  <c r="J96" i="13"/>
  <c r="E96" i="13"/>
  <c r="G96" i="13" s="1"/>
  <c r="M95" i="13"/>
  <c r="O95" i="13" s="1"/>
  <c r="J95" i="13"/>
  <c r="E95" i="13"/>
  <c r="G95" i="13" s="1"/>
  <c r="M94" i="13"/>
  <c r="O94" i="13" s="1"/>
  <c r="J94" i="13"/>
  <c r="E94" i="13"/>
  <c r="G94" i="13" s="1"/>
  <c r="M93" i="13"/>
  <c r="O93" i="13" s="1"/>
  <c r="J93" i="13"/>
  <c r="E93" i="13"/>
  <c r="G93" i="13" s="1"/>
  <c r="L92" i="13"/>
  <c r="K92" i="13"/>
  <c r="I92" i="13"/>
  <c r="H92" i="13"/>
  <c r="E92" i="13"/>
  <c r="D92" i="13"/>
  <c r="C92" i="13"/>
  <c r="M73" i="13"/>
  <c r="O73" i="13" s="1"/>
  <c r="J73" i="13"/>
  <c r="E73" i="13"/>
  <c r="G73" i="13" s="1"/>
  <c r="M72" i="13"/>
  <c r="O72" i="13" s="1"/>
  <c r="J72" i="13"/>
  <c r="E72" i="13"/>
  <c r="G72" i="13" s="1"/>
  <c r="M71" i="13"/>
  <c r="O71" i="13" s="1"/>
  <c r="J71" i="13"/>
  <c r="E71" i="13"/>
  <c r="G71" i="13" s="1"/>
  <c r="M70" i="13"/>
  <c r="O70" i="13" s="1"/>
  <c r="J70" i="13"/>
  <c r="E70" i="13"/>
  <c r="G70" i="13" s="1"/>
  <c r="M69" i="13"/>
  <c r="O69" i="13" s="1"/>
  <c r="J69" i="13"/>
  <c r="E69" i="13"/>
  <c r="G69" i="13" s="1"/>
  <c r="M68" i="13"/>
  <c r="O68" i="13" s="1"/>
  <c r="J68" i="13"/>
  <c r="E68" i="13"/>
  <c r="G68" i="13" s="1"/>
  <c r="M67" i="13"/>
  <c r="O67" i="13" s="1"/>
  <c r="J67" i="13"/>
  <c r="E67" i="13"/>
  <c r="G67" i="13" s="1"/>
  <c r="M66" i="13"/>
  <c r="O66" i="13" s="1"/>
  <c r="J66" i="13"/>
  <c r="E66" i="13"/>
  <c r="G66" i="13" s="1"/>
  <c r="M64" i="13"/>
  <c r="O64" i="13" s="1"/>
  <c r="J64" i="13"/>
  <c r="E64" i="13"/>
  <c r="G64" i="13" s="1"/>
  <c r="M63" i="13"/>
  <c r="O63" i="13" s="1"/>
  <c r="J63" i="13"/>
  <c r="E63" i="13"/>
  <c r="G63" i="13" s="1"/>
  <c r="M62" i="13"/>
  <c r="O62" i="13" s="1"/>
  <c r="J62" i="13"/>
  <c r="E62" i="13"/>
  <c r="G62" i="13" s="1"/>
  <c r="M61" i="13"/>
  <c r="O61" i="13" s="1"/>
  <c r="J61" i="13"/>
  <c r="E61" i="13"/>
  <c r="G61" i="13" s="1"/>
  <c r="M60" i="13"/>
  <c r="O60" i="13" s="1"/>
  <c r="J60" i="13"/>
  <c r="E60" i="13"/>
  <c r="G60" i="13" s="1"/>
  <c r="M59" i="13"/>
  <c r="O59" i="13" s="1"/>
  <c r="J59" i="13"/>
  <c r="E59" i="13"/>
  <c r="G59" i="13" s="1"/>
  <c r="M58" i="13"/>
  <c r="O58" i="13" s="1"/>
  <c r="J58" i="13"/>
  <c r="E58" i="13"/>
  <c r="G58" i="13" s="1"/>
  <c r="M57" i="13"/>
  <c r="O57" i="13" s="1"/>
  <c r="J57" i="13"/>
  <c r="E57" i="13"/>
  <c r="G57" i="13" s="1"/>
  <c r="M56" i="13"/>
  <c r="O56" i="13" s="1"/>
  <c r="J56" i="13"/>
  <c r="E56" i="13"/>
  <c r="G56" i="13" s="1"/>
  <c r="M55" i="13"/>
  <c r="O55" i="13" s="1"/>
  <c r="J55" i="13"/>
  <c r="E55" i="13"/>
  <c r="G55" i="13" s="1"/>
  <c r="M54" i="13"/>
  <c r="O54" i="13" s="1"/>
  <c r="J54" i="13"/>
  <c r="E54" i="13"/>
  <c r="G54" i="13" s="1"/>
  <c r="M53" i="13"/>
  <c r="O53" i="13" s="1"/>
  <c r="J53" i="13"/>
  <c r="E53" i="13"/>
  <c r="G53" i="13" s="1"/>
  <c r="M51" i="13"/>
  <c r="O51" i="13" s="1"/>
  <c r="J51" i="13"/>
  <c r="J49" i="13" s="1"/>
  <c r="E51" i="13"/>
  <c r="G51" i="13" s="1"/>
  <c r="M50" i="13"/>
  <c r="J50" i="13"/>
  <c r="E50" i="13"/>
  <c r="L49" i="13"/>
  <c r="K49" i="13"/>
  <c r="I49" i="13"/>
  <c r="H49" i="13"/>
  <c r="D49" i="13"/>
  <c r="C49" i="13"/>
  <c r="M48" i="13"/>
  <c r="O48" i="13" s="1"/>
  <c r="J48" i="13"/>
  <c r="J47" i="13" s="1"/>
  <c r="E48" i="13"/>
  <c r="G48" i="13" s="1"/>
  <c r="K47" i="13"/>
  <c r="M47" i="13" s="1"/>
  <c r="O47" i="13" s="1"/>
  <c r="I47" i="13"/>
  <c r="I46" i="13" s="1"/>
  <c r="I45" i="13" s="1"/>
  <c r="I118" i="13" s="1"/>
  <c r="H47" i="13"/>
  <c r="C47" i="13"/>
  <c r="E47" i="13" s="1"/>
  <c r="H46" i="13"/>
  <c r="H45" i="13" s="1"/>
  <c r="E44" i="13"/>
  <c r="E43" i="13"/>
  <c r="G43" i="13" s="1"/>
  <c r="E42" i="13"/>
  <c r="G42" i="13" s="1"/>
  <c r="M41" i="13"/>
  <c r="K41" i="13"/>
  <c r="J41" i="13"/>
  <c r="H41" i="13"/>
  <c r="D41" i="13"/>
  <c r="C41" i="13"/>
  <c r="E40" i="13"/>
  <c r="G40" i="13" s="1"/>
  <c r="E39" i="13"/>
  <c r="G39" i="13" s="1"/>
  <c r="M38" i="13"/>
  <c r="K38" i="13"/>
  <c r="J38" i="13"/>
  <c r="H38" i="13"/>
  <c r="D38" i="13"/>
  <c r="C38" i="13"/>
  <c r="E37" i="13"/>
  <c r="G37" i="13" s="1"/>
  <c r="M36" i="13"/>
  <c r="K36" i="13"/>
  <c r="J36" i="13"/>
  <c r="H36" i="13"/>
  <c r="D36" i="13"/>
  <c r="C36" i="13"/>
  <c r="E36" i="13" s="1"/>
  <c r="G36" i="13" s="1"/>
  <c r="M35" i="13"/>
  <c r="K35" i="13"/>
  <c r="K30" i="13" s="1"/>
  <c r="J35" i="13"/>
  <c r="H35" i="13"/>
  <c r="H30" i="13" s="1"/>
  <c r="C35" i="13"/>
  <c r="E35" i="13" s="1"/>
  <c r="G35" i="13" s="1"/>
  <c r="E34" i="13"/>
  <c r="G34" i="13" s="1"/>
  <c r="E33" i="13"/>
  <c r="G33" i="13" s="1"/>
  <c r="C32" i="13"/>
  <c r="E32" i="13" s="1"/>
  <c r="G32" i="13" s="1"/>
  <c r="E31" i="13"/>
  <c r="G31" i="13" s="1"/>
  <c r="M30" i="13"/>
  <c r="J30" i="13"/>
  <c r="D30" i="13"/>
  <c r="E29" i="13"/>
  <c r="G29" i="13" s="1"/>
  <c r="E28" i="13"/>
  <c r="G28" i="13" s="1"/>
  <c r="M27" i="13"/>
  <c r="K27" i="13"/>
  <c r="J27" i="13"/>
  <c r="H27" i="13"/>
  <c r="D27" i="13"/>
  <c r="C27" i="13"/>
  <c r="E26" i="13"/>
  <c r="G26" i="13" s="1"/>
  <c r="E25" i="13"/>
  <c r="G25" i="13" s="1"/>
  <c r="E24" i="13"/>
  <c r="G24" i="13" s="1"/>
  <c r="M23" i="13"/>
  <c r="K23" i="13"/>
  <c r="J23" i="13"/>
  <c r="H23" i="13"/>
  <c r="D23" i="13"/>
  <c r="C23" i="13"/>
  <c r="E22" i="13"/>
  <c r="G22" i="13" s="1"/>
  <c r="E21" i="13"/>
  <c r="G21" i="13" s="1"/>
  <c r="M20" i="13"/>
  <c r="M19" i="13" s="1"/>
  <c r="K20" i="13"/>
  <c r="J20" i="13"/>
  <c r="J19" i="13" s="1"/>
  <c r="H20" i="13"/>
  <c r="D20" i="13"/>
  <c r="D19" i="13" s="1"/>
  <c r="D118" i="13" s="1"/>
  <c r="C20" i="13"/>
  <c r="L46" i="13" l="1"/>
  <c r="L45" i="13" s="1"/>
  <c r="L118" i="13" s="1"/>
  <c r="O92" i="13"/>
  <c r="M49" i="13"/>
  <c r="O50" i="13"/>
  <c r="O49" i="13" s="1"/>
  <c r="O46" i="13" s="1"/>
  <c r="O45" i="13" s="1"/>
  <c r="O118" i="13" s="1"/>
  <c r="H19" i="13"/>
  <c r="H118" i="13" s="1"/>
  <c r="K19" i="13"/>
  <c r="E20" i="13"/>
  <c r="G20" i="13" s="1"/>
  <c r="E23" i="13"/>
  <c r="G23" i="13" s="1"/>
  <c r="C46" i="13"/>
  <c r="C45" i="13" s="1"/>
  <c r="J46" i="13"/>
  <c r="J45" i="13" s="1"/>
  <c r="J118" i="13" s="1"/>
  <c r="K46" i="13"/>
  <c r="K45" i="13" s="1"/>
  <c r="M92" i="13"/>
  <c r="J92" i="13"/>
  <c r="G92" i="13"/>
  <c r="E27" i="13"/>
  <c r="G27" i="13" s="1"/>
  <c r="C30" i="13"/>
  <c r="E38" i="13"/>
  <c r="G38" i="13" s="1"/>
  <c r="E41" i="13"/>
  <c r="G41" i="13" s="1"/>
  <c r="G108" i="13"/>
  <c r="M46" i="13"/>
  <c r="M45" i="13" s="1"/>
  <c r="M118" i="13" s="1"/>
  <c r="G47" i="13"/>
  <c r="G50" i="13"/>
  <c r="G49" i="13" s="1"/>
  <c r="E49" i="13"/>
  <c r="E108" i="13"/>
  <c r="K118" i="13" l="1"/>
  <c r="E30" i="13"/>
  <c r="G30" i="13" s="1"/>
  <c r="C19" i="13"/>
  <c r="E46" i="13"/>
  <c r="E45" i="13" s="1"/>
  <c r="G46" i="13"/>
  <c r="G45" i="13" s="1"/>
  <c r="C118" i="13" l="1"/>
  <c r="C18" i="13"/>
  <c r="E19" i="13"/>
  <c r="E18" i="13" l="1"/>
  <c r="E118" i="13"/>
  <c r="G44" i="13" l="1"/>
  <c r="F19" i="13"/>
  <c r="G19" i="13" s="1"/>
  <c r="G18" i="13" l="1"/>
  <c r="G118" i="13"/>
  <c r="F108" i="13" l="1"/>
  <c r="F46" i="13" s="1"/>
  <c r="F45" i="13" s="1"/>
  <c r="F118" i="13" l="1"/>
</calcChain>
</file>

<file path=xl/sharedStrings.xml><?xml version="1.0" encoding="utf-8"?>
<sst xmlns="http://schemas.openxmlformats.org/spreadsheetml/2006/main" count="225" uniqueCount="174">
  <si>
    <t>Прогнозируемое поступление доходов бюджета МО "Устьянский муниципальный район" на 2020 год и плановый период 2021 и 2022 годов</t>
  </si>
  <si>
    <t>Наименование доходов</t>
  </si>
  <si>
    <t>Код бюджетной классификации Российской Федерации</t>
  </si>
  <si>
    <t>Сумма, рублей</t>
  </si>
  <si>
    <t>2020 год</t>
  </si>
  <si>
    <t>2021 год</t>
  </si>
  <si>
    <t>2022 год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</si>
  <si>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</si>
  <si>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</si>
  <si>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</si>
  <si>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</si>
  <si>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</si>
  <si>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</si>
  <si>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</si>
  <si>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</si>
  <si>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</si>
  <si>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</si>
  <si>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</si>
  <si>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</si>
  <si>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</si>
  <si>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</si>
  <si>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</si>
  <si>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</si>
  <si>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</si>
  <si>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</si>
  <si>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</si>
  <si>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</si>
  <si>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</si>
  <si>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</si>
  <si>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</si>
  <si>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</si>
  <si>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</si>
  <si>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</si>
  <si>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</si>
  <si>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</si>
  <si>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</si>
  <si>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</si>
  <si>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Платежи от государственных и муниципальных унитарных предприятий</t>
  </si>
  <si>
    <t>1 11 07000 05 0000120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</si>
  <si>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</si>
  <si>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</si>
  <si>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</si>
  <si>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</si>
  <si>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</si>
  <si>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</si>
  <si>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 xml:space="preserve">ДОХОДЫ ОТ ОКАЗАНИЯ ПЛАТНЫХ УСЛУГ И КОМПЕНСАЦИИ ЗАТРАТ </t>
  </si>
  <si>
    <t>1 13 00000 00 0000 000</t>
  </si>
  <si>
    <t>Доходы от оказания платных услуг (работ)</t>
  </si>
  <si>
    <t>1 13 01000 00 0000 130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</si>
  <si>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</si>
  <si>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</si>
  <si>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</si>
  <si>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</si>
  <si>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</si>
  <si>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</si>
  <si>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</si>
  <si>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</si>
  <si>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</si>
  <si>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</si>
  <si>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</si>
  <si>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</si>
  <si>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 xml:space="preserve">БЕЗВОЗМЕЗДНЫЕ ПОСТУПЛЕНИЯ ОТ ДРУГИХ БЮДЖЕТОВ БЮДЖЕТНОЙ СИСТЕМЫ РОССИЙСКОЙ ФЕДЕРАЦИИ
</t>
  </si>
  <si>
    <t>2 02 00000 00 0000 000</t>
  </si>
  <si>
    <t>Дотации бюджетам бюджетной системы Российской Федерации</t>
  </si>
  <si>
    <t>2 02 10000 00 0000 150</t>
  </si>
  <si>
    <t>Дотации бюджетам муниципальных районов на выравнивание бюджетной обеспеченности</t>
  </si>
  <si>
    <t>2 02 15001 05 0000 150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</si>
  <si>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</si>
  <si>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</si>
  <si>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</si>
  <si>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2 02 20216 05 0000 150</t>
  </si>
  <si>
    <t>Распределение субсидий бюджетам муниципальных образований Архангельской области на создание условий для обеспечения поселений и жителей городских округов услугами торговли на 2020 год и на плановый период 2021 и 2022 годов</t>
  </si>
  <si>
    <t>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2020 год</t>
  </si>
  <si>
    <t>Субсидии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интернате, на 2020 год и на плановый период 2021 и 2022 годов</t>
  </si>
  <si>
    <t>2 02 29999 05 0000 150</t>
  </si>
  <si>
    <t>Субсидии бюджетам муниципальных образований Архангельской области на развитие территориального общественного самоуправления в Архангельской области на 2020 год и на плановый период 2021 года</t>
  </si>
  <si>
    <t>Субсидии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типа), на 2020 год и на плановый период 2021 и 2022 годов</t>
  </si>
  <si>
    <t>Субсидии на софинансирование вопросов местного значения</t>
  </si>
  <si>
    <t xml:space="preserve">2 02 29999 05 0000 150 </t>
  </si>
  <si>
    <t>Субвенции бюджетам бюджетной системы Российской Федерации</t>
  </si>
  <si>
    <t>2 02 30000 00 0000 150</t>
  </si>
  <si>
    <t xml:space="preserve">Субвенция бюджетам муниципальных районов на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
</t>
  </si>
  <si>
    <t>2 02 30024 05 0000 150</t>
  </si>
  <si>
    <t>Единая субвенция бюджетам муниципальных образований Архангельской области и на 2020 год и на плановый период 2021 и 2022 годов</t>
  </si>
  <si>
    <t>Субвенции бюджетам бюджетам муниципальных образований Архангельской области на осуществление государственных полномочий в сфере охраны труда на 2020 год и на плановый период 2021 и 2022 годов</t>
  </si>
  <si>
    <t>Субвенции бюджетам муниципальных образований Архангельской области на оплату стоимости набора продуктов питания в оздоровительных лагерях с дневным пребыванием детей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</si>
  <si>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в сфере административных правонарушений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</si>
  <si>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</si>
  <si>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2020 год и на плановый период 2021 и 2022 годов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</si>
  <si>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</si>
  <si>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просвещения Российской Федерации и Правительством Архангельской области на 2020 год и на плановый период
 2021 и 2022 годов</t>
  </si>
  <si>
    <t>2 02 35082 05 0000 150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</si>
  <si>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</si>
  <si>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</si>
  <si>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</si>
  <si>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2 02 35120 05 0000 150    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</si>
  <si>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на 2020 год и на плановый период 2021 и 2022 годов </t>
  </si>
  <si>
    <t>Субвенции бюджетам муниципальных образований Архангельской области на реализацию образовательных программ на 2020 год и на плановый период 2021 и 2022 годов</t>
  </si>
  <si>
    <t>2 02 39999 05 0000 150</t>
  </si>
  <si>
    <t>Иные межбюджетные трансферты</t>
  </si>
  <si>
    <t>2 04 00000 00 0000 000</t>
  </si>
  <si>
    <t>2 02 40014 05 0000 150</t>
  </si>
  <si>
    <t>Иные межбюджетных трансфертов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ветеранах", на 2020 год и на плановый период 2021 и 2022 годов</t>
  </si>
  <si>
    <t>2 02 49999 05 0000 150</t>
  </si>
  <si>
    <t>Прочие межбюджетные трансферты, передаваемые бюджетам муниципальных районов</t>
  </si>
  <si>
    <t>ПРОЧИЕ БЕЗВОЗМЕЗДНЫЕ ПОСТУПЛЕНИЯ</t>
  </si>
  <si>
    <t>2 07 00000 00 0000 000</t>
  </si>
  <si>
    <t xml:space="preserve">ВСЕГО ДОХОДОВ </t>
  </si>
  <si>
    <t>Субвенции бюджетам муниципальных образований Архангельской области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 работникам образовательных организаций в сельских населенных пунктах, рабочих поселках (поселках городского типа) на 2020 год и на плановый период 2021 и 2022 годов</t>
  </si>
  <si>
    <t>2 02 39998 05 0000 150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</si>
  <si>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</si>
  <si>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2 02 25555 05 0000 150</t>
  </si>
  <si>
    <t>Приложение № 4</t>
  </si>
  <si>
    <t>Изменения</t>
  </si>
  <si>
    <t>Приложение №_</t>
  </si>
  <si>
    <t xml:space="preserve">к решению сессии шестого созыва Собрания </t>
  </si>
  <si>
    <t>депутатов № 170 от 20 декабря 2019 года</t>
  </si>
  <si>
    <t>к решению сессии шестого созыва Собрания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</si>
  <si>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</si>
  <si>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(МО "Устьянский муниципальный район")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</si>
  <si>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(МО "Устьянский муниципальный район")</t>
  </si>
  <si>
    <t>2 02 20302 05 0000 150</t>
  </si>
  <si>
    <t>2 02 25097 05 0000 150</t>
  </si>
  <si>
    <t xml:space="preserve">Субсидии бюджетам МО на создание в общеобразовательных организациях,расположенных в сельской местности и малых городах,условий для занятий физической культурой и спортом </t>
  </si>
  <si>
    <t>2 02 25467 05 0000 150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</si>
  <si>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</si>
  <si>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2 02 25519 05 0000 150</t>
  </si>
  <si>
    <t>Субсидии бюджетам муниципальных районов на  государственную поддержку отрасли культуры (создание(реконструкция) и капитальный ремонт учреждений культурно-досугового типа в с/местности)</t>
  </si>
  <si>
    <t xml:space="preserve">Субсидии бюджетам муниципальных районов на  государственную поддержку отрасли культуры </t>
  </si>
  <si>
    <t>Субсидии бюджетам муниципальных районов на  государственную поддержку отрасли культуры (оснащение образ.учреждений культуры музык.инструментами и др.оборудованием для творчества)</t>
  </si>
  <si>
    <t>2 02 25576 05 0000 150</t>
  </si>
  <si>
    <t>Субсидии бюджетам муниципальных районов на  обеспечение комплексного развития сельских территорий (реконструкция здания прокуратуры  под д/библиотеку)</t>
  </si>
  <si>
    <t>Субсидии бюджетам муниципальных районов на  обеспечение комплексного развития сельских территорий (жилье на селе)</t>
  </si>
  <si>
    <t>Субсидии бюджетам муниципальных районов на  обеспечение комплексного развития сельских территорий (благоустройство территорий МО "Киземское")</t>
  </si>
  <si>
    <t>Субсидии бюджетам муниципальных районов на  обеспечение комплексного развития сельских территорий (строительство КОС)</t>
  </si>
  <si>
    <t>Субсидии бюджетам муниципальных районов на  обеспечение комплексного развития сельских территорий (кап.ремонтд/сада "Рябинушка")</t>
  </si>
  <si>
    <t>Субсидии бюджетам муниципальных районов на  реализацию мероприятий по улучшению жилищных условий граждан,проживающих на сельских территориях</t>
  </si>
  <si>
    <t>2 02 25497 05 0000 150</t>
  </si>
  <si>
    <t>Субсидии бюджету муниципального района на реализацию мероприятий по обеспечению жильем молодых семей (ФБ)</t>
  </si>
  <si>
    <t>Субсидии бюджету муниципального района на реализацию мероприятий по обеспечению жильем молодых семей (областной бюджет)</t>
  </si>
  <si>
    <t>2 02 30029 05 0000 150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</si>
  <si>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 на осуществление деятельности КРК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</si>
  <si>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на осуществление деятельности ГО и ЧС и профилактику терроризма</t>
  </si>
  <si>
    <t xml:space="preserve">   Межбюджетные трансферты,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</si>
  <si>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Средства,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</si>
  <si>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Субсидии,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</si>
  <si>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 xml:space="preserve">   Субсидии,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</si>
  <si>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Субсидии бюджетам муниципальных районов на софинансирование приобретения спортивного инвентаря и оборудования для муниципальных учрежедний физкультурно-спортивной направленности</t>
  </si>
  <si>
    <t>Субсидии бюджетам муниципальных районов на капитальный ремонт зданий дошкольных образовательных организаций</t>
  </si>
  <si>
    <t>Субсидии бюджетам муниципальных районов на обустройство объектов размещения твердых коммунальных отходов</t>
  </si>
  <si>
    <t>Субсидии бюджету МО на софинансирование мероприятий в сфере обращения с ТКО (создание площадок) (за счет средств МО "Октябрьское")</t>
  </si>
  <si>
    <t>Субсидия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</si>
  <si>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</si>
  <si>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 (за счет остатков 2019 г.)</t>
  </si>
  <si>
    <t>Субсидии бюджетам муниципальных районовна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 (за счет остатков 2019 г.)</t>
  </si>
  <si>
    <t xml:space="preserve">2 02 35469 05 0000 150    </t>
  </si>
  <si>
    <t>Субвенции бюджетам муниципальных районов на проведение Всероссийской переписи населения 2020 года</t>
  </si>
  <si>
    <t>Субсидии бюджетам муниципальных районов на модернизацию нерегулируемых пешеходных переходов, светофорных объектов и установку пешеходных ограждений на автом.дорогах общ.пользования местного значения</t>
  </si>
  <si>
    <t>Субсидии бюджетам муниципальных районов на обеспечение условий для организации безопасного подвоза обучающихся к месту обучения и обратно (учреждениям общего образования)</t>
  </si>
  <si>
    <t>Субсидии бюджетам муниципальных районов на обеспечение бесплатным горячим питанием обучающихся,осваивающих образовательные программы начального общего образования</t>
  </si>
  <si>
    <t>Субсидии бюджетам муниципальных районов на разработку проектно-сметной документации для строительства и реконструкции (модернизации) объектов питьевого водоснабжения</t>
  </si>
  <si>
    <t>Субсидии бюджетам муниципальных районов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национальный стратегии действий в интересах детей на 2012-2017 годы"</t>
  </si>
  <si>
    <t>Субсидии бюджетам муниципальных районов на реализацию мероприятий по седействию трудоустройству несовершеннолетних граждан на территории АО</t>
  </si>
  <si>
    <t xml:space="preserve"> 2 02 27384 05 0000 150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</si>
  <si>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</si>
  <si>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Субсидии бюджетам муниципальных районов на повышение средней заработной платы  работников муниципальных учреждений культуры в целях реализации Указа Президента Российской Федерации от 7 мая 2012 г.№597 "О мероприятиях по реализации государственной политики"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</si>
  <si>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</si>
  <si>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2 18 60010 00 0000 150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</si>
  <si>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</si>
  <si>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2 19 60010 00 0000 150</t>
  </si>
  <si>
    <t>Субсидии бюджетам муниципальных районов на ремонт автомобильных дорог общего пользования местного значения в муниципальных районах и городских округах АО</t>
  </si>
  <si>
    <t>депутатов № 203 от 24 апреля 2020 года</t>
  </si>
  <si>
    <t>депутатов № 185от 21 февраля 2020 года</t>
  </si>
  <si>
    <t>Приложение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</si>
</sst>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0"/>
      <name val="Arial Cyr"/>
      <charset val="204"/>
    </font>
    <font>
      <sz val="10"/>
      <color theme="1"/>
      <name val="Times New Roman"/>
      <family val="2"/>
      <charset val="204"/>
    </font>
    <font>
      <sz val="10"/>
      <name val="Arial Cyr"/>
      <charset val="204"/>
    </font>
    <font>
      <sz val="10"/>
      <name val="Times New Roman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63">
    <xf numFmtId="0" fontId="0" fillId="0" borderId="0" xfId="0"/>
    <xf numFmtId="4" fontId="6" fillId="2" borderId="0" xfId="0" applyNumberFormat="1" applyFont="1" applyFill="1" applyAlignment="1">
      <alignment horizontal="right" indent="1"/>
    </xf>
    <xf numFmtId="4" fontId="6" fillId="2" borderId="0" xfId="1" applyNumberFormat="1" applyFont="1" applyFill="1" applyBorder="1" applyAlignment="1">
      <alignment vertical="center"/>
    </xf>
    <xf numFmtId="4" fontId="6" fillId="2" borderId="0" xfId="1" applyNumberFormat="1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4" fontId="6" fillId="2" borderId="2" xfId="0" applyNumberFormat="1" applyFont="1" applyFill="1" applyBorder="1" applyAlignment="1">
      <alignment horizontal="right" vertical="center" wrapText="1" indent="1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2" applyFont="1" applyFill="1"/>
    <xf numFmtId="0" fontId="4" fillId="2" borderId="0" xfId="0" applyFont="1" applyFill="1"/>
    <xf numFmtId="49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2" xfId="2" applyFont="1" applyFill="1" applyBorder="1" applyAlignment="1">
      <alignment horizontal="left" vertical="center" wrapText="1" indent="1"/>
    </xf>
    <xf numFmtId="49" fontId="6" fillId="2" borderId="2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/>
    <xf numFmtId="49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4" fontId="8" fillId="2" borderId="0" xfId="0" applyNumberFormat="1" applyFont="1" applyFill="1" applyAlignment="1">
      <alignment horizontal="right" indent="1"/>
    </xf>
    <xf numFmtId="4" fontId="6" fillId="2" borderId="2" xfId="0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left" vertical="center" wrapText="1"/>
    </xf>
    <xf numFmtId="4" fontId="5" fillId="2" borderId="0" xfId="0" applyNumberFormat="1" applyFont="1" applyFill="1" applyAlignment="1">
      <alignment horizontal="right" indent="1"/>
    </xf>
    <xf numFmtId="0" fontId="6" fillId="2" borderId="2" xfId="2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left" vertical="center" wrapText="1" indent="1"/>
    </xf>
    <xf numFmtId="0" fontId="6" fillId="2" borderId="2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center" wrapText="1"/>
    </xf>
    <xf numFmtId="4" fontId="6" fillId="2" borderId="2" xfId="2" applyNumberFormat="1" applyFont="1" applyFill="1" applyBorder="1" applyAlignment="1">
      <alignment horizontal="right" vertical="center" indent="1"/>
    </xf>
    <xf numFmtId="0" fontId="4" fillId="2" borderId="0" xfId="0" applyFont="1" applyFill="1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6" fillId="2" borderId="2" xfId="0" applyFont="1" applyFill="1" applyBorder="1" applyAlignment="1">
      <alignment horizontal="left" vertical="top" wrapText="1"/>
    </xf>
    <xf numFmtId="0" fontId="6" fillId="2" borderId="2" xfId="2" applyFont="1" applyFill="1" applyBorder="1" applyAlignment="1">
      <alignment horizontal="left" vertical="top" wrapText="1"/>
    </xf>
    <xf numFmtId="49" fontId="6" fillId="2" borderId="2" xfId="2" applyNumberFormat="1" applyFont="1" applyFill="1" applyBorder="1" applyAlignment="1">
      <alignment horizontal="center" vertical="center"/>
    </xf>
    <xf numFmtId="4" fontId="6" fillId="2" borderId="2" xfId="2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right" vertical="center"/>
    </xf>
    <xf numFmtId="0" fontId="0" fillId="0" borderId="0" xfId="0" applyAlignment="1"/>
    <xf numFmtId="0" fontId="0" fillId="2" borderId="3" xfId="0" applyFont="1" applyFill="1" applyBorder="1" applyAlignment="1">
      <alignment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>
      <alignment horizontal="right" vertical="center"/>
    </xf>
  </cellXfs>
  <cellStyles count="5">
    <cellStyle name="Обычный" xfId="0" builtinId="0"/>
    <cellStyle name="Обычный 2" xfId="2"/>
    <cellStyle name="Обычный 3" xfId="3"/>
    <cellStyle name="Обычный_Приложение 5 - прогноз доходов" xfId="1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3"/>
  <sheetViews>
    <sheetView tabSelected="1" topLeftCell="A106" zoomScaleSheetLayoutView="100" workbookViewId="0">
      <selection activeCell="A48" sqref="A48"/>
    </sheetView>
  </sheetViews>
  <sheetFormatPr defaultColWidth="9.140625" defaultRowHeight="12.75" outlineLevelRow="1" x14ac:dyDescent="0.2"/>
  <cols>
    <col min="1" max="1" width="68.85546875" style="4" customWidth="1"/>
    <col min="2" max="2" width="21.28515625" style="5" customWidth="1"/>
    <col min="3" max="6" width="16.140625" style="1" hidden="1" customWidth="1"/>
    <col min="7" max="7" width="18" style="1" customWidth="1"/>
    <col min="8" max="9" width="17.140625" style="1" hidden="1" customWidth="1"/>
    <col min="10" max="10" width="17.140625" style="1" customWidth="1"/>
    <col min="11" max="11" width="17" style="1" hidden="1" customWidth="1"/>
    <col min="12" max="12" width="17.140625" style="1" hidden="1" customWidth="1"/>
    <col min="13" max="13" width="17" style="1" hidden="1" customWidth="1"/>
    <col min="14" max="14" width="17.140625" style="1" hidden="1" customWidth="1"/>
    <col min="15" max="15" width="17" style="1" customWidth="1"/>
    <col min="16" max="16384" width="9.140625" style="4"/>
  </cols>
  <sheetData>
    <row r="1" spans="1:15" ht="12.75" customHeight="1" x14ac:dyDescent="0.2">
      <c r="A1" s="55" t="s">
        <v>173</v>
      </c>
      <c r="B1" s="60"/>
      <c r="C1" s="60"/>
      <c r="D1" s="60"/>
      <c r="E1" s="60"/>
      <c r="F1" s="60"/>
      <c r="G1" s="60"/>
      <c r="H1" s="60"/>
      <c r="I1" s="60"/>
      <c r="J1" s="61"/>
      <c r="K1" s="61"/>
      <c r="L1" s="61"/>
      <c r="M1" s="61"/>
      <c r="N1" s="56"/>
      <c r="O1" s="56"/>
    </row>
    <row r="2" spans="1:15" ht="12.75" customHeight="1" x14ac:dyDescent="0.2">
      <c r="A2" s="55" t="s">
        <v>115</v>
      </c>
      <c r="B2" s="60"/>
      <c r="C2" s="60"/>
      <c r="D2" s="60"/>
      <c r="E2" s="60"/>
      <c r="F2" s="60"/>
      <c r="G2" s="60"/>
      <c r="H2" s="60"/>
      <c r="I2" s="60"/>
      <c r="J2" s="61"/>
      <c r="K2" s="61"/>
      <c r="L2" s="61"/>
      <c r="M2" s="61"/>
      <c r="N2" s="56"/>
      <c r="O2" s="56"/>
    </row>
    <row r="3" spans="1:15" ht="12.75" customHeight="1" x14ac:dyDescent="0.2">
      <c r="A3" s="55" t="s">
        <v>171</v>
      </c>
      <c r="B3" s="60"/>
      <c r="C3" s="60"/>
      <c r="D3" s="60"/>
      <c r="E3" s="60"/>
      <c r="F3" s="60"/>
      <c r="G3" s="60"/>
      <c r="H3" s="60"/>
      <c r="I3" s="60"/>
      <c r="J3" s="61"/>
      <c r="K3" s="61"/>
      <c r="L3" s="61"/>
      <c r="M3" s="61"/>
      <c r="N3" s="56"/>
      <c r="O3" s="56"/>
    </row>
    <row r="4" spans="1:15" ht="12.75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3"/>
      <c r="K4" s="43"/>
      <c r="L4" s="43"/>
      <c r="M4" s="43"/>
      <c r="N4" s="43"/>
      <c r="O4" s="43"/>
    </row>
    <row r="5" spans="1:15" ht="12.75" customHeight="1" x14ac:dyDescent="0.2">
      <c r="A5" s="55" t="s">
        <v>114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62"/>
      <c r="O5" s="62"/>
    </row>
    <row r="6" spans="1:15" ht="12.75" customHeight="1" x14ac:dyDescent="0.2">
      <c r="A6" s="55" t="s">
        <v>115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62"/>
      <c r="O6" s="62"/>
    </row>
    <row r="7" spans="1:15" ht="12.75" customHeight="1" x14ac:dyDescent="0.2">
      <c r="A7" s="55" t="s">
        <v>172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62"/>
      <c r="O7" s="62"/>
    </row>
    <row r="8" spans="1:15" ht="12.75" customHeight="1" x14ac:dyDescent="0.2">
      <c r="C8" s="3"/>
      <c r="J8" s="4"/>
      <c r="K8" s="4"/>
      <c r="L8" s="4"/>
      <c r="M8" s="4"/>
      <c r="N8" s="4"/>
      <c r="O8" s="4"/>
    </row>
    <row r="9" spans="1:15" ht="12.75" customHeight="1" x14ac:dyDescent="0.2">
      <c r="A9" s="55" t="s">
        <v>112</v>
      </c>
      <c r="B9" s="60"/>
      <c r="C9" s="60"/>
      <c r="D9" s="60"/>
      <c r="E9" s="60"/>
      <c r="F9" s="60"/>
      <c r="G9" s="60"/>
      <c r="H9" s="60"/>
      <c r="I9" s="60"/>
      <c r="J9" s="61"/>
      <c r="K9" s="61"/>
      <c r="L9" s="61"/>
      <c r="M9" s="61"/>
      <c r="N9" s="56"/>
      <c r="O9" s="56"/>
    </row>
    <row r="10" spans="1:15" ht="12.75" customHeight="1" x14ac:dyDescent="0.2">
      <c r="A10" s="55" t="s">
        <v>117</v>
      </c>
      <c r="B10" s="60"/>
      <c r="C10" s="60"/>
      <c r="D10" s="60"/>
      <c r="E10" s="60"/>
      <c r="F10" s="60"/>
      <c r="G10" s="60"/>
      <c r="H10" s="60"/>
      <c r="I10" s="60"/>
      <c r="J10" s="61"/>
      <c r="K10" s="61"/>
      <c r="L10" s="61"/>
      <c r="M10" s="61"/>
      <c r="N10" s="56"/>
      <c r="O10" s="56"/>
    </row>
    <row r="11" spans="1:15" ht="12.75" customHeight="1" x14ac:dyDescent="0.2">
      <c r="A11" s="55" t="s">
        <v>116</v>
      </c>
      <c r="B11" s="60"/>
      <c r="C11" s="60"/>
      <c r="D11" s="60"/>
      <c r="E11" s="60"/>
      <c r="F11" s="60"/>
      <c r="G11" s="60"/>
      <c r="H11" s="60"/>
      <c r="I11" s="60"/>
      <c r="J11" s="61"/>
      <c r="K11" s="61"/>
      <c r="L11" s="61"/>
      <c r="M11" s="61"/>
      <c r="N11" s="56"/>
      <c r="O11" s="56"/>
    </row>
    <row r="12" spans="1:15" ht="12.75" customHeight="1" x14ac:dyDescent="0.2"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">
      <c r="A13" s="48" t="s">
        <v>0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0"/>
      <c r="M13" s="40"/>
      <c r="N13" s="40"/>
      <c r="O13" s="40"/>
    </row>
    <row r="14" spans="1:15" ht="4.5" customHeight="1" x14ac:dyDescent="0.2"/>
    <row r="15" spans="1:15" x14ac:dyDescent="0.2">
      <c r="A15" s="49" t="s">
        <v>1</v>
      </c>
      <c r="B15" s="49" t="s">
        <v>2</v>
      </c>
      <c r="C15" s="53" t="s">
        <v>3</v>
      </c>
      <c r="D15" s="54"/>
      <c r="E15" s="54"/>
      <c r="F15" s="54"/>
      <c r="G15" s="54"/>
      <c r="H15" s="54"/>
      <c r="I15" s="54"/>
      <c r="J15" s="54"/>
      <c r="K15" s="54"/>
      <c r="L15" s="58"/>
      <c r="M15" s="58"/>
      <c r="N15" s="58"/>
      <c r="O15" s="59"/>
    </row>
    <row r="16" spans="1:15" x14ac:dyDescent="0.2">
      <c r="A16" s="50"/>
      <c r="B16" s="50"/>
      <c r="C16" s="6" t="s">
        <v>4</v>
      </c>
      <c r="D16" s="6" t="s">
        <v>113</v>
      </c>
      <c r="E16" s="6" t="s">
        <v>4</v>
      </c>
      <c r="F16" s="6" t="s">
        <v>113</v>
      </c>
      <c r="G16" s="6" t="s">
        <v>4</v>
      </c>
      <c r="H16" s="6" t="s">
        <v>5</v>
      </c>
      <c r="I16" s="6" t="s">
        <v>113</v>
      </c>
      <c r="J16" s="6" t="s">
        <v>5</v>
      </c>
      <c r="K16" s="6" t="s">
        <v>6</v>
      </c>
      <c r="L16" s="6" t="s">
        <v>113</v>
      </c>
      <c r="M16" s="6" t="s">
        <v>6</v>
      </c>
      <c r="N16" s="6" t="s">
        <v>113</v>
      </c>
      <c r="O16" s="6" t="s">
        <v>6</v>
      </c>
    </row>
    <row r="17" spans="1:15" x14ac:dyDescent="0.2">
      <c r="A17" s="7">
        <v>1</v>
      </c>
      <c r="B17" s="8">
        <v>2</v>
      </c>
      <c r="C17" s="9">
        <v>3</v>
      </c>
      <c r="D17" s="9"/>
      <c r="E17" s="9">
        <v>3</v>
      </c>
      <c r="F17" s="9"/>
      <c r="G17" s="9">
        <v>3</v>
      </c>
      <c r="H17" s="9">
        <v>4</v>
      </c>
      <c r="I17" s="9"/>
      <c r="J17" s="9">
        <v>4</v>
      </c>
      <c r="K17" s="9">
        <v>5</v>
      </c>
      <c r="L17" s="9"/>
      <c r="M17" s="9">
        <v>5</v>
      </c>
      <c r="N17" s="9"/>
      <c r="O17" s="9">
        <v>5</v>
      </c>
    </row>
    <row r="18" spans="1:15" hidden="1" x14ac:dyDescent="0.2">
      <c r="A18" s="20"/>
      <c r="B18" s="21"/>
      <c r="C18" s="22">
        <f>263050904-C19</f>
        <v>0</v>
      </c>
      <c r="D18" s="22"/>
      <c r="E18" s="22">
        <f>263050904-E19</f>
        <v>0</v>
      </c>
      <c r="F18" s="22"/>
      <c r="G18" s="22">
        <f>263050904-G19</f>
        <v>0</v>
      </c>
      <c r="H18" s="22"/>
      <c r="I18" s="22"/>
      <c r="J18" s="22"/>
      <c r="K18" s="22"/>
      <c r="L18" s="22"/>
      <c r="M18" s="22"/>
      <c r="N18" s="22"/>
      <c r="O18" s="22"/>
    </row>
    <row r="19" spans="1:15" ht="26.25" customHeight="1" x14ac:dyDescent="0.2">
      <c r="A19" s="16" t="s">
        <v>7</v>
      </c>
      <c r="B19" s="23" t="s">
        <v>8</v>
      </c>
      <c r="C19" s="24">
        <f>C20+C22+C23+C27+C30+C36+C38+C41+C44</f>
        <v>263050904</v>
      </c>
      <c r="D19" s="24">
        <f>D20+D22+D23+D27+D30+D36+D38+D41+D44</f>
        <v>0</v>
      </c>
      <c r="E19" s="24">
        <f>SUM(C19:D19)</f>
        <v>263050904</v>
      </c>
      <c r="F19" s="24">
        <f>F20+F22+F23+F27+F30+F36+F38+F41+F44</f>
        <v>0</v>
      </c>
      <c r="G19" s="24">
        <f>SUM(E19:F19)</f>
        <v>263050904</v>
      </c>
      <c r="H19" s="24">
        <f>H20+H22+H23+H27+H30+H36+H38+H41+H44</f>
        <v>207717807</v>
      </c>
      <c r="I19" s="24"/>
      <c r="J19" s="24">
        <f>J20+J22+J23+J27+J30+J36+J38+J41+J44</f>
        <v>207717807</v>
      </c>
      <c r="K19" s="24">
        <f>K20+K22+K23+K27+K30+K36+K38+K41+K44</f>
        <v>205500771</v>
      </c>
      <c r="L19" s="24"/>
      <c r="M19" s="24">
        <f>M20+M22+M23+M27+M30+M36+M38+M41+M44</f>
        <v>205500771</v>
      </c>
      <c r="N19" s="24"/>
      <c r="O19" s="24">
        <f>O20+O22+O23+O27+O30+O36+O38+O41+O44</f>
        <v>205500771</v>
      </c>
    </row>
    <row r="20" spans="1:15" ht="18" customHeight="1" outlineLevel="1" x14ac:dyDescent="0.2">
      <c r="A20" s="15" t="s">
        <v>9</v>
      </c>
      <c r="B20" s="23" t="s">
        <v>10</v>
      </c>
      <c r="C20" s="14">
        <f>C21</f>
        <v>187071205</v>
      </c>
      <c r="D20" s="14">
        <f>D21</f>
        <v>0</v>
      </c>
      <c r="E20" s="14">
        <f t="shared" ref="E20:G115" si="0">SUM(C20:D20)</f>
        <v>187071205</v>
      </c>
      <c r="F20" s="14">
        <f>F21</f>
        <v>0</v>
      </c>
      <c r="G20" s="14">
        <f t="shared" si="0"/>
        <v>187071205</v>
      </c>
      <c r="H20" s="14">
        <f>H21</f>
        <v>148547392</v>
      </c>
      <c r="I20" s="14"/>
      <c r="J20" s="14">
        <f>J21</f>
        <v>148547392</v>
      </c>
      <c r="K20" s="14">
        <f>K21</f>
        <v>151136251</v>
      </c>
      <c r="L20" s="14"/>
      <c r="M20" s="14">
        <f>M21</f>
        <v>151136251</v>
      </c>
      <c r="N20" s="14"/>
      <c r="O20" s="14">
        <f>O21</f>
        <v>151136251</v>
      </c>
    </row>
    <row r="21" spans="1:15" ht="15" customHeight="1" outlineLevel="1" x14ac:dyDescent="0.2">
      <c r="A21" s="17" t="s">
        <v>11</v>
      </c>
      <c r="B21" s="13" t="s">
        <v>12</v>
      </c>
      <c r="C21" s="14">
        <v>187071205</v>
      </c>
      <c r="D21" s="14"/>
      <c r="E21" s="14">
        <f t="shared" si="0"/>
        <v>187071205</v>
      </c>
      <c r="F21" s="14"/>
      <c r="G21" s="14">
        <f t="shared" si="0"/>
        <v>187071205</v>
      </c>
      <c r="H21" s="14">
        <v>148547392</v>
      </c>
      <c r="I21" s="14"/>
      <c r="J21" s="14">
        <v>148547392</v>
      </c>
      <c r="K21" s="14">
        <v>151136251</v>
      </c>
      <c r="L21" s="14"/>
      <c r="M21" s="14">
        <v>151136251</v>
      </c>
      <c r="N21" s="14"/>
      <c r="O21" s="14">
        <v>151136251</v>
      </c>
    </row>
    <row r="22" spans="1:15" ht="25.5" outlineLevel="1" x14ac:dyDescent="0.2">
      <c r="A22" s="25" t="s">
        <v>13</v>
      </c>
      <c r="B22" s="13" t="s">
        <v>14</v>
      </c>
      <c r="C22" s="14">
        <v>26808448</v>
      </c>
      <c r="D22" s="14"/>
      <c r="E22" s="14">
        <f t="shared" si="0"/>
        <v>26808448</v>
      </c>
      <c r="F22" s="14"/>
      <c r="G22" s="14">
        <f t="shared" si="0"/>
        <v>26808448</v>
      </c>
      <c r="H22" s="14">
        <v>28355000</v>
      </c>
      <c r="I22" s="14"/>
      <c r="J22" s="14">
        <v>28355000</v>
      </c>
      <c r="K22" s="14">
        <v>30925000</v>
      </c>
      <c r="L22" s="14"/>
      <c r="M22" s="14">
        <v>30925000</v>
      </c>
      <c r="N22" s="14"/>
      <c r="O22" s="14">
        <v>30925000</v>
      </c>
    </row>
    <row r="23" spans="1:15" ht="20.25" customHeight="1" outlineLevel="1" x14ac:dyDescent="0.2">
      <c r="A23" s="25" t="s">
        <v>15</v>
      </c>
      <c r="B23" s="13" t="s">
        <v>16</v>
      </c>
      <c r="C23" s="14">
        <f>SUM(C24:C26)</f>
        <v>24377936</v>
      </c>
      <c r="D23" s="14">
        <f>SUM(D24:D26)</f>
        <v>0</v>
      </c>
      <c r="E23" s="14">
        <f t="shared" si="0"/>
        <v>24377936</v>
      </c>
      <c r="F23" s="14">
        <f>SUM(F24:F26)</f>
        <v>0</v>
      </c>
      <c r="G23" s="14">
        <f t="shared" si="0"/>
        <v>24377936</v>
      </c>
      <c r="H23" s="14">
        <f>SUM(H24:H26)</f>
        <v>5894000</v>
      </c>
      <c r="I23" s="14"/>
      <c r="J23" s="14">
        <f>SUM(J24:J26)</f>
        <v>5894000</v>
      </c>
      <c r="K23" s="14">
        <f>SUM(K24:K26)</f>
        <v>94000</v>
      </c>
      <c r="L23" s="14"/>
      <c r="M23" s="14">
        <f>SUM(M24:M26)</f>
        <v>94000</v>
      </c>
      <c r="N23" s="14"/>
      <c r="O23" s="14">
        <f>SUM(O24:O26)</f>
        <v>94000</v>
      </c>
    </row>
    <row r="24" spans="1:15" ht="15" customHeight="1" outlineLevel="1" x14ac:dyDescent="0.2">
      <c r="A24" s="17" t="s">
        <v>17</v>
      </c>
      <c r="B24" s="13" t="s">
        <v>18</v>
      </c>
      <c r="C24" s="14">
        <v>24251000</v>
      </c>
      <c r="D24" s="14"/>
      <c r="E24" s="14">
        <f t="shared" si="0"/>
        <v>24251000</v>
      </c>
      <c r="F24" s="14"/>
      <c r="G24" s="14">
        <f t="shared" si="0"/>
        <v>24251000</v>
      </c>
      <c r="H24" s="14">
        <v>5800000</v>
      </c>
      <c r="I24" s="14"/>
      <c r="J24" s="14">
        <v>5800000</v>
      </c>
      <c r="K24" s="14">
        <v>0</v>
      </c>
      <c r="L24" s="14"/>
      <c r="M24" s="14">
        <v>0</v>
      </c>
      <c r="N24" s="14"/>
      <c r="O24" s="14">
        <v>0</v>
      </c>
    </row>
    <row r="25" spans="1:15" ht="15" customHeight="1" outlineLevel="1" x14ac:dyDescent="0.2">
      <c r="A25" s="17" t="s">
        <v>19</v>
      </c>
      <c r="B25" s="13" t="s">
        <v>20</v>
      </c>
      <c r="C25" s="14">
        <v>4936</v>
      </c>
      <c r="D25" s="14"/>
      <c r="E25" s="14">
        <f t="shared" si="0"/>
        <v>4936</v>
      </c>
      <c r="F25" s="14"/>
      <c r="G25" s="14">
        <f t="shared" si="0"/>
        <v>4936</v>
      </c>
      <c r="H25" s="14">
        <v>5000</v>
      </c>
      <c r="I25" s="14"/>
      <c r="J25" s="14">
        <v>5000</v>
      </c>
      <c r="K25" s="14">
        <v>5000</v>
      </c>
      <c r="L25" s="14"/>
      <c r="M25" s="14">
        <v>5000</v>
      </c>
      <c r="N25" s="14"/>
      <c r="O25" s="14">
        <v>5000</v>
      </c>
    </row>
    <row r="26" spans="1:15" ht="15" customHeight="1" outlineLevel="1" x14ac:dyDescent="0.2">
      <c r="A26" s="17" t="s">
        <v>21</v>
      </c>
      <c r="B26" s="13" t="s">
        <v>22</v>
      </c>
      <c r="C26" s="14">
        <v>122000</v>
      </c>
      <c r="D26" s="14"/>
      <c r="E26" s="14">
        <f t="shared" si="0"/>
        <v>122000</v>
      </c>
      <c r="F26" s="14"/>
      <c r="G26" s="14">
        <f t="shared" si="0"/>
        <v>122000</v>
      </c>
      <c r="H26" s="14">
        <v>89000</v>
      </c>
      <c r="I26" s="14"/>
      <c r="J26" s="14">
        <v>89000</v>
      </c>
      <c r="K26" s="14">
        <v>89000</v>
      </c>
      <c r="L26" s="14"/>
      <c r="M26" s="14">
        <v>89000</v>
      </c>
      <c r="N26" s="14"/>
      <c r="O26" s="14">
        <v>89000</v>
      </c>
    </row>
    <row r="27" spans="1:15" ht="20.25" customHeight="1" outlineLevel="1" x14ac:dyDescent="0.2">
      <c r="A27" s="25" t="s">
        <v>23</v>
      </c>
      <c r="B27" s="13" t="s">
        <v>24</v>
      </c>
      <c r="C27" s="14">
        <f>SUM(C28:C29)</f>
        <v>4447815</v>
      </c>
      <c r="D27" s="14">
        <f>SUM(D28:D29)</f>
        <v>0</v>
      </c>
      <c r="E27" s="14">
        <f t="shared" si="0"/>
        <v>4447815</v>
      </c>
      <c r="F27" s="14">
        <f>SUM(F28:F29)</f>
        <v>0</v>
      </c>
      <c r="G27" s="14">
        <f t="shared" si="0"/>
        <v>4447815</v>
      </c>
      <c r="H27" s="14">
        <f>SUM(H28:H29)</f>
        <v>4447815</v>
      </c>
      <c r="I27" s="14"/>
      <c r="J27" s="14">
        <f>SUM(J28:J29)</f>
        <v>4447815</v>
      </c>
      <c r="K27" s="14">
        <f>SUM(K28:K29)</f>
        <v>4447815</v>
      </c>
      <c r="L27" s="14"/>
      <c r="M27" s="14">
        <f>SUM(M28:M29)</f>
        <v>4447815</v>
      </c>
      <c r="N27" s="14"/>
      <c r="O27" s="14">
        <f>SUM(O28:O29)</f>
        <v>4447815</v>
      </c>
    </row>
    <row r="28" spans="1:15" ht="39" customHeight="1" outlineLevel="1" x14ac:dyDescent="0.2">
      <c r="A28" s="17" t="s">
        <v>25</v>
      </c>
      <c r="B28" s="13" t="s">
        <v>26</v>
      </c>
      <c r="C28" s="14">
        <v>3261000</v>
      </c>
      <c r="D28" s="14"/>
      <c r="E28" s="14">
        <f t="shared" si="0"/>
        <v>3261000</v>
      </c>
      <c r="F28" s="14"/>
      <c r="G28" s="14">
        <f t="shared" si="0"/>
        <v>3261000</v>
      </c>
      <c r="H28" s="14">
        <v>3261001</v>
      </c>
      <c r="I28" s="14"/>
      <c r="J28" s="14">
        <v>3261001</v>
      </c>
      <c r="K28" s="14">
        <v>3261002</v>
      </c>
      <c r="L28" s="14"/>
      <c r="M28" s="14">
        <v>3261002</v>
      </c>
      <c r="N28" s="14"/>
      <c r="O28" s="14">
        <v>3261002</v>
      </c>
    </row>
    <row r="29" spans="1:15" ht="27" customHeight="1" outlineLevel="1" x14ac:dyDescent="0.2">
      <c r="A29" s="17" t="s">
        <v>27</v>
      </c>
      <c r="B29" s="13" t="s">
        <v>28</v>
      </c>
      <c r="C29" s="14">
        <v>1186815</v>
      </c>
      <c r="D29" s="14"/>
      <c r="E29" s="14">
        <f t="shared" si="0"/>
        <v>1186815</v>
      </c>
      <c r="F29" s="14"/>
      <c r="G29" s="14">
        <f t="shared" si="0"/>
        <v>1186815</v>
      </c>
      <c r="H29" s="14">
        <v>1186814</v>
      </c>
      <c r="I29" s="14"/>
      <c r="J29" s="14">
        <v>1186814</v>
      </c>
      <c r="K29" s="14">
        <v>1186813</v>
      </c>
      <c r="L29" s="14"/>
      <c r="M29" s="14">
        <v>1186813</v>
      </c>
      <c r="N29" s="14"/>
      <c r="O29" s="14">
        <v>1186813</v>
      </c>
    </row>
    <row r="30" spans="1:15" ht="25.5" outlineLevel="1" x14ac:dyDescent="0.2">
      <c r="A30" s="25" t="s">
        <v>29</v>
      </c>
      <c r="B30" s="13" t="s">
        <v>30</v>
      </c>
      <c r="C30" s="14">
        <f>SUM(C31:C35)</f>
        <v>16696000</v>
      </c>
      <c r="D30" s="14">
        <f>SUM(D31:D35)</f>
        <v>0</v>
      </c>
      <c r="E30" s="14">
        <f t="shared" si="0"/>
        <v>16696000</v>
      </c>
      <c r="F30" s="14">
        <f>SUM(F31:F35)</f>
        <v>0</v>
      </c>
      <c r="G30" s="14">
        <f t="shared" si="0"/>
        <v>16696000</v>
      </c>
      <c r="H30" s="14">
        <f>SUM(H31:H35)</f>
        <v>17138800</v>
      </c>
      <c r="I30" s="14"/>
      <c r="J30" s="14">
        <f>SUM(J31:J35)</f>
        <v>17138800</v>
      </c>
      <c r="K30" s="14">
        <f>SUM(K31:K35)</f>
        <v>17138800</v>
      </c>
      <c r="L30" s="14"/>
      <c r="M30" s="14">
        <f>SUM(M31:M35)</f>
        <v>17138800</v>
      </c>
      <c r="N30" s="14"/>
      <c r="O30" s="14">
        <f>SUM(O31:O35)</f>
        <v>17138800</v>
      </c>
    </row>
    <row r="31" spans="1:15" ht="30.75" customHeight="1" outlineLevel="1" x14ac:dyDescent="0.2">
      <c r="A31" s="17" t="s">
        <v>31</v>
      </c>
      <c r="B31" s="13" t="s">
        <v>32</v>
      </c>
      <c r="C31" s="14">
        <v>11400000</v>
      </c>
      <c r="D31" s="14"/>
      <c r="E31" s="14">
        <f t="shared" si="0"/>
        <v>11400000</v>
      </c>
      <c r="F31" s="14"/>
      <c r="G31" s="14">
        <f t="shared" si="0"/>
        <v>11400000</v>
      </c>
      <c r="H31" s="14">
        <v>12000000</v>
      </c>
      <c r="I31" s="14"/>
      <c r="J31" s="14">
        <v>12000000</v>
      </c>
      <c r="K31" s="14">
        <v>12000000</v>
      </c>
      <c r="L31" s="14"/>
      <c r="M31" s="14">
        <v>12000000</v>
      </c>
      <c r="N31" s="14"/>
      <c r="O31" s="14">
        <v>12000000</v>
      </c>
    </row>
    <row r="32" spans="1:15" ht="50.25" customHeight="1" outlineLevel="1" x14ac:dyDescent="0.2">
      <c r="A32" s="17" t="s">
        <v>33</v>
      </c>
      <c r="B32" s="13" t="s">
        <v>34</v>
      </c>
      <c r="C32" s="14">
        <f>347000</f>
        <v>347000</v>
      </c>
      <c r="D32" s="14"/>
      <c r="E32" s="14">
        <f t="shared" si="0"/>
        <v>347000</v>
      </c>
      <c r="F32" s="14"/>
      <c r="G32" s="14">
        <f t="shared" si="0"/>
        <v>347000</v>
      </c>
      <c r="H32" s="14">
        <v>800</v>
      </c>
      <c r="I32" s="14"/>
      <c r="J32" s="14">
        <v>800</v>
      </c>
      <c r="K32" s="14">
        <v>800</v>
      </c>
      <c r="L32" s="14"/>
      <c r="M32" s="14">
        <v>800</v>
      </c>
      <c r="N32" s="14"/>
      <c r="O32" s="14">
        <v>800</v>
      </c>
    </row>
    <row r="33" spans="1:15" ht="27" customHeight="1" outlineLevel="1" x14ac:dyDescent="0.2">
      <c r="A33" s="17" t="s">
        <v>35</v>
      </c>
      <c r="B33" s="13" t="s">
        <v>36</v>
      </c>
      <c r="C33" s="14">
        <v>480000</v>
      </c>
      <c r="D33" s="14"/>
      <c r="E33" s="14">
        <f t="shared" si="0"/>
        <v>480000</v>
      </c>
      <c r="F33" s="14"/>
      <c r="G33" s="14">
        <f t="shared" si="0"/>
        <v>480000</v>
      </c>
      <c r="H33" s="14">
        <v>519000</v>
      </c>
      <c r="I33" s="14"/>
      <c r="J33" s="14">
        <v>519000</v>
      </c>
      <c r="K33" s="14">
        <v>519000</v>
      </c>
      <c r="L33" s="14"/>
      <c r="M33" s="14">
        <v>519000</v>
      </c>
      <c r="N33" s="14"/>
      <c r="O33" s="14">
        <v>519000</v>
      </c>
    </row>
    <row r="34" spans="1:15" ht="15" customHeight="1" outlineLevel="1" x14ac:dyDescent="0.2">
      <c r="A34" s="17" t="s">
        <v>37</v>
      </c>
      <c r="B34" s="13" t="s">
        <v>38</v>
      </c>
      <c r="C34" s="14">
        <v>50000</v>
      </c>
      <c r="D34" s="14"/>
      <c r="E34" s="14">
        <f t="shared" si="0"/>
        <v>50000</v>
      </c>
      <c r="F34" s="14"/>
      <c r="G34" s="14">
        <f t="shared" si="0"/>
        <v>50000</v>
      </c>
      <c r="H34" s="14">
        <v>0</v>
      </c>
      <c r="I34" s="14"/>
      <c r="J34" s="14">
        <v>0</v>
      </c>
      <c r="K34" s="14">
        <v>0</v>
      </c>
      <c r="L34" s="14"/>
      <c r="M34" s="14">
        <v>0</v>
      </c>
      <c r="N34" s="14"/>
      <c r="O34" s="14">
        <v>0</v>
      </c>
    </row>
    <row r="35" spans="1:15" ht="69" customHeight="1" outlineLevel="1" x14ac:dyDescent="0.2">
      <c r="A35" s="17" t="s">
        <v>39</v>
      </c>
      <c r="B35" s="13" t="s">
        <v>40</v>
      </c>
      <c r="C35" s="14">
        <f>4300000+119000</f>
        <v>4419000</v>
      </c>
      <c r="D35" s="14"/>
      <c r="E35" s="14">
        <f t="shared" si="0"/>
        <v>4419000</v>
      </c>
      <c r="F35" s="14"/>
      <c r="G35" s="14">
        <f t="shared" si="0"/>
        <v>4419000</v>
      </c>
      <c r="H35" s="14">
        <f>119000+4500000</f>
        <v>4619000</v>
      </c>
      <c r="I35" s="14"/>
      <c r="J35" s="14">
        <f>119000+4500000</f>
        <v>4619000</v>
      </c>
      <c r="K35" s="14">
        <f>119000+4500000</f>
        <v>4619000</v>
      </c>
      <c r="L35" s="14"/>
      <c r="M35" s="14">
        <f>119000+4500000</f>
        <v>4619000</v>
      </c>
      <c r="N35" s="14"/>
      <c r="O35" s="14">
        <f>119000+4500000</f>
        <v>4619000</v>
      </c>
    </row>
    <row r="36" spans="1:15" ht="20.25" customHeight="1" outlineLevel="1" x14ac:dyDescent="0.2">
      <c r="A36" s="25" t="s">
        <v>41</v>
      </c>
      <c r="B36" s="13" t="s">
        <v>42</v>
      </c>
      <c r="C36" s="14">
        <f>C37</f>
        <v>430800</v>
      </c>
      <c r="D36" s="14">
        <f>D37</f>
        <v>0</v>
      </c>
      <c r="E36" s="14">
        <f t="shared" si="0"/>
        <v>430800</v>
      </c>
      <c r="F36" s="14">
        <f>F37</f>
        <v>0</v>
      </c>
      <c r="G36" s="14">
        <f t="shared" si="0"/>
        <v>430800</v>
      </c>
      <c r="H36" s="14">
        <f>H37</f>
        <v>430800</v>
      </c>
      <c r="I36" s="14"/>
      <c r="J36" s="14">
        <f>J37</f>
        <v>430800</v>
      </c>
      <c r="K36" s="14">
        <f>K37</f>
        <v>430800</v>
      </c>
      <c r="L36" s="14"/>
      <c r="M36" s="14">
        <f>M37</f>
        <v>430800</v>
      </c>
      <c r="N36" s="14"/>
      <c r="O36" s="14">
        <f>O37</f>
        <v>430800</v>
      </c>
    </row>
    <row r="37" spans="1:15" ht="15" customHeight="1" outlineLevel="1" x14ac:dyDescent="0.2">
      <c r="A37" s="17" t="s">
        <v>43</v>
      </c>
      <c r="B37" s="13" t="s">
        <v>44</v>
      </c>
      <c r="C37" s="14">
        <v>430800</v>
      </c>
      <c r="D37" s="14"/>
      <c r="E37" s="14">
        <f t="shared" si="0"/>
        <v>430800</v>
      </c>
      <c r="F37" s="14"/>
      <c r="G37" s="14">
        <f t="shared" si="0"/>
        <v>430800</v>
      </c>
      <c r="H37" s="14">
        <v>430800</v>
      </c>
      <c r="I37" s="14"/>
      <c r="J37" s="14">
        <v>430800</v>
      </c>
      <c r="K37" s="14">
        <v>430800</v>
      </c>
      <c r="L37" s="14"/>
      <c r="M37" s="14">
        <v>430800</v>
      </c>
      <c r="N37" s="14"/>
      <c r="O37" s="14">
        <v>430800</v>
      </c>
    </row>
    <row r="38" spans="1:15" ht="21" customHeight="1" outlineLevel="1" x14ac:dyDescent="0.2">
      <c r="A38" s="25" t="s">
        <v>45</v>
      </c>
      <c r="B38" s="13" t="s">
        <v>46</v>
      </c>
      <c r="C38" s="14">
        <f>SUM(C39:C40)</f>
        <v>273000</v>
      </c>
      <c r="D38" s="14">
        <f>SUM(D39:D40)</f>
        <v>0</v>
      </c>
      <c r="E38" s="14">
        <f t="shared" si="0"/>
        <v>273000</v>
      </c>
      <c r="F38" s="14">
        <f>SUM(F39:F40)</f>
        <v>0</v>
      </c>
      <c r="G38" s="14">
        <f t="shared" si="0"/>
        <v>273000</v>
      </c>
      <c r="H38" s="14">
        <f>SUM(H39:H40)</f>
        <v>73000</v>
      </c>
      <c r="I38" s="14"/>
      <c r="J38" s="14">
        <f>SUM(J39:J40)</f>
        <v>73000</v>
      </c>
      <c r="K38" s="14">
        <f>SUM(K39:K40)</f>
        <v>73000</v>
      </c>
      <c r="L38" s="14"/>
      <c r="M38" s="14">
        <f>SUM(M39:M40)</f>
        <v>73000</v>
      </c>
      <c r="N38" s="14"/>
      <c r="O38" s="14">
        <f>SUM(O39:O40)</f>
        <v>73000</v>
      </c>
    </row>
    <row r="39" spans="1:15" ht="15" customHeight="1" outlineLevel="1" x14ac:dyDescent="0.2">
      <c r="A39" s="17" t="s">
        <v>47</v>
      </c>
      <c r="B39" s="13" t="s">
        <v>48</v>
      </c>
      <c r="C39" s="14">
        <v>273000</v>
      </c>
      <c r="D39" s="14"/>
      <c r="E39" s="14">
        <f t="shared" si="0"/>
        <v>273000</v>
      </c>
      <c r="F39" s="14"/>
      <c r="G39" s="14">
        <f t="shared" si="0"/>
        <v>273000</v>
      </c>
      <c r="H39" s="14">
        <v>73000</v>
      </c>
      <c r="I39" s="14"/>
      <c r="J39" s="14">
        <v>73000</v>
      </c>
      <c r="K39" s="14">
        <v>73000</v>
      </c>
      <c r="L39" s="14"/>
      <c r="M39" s="14">
        <v>73000</v>
      </c>
      <c r="N39" s="14"/>
      <c r="O39" s="14">
        <v>73000</v>
      </c>
    </row>
    <row r="40" spans="1:15" ht="15" customHeight="1" outlineLevel="1" x14ac:dyDescent="0.2">
      <c r="A40" s="17" t="s">
        <v>49</v>
      </c>
      <c r="B40" s="13" t="s">
        <v>50</v>
      </c>
      <c r="C40" s="14">
        <v>0</v>
      </c>
      <c r="D40" s="14"/>
      <c r="E40" s="14">
        <f t="shared" si="0"/>
        <v>0</v>
      </c>
      <c r="F40" s="14"/>
      <c r="G40" s="14">
        <f t="shared" si="0"/>
        <v>0</v>
      </c>
      <c r="H40" s="14">
        <v>0</v>
      </c>
      <c r="I40" s="14"/>
      <c r="J40" s="14">
        <v>0</v>
      </c>
      <c r="K40" s="14">
        <v>0</v>
      </c>
      <c r="L40" s="14"/>
      <c r="M40" s="14">
        <v>0</v>
      </c>
      <c r="N40" s="14"/>
      <c r="O40" s="14">
        <v>0</v>
      </c>
    </row>
    <row r="41" spans="1:15" ht="17.25" customHeight="1" outlineLevel="1" x14ac:dyDescent="0.2">
      <c r="A41" s="25" t="s">
        <v>51</v>
      </c>
      <c r="B41" s="13" t="s">
        <v>52</v>
      </c>
      <c r="C41" s="14">
        <f>SUM(C42:C43)</f>
        <v>1691700</v>
      </c>
      <c r="D41" s="14">
        <f>SUM(D42:D43)</f>
        <v>0</v>
      </c>
      <c r="E41" s="14">
        <f t="shared" si="0"/>
        <v>1691700</v>
      </c>
      <c r="F41" s="14">
        <f>SUM(F42:F43)</f>
        <v>0</v>
      </c>
      <c r="G41" s="14">
        <f t="shared" si="0"/>
        <v>1691700</v>
      </c>
      <c r="H41" s="14">
        <f t="shared" ref="H41:K41" si="1">SUM(H42:H43)</f>
        <v>1577000</v>
      </c>
      <c r="I41" s="14"/>
      <c r="J41" s="14">
        <f t="shared" ref="J41" si="2">SUM(J42:J43)</f>
        <v>1577000</v>
      </c>
      <c r="K41" s="14">
        <f t="shared" si="1"/>
        <v>1105</v>
      </c>
      <c r="L41" s="14"/>
      <c r="M41" s="14">
        <f t="shared" ref="M41:O41" si="3">SUM(M42:M43)</f>
        <v>1105</v>
      </c>
      <c r="N41" s="14"/>
      <c r="O41" s="14">
        <f t="shared" si="3"/>
        <v>1105</v>
      </c>
    </row>
    <row r="42" spans="1:15" ht="36.75" customHeight="1" outlineLevel="1" x14ac:dyDescent="0.2">
      <c r="A42" s="17" t="s">
        <v>53</v>
      </c>
      <c r="B42" s="13" t="s">
        <v>54</v>
      </c>
      <c r="C42" s="14">
        <v>1619000</v>
      </c>
      <c r="D42" s="14"/>
      <c r="E42" s="14">
        <f t="shared" si="0"/>
        <v>1619000</v>
      </c>
      <c r="F42" s="14"/>
      <c r="G42" s="14">
        <f t="shared" si="0"/>
        <v>1619000</v>
      </c>
      <c r="H42" s="14">
        <v>1577000</v>
      </c>
      <c r="I42" s="14"/>
      <c r="J42" s="14">
        <v>1577000</v>
      </c>
      <c r="K42" s="14">
        <v>1105</v>
      </c>
      <c r="L42" s="14"/>
      <c r="M42" s="14">
        <v>1105</v>
      </c>
      <c r="N42" s="14"/>
      <c r="O42" s="14">
        <v>1105</v>
      </c>
    </row>
    <row r="43" spans="1:15" ht="24.75" customHeight="1" outlineLevel="1" x14ac:dyDescent="0.2">
      <c r="A43" s="17" t="s">
        <v>55</v>
      </c>
      <c r="B43" s="13" t="s">
        <v>56</v>
      </c>
      <c r="C43" s="14">
        <v>72700</v>
      </c>
      <c r="D43" s="14"/>
      <c r="E43" s="14">
        <f t="shared" si="0"/>
        <v>72700</v>
      </c>
      <c r="F43" s="14"/>
      <c r="G43" s="14">
        <f t="shared" si="0"/>
        <v>72700</v>
      </c>
      <c r="H43" s="14">
        <v>0</v>
      </c>
      <c r="I43" s="14"/>
      <c r="J43" s="14">
        <v>0</v>
      </c>
      <c r="K43" s="14">
        <v>0</v>
      </c>
      <c r="L43" s="14"/>
      <c r="M43" s="14">
        <v>0</v>
      </c>
      <c r="N43" s="14"/>
      <c r="O43" s="14">
        <v>0</v>
      </c>
    </row>
    <row r="44" spans="1:15" ht="20.25" customHeight="1" outlineLevel="1" x14ac:dyDescent="0.2">
      <c r="A44" s="17" t="s">
        <v>57</v>
      </c>
      <c r="B44" s="13" t="s">
        <v>58</v>
      </c>
      <c r="C44" s="14">
        <v>1254000</v>
      </c>
      <c r="D44" s="14"/>
      <c r="E44" s="14">
        <f t="shared" si="0"/>
        <v>1254000</v>
      </c>
      <c r="F44" s="14"/>
      <c r="G44" s="14">
        <f t="shared" si="0"/>
        <v>1254000</v>
      </c>
      <c r="H44" s="14">
        <v>1254000</v>
      </c>
      <c r="I44" s="14"/>
      <c r="J44" s="14">
        <v>1254000</v>
      </c>
      <c r="K44" s="14">
        <v>1254000</v>
      </c>
      <c r="L44" s="14"/>
      <c r="M44" s="14">
        <v>1254000</v>
      </c>
      <c r="N44" s="14"/>
      <c r="O44" s="14">
        <v>1254000</v>
      </c>
    </row>
    <row r="45" spans="1:15" s="10" customFormat="1" ht="21" customHeight="1" x14ac:dyDescent="0.2">
      <c r="A45" s="16" t="s">
        <v>59</v>
      </c>
      <c r="B45" s="23" t="s">
        <v>60</v>
      </c>
      <c r="C45" s="24">
        <f t="shared" ref="C45:M45" si="4">C46+C115</f>
        <v>978714234.49000001</v>
      </c>
      <c r="D45" s="24">
        <f t="shared" si="4"/>
        <v>333421814.31999999</v>
      </c>
      <c r="E45" s="24">
        <f t="shared" si="4"/>
        <v>1312136048.8099999</v>
      </c>
      <c r="F45" s="24">
        <f>F46+F115+F116+F117</f>
        <v>64834721.149999999</v>
      </c>
      <c r="G45" s="24">
        <f>G46+G115+G116+G117</f>
        <v>1376970769.96</v>
      </c>
      <c r="H45" s="24">
        <f t="shared" si="4"/>
        <v>1197636742.73</v>
      </c>
      <c r="I45" s="24">
        <f t="shared" si="4"/>
        <v>295895335.54000002</v>
      </c>
      <c r="J45" s="24">
        <f t="shared" si="4"/>
        <v>1493532078.27</v>
      </c>
      <c r="K45" s="24">
        <f t="shared" si="4"/>
        <v>1749222671.52</v>
      </c>
      <c r="L45" s="24">
        <f t="shared" si="4"/>
        <v>17521548.330000002</v>
      </c>
      <c r="M45" s="24">
        <f t="shared" si="4"/>
        <v>1766744219.8499999</v>
      </c>
      <c r="N45" s="24">
        <f t="shared" ref="N45:O45" si="5">N46+N115</f>
        <v>222222222.22</v>
      </c>
      <c r="O45" s="24">
        <f t="shared" si="5"/>
        <v>1988966442.0699999</v>
      </c>
    </row>
    <row r="46" spans="1:15" ht="39" customHeight="1" x14ac:dyDescent="0.2">
      <c r="A46" s="17" t="s">
        <v>61</v>
      </c>
      <c r="B46" s="13" t="s">
        <v>62</v>
      </c>
      <c r="C46" s="14">
        <f t="shared" ref="C46:I46" si="6">C47+C49+C92+C108</f>
        <v>973182922.49000001</v>
      </c>
      <c r="D46" s="14">
        <f t="shared" si="6"/>
        <v>333421814.31999999</v>
      </c>
      <c r="E46" s="14">
        <f t="shared" si="6"/>
        <v>1306604736.8099999</v>
      </c>
      <c r="F46" s="14">
        <f t="shared" si="6"/>
        <v>60276717.75</v>
      </c>
      <c r="G46" s="14">
        <f t="shared" si="6"/>
        <v>1366881454.5599999</v>
      </c>
      <c r="H46" s="14">
        <f t="shared" si="6"/>
        <v>1197636742.73</v>
      </c>
      <c r="I46" s="14">
        <f t="shared" si="6"/>
        <v>295895335.54000002</v>
      </c>
      <c r="J46" s="14">
        <f t="shared" ref="J46:J115" si="7">SUM(H46:I46)</f>
        <v>1493532078.27</v>
      </c>
      <c r="K46" s="14">
        <f>K47+K49+K92+K108</f>
        <v>1749222671.52</v>
      </c>
      <c r="L46" s="14">
        <f>L47+L49+L92+L108</f>
        <v>17521548.330000002</v>
      </c>
      <c r="M46" s="14">
        <f>M47+M49+M92+M108</f>
        <v>1766744219.8499999</v>
      </c>
      <c r="N46" s="14">
        <f>N47+N49+N92+N108</f>
        <v>222222222.22</v>
      </c>
      <c r="O46" s="14">
        <f>O47+O49+O92+O108</f>
        <v>1988966442.0699999</v>
      </c>
    </row>
    <row r="47" spans="1:15" ht="18.75" customHeight="1" x14ac:dyDescent="0.2">
      <c r="A47" s="15" t="s">
        <v>63</v>
      </c>
      <c r="B47" s="13" t="s">
        <v>64</v>
      </c>
      <c r="C47" s="14">
        <f>C48</f>
        <v>48709400</v>
      </c>
      <c r="D47" s="14"/>
      <c r="E47" s="14">
        <f t="shared" si="0"/>
        <v>48709400</v>
      </c>
      <c r="F47" s="14"/>
      <c r="G47" s="14">
        <f>E47</f>
        <v>48709400</v>
      </c>
      <c r="H47" s="14">
        <f>H48</f>
        <v>38977200</v>
      </c>
      <c r="I47" s="14">
        <f t="shared" ref="I47:J47" si="8">I48</f>
        <v>0</v>
      </c>
      <c r="J47" s="14">
        <f t="shared" si="8"/>
        <v>38977200</v>
      </c>
      <c r="K47" s="14">
        <f>K48</f>
        <v>10600</v>
      </c>
      <c r="L47" s="14"/>
      <c r="M47" s="14">
        <f t="shared" ref="M47:M115" si="9">SUM(K47:L47)</f>
        <v>10600</v>
      </c>
      <c r="N47" s="14"/>
      <c r="O47" s="14">
        <f t="shared" ref="O47:O48" si="10">SUM(M47:N47)</f>
        <v>10600</v>
      </c>
    </row>
    <row r="48" spans="1:15" ht="28.5" customHeight="1" x14ac:dyDescent="0.2">
      <c r="A48" s="17" t="s">
        <v>65</v>
      </c>
      <c r="B48" s="13" t="s">
        <v>66</v>
      </c>
      <c r="C48" s="14">
        <v>48709400</v>
      </c>
      <c r="D48" s="14"/>
      <c r="E48" s="14">
        <f t="shared" si="0"/>
        <v>48709400</v>
      </c>
      <c r="F48" s="14"/>
      <c r="G48" s="14">
        <f t="shared" ref="G48:G50" si="11">E48</f>
        <v>48709400</v>
      </c>
      <c r="H48" s="14">
        <v>38977200</v>
      </c>
      <c r="I48" s="14"/>
      <c r="J48" s="14">
        <f t="shared" si="7"/>
        <v>38977200</v>
      </c>
      <c r="K48" s="14">
        <v>10600</v>
      </c>
      <c r="L48" s="14"/>
      <c r="M48" s="14">
        <f t="shared" si="9"/>
        <v>10600</v>
      </c>
      <c r="N48" s="14"/>
      <c r="O48" s="14">
        <f t="shared" si="10"/>
        <v>10600</v>
      </c>
    </row>
    <row r="49" spans="1:15" ht="31.5" customHeight="1" x14ac:dyDescent="0.2">
      <c r="A49" s="15" t="s">
        <v>67</v>
      </c>
      <c r="B49" s="13" t="s">
        <v>68</v>
      </c>
      <c r="C49" s="14">
        <f>SUM(C50:C73)</f>
        <v>258895922.49000001</v>
      </c>
      <c r="D49" s="14">
        <f t="shared" ref="D49" si="12">SUM(D50:D73)</f>
        <v>332754147.98000002</v>
      </c>
      <c r="E49" s="14">
        <f>SUM(E50:E90)</f>
        <v>591650070.47000003</v>
      </c>
      <c r="F49" s="14">
        <f>SUM(F50:F91)</f>
        <v>42769999.57</v>
      </c>
      <c r="G49" s="14">
        <f>SUM(G50:G91)</f>
        <v>634420070.03999996</v>
      </c>
      <c r="H49" s="14">
        <f>SUM(H50:H73)</f>
        <v>455259342.73000002</v>
      </c>
      <c r="I49" s="14">
        <f>SUM(I50:I73)</f>
        <v>295402637.16000003</v>
      </c>
      <c r="J49" s="14">
        <f>SUM(J50:J73)</f>
        <v>750661979.88999999</v>
      </c>
      <c r="K49" s="14">
        <f>SUM(K50:K73)</f>
        <v>1014107471.52</v>
      </c>
      <c r="L49" s="14">
        <f t="shared" ref="L49:M49" si="13">SUM(L50:L73)</f>
        <v>17019282.07</v>
      </c>
      <c r="M49" s="14">
        <f t="shared" si="13"/>
        <v>1031126753.59</v>
      </c>
      <c r="N49" s="14">
        <f t="shared" ref="N49:O49" si="14">SUM(N50:N73)</f>
        <v>222222222.22</v>
      </c>
      <c r="O49" s="14">
        <f t="shared" si="14"/>
        <v>1253348975.8099999</v>
      </c>
    </row>
    <row r="50" spans="1:15" ht="63" customHeight="1" x14ac:dyDescent="0.2">
      <c r="A50" s="17" t="s">
        <v>69</v>
      </c>
      <c r="B50" s="13" t="s">
        <v>70</v>
      </c>
      <c r="C50" s="14">
        <v>5365800</v>
      </c>
      <c r="D50" s="14">
        <v>-50</v>
      </c>
      <c r="E50" s="14">
        <f t="shared" si="0"/>
        <v>5365750</v>
      </c>
      <c r="F50" s="14"/>
      <c r="G50" s="14">
        <f t="shared" si="11"/>
        <v>5365750</v>
      </c>
      <c r="H50" s="14">
        <v>5548000</v>
      </c>
      <c r="I50" s="14"/>
      <c r="J50" s="14">
        <f t="shared" si="7"/>
        <v>5548000</v>
      </c>
      <c r="K50" s="14">
        <v>5769500</v>
      </c>
      <c r="L50" s="14"/>
      <c r="M50" s="14">
        <f t="shared" si="9"/>
        <v>5769500</v>
      </c>
      <c r="N50" s="14"/>
      <c r="O50" s="14">
        <f t="shared" ref="O50:O51" si="15">SUM(M50:N50)</f>
        <v>5769500</v>
      </c>
    </row>
    <row r="51" spans="1:15" ht="66.599999999999994" customHeight="1" x14ac:dyDescent="0.2">
      <c r="A51" s="37" t="s">
        <v>119</v>
      </c>
      <c r="B51" s="13" t="s">
        <v>118</v>
      </c>
      <c r="C51" s="51">
        <v>0</v>
      </c>
      <c r="D51" s="51"/>
      <c r="E51" s="51">
        <f t="shared" si="0"/>
        <v>0</v>
      </c>
      <c r="F51" s="51"/>
      <c r="G51" s="51">
        <f>E51</f>
        <v>0</v>
      </c>
      <c r="H51" s="51">
        <v>99537700</v>
      </c>
      <c r="I51" s="51">
        <v>5.18</v>
      </c>
      <c r="J51" s="51">
        <f t="shared" si="7"/>
        <v>99537705.180000007</v>
      </c>
      <c r="K51" s="51">
        <v>605331000</v>
      </c>
      <c r="L51" s="51">
        <v>-61.63</v>
      </c>
      <c r="M51" s="51">
        <f t="shared" si="9"/>
        <v>605330938.37</v>
      </c>
      <c r="N51" s="51"/>
      <c r="O51" s="51">
        <f t="shared" si="15"/>
        <v>605330938.37</v>
      </c>
    </row>
    <row r="52" spans="1:15" ht="69.599999999999994" customHeight="1" x14ac:dyDescent="0.2">
      <c r="A52" s="37" t="s">
        <v>120</v>
      </c>
      <c r="B52" s="13" t="s">
        <v>121</v>
      </c>
      <c r="C52" s="52"/>
      <c r="D52" s="52"/>
      <c r="E52" s="57"/>
      <c r="F52" s="52"/>
      <c r="G52" s="57"/>
      <c r="H52" s="52"/>
      <c r="I52" s="52"/>
      <c r="J52" s="57"/>
      <c r="K52" s="52"/>
      <c r="L52" s="52"/>
      <c r="M52" s="57"/>
      <c r="N52" s="52"/>
      <c r="O52" s="57"/>
    </row>
    <row r="53" spans="1:15" ht="40.9" customHeight="1" x14ac:dyDescent="0.2">
      <c r="A53" s="37" t="s">
        <v>123</v>
      </c>
      <c r="B53" s="13" t="s">
        <v>122</v>
      </c>
      <c r="C53" s="14"/>
      <c r="D53" s="14">
        <v>11127171</v>
      </c>
      <c r="E53" s="14">
        <f t="shared" si="0"/>
        <v>11127171</v>
      </c>
      <c r="F53" s="14"/>
      <c r="G53" s="14">
        <f t="shared" ref="G53:G59" si="16">E53</f>
        <v>11127171</v>
      </c>
      <c r="H53" s="14"/>
      <c r="I53" s="14"/>
      <c r="J53" s="14">
        <f t="shared" si="7"/>
        <v>0</v>
      </c>
      <c r="K53" s="14"/>
      <c r="L53" s="14"/>
      <c r="M53" s="14">
        <f t="shared" si="9"/>
        <v>0</v>
      </c>
      <c r="N53" s="14"/>
      <c r="O53" s="14">
        <f t="shared" ref="O53:O63" si="17">SUM(M53:N53)</f>
        <v>0</v>
      </c>
    </row>
    <row r="54" spans="1:15" ht="42" customHeight="1" x14ac:dyDescent="0.2">
      <c r="A54" s="37" t="s">
        <v>125</v>
      </c>
      <c r="B54" s="13" t="s">
        <v>124</v>
      </c>
      <c r="C54" s="14"/>
      <c r="D54" s="14"/>
      <c r="E54" s="14">
        <f t="shared" si="0"/>
        <v>0</v>
      </c>
      <c r="F54" s="14"/>
      <c r="G54" s="14">
        <f t="shared" si="16"/>
        <v>0</v>
      </c>
      <c r="H54" s="14"/>
      <c r="I54" s="14">
        <v>1250000</v>
      </c>
      <c r="J54" s="14">
        <f t="shared" si="7"/>
        <v>1250000</v>
      </c>
      <c r="K54" s="14"/>
      <c r="L54" s="14"/>
      <c r="M54" s="14">
        <f t="shared" si="9"/>
        <v>0</v>
      </c>
      <c r="N54" s="14"/>
      <c r="O54" s="14">
        <f t="shared" si="17"/>
        <v>0</v>
      </c>
    </row>
    <row r="55" spans="1:15" ht="29.45" customHeight="1" x14ac:dyDescent="0.2">
      <c r="A55" s="37" t="s">
        <v>138</v>
      </c>
      <c r="B55" s="13" t="s">
        <v>137</v>
      </c>
      <c r="C55" s="14"/>
      <c r="D55" s="14">
        <v>8806635.0099999998</v>
      </c>
      <c r="E55" s="14">
        <f t="shared" si="0"/>
        <v>8806635.0099999998</v>
      </c>
      <c r="F55" s="14"/>
      <c r="G55" s="14">
        <f t="shared" si="16"/>
        <v>8806635.0099999998</v>
      </c>
      <c r="H55" s="14"/>
      <c r="I55" s="14"/>
      <c r="J55" s="14">
        <f t="shared" si="7"/>
        <v>0</v>
      </c>
      <c r="K55" s="14"/>
      <c r="L55" s="14"/>
      <c r="M55" s="14">
        <f t="shared" si="9"/>
        <v>0</v>
      </c>
      <c r="N55" s="14"/>
      <c r="O55" s="14">
        <f t="shared" si="17"/>
        <v>0</v>
      </c>
    </row>
    <row r="56" spans="1:15" ht="28.15" customHeight="1" x14ac:dyDescent="0.2">
      <c r="A56" s="15" t="s">
        <v>128</v>
      </c>
      <c r="B56" s="13" t="s">
        <v>126</v>
      </c>
      <c r="C56" s="14"/>
      <c r="D56" s="14">
        <v>222222.22</v>
      </c>
      <c r="E56" s="14">
        <f t="shared" si="0"/>
        <v>222222.22</v>
      </c>
      <c r="F56" s="14"/>
      <c r="G56" s="14">
        <f t="shared" si="16"/>
        <v>222222.22</v>
      </c>
      <c r="H56" s="14"/>
      <c r="I56" s="14"/>
      <c r="J56" s="14">
        <f t="shared" si="7"/>
        <v>0</v>
      </c>
      <c r="K56" s="14"/>
      <c r="L56" s="14"/>
      <c r="M56" s="14">
        <f t="shared" si="9"/>
        <v>0</v>
      </c>
      <c r="N56" s="14"/>
      <c r="O56" s="14">
        <f t="shared" si="17"/>
        <v>0</v>
      </c>
    </row>
    <row r="57" spans="1:15" ht="42" customHeight="1" x14ac:dyDescent="0.2">
      <c r="A57" s="15" t="s">
        <v>127</v>
      </c>
      <c r="B57" s="13" t="s">
        <v>126</v>
      </c>
      <c r="C57" s="14"/>
      <c r="D57" s="14"/>
      <c r="E57" s="14">
        <f t="shared" si="0"/>
        <v>0</v>
      </c>
      <c r="F57" s="14"/>
      <c r="G57" s="14">
        <f t="shared" si="16"/>
        <v>0</v>
      </c>
      <c r="H57" s="14"/>
      <c r="I57" s="14">
        <v>2540624.5</v>
      </c>
      <c r="J57" s="14">
        <f t="shared" si="7"/>
        <v>2540624.5</v>
      </c>
      <c r="K57" s="14"/>
      <c r="L57" s="14">
        <v>11415200</v>
      </c>
      <c r="M57" s="14">
        <f t="shared" si="9"/>
        <v>11415200</v>
      </c>
      <c r="N57" s="14"/>
      <c r="O57" s="14">
        <f t="shared" si="17"/>
        <v>11415200</v>
      </c>
    </row>
    <row r="58" spans="1:15" ht="42" customHeight="1" x14ac:dyDescent="0.2">
      <c r="A58" s="15" t="s">
        <v>129</v>
      </c>
      <c r="B58" s="13" t="s">
        <v>126</v>
      </c>
      <c r="C58" s="14"/>
      <c r="D58" s="14"/>
      <c r="E58" s="14">
        <f t="shared" ref="E58" si="18">SUM(C58:D58)</f>
        <v>0</v>
      </c>
      <c r="F58" s="14"/>
      <c r="G58" s="14">
        <f t="shared" si="16"/>
        <v>0</v>
      </c>
      <c r="H58" s="14"/>
      <c r="I58" s="14">
        <v>3499139.47</v>
      </c>
      <c r="J58" s="14">
        <f t="shared" si="7"/>
        <v>3499139.47</v>
      </c>
      <c r="K58" s="14"/>
      <c r="L58" s="14"/>
      <c r="M58" s="14">
        <f t="shared" si="9"/>
        <v>0</v>
      </c>
      <c r="N58" s="14"/>
      <c r="O58" s="14">
        <f t="shared" si="17"/>
        <v>0</v>
      </c>
    </row>
    <row r="59" spans="1:15" ht="47.25" customHeight="1" x14ac:dyDescent="0.2">
      <c r="A59" s="17" t="s">
        <v>110</v>
      </c>
      <c r="B59" s="14" t="s">
        <v>111</v>
      </c>
      <c r="C59" s="14">
        <v>6932622.4900000002</v>
      </c>
      <c r="D59" s="14"/>
      <c r="E59" s="14">
        <f t="shared" si="0"/>
        <v>6932622.4900000002</v>
      </c>
      <c r="F59" s="14"/>
      <c r="G59" s="14">
        <f t="shared" si="16"/>
        <v>6932622.4900000002</v>
      </c>
      <c r="H59" s="14">
        <v>7003943.7300000004</v>
      </c>
      <c r="I59" s="14"/>
      <c r="J59" s="14">
        <f t="shared" si="7"/>
        <v>7003943.7300000004</v>
      </c>
      <c r="K59" s="14">
        <v>7302292.5199999996</v>
      </c>
      <c r="L59" s="14"/>
      <c r="M59" s="14">
        <f t="shared" si="9"/>
        <v>7302292.5199999996</v>
      </c>
      <c r="N59" s="14"/>
      <c r="O59" s="14">
        <f t="shared" si="17"/>
        <v>7302292.5199999996</v>
      </c>
    </row>
    <row r="60" spans="1:15" ht="31.15" customHeight="1" x14ac:dyDescent="0.2">
      <c r="A60" s="15" t="s">
        <v>135</v>
      </c>
      <c r="B60" s="14" t="s">
        <v>130</v>
      </c>
      <c r="C60" s="14"/>
      <c r="D60" s="14">
        <v>19834808.890000001</v>
      </c>
      <c r="E60" s="14">
        <f t="shared" si="0"/>
        <v>19834808.890000001</v>
      </c>
      <c r="F60" s="14"/>
      <c r="G60" s="14">
        <f t="shared" ref="G60:G110" si="19">E60</f>
        <v>19834808.890000001</v>
      </c>
      <c r="H60" s="14"/>
      <c r="I60" s="14"/>
      <c r="J60" s="14">
        <f t="shared" si="7"/>
        <v>0</v>
      </c>
      <c r="K60" s="14"/>
      <c r="L60" s="14"/>
      <c r="M60" s="14">
        <f t="shared" si="9"/>
        <v>0</v>
      </c>
      <c r="N60" s="14"/>
      <c r="O60" s="14">
        <f t="shared" si="17"/>
        <v>0</v>
      </c>
    </row>
    <row r="61" spans="1:15" ht="37.9" customHeight="1" x14ac:dyDescent="0.2">
      <c r="A61" s="15" t="s">
        <v>133</v>
      </c>
      <c r="B61" s="14" t="s">
        <v>130</v>
      </c>
      <c r="C61" s="14"/>
      <c r="D61" s="14">
        <v>650300</v>
      </c>
      <c r="E61" s="14">
        <f t="shared" si="0"/>
        <v>650300</v>
      </c>
      <c r="F61" s="14"/>
      <c r="G61" s="14">
        <f t="shared" si="19"/>
        <v>650300</v>
      </c>
      <c r="H61" s="14"/>
      <c r="I61" s="14"/>
      <c r="J61" s="14">
        <f t="shared" si="7"/>
        <v>0</v>
      </c>
      <c r="K61" s="14"/>
      <c r="L61" s="14"/>
      <c r="M61" s="14">
        <f t="shared" si="9"/>
        <v>0</v>
      </c>
      <c r="N61" s="14"/>
      <c r="O61" s="14">
        <f t="shared" si="17"/>
        <v>0</v>
      </c>
    </row>
    <row r="62" spans="1:15" ht="28.15" customHeight="1" x14ac:dyDescent="0.2">
      <c r="A62" s="15" t="s">
        <v>132</v>
      </c>
      <c r="B62" s="14" t="s">
        <v>130</v>
      </c>
      <c r="C62" s="14"/>
      <c r="D62" s="14">
        <v>1140266.05</v>
      </c>
      <c r="E62" s="14">
        <f t="shared" si="0"/>
        <v>1140266.05</v>
      </c>
      <c r="F62" s="14"/>
      <c r="G62" s="14">
        <f t="shared" si="19"/>
        <v>1140266.05</v>
      </c>
      <c r="H62" s="14"/>
      <c r="I62" s="14">
        <v>826973.96</v>
      </c>
      <c r="J62" s="14">
        <f t="shared" si="7"/>
        <v>826973.96</v>
      </c>
      <c r="K62" s="14"/>
      <c r="L62" s="14">
        <v>3730212.26</v>
      </c>
      <c r="M62" s="14">
        <f t="shared" si="9"/>
        <v>3730212.26</v>
      </c>
      <c r="N62" s="14"/>
      <c r="O62" s="14">
        <f t="shared" si="17"/>
        <v>3730212.26</v>
      </c>
    </row>
    <row r="63" spans="1:15" ht="31.15" customHeight="1" x14ac:dyDescent="0.2">
      <c r="A63" s="15" t="s">
        <v>131</v>
      </c>
      <c r="B63" s="14" t="s">
        <v>130</v>
      </c>
      <c r="C63" s="14"/>
      <c r="D63" s="14">
        <v>3685977.6</v>
      </c>
      <c r="E63" s="14">
        <f t="shared" si="0"/>
        <v>3685977.6</v>
      </c>
      <c r="F63" s="14"/>
      <c r="G63" s="14">
        <f t="shared" si="19"/>
        <v>3685977.6</v>
      </c>
      <c r="H63" s="14"/>
      <c r="I63" s="14"/>
      <c r="J63" s="14">
        <f t="shared" si="7"/>
        <v>0</v>
      </c>
      <c r="K63" s="14"/>
      <c r="L63" s="14"/>
      <c r="M63" s="14">
        <f t="shared" si="9"/>
        <v>0</v>
      </c>
      <c r="N63" s="14"/>
      <c r="O63" s="14">
        <f t="shared" si="17"/>
        <v>0</v>
      </c>
    </row>
    <row r="64" spans="1:15" ht="33.6" customHeight="1" x14ac:dyDescent="0.2">
      <c r="A64" s="15" t="s">
        <v>134</v>
      </c>
      <c r="B64" s="14" t="s">
        <v>130</v>
      </c>
      <c r="C64" s="14"/>
      <c r="D64" s="14">
        <v>285121249.99000001</v>
      </c>
      <c r="E64" s="14">
        <f t="shared" ref="E64" si="20">SUM(C64:D64)</f>
        <v>285121249.99000001</v>
      </c>
      <c r="F64" s="14"/>
      <c r="G64" s="14">
        <f t="shared" si="19"/>
        <v>285121249.99000001</v>
      </c>
      <c r="H64" s="14"/>
      <c r="I64" s="14">
        <v>285121670</v>
      </c>
      <c r="J64" s="14">
        <f t="shared" ref="J64" si="21">SUM(H64:I64)</f>
        <v>285121670</v>
      </c>
      <c r="K64" s="14"/>
      <c r="L64" s="14"/>
      <c r="M64" s="14">
        <f t="shared" ref="M64" si="22">SUM(K64:L64)</f>
        <v>0</v>
      </c>
      <c r="N64" s="14"/>
      <c r="O64" s="14">
        <f t="shared" ref="O64" si="23">SUM(M64:N64)</f>
        <v>0</v>
      </c>
    </row>
    <row r="65" spans="1:15" ht="70.900000000000006" customHeight="1" x14ac:dyDescent="0.2">
      <c r="A65" s="36" t="s">
        <v>164</v>
      </c>
      <c r="B65" s="32" t="s">
        <v>163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>
        <v>222222222.22</v>
      </c>
      <c r="O65" s="14">
        <f>N65</f>
        <v>222222222.22</v>
      </c>
    </row>
    <row r="66" spans="1:15" ht="49.5" customHeight="1" x14ac:dyDescent="0.2">
      <c r="A66" s="17" t="s">
        <v>72</v>
      </c>
      <c r="B66" s="13" t="s">
        <v>74</v>
      </c>
      <c r="C66" s="14">
        <v>534400</v>
      </c>
      <c r="D66" s="14"/>
      <c r="E66" s="14">
        <f t="shared" si="0"/>
        <v>534400</v>
      </c>
      <c r="F66" s="14"/>
      <c r="G66" s="14">
        <f t="shared" si="19"/>
        <v>534400</v>
      </c>
      <c r="H66" s="14">
        <v>0</v>
      </c>
      <c r="I66" s="14"/>
      <c r="J66" s="14">
        <f t="shared" si="7"/>
        <v>0</v>
      </c>
      <c r="K66" s="14">
        <v>0</v>
      </c>
      <c r="L66" s="14"/>
      <c r="M66" s="14">
        <f t="shared" si="9"/>
        <v>0</v>
      </c>
      <c r="N66" s="14"/>
      <c r="O66" s="14">
        <f t="shared" ref="O66:O73" si="24">SUM(M66:N66)</f>
        <v>0</v>
      </c>
    </row>
    <row r="67" spans="1:15" ht="63" customHeight="1" x14ac:dyDescent="0.2">
      <c r="A67" s="17" t="s">
        <v>73</v>
      </c>
      <c r="B67" s="13" t="s">
        <v>74</v>
      </c>
      <c r="C67" s="14">
        <v>208700</v>
      </c>
      <c r="D67" s="14"/>
      <c r="E67" s="14">
        <f t="shared" si="0"/>
        <v>208700</v>
      </c>
      <c r="F67" s="14"/>
      <c r="G67" s="14">
        <f t="shared" si="19"/>
        <v>208700</v>
      </c>
      <c r="H67" s="14">
        <v>241200</v>
      </c>
      <c r="I67" s="14"/>
      <c r="J67" s="14">
        <f t="shared" si="7"/>
        <v>241200</v>
      </c>
      <c r="K67" s="14">
        <v>250900</v>
      </c>
      <c r="L67" s="14"/>
      <c r="M67" s="14">
        <f t="shared" si="9"/>
        <v>250900</v>
      </c>
      <c r="N67" s="14"/>
      <c r="O67" s="14">
        <f t="shared" si="24"/>
        <v>250900</v>
      </c>
    </row>
    <row r="68" spans="1:15" ht="51" customHeight="1" x14ac:dyDescent="0.2">
      <c r="A68" s="17" t="s">
        <v>71</v>
      </c>
      <c r="B68" s="13" t="s">
        <v>74</v>
      </c>
      <c r="C68" s="14">
        <v>188300</v>
      </c>
      <c r="D68" s="14"/>
      <c r="E68" s="14">
        <f t="shared" si="0"/>
        <v>188300</v>
      </c>
      <c r="F68" s="14"/>
      <c r="G68" s="14">
        <f t="shared" si="19"/>
        <v>188300</v>
      </c>
      <c r="H68" s="14">
        <v>190700</v>
      </c>
      <c r="I68" s="14"/>
      <c r="J68" s="14">
        <f t="shared" si="7"/>
        <v>190700</v>
      </c>
      <c r="K68" s="14">
        <v>190300</v>
      </c>
      <c r="L68" s="14"/>
      <c r="M68" s="14">
        <f t="shared" si="9"/>
        <v>190300</v>
      </c>
      <c r="N68" s="14"/>
      <c r="O68" s="14">
        <f t="shared" si="24"/>
        <v>190300</v>
      </c>
    </row>
    <row r="69" spans="1:15" ht="46.5" customHeight="1" x14ac:dyDescent="0.2">
      <c r="A69" s="17" t="s">
        <v>75</v>
      </c>
      <c r="B69" s="13" t="s">
        <v>74</v>
      </c>
      <c r="C69" s="14">
        <v>1361500</v>
      </c>
      <c r="D69" s="14"/>
      <c r="E69" s="14">
        <f t="shared" si="0"/>
        <v>1361500</v>
      </c>
      <c r="F69" s="14"/>
      <c r="G69" s="14">
        <f t="shared" si="19"/>
        <v>1361500</v>
      </c>
      <c r="H69" s="14">
        <v>11300</v>
      </c>
      <c r="I69" s="14"/>
      <c r="J69" s="14">
        <f t="shared" si="7"/>
        <v>11300</v>
      </c>
      <c r="K69" s="14">
        <v>0</v>
      </c>
      <c r="L69" s="14"/>
      <c r="M69" s="14">
        <f t="shared" si="9"/>
        <v>0</v>
      </c>
      <c r="N69" s="14"/>
      <c r="O69" s="14">
        <f t="shared" si="24"/>
        <v>0</v>
      </c>
    </row>
    <row r="70" spans="1:15" ht="93.75" customHeight="1" x14ac:dyDescent="0.2">
      <c r="A70" s="17" t="s">
        <v>76</v>
      </c>
      <c r="B70" s="13" t="s">
        <v>74</v>
      </c>
      <c r="C70" s="14">
        <v>25700</v>
      </c>
      <c r="D70" s="14"/>
      <c r="E70" s="14">
        <f t="shared" si="0"/>
        <v>25700</v>
      </c>
      <c r="F70" s="14"/>
      <c r="G70" s="14">
        <f t="shared" si="19"/>
        <v>25700</v>
      </c>
      <c r="H70" s="14">
        <v>25800</v>
      </c>
      <c r="I70" s="14"/>
      <c r="J70" s="14">
        <f t="shared" si="7"/>
        <v>25800</v>
      </c>
      <c r="K70" s="14">
        <v>28300</v>
      </c>
      <c r="L70" s="14"/>
      <c r="M70" s="14">
        <f t="shared" si="9"/>
        <v>28300</v>
      </c>
      <c r="N70" s="14"/>
      <c r="O70" s="14">
        <f t="shared" si="24"/>
        <v>28300</v>
      </c>
    </row>
    <row r="71" spans="1:15" s="11" customFormat="1" ht="16.5" customHeight="1" x14ac:dyDescent="0.2">
      <c r="A71" s="18" t="s">
        <v>77</v>
      </c>
      <c r="B71" s="19" t="s">
        <v>78</v>
      </c>
      <c r="C71" s="14">
        <v>244278900</v>
      </c>
      <c r="D71" s="14"/>
      <c r="E71" s="14">
        <f t="shared" si="0"/>
        <v>244278900</v>
      </c>
      <c r="F71" s="14"/>
      <c r="G71" s="14">
        <f t="shared" si="19"/>
        <v>244278900</v>
      </c>
      <c r="H71" s="14">
        <v>342700699</v>
      </c>
      <c r="I71" s="14"/>
      <c r="J71" s="14">
        <f t="shared" si="7"/>
        <v>342700699</v>
      </c>
      <c r="K71" s="14">
        <v>395235179</v>
      </c>
      <c r="L71" s="14"/>
      <c r="M71" s="14">
        <f t="shared" si="9"/>
        <v>395235179</v>
      </c>
      <c r="N71" s="14"/>
      <c r="O71" s="14">
        <f t="shared" si="24"/>
        <v>395235179</v>
      </c>
    </row>
    <row r="72" spans="1:15" s="11" customFormat="1" ht="28.15" customHeight="1" x14ac:dyDescent="0.2">
      <c r="A72" s="18" t="s">
        <v>136</v>
      </c>
      <c r="B72" s="19" t="s">
        <v>78</v>
      </c>
      <c r="C72" s="14"/>
      <c r="D72" s="14">
        <v>2119194.7200000002</v>
      </c>
      <c r="E72" s="14">
        <f t="shared" si="0"/>
        <v>2119194.7200000002</v>
      </c>
      <c r="F72" s="14"/>
      <c r="G72" s="14">
        <f t="shared" si="19"/>
        <v>2119194.7200000002</v>
      </c>
      <c r="H72" s="14"/>
      <c r="I72" s="14">
        <v>2164224.0499999998</v>
      </c>
      <c r="J72" s="14">
        <f t="shared" si="7"/>
        <v>2164224.0499999998</v>
      </c>
      <c r="K72" s="14"/>
      <c r="L72" s="14">
        <v>1873931.44</v>
      </c>
      <c r="M72" s="14">
        <f t="shared" si="9"/>
        <v>1873931.44</v>
      </c>
      <c r="N72" s="14"/>
      <c r="O72" s="14">
        <f t="shared" si="24"/>
        <v>1873931.44</v>
      </c>
    </row>
    <row r="73" spans="1:15" s="11" customFormat="1" ht="28.15" customHeight="1" x14ac:dyDescent="0.2">
      <c r="A73" s="38" t="s">
        <v>139</v>
      </c>
      <c r="B73" s="19" t="s">
        <v>78</v>
      </c>
      <c r="C73" s="14"/>
      <c r="D73" s="14">
        <v>46372.5</v>
      </c>
      <c r="E73" s="14">
        <f t="shared" si="0"/>
        <v>46372.5</v>
      </c>
      <c r="F73" s="14"/>
      <c r="G73" s="14">
        <f t="shared" si="19"/>
        <v>46372.5</v>
      </c>
      <c r="H73" s="14"/>
      <c r="I73" s="14"/>
      <c r="J73" s="14">
        <f t="shared" si="7"/>
        <v>0</v>
      </c>
      <c r="K73" s="14"/>
      <c r="L73" s="14"/>
      <c r="M73" s="14">
        <f t="shared" si="9"/>
        <v>0</v>
      </c>
      <c r="N73" s="14"/>
      <c r="O73" s="14">
        <f t="shared" si="24"/>
        <v>0</v>
      </c>
    </row>
    <row r="74" spans="1:15" s="11" customFormat="1" ht="42.6" customHeight="1" x14ac:dyDescent="0.2">
      <c r="A74" s="33" t="s">
        <v>147</v>
      </c>
      <c r="B74" s="19" t="s">
        <v>78</v>
      </c>
      <c r="C74" s="14"/>
      <c r="D74" s="14"/>
      <c r="E74" s="14"/>
      <c r="F74" s="14">
        <v>350000</v>
      </c>
      <c r="G74" s="14">
        <f>E74+F74</f>
        <v>350000</v>
      </c>
      <c r="H74" s="14"/>
      <c r="I74" s="14"/>
      <c r="J74" s="14"/>
      <c r="K74" s="14"/>
      <c r="L74" s="14"/>
      <c r="M74" s="14"/>
      <c r="N74" s="14"/>
      <c r="O74" s="14"/>
    </row>
    <row r="75" spans="1:15" s="11" customFormat="1" ht="36" customHeight="1" x14ac:dyDescent="0.2">
      <c r="A75" s="33" t="s">
        <v>148</v>
      </c>
      <c r="B75" s="19" t="s">
        <v>78</v>
      </c>
      <c r="C75" s="14"/>
      <c r="D75" s="14"/>
      <c r="E75" s="14"/>
      <c r="F75" s="14">
        <v>3714220.8</v>
      </c>
      <c r="G75" s="14">
        <f t="shared" ref="G75:G87" si="25">E75+F75</f>
        <v>3714220.8</v>
      </c>
      <c r="H75" s="14"/>
      <c r="I75" s="14"/>
      <c r="J75" s="14"/>
      <c r="K75" s="14"/>
      <c r="L75" s="14"/>
      <c r="M75" s="14"/>
      <c r="N75" s="14"/>
      <c r="O75" s="14"/>
    </row>
    <row r="76" spans="1:15" s="11" customFormat="1" ht="29.45" customHeight="1" x14ac:dyDescent="0.2">
      <c r="A76" s="33" t="s">
        <v>149</v>
      </c>
      <c r="B76" s="19" t="s">
        <v>78</v>
      </c>
      <c r="C76" s="14"/>
      <c r="D76" s="14"/>
      <c r="E76" s="14"/>
      <c r="F76" s="14">
        <v>2714600</v>
      </c>
      <c r="G76" s="14">
        <f t="shared" si="25"/>
        <v>2714600</v>
      </c>
      <c r="H76" s="14"/>
      <c r="I76" s="14"/>
      <c r="J76" s="14"/>
      <c r="K76" s="14"/>
      <c r="L76" s="14"/>
      <c r="M76" s="14"/>
      <c r="N76" s="14"/>
      <c r="O76" s="14"/>
    </row>
    <row r="77" spans="1:15" s="11" customFormat="1" ht="56.45" customHeight="1" x14ac:dyDescent="0.2">
      <c r="A77" s="35" t="s">
        <v>151</v>
      </c>
      <c r="B77" s="19" t="s">
        <v>78</v>
      </c>
      <c r="C77" s="14"/>
      <c r="D77" s="14"/>
      <c r="E77" s="14"/>
      <c r="F77" s="14">
        <v>1737171.13</v>
      </c>
      <c r="G77" s="14">
        <f t="shared" si="25"/>
        <v>1737171.13</v>
      </c>
      <c r="H77" s="14"/>
      <c r="I77" s="14"/>
      <c r="J77" s="14"/>
      <c r="K77" s="14"/>
      <c r="L77" s="14"/>
      <c r="M77" s="14"/>
      <c r="N77" s="14"/>
      <c r="O77" s="14"/>
    </row>
    <row r="78" spans="1:15" s="11" customFormat="1" ht="62.25" customHeight="1" x14ac:dyDescent="0.2">
      <c r="A78" s="35" t="s">
        <v>152</v>
      </c>
      <c r="B78" s="19" t="s">
        <v>78</v>
      </c>
      <c r="C78" s="14"/>
      <c r="D78" s="14"/>
      <c r="E78" s="14"/>
      <c r="F78" s="14">
        <v>575046</v>
      </c>
      <c r="G78" s="14">
        <f t="shared" si="25"/>
        <v>575046</v>
      </c>
      <c r="H78" s="14"/>
      <c r="I78" s="14"/>
      <c r="J78" s="14"/>
      <c r="K78" s="14"/>
      <c r="L78" s="14"/>
      <c r="M78" s="14"/>
      <c r="N78" s="14"/>
      <c r="O78" s="14"/>
    </row>
    <row r="79" spans="1:15" s="11" customFormat="1" ht="71.25" customHeight="1" x14ac:dyDescent="0.2">
      <c r="A79" s="35" t="s">
        <v>153</v>
      </c>
      <c r="B79" s="19" t="s">
        <v>78</v>
      </c>
      <c r="C79" s="14"/>
      <c r="D79" s="14"/>
      <c r="E79" s="14"/>
      <c r="F79" s="14">
        <v>835634.86</v>
      </c>
      <c r="G79" s="14">
        <f t="shared" si="25"/>
        <v>835634.86</v>
      </c>
      <c r="H79" s="14"/>
      <c r="I79" s="14"/>
      <c r="J79" s="14"/>
      <c r="K79" s="14"/>
      <c r="L79" s="14"/>
      <c r="M79" s="14"/>
      <c r="N79" s="14"/>
      <c r="O79" s="14"/>
    </row>
    <row r="80" spans="1:15" s="11" customFormat="1" ht="66.75" customHeight="1" x14ac:dyDescent="0.2">
      <c r="A80" s="35" t="s">
        <v>154</v>
      </c>
      <c r="B80" s="19" t="s">
        <v>78</v>
      </c>
      <c r="C80" s="14"/>
      <c r="D80" s="14"/>
      <c r="E80" s="14"/>
      <c r="F80" s="14">
        <v>1880864</v>
      </c>
      <c r="G80" s="14">
        <f t="shared" si="25"/>
        <v>1880864</v>
      </c>
      <c r="H80" s="14"/>
      <c r="I80" s="14"/>
      <c r="J80" s="14"/>
      <c r="K80" s="14"/>
      <c r="L80" s="14"/>
      <c r="M80" s="14"/>
      <c r="N80" s="14"/>
      <c r="O80" s="14"/>
    </row>
    <row r="81" spans="1:15" s="11" customFormat="1" ht="47.45" customHeight="1" x14ac:dyDescent="0.2">
      <c r="A81" s="35" t="s">
        <v>157</v>
      </c>
      <c r="B81" s="19" t="s">
        <v>78</v>
      </c>
      <c r="C81" s="14"/>
      <c r="D81" s="14"/>
      <c r="E81" s="14"/>
      <c r="F81" s="14">
        <v>2299290</v>
      </c>
      <c r="G81" s="14">
        <f t="shared" si="25"/>
        <v>2299290</v>
      </c>
      <c r="H81" s="14"/>
      <c r="I81" s="14"/>
      <c r="J81" s="14"/>
      <c r="K81" s="14"/>
      <c r="L81" s="14"/>
      <c r="M81" s="14"/>
      <c r="N81" s="14"/>
      <c r="O81" s="14"/>
    </row>
    <row r="82" spans="1:15" s="11" customFormat="1" ht="47.45" customHeight="1" x14ac:dyDescent="0.2">
      <c r="A82" s="35" t="s">
        <v>158</v>
      </c>
      <c r="B82" s="19" t="s">
        <v>78</v>
      </c>
      <c r="C82" s="14"/>
      <c r="D82" s="14"/>
      <c r="E82" s="14"/>
      <c r="F82" s="14">
        <v>472500</v>
      </c>
      <c r="G82" s="14">
        <f t="shared" si="25"/>
        <v>472500</v>
      </c>
      <c r="H82" s="14"/>
      <c r="I82" s="14"/>
      <c r="J82" s="14"/>
      <c r="K82" s="14"/>
      <c r="L82" s="14"/>
      <c r="M82" s="14"/>
      <c r="N82" s="14"/>
      <c r="O82" s="14"/>
    </row>
    <row r="83" spans="1:15" s="11" customFormat="1" ht="47.45" customHeight="1" x14ac:dyDescent="0.2">
      <c r="A83" s="35" t="s">
        <v>159</v>
      </c>
      <c r="B83" s="19" t="s">
        <v>78</v>
      </c>
      <c r="C83" s="14"/>
      <c r="D83" s="14"/>
      <c r="E83" s="14"/>
      <c r="F83" s="14">
        <v>2064100</v>
      </c>
      <c r="G83" s="14">
        <f t="shared" si="25"/>
        <v>2064100</v>
      </c>
      <c r="H83" s="14"/>
      <c r="I83" s="14"/>
      <c r="J83" s="14"/>
      <c r="K83" s="14"/>
      <c r="L83" s="14"/>
      <c r="M83" s="14"/>
      <c r="N83" s="14"/>
      <c r="O83" s="14"/>
    </row>
    <row r="84" spans="1:15" s="11" customFormat="1" ht="42" customHeight="1" x14ac:dyDescent="0.2">
      <c r="A84" s="35" t="s">
        <v>160</v>
      </c>
      <c r="B84" s="19" t="s">
        <v>78</v>
      </c>
      <c r="C84" s="14"/>
      <c r="D84" s="14"/>
      <c r="E84" s="14"/>
      <c r="F84" s="14">
        <v>1000000</v>
      </c>
      <c r="G84" s="14">
        <f t="shared" si="25"/>
        <v>1000000</v>
      </c>
      <c r="H84" s="14"/>
      <c r="I84" s="14"/>
      <c r="J84" s="14"/>
      <c r="K84" s="14"/>
      <c r="L84" s="14"/>
      <c r="M84" s="14"/>
      <c r="N84" s="14"/>
      <c r="O84" s="14"/>
    </row>
    <row r="85" spans="1:15" s="11" customFormat="1" ht="67.150000000000006" customHeight="1" x14ac:dyDescent="0.2">
      <c r="A85" s="35" t="s">
        <v>161</v>
      </c>
      <c r="B85" s="19" t="s">
        <v>78</v>
      </c>
      <c r="C85" s="14"/>
      <c r="D85" s="14"/>
      <c r="E85" s="14"/>
      <c r="F85" s="14">
        <v>472000</v>
      </c>
      <c r="G85" s="14">
        <f t="shared" si="25"/>
        <v>472000</v>
      </c>
      <c r="H85" s="14"/>
      <c r="I85" s="14"/>
      <c r="J85" s="14"/>
      <c r="K85" s="14"/>
      <c r="L85" s="14"/>
      <c r="M85" s="14"/>
      <c r="N85" s="14"/>
      <c r="O85" s="14"/>
    </row>
    <row r="86" spans="1:15" s="11" customFormat="1" ht="57.6" customHeight="1" x14ac:dyDescent="0.2">
      <c r="A86" s="35" t="s">
        <v>165</v>
      </c>
      <c r="B86" s="19" t="s">
        <v>78</v>
      </c>
      <c r="C86" s="14"/>
      <c r="D86" s="14"/>
      <c r="E86" s="14"/>
      <c r="F86" s="14">
        <v>5185100</v>
      </c>
      <c r="G86" s="14">
        <f t="shared" si="25"/>
        <v>5185100</v>
      </c>
      <c r="H86" s="14"/>
      <c r="I86" s="14"/>
      <c r="J86" s="14"/>
      <c r="K86" s="14"/>
      <c r="L86" s="14"/>
      <c r="M86" s="14"/>
      <c r="N86" s="14"/>
      <c r="O86" s="14"/>
    </row>
    <row r="87" spans="1:15" s="11" customFormat="1" ht="34.15" customHeight="1" x14ac:dyDescent="0.2">
      <c r="A87" s="35" t="s">
        <v>162</v>
      </c>
      <c r="B87" s="19" t="s">
        <v>78</v>
      </c>
      <c r="C87" s="14"/>
      <c r="D87" s="14"/>
      <c r="E87" s="14"/>
      <c r="F87" s="14">
        <v>200000</v>
      </c>
      <c r="G87" s="14">
        <f t="shared" si="25"/>
        <v>200000</v>
      </c>
      <c r="H87" s="14"/>
      <c r="I87" s="14"/>
      <c r="J87" s="14"/>
      <c r="K87" s="14"/>
      <c r="L87" s="14"/>
      <c r="M87" s="14"/>
      <c r="N87" s="14"/>
      <c r="O87" s="14"/>
    </row>
    <row r="88" spans="1:15" ht="44.45" customHeight="1" x14ac:dyDescent="0.2">
      <c r="A88" s="33" t="s">
        <v>146</v>
      </c>
      <c r="B88" s="19" t="s">
        <v>78</v>
      </c>
      <c r="C88" s="14"/>
      <c r="D88" s="14"/>
      <c r="E88" s="14">
        <f t="shared" ref="E88" si="26">D88</f>
        <v>0</v>
      </c>
      <c r="F88" s="14">
        <v>306000</v>
      </c>
      <c r="G88" s="14">
        <f>E88+F88</f>
        <v>306000</v>
      </c>
      <c r="H88" s="14"/>
      <c r="I88" s="14"/>
      <c r="J88" s="14"/>
      <c r="K88" s="14"/>
      <c r="L88" s="14"/>
      <c r="M88" s="14"/>
      <c r="N88" s="14"/>
      <c r="O88" s="14"/>
    </row>
    <row r="89" spans="1:15" ht="43.15" customHeight="1" x14ac:dyDescent="0.2">
      <c r="A89" s="33" t="s">
        <v>145</v>
      </c>
      <c r="B89" s="19" t="s">
        <v>78</v>
      </c>
      <c r="C89" s="14"/>
      <c r="D89" s="14"/>
      <c r="E89" s="14">
        <f>D89</f>
        <v>0</v>
      </c>
      <c r="F89" s="14">
        <v>258354</v>
      </c>
      <c r="G89" s="14">
        <f>E89+F89</f>
        <v>258354</v>
      </c>
      <c r="H89" s="14"/>
      <c r="I89" s="14"/>
      <c r="J89" s="14"/>
      <c r="K89" s="14"/>
      <c r="L89" s="14"/>
      <c r="M89" s="14"/>
      <c r="N89" s="14"/>
      <c r="O89" s="14"/>
    </row>
    <row r="90" spans="1:15" s="11" customFormat="1" ht="26.45" customHeight="1" x14ac:dyDescent="0.2">
      <c r="A90" s="44" t="s">
        <v>150</v>
      </c>
      <c r="B90" s="19" t="s">
        <v>78</v>
      </c>
      <c r="C90" s="14"/>
      <c r="D90" s="14"/>
      <c r="E90" s="14"/>
      <c r="F90" s="14">
        <v>434292.78</v>
      </c>
      <c r="G90" s="14">
        <f>E90+F90</f>
        <v>434292.78</v>
      </c>
      <c r="H90" s="14"/>
      <c r="I90" s="14"/>
      <c r="J90" s="14"/>
      <c r="K90" s="14"/>
      <c r="L90" s="14"/>
      <c r="M90" s="14"/>
      <c r="N90" s="14"/>
      <c r="O90" s="14"/>
    </row>
    <row r="91" spans="1:15" s="11" customFormat="1" ht="39.6" customHeight="1" x14ac:dyDescent="0.2">
      <c r="A91" s="44" t="s">
        <v>170</v>
      </c>
      <c r="B91" s="19" t="s">
        <v>78</v>
      </c>
      <c r="C91" s="14"/>
      <c r="D91" s="14"/>
      <c r="E91" s="14"/>
      <c r="F91" s="14">
        <v>18270826</v>
      </c>
      <c r="G91" s="14">
        <f>E91+F91</f>
        <v>18270826</v>
      </c>
      <c r="H91" s="14"/>
      <c r="I91" s="14"/>
      <c r="J91" s="14"/>
      <c r="K91" s="14"/>
      <c r="L91" s="14"/>
      <c r="M91" s="14"/>
      <c r="N91" s="14"/>
      <c r="O91" s="14"/>
    </row>
    <row r="92" spans="1:15" ht="24" customHeight="1" x14ac:dyDescent="0.2">
      <c r="A92" s="15" t="s">
        <v>79</v>
      </c>
      <c r="B92" s="13" t="s">
        <v>80</v>
      </c>
      <c r="C92" s="14">
        <f>SUM(C93:C107)</f>
        <v>665388400</v>
      </c>
      <c r="D92" s="14">
        <f t="shared" ref="D92:M92" si="27">SUM(D93:D107)</f>
        <v>-119.65999999999985</v>
      </c>
      <c r="E92" s="14">
        <f t="shared" si="27"/>
        <v>665388280.34000003</v>
      </c>
      <c r="F92" s="14">
        <f t="shared" si="27"/>
        <v>18071072.18</v>
      </c>
      <c r="G92" s="14">
        <f t="shared" si="27"/>
        <v>683459352.51999998</v>
      </c>
      <c r="H92" s="14">
        <f>SUM(H93:H107)</f>
        <v>703211000</v>
      </c>
      <c r="I92" s="14">
        <f>SUM(I93:I107)</f>
        <v>492698.38</v>
      </c>
      <c r="J92" s="14">
        <f>SUM(J93:J107)</f>
        <v>703703698.38</v>
      </c>
      <c r="K92" s="14">
        <f t="shared" si="27"/>
        <v>734915400</v>
      </c>
      <c r="L92" s="14">
        <f t="shared" si="27"/>
        <v>502266.25999999995</v>
      </c>
      <c r="M92" s="14">
        <f t="shared" si="27"/>
        <v>735417666.25999999</v>
      </c>
      <c r="N92" s="14">
        <f t="shared" ref="N92:O92" si="28">SUM(N93:N107)</f>
        <v>0</v>
      </c>
      <c r="O92" s="14">
        <f t="shared" si="28"/>
        <v>735417666.25999999</v>
      </c>
    </row>
    <row r="93" spans="1:15" ht="46.5" customHeight="1" x14ac:dyDescent="0.2">
      <c r="A93" s="17" t="s">
        <v>81</v>
      </c>
      <c r="B93" s="13" t="s">
        <v>82</v>
      </c>
      <c r="C93" s="14">
        <v>5980600</v>
      </c>
      <c r="D93" s="14"/>
      <c r="E93" s="14">
        <f t="shared" si="0"/>
        <v>5980600</v>
      </c>
      <c r="F93" s="14"/>
      <c r="G93" s="14">
        <f t="shared" si="19"/>
        <v>5980600</v>
      </c>
      <c r="H93" s="14">
        <v>4802400</v>
      </c>
      <c r="I93" s="14"/>
      <c r="J93" s="14">
        <f t="shared" si="7"/>
        <v>4802400</v>
      </c>
      <c r="K93" s="14">
        <v>4784500</v>
      </c>
      <c r="L93" s="14"/>
      <c r="M93" s="14">
        <f t="shared" si="9"/>
        <v>4784500</v>
      </c>
      <c r="N93" s="14"/>
      <c r="O93" s="14">
        <f t="shared" ref="O93:O103" si="29">SUM(M93:N93)</f>
        <v>4784500</v>
      </c>
    </row>
    <row r="94" spans="1:15" ht="48" customHeight="1" x14ac:dyDescent="0.2">
      <c r="A94" s="17" t="s">
        <v>84</v>
      </c>
      <c r="B94" s="13" t="s">
        <v>82</v>
      </c>
      <c r="C94" s="14">
        <v>291300</v>
      </c>
      <c r="D94" s="14"/>
      <c r="E94" s="14">
        <f t="shared" si="0"/>
        <v>291300</v>
      </c>
      <c r="F94" s="14"/>
      <c r="G94" s="14">
        <f t="shared" si="19"/>
        <v>291300</v>
      </c>
      <c r="H94" s="14">
        <v>299800</v>
      </c>
      <c r="I94" s="14"/>
      <c r="J94" s="14">
        <f t="shared" si="7"/>
        <v>299800</v>
      </c>
      <c r="K94" s="14">
        <v>310400</v>
      </c>
      <c r="L94" s="14"/>
      <c r="M94" s="14">
        <f t="shared" si="9"/>
        <v>310400</v>
      </c>
      <c r="N94" s="14"/>
      <c r="O94" s="14">
        <f t="shared" si="29"/>
        <v>310400</v>
      </c>
    </row>
    <row r="95" spans="1:15" ht="53.45" customHeight="1" x14ac:dyDescent="0.2">
      <c r="A95" s="17" t="s">
        <v>85</v>
      </c>
      <c r="B95" s="13" t="s">
        <v>82</v>
      </c>
      <c r="C95" s="14">
        <v>5480300</v>
      </c>
      <c r="D95" s="14"/>
      <c r="E95" s="14">
        <f t="shared" si="0"/>
        <v>5480300</v>
      </c>
      <c r="F95" s="14"/>
      <c r="G95" s="14">
        <f t="shared" si="19"/>
        <v>5480300</v>
      </c>
      <c r="H95" s="14">
        <v>5480300</v>
      </c>
      <c r="I95" s="14"/>
      <c r="J95" s="14">
        <f t="shared" si="7"/>
        <v>5480300</v>
      </c>
      <c r="K95" s="14">
        <v>5480300</v>
      </c>
      <c r="L95" s="14"/>
      <c r="M95" s="14">
        <f t="shared" si="9"/>
        <v>5480300</v>
      </c>
      <c r="N95" s="14"/>
      <c r="O95" s="14">
        <f t="shared" si="29"/>
        <v>5480300</v>
      </c>
    </row>
    <row r="96" spans="1:15" ht="48" customHeight="1" x14ac:dyDescent="0.2">
      <c r="A96" s="17" t="s">
        <v>86</v>
      </c>
      <c r="B96" s="13" t="s">
        <v>82</v>
      </c>
      <c r="C96" s="14">
        <v>1012500</v>
      </c>
      <c r="D96" s="14"/>
      <c r="E96" s="14">
        <f t="shared" si="0"/>
        <v>1012500</v>
      </c>
      <c r="F96" s="14"/>
      <c r="G96" s="14">
        <f t="shared" si="19"/>
        <v>1012500</v>
      </c>
      <c r="H96" s="14">
        <v>1012500</v>
      </c>
      <c r="I96" s="14"/>
      <c r="J96" s="14">
        <f t="shared" si="7"/>
        <v>1012500</v>
      </c>
      <c r="K96" s="14">
        <v>1012500</v>
      </c>
      <c r="L96" s="14"/>
      <c r="M96" s="14">
        <f t="shared" si="9"/>
        <v>1012500</v>
      </c>
      <c r="N96" s="14"/>
      <c r="O96" s="14">
        <f t="shared" si="29"/>
        <v>1012500</v>
      </c>
    </row>
    <row r="97" spans="1:15" ht="66.75" customHeight="1" x14ac:dyDescent="0.2">
      <c r="A97" s="17" t="s">
        <v>87</v>
      </c>
      <c r="B97" s="13" t="s">
        <v>82</v>
      </c>
      <c r="C97" s="14">
        <v>10000</v>
      </c>
      <c r="D97" s="14"/>
      <c r="E97" s="14">
        <f t="shared" si="0"/>
        <v>10000</v>
      </c>
      <c r="F97" s="14"/>
      <c r="G97" s="14">
        <f t="shared" si="19"/>
        <v>10000</v>
      </c>
      <c r="H97" s="14">
        <v>10000</v>
      </c>
      <c r="I97" s="14"/>
      <c r="J97" s="14">
        <f t="shared" si="7"/>
        <v>10000</v>
      </c>
      <c r="K97" s="14">
        <v>10000</v>
      </c>
      <c r="L97" s="14"/>
      <c r="M97" s="14">
        <f t="shared" si="9"/>
        <v>10000</v>
      </c>
      <c r="N97" s="14"/>
      <c r="O97" s="14">
        <f t="shared" si="29"/>
        <v>10000</v>
      </c>
    </row>
    <row r="98" spans="1:15" ht="48.75" customHeight="1" x14ac:dyDescent="0.2">
      <c r="A98" s="17" t="s">
        <v>88</v>
      </c>
      <c r="B98" s="13" t="s">
        <v>82</v>
      </c>
      <c r="C98" s="14">
        <v>25000</v>
      </c>
      <c r="D98" s="14"/>
      <c r="E98" s="14">
        <f t="shared" si="0"/>
        <v>25000</v>
      </c>
      <c r="F98" s="14"/>
      <c r="G98" s="14">
        <f t="shared" si="19"/>
        <v>25000</v>
      </c>
      <c r="H98" s="14">
        <v>25000</v>
      </c>
      <c r="I98" s="14"/>
      <c r="J98" s="14">
        <f t="shared" si="7"/>
        <v>25000</v>
      </c>
      <c r="K98" s="14">
        <v>25000</v>
      </c>
      <c r="L98" s="14"/>
      <c r="M98" s="14">
        <f t="shared" si="9"/>
        <v>25000</v>
      </c>
      <c r="N98" s="14"/>
      <c r="O98" s="14">
        <f t="shared" si="29"/>
        <v>25000</v>
      </c>
    </row>
    <row r="99" spans="1:15" ht="75.75" customHeight="1" x14ac:dyDescent="0.2">
      <c r="A99" s="17" t="s">
        <v>108</v>
      </c>
      <c r="B99" s="13" t="s">
        <v>82</v>
      </c>
      <c r="C99" s="14">
        <v>49372000</v>
      </c>
      <c r="D99" s="14"/>
      <c r="E99" s="14">
        <f t="shared" si="0"/>
        <v>49372000</v>
      </c>
      <c r="F99" s="14"/>
      <c r="G99" s="14">
        <f t="shared" si="19"/>
        <v>49372000</v>
      </c>
      <c r="H99" s="14">
        <v>51346800</v>
      </c>
      <c r="I99" s="14"/>
      <c r="J99" s="14">
        <f t="shared" si="7"/>
        <v>51346800</v>
      </c>
      <c r="K99" s="14">
        <v>53400700</v>
      </c>
      <c r="L99" s="14"/>
      <c r="M99" s="14">
        <f t="shared" si="9"/>
        <v>53400700</v>
      </c>
      <c r="N99" s="14"/>
      <c r="O99" s="14">
        <f t="shared" si="29"/>
        <v>53400700</v>
      </c>
    </row>
    <row r="100" spans="1:15" ht="59.25" customHeight="1" x14ac:dyDescent="0.2">
      <c r="A100" s="17" t="s">
        <v>89</v>
      </c>
      <c r="B100" s="13" t="s">
        <v>140</v>
      </c>
      <c r="C100" s="14">
        <v>9166200</v>
      </c>
      <c r="D100" s="14"/>
      <c r="E100" s="14">
        <f t="shared" si="0"/>
        <v>9166200</v>
      </c>
      <c r="F100" s="14"/>
      <c r="G100" s="14">
        <f t="shared" si="19"/>
        <v>9166200</v>
      </c>
      <c r="H100" s="14">
        <v>9188400</v>
      </c>
      <c r="I100" s="14"/>
      <c r="J100" s="14">
        <f t="shared" si="7"/>
        <v>9188400</v>
      </c>
      <c r="K100" s="14">
        <v>9188400</v>
      </c>
      <c r="L100" s="14"/>
      <c r="M100" s="14">
        <f t="shared" si="9"/>
        <v>9188400</v>
      </c>
      <c r="N100" s="14"/>
      <c r="O100" s="14">
        <f t="shared" si="29"/>
        <v>9188400</v>
      </c>
    </row>
    <row r="101" spans="1:15" ht="89.25" customHeight="1" x14ac:dyDescent="0.2">
      <c r="A101" s="17" t="s">
        <v>90</v>
      </c>
      <c r="B101" s="13" t="s">
        <v>91</v>
      </c>
      <c r="C101" s="14">
        <v>4377500</v>
      </c>
      <c r="D101" s="14">
        <v>-24633.45</v>
      </c>
      <c r="E101" s="14">
        <f t="shared" si="0"/>
        <v>4352866.55</v>
      </c>
      <c r="F101" s="14"/>
      <c r="G101" s="14">
        <f t="shared" si="19"/>
        <v>4352866.55</v>
      </c>
      <c r="H101" s="14">
        <v>4607800</v>
      </c>
      <c r="I101" s="14">
        <v>547409.86</v>
      </c>
      <c r="J101" s="14">
        <f t="shared" si="7"/>
        <v>5155209.8600000003</v>
      </c>
      <c r="K101" s="14">
        <v>4631400</v>
      </c>
      <c r="L101" s="14">
        <v>558032.97</v>
      </c>
      <c r="M101" s="14">
        <f t="shared" si="9"/>
        <v>5189432.97</v>
      </c>
      <c r="N101" s="14"/>
      <c r="O101" s="14">
        <f t="shared" si="29"/>
        <v>5189432.97</v>
      </c>
    </row>
    <row r="102" spans="1:15" ht="30" customHeight="1" x14ac:dyDescent="0.2">
      <c r="A102" s="17" t="s">
        <v>92</v>
      </c>
      <c r="B102" s="13" t="s">
        <v>93</v>
      </c>
      <c r="C102" s="14">
        <v>3023200</v>
      </c>
      <c r="D102" s="14"/>
      <c r="E102" s="14">
        <f t="shared" si="0"/>
        <v>3023200</v>
      </c>
      <c r="F102" s="14"/>
      <c r="G102" s="14">
        <f t="shared" si="19"/>
        <v>3023200</v>
      </c>
      <c r="H102" s="14">
        <v>3043600</v>
      </c>
      <c r="I102" s="14"/>
      <c r="J102" s="14">
        <f t="shared" si="7"/>
        <v>3043600</v>
      </c>
      <c r="K102" s="14">
        <v>3122600</v>
      </c>
      <c r="L102" s="14"/>
      <c r="M102" s="14">
        <f t="shared" si="9"/>
        <v>3122600</v>
      </c>
      <c r="N102" s="14"/>
      <c r="O102" s="14">
        <f t="shared" si="29"/>
        <v>3122600</v>
      </c>
    </row>
    <row r="103" spans="1:15" ht="44.25" customHeight="1" x14ac:dyDescent="0.2">
      <c r="A103" s="17" t="s">
        <v>94</v>
      </c>
      <c r="B103" s="26" t="s">
        <v>95</v>
      </c>
      <c r="C103" s="14">
        <v>10400</v>
      </c>
      <c r="D103" s="14"/>
      <c r="E103" s="14">
        <f t="shared" si="0"/>
        <v>10400</v>
      </c>
      <c r="F103" s="14"/>
      <c r="G103" s="14">
        <f t="shared" si="19"/>
        <v>10400</v>
      </c>
      <c r="H103" s="14">
        <v>11200</v>
      </c>
      <c r="I103" s="14"/>
      <c r="J103" s="14">
        <f t="shared" si="7"/>
        <v>11200</v>
      </c>
      <c r="K103" s="14">
        <v>116800</v>
      </c>
      <c r="L103" s="14"/>
      <c r="M103" s="14">
        <f t="shared" si="9"/>
        <v>116800</v>
      </c>
      <c r="N103" s="14"/>
      <c r="O103" s="14">
        <f t="shared" si="29"/>
        <v>116800</v>
      </c>
    </row>
    <row r="104" spans="1:15" ht="34.9" customHeight="1" x14ac:dyDescent="0.2">
      <c r="A104" s="17" t="s">
        <v>156</v>
      </c>
      <c r="B104" s="13" t="s">
        <v>155</v>
      </c>
      <c r="C104" s="14"/>
      <c r="D104" s="14"/>
      <c r="E104" s="14"/>
      <c r="F104" s="14">
        <v>397700</v>
      </c>
      <c r="G104" s="14">
        <f>E104+F104</f>
        <v>397700</v>
      </c>
      <c r="H104" s="14"/>
      <c r="I104" s="14"/>
      <c r="J104" s="14"/>
      <c r="K104" s="14"/>
      <c r="L104" s="14"/>
      <c r="M104" s="14"/>
      <c r="N104" s="14"/>
      <c r="O104" s="14"/>
    </row>
    <row r="105" spans="1:15" ht="28.5" customHeight="1" x14ac:dyDescent="0.2">
      <c r="A105" s="17" t="s">
        <v>83</v>
      </c>
      <c r="B105" s="13" t="s">
        <v>109</v>
      </c>
      <c r="C105" s="14">
        <v>4953600</v>
      </c>
      <c r="D105" s="14"/>
      <c r="E105" s="14">
        <f t="shared" si="0"/>
        <v>4953600</v>
      </c>
      <c r="F105" s="14"/>
      <c r="G105" s="14">
        <f t="shared" si="19"/>
        <v>4953600</v>
      </c>
      <c r="H105" s="14">
        <v>5097300</v>
      </c>
      <c r="I105" s="14"/>
      <c r="J105" s="14">
        <f t="shared" si="7"/>
        <v>5097300</v>
      </c>
      <c r="K105" s="14">
        <v>5277400</v>
      </c>
      <c r="L105" s="14"/>
      <c r="M105" s="14">
        <f t="shared" si="9"/>
        <v>5277400</v>
      </c>
      <c r="N105" s="14"/>
      <c r="O105" s="14">
        <f t="shared" ref="O105:O108" si="30">SUM(M105:N105)</f>
        <v>5277400</v>
      </c>
    </row>
    <row r="106" spans="1:15" ht="73.5" customHeight="1" x14ac:dyDescent="0.2">
      <c r="A106" s="17" t="s">
        <v>96</v>
      </c>
      <c r="B106" s="27" t="s">
        <v>98</v>
      </c>
      <c r="C106" s="14">
        <v>11180900</v>
      </c>
      <c r="D106" s="14">
        <v>24513.79</v>
      </c>
      <c r="E106" s="14">
        <f t="shared" si="0"/>
        <v>11205413.789999999</v>
      </c>
      <c r="F106" s="14">
        <v>1047672.18</v>
      </c>
      <c r="G106" s="14">
        <f>E106+F106</f>
        <v>12253085.969999999</v>
      </c>
      <c r="H106" s="14">
        <v>10872600</v>
      </c>
      <c r="I106" s="14">
        <v>-54711.48</v>
      </c>
      <c r="J106" s="14">
        <f t="shared" si="7"/>
        <v>10817888.52</v>
      </c>
      <c r="K106" s="14">
        <v>10872600</v>
      </c>
      <c r="L106" s="14">
        <v>-55766.71</v>
      </c>
      <c r="M106" s="14">
        <f t="shared" si="9"/>
        <v>10816833.289999999</v>
      </c>
      <c r="N106" s="14"/>
      <c r="O106" s="14">
        <f t="shared" si="30"/>
        <v>10816833.289999999</v>
      </c>
    </row>
    <row r="107" spans="1:15" ht="42" customHeight="1" x14ac:dyDescent="0.2">
      <c r="A107" s="17" t="s">
        <v>97</v>
      </c>
      <c r="B107" s="13" t="s">
        <v>98</v>
      </c>
      <c r="C107" s="14">
        <v>570504900</v>
      </c>
      <c r="D107" s="14"/>
      <c r="E107" s="14">
        <f t="shared" si="0"/>
        <v>570504900</v>
      </c>
      <c r="F107" s="14">
        <v>16625700</v>
      </c>
      <c r="G107" s="14">
        <f>E107+F107</f>
        <v>587130600</v>
      </c>
      <c r="H107" s="14">
        <v>607413300</v>
      </c>
      <c r="I107" s="14"/>
      <c r="J107" s="14">
        <f t="shared" si="7"/>
        <v>607413300</v>
      </c>
      <c r="K107" s="14">
        <v>636682800</v>
      </c>
      <c r="L107" s="14"/>
      <c r="M107" s="14">
        <f t="shared" si="9"/>
        <v>636682800</v>
      </c>
      <c r="N107" s="14"/>
      <c r="O107" s="14">
        <f t="shared" si="30"/>
        <v>636682800</v>
      </c>
    </row>
    <row r="108" spans="1:15" ht="24" customHeight="1" x14ac:dyDescent="0.2">
      <c r="A108" s="15" t="s">
        <v>99</v>
      </c>
      <c r="B108" s="13" t="s">
        <v>100</v>
      </c>
      <c r="C108" s="14">
        <f>SUM(C109:C114)</f>
        <v>189200</v>
      </c>
      <c r="D108" s="14">
        <f>SUM(D109:D114)</f>
        <v>667786</v>
      </c>
      <c r="E108" s="14">
        <f>SUM(E109:E114)</f>
        <v>856986</v>
      </c>
      <c r="F108" s="14">
        <f>SUM(F109:F114)</f>
        <v>-564354</v>
      </c>
      <c r="G108" s="14">
        <f>SUM(G109:G113)</f>
        <v>292632</v>
      </c>
      <c r="H108" s="14">
        <f>SUM(H109:H113)</f>
        <v>189200</v>
      </c>
      <c r="I108" s="14">
        <f>SUM(I109:I113)</f>
        <v>0</v>
      </c>
      <c r="J108" s="14">
        <f>SUM(J109:J113)</f>
        <v>189200</v>
      </c>
      <c r="K108" s="14">
        <f>SUM(K109:K114)</f>
        <v>189200</v>
      </c>
      <c r="L108" s="14"/>
      <c r="M108" s="14">
        <f t="shared" si="9"/>
        <v>189200</v>
      </c>
      <c r="N108" s="14"/>
      <c r="O108" s="14">
        <f t="shared" si="30"/>
        <v>189200</v>
      </c>
    </row>
    <row r="109" spans="1:15" ht="55.9" customHeight="1" x14ac:dyDescent="0.2">
      <c r="A109" s="17" t="s">
        <v>141</v>
      </c>
      <c r="B109" s="13" t="s">
        <v>101</v>
      </c>
      <c r="C109" s="14"/>
      <c r="D109" s="14">
        <v>68432</v>
      </c>
      <c r="E109" s="14">
        <f t="shared" ref="E109:E111" si="31">D109</f>
        <v>68432</v>
      </c>
      <c r="F109" s="14"/>
      <c r="G109" s="14">
        <f t="shared" si="19"/>
        <v>68432</v>
      </c>
      <c r="H109" s="14"/>
      <c r="I109" s="14"/>
      <c r="J109" s="14"/>
      <c r="K109" s="14"/>
      <c r="L109" s="14"/>
      <c r="M109" s="14"/>
      <c r="N109" s="14"/>
      <c r="O109" s="14"/>
    </row>
    <row r="110" spans="1:15" ht="55.9" customHeight="1" x14ac:dyDescent="0.2">
      <c r="A110" s="17" t="s">
        <v>142</v>
      </c>
      <c r="B110" s="13" t="s">
        <v>101</v>
      </c>
      <c r="C110" s="14"/>
      <c r="D110" s="14">
        <v>35000</v>
      </c>
      <c r="E110" s="14">
        <f t="shared" si="31"/>
        <v>35000</v>
      </c>
      <c r="F110" s="14"/>
      <c r="G110" s="14">
        <f t="shared" si="19"/>
        <v>35000</v>
      </c>
      <c r="H110" s="14"/>
      <c r="I110" s="14"/>
      <c r="J110" s="14"/>
      <c r="K110" s="14"/>
      <c r="L110" s="14"/>
      <c r="M110" s="14"/>
      <c r="N110" s="14"/>
      <c r="O110" s="14"/>
    </row>
    <row r="111" spans="1:15" ht="44.45" customHeight="1" x14ac:dyDescent="0.2">
      <c r="A111" s="33" t="s">
        <v>143</v>
      </c>
      <c r="B111" s="13" t="s">
        <v>103</v>
      </c>
      <c r="C111" s="14"/>
      <c r="D111" s="14">
        <v>306000</v>
      </c>
      <c r="E111" s="14">
        <f t="shared" si="31"/>
        <v>306000</v>
      </c>
      <c r="F111" s="14">
        <v>-306000</v>
      </c>
      <c r="G111" s="14">
        <f>E111+F111</f>
        <v>0</v>
      </c>
      <c r="H111" s="14"/>
      <c r="I111" s="14"/>
      <c r="J111" s="14"/>
      <c r="K111" s="14"/>
      <c r="L111" s="14"/>
      <c r="M111" s="14"/>
      <c r="N111" s="14"/>
      <c r="O111" s="14"/>
    </row>
    <row r="112" spans="1:15" ht="43.15" customHeight="1" x14ac:dyDescent="0.2">
      <c r="A112" s="33" t="s">
        <v>144</v>
      </c>
      <c r="B112" s="13" t="s">
        <v>103</v>
      </c>
      <c r="C112" s="14"/>
      <c r="D112" s="14">
        <v>258354</v>
      </c>
      <c r="E112" s="14">
        <f>D112</f>
        <v>258354</v>
      </c>
      <c r="F112" s="14">
        <v>-258354</v>
      </c>
      <c r="G112" s="14">
        <f>E112+F112</f>
        <v>0</v>
      </c>
      <c r="H112" s="14"/>
      <c r="I112" s="14"/>
      <c r="J112" s="14"/>
      <c r="K112" s="14"/>
      <c r="L112" s="14"/>
      <c r="M112" s="14"/>
      <c r="N112" s="14"/>
      <c r="O112" s="14"/>
    </row>
    <row r="113" spans="1:15" ht="64.900000000000006" customHeight="1" x14ac:dyDescent="0.2">
      <c r="A113" s="17" t="s">
        <v>102</v>
      </c>
      <c r="B113" s="13" t="s">
        <v>103</v>
      </c>
      <c r="C113" s="14">
        <v>189200</v>
      </c>
      <c r="D113" s="14"/>
      <c r="E113" s="14">
        <f t="shared" si="0"/>
        <v>189200</v>
      </c>
      <c r="F113" s="14"/>
      <c r="G113" s="14">
        <f t="shared" si="0"/>
        <v>189200</v>
      </c>
      <c r="H113" s="14">
        <v>189200</v>
      </c>
      <c r="I113" s="14"/>
      <c r="J113" s="14">
        <f t="shared" si="7"/>
        <v>189200</v>
      </c>
      <c r="K113" s="14">
        <v>189200</v>
      </c>
      <c r="L113" s="14"/>
      <c r="M113" s="14">
        <f t="shared" si="9"/>
        <v>189200</v>
      </c>
      <c r="N113" s="14"/>
      <c r="O113" s="14">
        <f t="shared" ref="O113:O115" si="32">SUM(M113:N113)</f>
        <v>189200</v>
      </c>
    </row>
    <row r="114" spans="1:15" ht="33" customHeight="1" x14ac:dyDescent="0.2">
      <c r="A114" s="17" t="s">
        <v>104</v>
      </c>
      <c r="B114" s="13" t="s">
        <v>103</v>
      </c>
      <c r="C114" s="14"/>
      <c r="D114" s="14"/>
      <c r="E114" s="14">
        <f t="shared" si="0"/>
        <v>0</v>
      </c>
      <c r="F114" s="14"/>
      <c r="G114" s="14">
        <f t="shared" si="0"/>
        <v>0</v>
      </c>
      <c r="H114" s="14"/>
      <c r="I114" s="14"/>
      <c r="J114" s="14">
        <f t="shared" si="7"/>
        <v>0</v>
      </c>
      <c r="K114" s="14"/>
      <c r="L114" s="14"/>
      <c r="M114" s="14">
        <f t="shared" si="9"/>
        <v>0</v>
      </c>
      <c r="N114" s="14"/>
      <c r="O114" s="14">
        <f t="shared" si="32"/>
        <v>0</v>
      </c>
    </row>
    <row r="115" spans="1:15" ht="24" customHeight="1" x14ac:dyDescent="0.2">
      <c r="A115" s="15" t="s">
        <v>105</v>
      </c>
      <c r="B115" s="13" t="s">
        <v>106</v>
      </c>
      <c r="C115" s="14">
        <v>5531312</v>
      </c>
      <c r="D115" s="14"/>
      <c r="E115" s="14">
        <f t="shared" si="0"/>
        <v>5531312</v>
      </c>
      <c r="F115" s="14"/>
      <c r="G115" s="14">
        <f t="shared" si="0"/>
        <v>5531312</v>
      </c>
      <c r="H115" s="14">
        <v>0</v>
      </c>
      <c r="I115" s="14"/>
      <c r="J115" s="14">
        <f t="shared" si="7"/>
        <v>0</v>
      </c>
      <c r="K115" s="14">
        <v>0</v>
      </c>
      <c r="L115" s="14"/>
      <c r="M115" s="14">
        <f t="shared" si="9"/>
        <v>0</v>
      </c>
      <c r="N115" s="14"/>
      <c r="O115" s="14">
        <f t="shared" si="32"/>
        <v>0</v>
      </c>
    </row>
    <row r="116" spans="1:15" s="11" customFormat="1" ht="31.9" customHeight="1" x14ac:dyDescent="0.2">
      <c r="A116" s="45" t="s">
        <v>166</v>
      </c>
      <c r="B116" s="46" t="s">
        <v>167</v>
      </c>
      <c r="C116" s="39"/>
      <c r="D116" s="39"/>
      <c r="E116" s="39"/>
      <c r="F116" s="39">
        <v>5174552.41</v>
      </c>
      <c r="G116" s="39">
        <f>F116</f>
        <v>5174552.41</v>
      </c>
      <c r="H116" s="39"/>
      <c r="I116" s="47"/>
      <c r="J116" s="47"/>
      <c r="K116" s="47"/>
      <c r="L116" s="47"/>
      <c r="M116" s="47"/>
      <c r="N116" s="47"/>
      <c r="O116" s="47"/>
    </row>
    <row r="117" spans="1:15" s="11" customFormat="1" ht="25.5" customHeight="1" x14ac:dyDescent="0.2">
      <c r="A117" s="45" t="s">
        <v>168</v>
      </c>
      <c r="B117" s="46" t="s">
        <v>169</v>
      </c>
      <c r="C117" s="39"/>
      <c r="D117" s="39"/>
      <c r="E117" s="39"/>
      <c r="F117" s="39">
        <v>-616549.01</v>
      </c>
      <c r="G117" s="39">
        <f>F117</f>
        <v>-616549.01</v>
      </c>
      <c r="H117" s="39"/>
      <c r="I117" s="47"/>
      <c r="J117" s="47"/>
      <c r="K117" s="47"/>
      <c r="L117" s="47"/>
      <c r="M117" s="47"/>
      <c r="N117" s="47"/>
      <c r="O117" s="47"/>
    </row>
    <row r="118" spans="1:15" s="12" customFormat="1" ht="21.75" customHeight="1" x14ac:dyDescent="0.2">
      <c r="A118" s="28" t="s">
        <v>107</v>
      </c>
      <c r="B118" s="23"/>
      <c r="C118" s="24">
        <f t="shared" ref="C118:M118" si="33">C19+C45</f>
        <v>1241765138.49</v>
      </c>
      <c r="D118" s="24">
        <f t="shared" si="33"/>
        <v>333421814.31999999</v>
      </c>
      <c r="E118" s="24">
        <f t="shared" si="33"/>
        <v>1575186952.8099999</v>
      </c>
      <c r="F118" s="24">
        <f t="shared" ref="F118:G118" si="34">F19+F45</f>
        <v>64834721.149999999</v>
      </c>
      <c r="G118" s="24">
        <f t="shared" si="34"/>
        <v>1640021673.96</v>
      </c>
      <c r="H118" s="24">
        <f t="shared" si="33"/>
        <v>1405354549.73</v>
      </c>
      <c r="I118" s="24">
        <f t="shared" si="33"/>
        <v>295895335.54000002</v>
      </c>
      <c r="J118" s="24">
        <f t="shared" si="33"/>
        <v>1701249885.27</v>
      </c>
      <c r="K118" s="24">
        <f t="shared" si="33"/>
        <v>1954723442.52</v>
      </c>
      <c r="L118" s="24">
        <f t="shared" si="33"/>
        <v>17521548.330000002</v>
      </c>
      <c r="M118" s="24">
        <f t="shared" si="33"/>
        <v>1972244990.8499999</v>
      </c>
      <c r="N118" s="24">
        <f t="shared" ref="N118:O118" si="35">N19+N45</f>
        <v>222222222.22</v>
      </c>
      <c r="O118" s="24">
        <f t="shared" si="35"/>
        <v>2194467213.0699997</v>
      </c>
    </row>
    <row r="120" spans="1:15" x14ac:dyDescent="0.2">
      <c r="D120" s="34"/>
      <c r="F120" s="34"/>
    </row>
    <row r="123" spans="1:15" s="29" customFormat="1" ht="12" x14ac:dyDescent="0.2">
      <c r="B123" s="30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</row>
  </sheetData>
  <mergeCells count="26">
    <mergeCell ref="N51:N52"/>
    <mergeCell ref="O51:O52"/>
    <mergeCell ref="C15:O15"/>
    <mergeCell ref="J51:J52"/>
    <mergeCell ref="K51:K52"/>
    <mergeCell ref="L51:L52"/>
    <mergeCell ref="M51:M52"/>
    <mergeCell ref="F51:F52"/>
    <mergeCell ref="G51:G52"/>
    <mergeCell ref="C51:C52"/>
    <mergeCell ref="D51:D52"/>
    <mergeCell ref="E51:E52"/>
    <mergeCell ref="H51:H52"/>
    <mergeCell ref="I51:I52"/>
    <mergeCell ref="A13:K13"/>
    <mergeCell ref="A15:A16"/>
    <mergeCell ref="B15:B16"/>
    <mergeCell ref="A1:O1"/>
    <mergeCell ref="A2:O2"/>
    <mergeCell ref="A3:O3"/>
    <mergeCell ref="A5:O5"/>
    <mergeCell ref="A6:O6"/>
    <mergeCell ref="A7:O7"/>
    <mergeCell ref="A9:O9"/>
    <mergeCell ref="A10:O10"/>
    <mergeCell ref="A11:O11"/>
  </mergeCells>
  <pageMargins left="0.52" right="0.19685039370078741" top="0.23622047244094491" bottom="0.19685039370078741" header="0.19685039370078741" footer="0.19685039370078741"/>
  <pageSetup paperSize="9" scale="95" firstPageNumber="44" fitToHeight="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апрель</vt:lpstr>
      <vt:lpstr>'приложение апрель'!Заголовки_для_печати</vt:lpstr>
      <vt:lpstr>'приложение апрель'!Область_печати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Bud-Tany</cp:lastModifiedBy>
  <cp:lastPrinted>2020-04-28T10:53:38Z</cp:lastPrinted>
  <dcterms:created xsi:type="dcterms:W3CDTF">2019-11-05T12:18:39Z</dcterms:created>
  <dcterms:modified xsi:type="dcterms:W3CDTF">2021-01-14T15:33:19Z</dcterms:modified>
</cp:coreProperties>
</file>