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00" windowWidth="18180" windowHeight="11700" activeTab="4"/>
  </bookViews>
  <sheets>
    <sheet name="доходы 2020-22 первон." sheetId="1" r:id="rId1"/>
    <sheet name="февраль (ПЗ)" sheetId="3" r:id="rId2"/>
    <sheet name="приложение" sheetId="7" r:id="rId3"/>
    <sheet name="апрель (ПЗ)" sheetId="12" r:id="rId4"/>
    <sheet name="приложение апрель" sheetId="13" r:id="rId5"/>
    <sheet name="Лист2" sheetId="10" r:id="rId6"/>
  </sheets>
  <definedNames>
    <definedName name="_xlnm.Print_Titles" localSheetId="3">'апрель (ПЗ)'!$4:$6</definedName>
    <definedName name="_xlnm.Print_Titles" localSheetId="0">'доходы 2020-22 первон.'!$7:$9</definedName>
    <definedName name="_xlnm.Print_Titles" localSheetId="2">приложение!$11:$13</definedName>
    <definedName name="_xlnm.Print_Titles" localSheetId="4">'приложение апрель'!$15:$17</definedName>
    <definedName name="_xlnm.Print_Titles" localSheetId="1">'февраль (ПЗ)'!$4:$6</definedName>
    <definedName name="_xlnm.Print_Area" localSheetId="3">'апрель (ПЗ)'!$E$35:$G$38</definedName>
    <definedName name="_xlnm.Print_Area" localSheetId="0">'доходы 2020-22 первон.'!$A$1:$E$72</definedName>
    <definedName name="_xlnm.Print_Area" localSheetId="2">приложение!$A$8:$I$92</definedName>
    <definedName name="_xlnm.Print_Area" localSheetId="4">'приложение апрель'!$A$12:$K$118</definedName>
    <definedName name="_xlnm.Print_Area" localSheetId="1">'февраль (ПЗ)'!$A$1:$I$85</definedName>
  </definedNames>
  <calcPr calcId="124519"/>
</workbook>
</file>

<file path=xl/calcChain.xml><?xml version="1.0" encoding="utf-8"?>
<calcChain xmlns="http://schemas.openxmlformats.org/spreadsheetml/2006/main">
  <c r="F49" i="13"/>
  <c r="G49"/>
  <c r="G91"/>
  <c r="G38" i="12"/>
  <c r="F38"/>
  <c r="G80"/>
  <c r="O65" i="13"/>
  <c r="N92"/>
  <c r="N49"/>
  <c r="N46" s="1"/>
  <c r="N45" s="1"/>
  <c r="N118" s="1"/>
  <c r="O41"/>
  <c r="O38"/>
  <c r="O36"/>
  <c r="O35"/>
  <c r="O30"/>
  <c r="O27"/>
  <c r="O23"/>
  <c r="O20"/>
  <c r="O19"/>
  <c r="G117"/>
  <c r="G116"/>
  <c r="G106" i="12"/>
  <c r="G105"/>
  <c r="G86" i="13" l="1"/>
  <c r="G75" i="12"/>
  <c r="G87" i="13"/>
  <c r="G85"/>
  <c r="G84"/>
  <c r="G83"/>
  <c r="G82"/>
  <c r="O54" i="12"/>
  <c r="O104"/>
  <c r="O103"/>
  <c r="O102"/>
  <c r="O98"/>
  <c r="O97"/>
  <c r="O96"/>
  <c r="O95"/>
  <c r="O94"/>
  <c r="O92"/>
  <c r="O91"/>
  <c r="O90"/>
  <c r="O89"/>
  <c r="O88"/>
  <c r="O87"/>
  <c r="O86"/>
  <c r="O85"/>
  <c r="O84"/>
  <c r="O83"/>
  <c r="O82"/>
  <c r="N81"/>
  <c r="O62"/>
  <c r="O61"/>
  <c r="O60"/>
  <c r="O59"/>
  <c r="O58"/>
  <c r="O57"/>
  <c r="O56"/>
  <c r="O55"/>
  <c r="O53"/>
  <c r="O52"/>
  <c r="O51"/>
  <c r="O50"/>
  <c r="O49"/>
  <c r="O48"/>
  <c r="O47"/>
  <c r="O46"/>
  <c r="O45"/>
  <c r="O44"/>
  <c r="O43"/>
  <c r="O42"/>
  <c r="O40"/>
  <c r="O39"/>
  <c r="N38"/>
  <c r="O37"/>
  <c r="O36"/>
  <c r="O30"/>
  <c r="O27"/>
  <c r="O25"/>
  <c r="O24"/>
  <c r="O19" s="1"/>
  <c r="O16"/>
  <c r="O12"/>
  <c r="O9"/>
  <c r="O81" l="1"/>
  <c r="N35"/>
  <c r="N34" s="1"/>
  <c r="N107" s="1"/>
  <c r="O38"/>
  <c r="O35" s="1"/>
  <c r="O34" s="1"/>
  <c r="O8"/>
  <c r="O107" l="1"/>
  <c r="G76" l="1"/>
  <c r="G74"/>
  <c r="G73"/>
  <c r="G72"/>
  <c r="G71"/>
  <c r="G81" i="13"/>
  <c r="G70" i="12"/>
  <c r="F92" i="13"/>
  <c r="G104"/>
  <c r="F81" i="12"/>
  <c r="G93"/>
  <c r="G90" i="13" l="1"/>
  <c r="G80"/>
  <c r="G79"/>
  <c r="G78"/>
  <c r="G77"/>
  <c r="G76"/>
  <c r="G75"/>
  <c r="G74"/>
  <c r="G79" i="12"/>
  <c r="G78" l="1"/>
  <c r="G77"/>
  <c r="G69"/>
  <c r="G68"/>
  <c r="G67"/>
  <c r="G66"/>
  <c r="G64"/>
  <c r="G65"/>
  <c r="G63"/>
  <c r="E89" i="13"/>
  <c r="G89" s="1"/>
  <c r="E88"/>
  <c r="G88" s="1"/>
  <c r="F41"/>
  <c r="F38"/>
  <c r="F36"/>
  <c r="F30"/>
  <c r="F27"/>
  <c r="F23"/>
  <c r="F20"/>
  <c r="F97" i="12"/>
  <c r="F35"/>
  <c r="F30"/>
  <c r="F27"/>
  <c r="F25"/>
  <c r="F19"/>
  <c r="F16"/>
  <c r="F12"/>
  <c r="F9"/>
  <c r="M115" i="13"/>
  <c r="O115" s="1"/>
  <c r="J115"/>
  <c r="E115"/>
  <c r="G115" s="1"/>
  <c r="M114"/>
  <c r="O114" s="1"/>
  <c r="J114"/>
  <c r="E114"/>
  <c r="G114" s="1"/>
  <c r="M113"/>
  <c r="O113" s="1"/>
  <c r="J113"/>
  <c r="J108" s="1"/>
  <c r="E113"/>
  <c r="G113" s="1"/>
  <c r="E112"/>
  <c r="G112" s="1"/>
  <c r="E111"/>
  <c r="G111" s="1"/>
  <c r="E110"/>
  <c r="G110" s="1"/>
  <c r="E109"/>
  <c r="G109" s="1"/>
  <c r="K108"/>
  <c r="M108" s="1"/>
  <c r="O108" s="1"/>
  <c r="I108"/>
  <c r="H108"/>
  <c r="D108"/>
  <c r="C108"/>
  <c r="M107"/>
  <c r="O107" s="1"/>
  <c r="J107"/>
  <c r="E107"/>
  <c r="G107" s="1"/>
  <c r="M106"/>
  <c r="O106" s="1"/>
  <c r="J106"/>
  <c r="E106"/>
  <c r="G106" s="1"/>
  <c r="M105"/>
  <c r="O105" s="1"/>
  <c r="J105"/>
  <c r="E105"/>
  <c r="G105" s="1"/>
  <c r="M103"/>
  <c r="O103" s="1"/>
  <c r="J103"/>
  <c r="E103"/>
  <c r="G103" s="1"/>
  <c r="M102"/>
  <c r="O102" s="1"/>
  <c r="J102"/>
  <c r="E102"/>
  <c r="G102" s="1"/>
  <c r="M101"/>
  <c r="O101" s="1"/>
  <c r="J101"/>
  <c r="E101"/>
  <c r="G101" s="1"/>
  <c r="M100"/>
  <c r="O100" s="1"/>
  <c r="J100"/>
  <c r="E100"/>
  <c r="G100" s="1"/>
  <c r="M99"/>
  <c r="O99" s="1"/>
  <c r="J99"/>
  <c r="E99"/>
  <c r="G99" s="1"/>
  <c r="M98"/>
  <c r="O98" s="1"/>
  <c r="J98"/>
  <c r="E98"/>
  <c r="G98" s="1"/>
  <c r="M97"/>
  <c r="O97" s="1"/>
  <c r="J97"/>
  <c r="E97"/>
  <c r="G97" s="1"/>
  <c r="M96"/>
  <c r="O96" s="1"/>
  <c r="J96"/>
  <c r="E96"/>
  <c r="G96" s="1"/>
  <c r="M95"/>
  <c r="O95" s="1"/>
  <c r="J95"/>
  <c r="E95"/>
  <c r="G95" s="1"/>
  <c r="M94"/>
  <c r="O94" s="1"/>
  <c r="J94"/>
  <c r="E94"/>
  <c r="G94" s="1"/>
  <c r="M93"/>
  <c r="O93" s="1"/>
  <c r="O92" s="1"/>
  <c r="J93"/>
  <c r="E93"/>
  <c r="G93" s="1"/>
  <c r="L92"/>
  <c r="K92"/>
  <c r="I92"/>
  <c r="H92"/>
  <c r="E92"/>
  <c r="D92"/>
  <c r="C92"/>
  <c r="M73"/>
  <c r="O73" s="1"/>
  <c r="J73"/>
  <c r="E73"/>
  <c r="G73" s="1"/>
  <c r="M72"/>
  <c r="O72" s="1"/>
  <c r="J72"/>
  <c r="E72"/>
  <c r="G72" s="1"/>
  <c r="M71"/>
  <c r="O71" s="1"/>
  <c r="J71"/>
  <c r="E71"/>
  <c r="G71" s="1"/>
  <c r="M70"/>
  <c r="O70" s="1"/>
  <c r="J70"/>
  <c r="E70"/>
  <c r="G70" s="1"/>
  <c r="M69"/>
  <c r="O69" s="1"/>
  <c r="J69"/>
  <c r="E69"/>
  <c r="G69" s="1"/>
  <c r="M68"/>
  <c r="O68" s="1"/>
  <c r="J68"/>
  <c r="E68"/>
  <c r="G68" s="1"/>
  <c r="M67"/>
  <c r="O67" s="1"/>
  <c r="J67"/>
  <c r="E67"/>
  <c r="G67" s="1"/>
  <c r="M66"/>
  <c r="O66" s="1"/>
  <c r="J66"/>
  <c r="E66"/>
  <c r="G66" s="1"/>
  <c r="M64"/>
  <c r="O64" s="1"/>
  <c r="J64"/>
  <c r="E64"/>
  <c r="G64" s="1"/>
  <c r="M63"/>
  <c r="O63" s="1"/>
  <c r="J63"/>
  <c r="E63"/>
  <c r="G63" s="1"/>
  <c r="M62"/>
  <c r="O62" s="1"/>
  <c r="J62"/>
  <c r="E62"/>
  <c r="G62" s="1"/>
  <c r="M61"/>
  <c r="O61" s="1"/>
  <c r="J61"/>
  <c r="E61"/>
  <c r="G61" s="1"/>
  <c r="M60"/>
  <c r="O60" s="1"/>
  <c r="J60"/>
  <c r="E60"/>
  <c r="G60" s="1"/>
  <c r="M59"/>
  <c r="O59" s="1"/>
  <c r="J59"/>
  <c r="E59"/>
  <c r="G59" s="1"/>
  <c r="M58"/>
  <c r="O58" s="1"/>
  <c r="J58"/>
  <c r="E58"/>
  <c r="G58" s="1"/>
  <c r="M57"/>
  <c r="O57" s="1"/>
  <c r="J57"/>
  <c r="E57"/>
  <c r="G57" s="1"/>
  <c r="M56"/>
  <c r="O56" s="1"/>
  <c r="J56"/>
  <c r="E56"/>
  <c r="G56" s="1"/>
  <c r="M55"/>
  <c r="O55" s="1"/>
  <c r="J55"/>
  <c r="E55"/>
  <c r="G55" s="1"/>
  <c r="M54"/>
  <c r="O54" s="1"/>
  <c r="J54"/>
  <c r="E54"/>
  <c r="G54" s="1"/>
  <c r="M53"/>
  <c r="O53" s="1"/>
  <c r="J53"/>
  <c r="E53"/>
  <c r="G53" s="1"/>
  <c r="M51"/>
  <c r="O51" s="1"/>
  <c r="J51"/>
  <c r="J49" s="1"/>
  <c r="E51"/>
  <c r="G51" s="1"/>
  <c r="M50"/>
  <c r="J50"/>
  <c r="E50"/>
  <c r="L49"/>
  <c r="L46" s="1"/>
  <c r="L45" s="1"/>
  <c r="L118" s="1"/>
  <c r="K49"/>
  <c r="I49"/>
  <c r="H49"/>
  <c r="D49"/>
  <c r="C49"/>
  <c r="M48"/>
  <c r="O48" s="1"/>
  <c r="J48"/>
  <c r="E48"/>
  <c r="G48" s="1"/>
  <c r="K47"/>
  <c r="M47" s="1"/>
  <c r="O47" s="1"/>
  <c r="J47"/>
  <c r="I47"/>
  <c r="H47"/>
  <c r="C47"/>
  <c r="E47" s="1"/>
  <c r="I46"/>
  <c r="H46"/>
  <c r="D46"/>
  <c r="I45"/>
  <c r="I118" s="1"/>
  <c r="H45"/>
  <c r="D45"/>
  <c r="E44"/>
  <c r="E43"/>
  <c r="G43" s="1"/>
  <c r="E42"/>
  <c r="G42" s="1"/>
  <c r="M41"/>
  <c r="K41"/>
  <c r="J41"/>
  <c r="H41"/>
  <c r="D41"/>
  <c r="C41"/>
  <c r="E40"/>
  <c r="G40" s="1"/>
  <c r="E39"/>
  <c r="G39" s="1"/>
  <c r="M38"/>
  <c r="K38"/>
  <c r="J38"/>
  <c r="H38"/>
  <c r="D38"/>
  <c r="C38"/>
  <c r="E37"/>
  <c r="G37" s="1"/>
  <c r="M36"/>
  <c r="K36"/>
  <c r="J36"/>
  <c r="H36"/>
  <c r="D36"/>
  <c r="C36"/>
  <c r="E36" s="1"/>
  <c r="G36" s="1"/>
  <c r="M35"/>
  <c r="K35"/>
  <c r="K30" s="1"/>
  <c r="J35"/>
  <c r="H35"/>
  <c r="H30" s="1"/>
  <c r="C35"/>
  <c r="E35" s="1"/>
  <c r="G35" s="1"/>
  <c r="E34"/>
  <c r="G34" s="1"/>
  <c r="E33"/>
  <c r="G33" s="1"/>
  <c r="C32"/>
  <c r="E32" s="1"/>
  <c r="G32" s="1"/>
  <c r="E31"/>
  <c r="G31" s="1"/>
  <c r="M30"/>
  <c r="J30"/>
  <c r="D30"/>
  <c r="E29"/>
  <c r="G29" s="1"/>
  <c r="E28"/>
  <c r="G28" s="1"/>
  <c r="M27"/>
  <c r="K27"/>
  <c r="J27"/>
  <c r="H27"/>
  <c r="D27"/>
  <c r="C27"/>
  <c r="E26"/>
  <c r="G26" s="1"/>
  <c r="E25"/>
  <c r="G25" s="1"/>
  <c r="E24"/>
  <c r="G24" s="1"/>
  <c r="M23"/>
  <c r="K23"/>
  <c r="J23"/>
  <c r="H23"/>
  <c r="D23"/>
  <c r="C23"/>
  <c r="E22"/>
  <c r="G22" s="1"/>
  <c r="E21"/>
  <c r="G21" s="1"/>
  <c r="M20"/>
  <c r="K20"/>
  <c r="J20"/>
  <c r="J19" s="1"/>
  <c r="H20"/>
  <c r="D20"/>
  <c r="C20"/>
  <c r="M19"/>
  <c r="D19"/>
  <c r="D118" s="1"/>
  <c r="M104" i="12"/>
  <c r="J104"/>
  <c r="E104"/>
  <c r="G104" s="1"/>
  <c r="M103"/>
  <c r="J103"/>
  <c r="E103"/>
  <c r="G103" s="1"/>
  <c r="M102"/>
  <c r="J102"/>
  <c r="E102"/>
  <c r="G102" s="1"/>
  <c r="E101"/>
  <c r="G101" s="1"/>
  <c r="E100"/>
  <c r="G100" s="1"/>
  <c r="E99"/>
  <c r="G99" s="1"/>
  <c r="M98"/>
  <c r="J98"/>
  <c r="E98"/>
  <c r="G98" s="1"/>
  <c r="K97"/>
  <c r="M97" s="1"/>
  <c r="J97"/>
  <c r="I97"/>
  <c r="H97"/>
  <c r="D97"/>
  <c r="C97"/>
  <c r="M96"/>
  <c r="J96"/>
  <c r="E96"/>
  <c r="G96" s="1"/>
  <c r="M95"/>
  <c r="J95"/>
  <c r="E95"/>
  <c r="G95" s="1"/>
  <c r="M94"/>
  <c r="J94"/>
  <c r="E94"/>
  <c r="G94" s="1"/>
  <c r="M92"/>
  <c r="J92"/>
  <c r="E92"/>
  <c r="G92" s="1"/>
  <c r="M91"/>
  <c r="J91"/>
  <c r="E91"/>
  <c r="G91" s="1"/>
  <c r="M90"/>
  <c r="J90"/>
  <c r="E90"/>
  <c r="G90" s="1"/>
  <c r="M89"/>
  <c r="J89"/>
  <c r="E89"/>
  <c r="G89" s="1"/>
  <c r="M88"/>
  <c r="J88"/>
  <c r="E88"/>
  <c r="G88" s="1"/>
  <c r="M87"/>
  <c r="J87"/>
  <c r="E87"/>
  <c r="G87" s="1"/>
  <c r="M86"/>
  <c r="J86"/>
  <c r="E86"/>
  <c r="G86" s="1"/>
  <c r="M85"/>
  <c r="J85"/>
  <c r="E85"/>
  <c r="G85" s="1"/>
  <c r="M84"/>
  <c r="J84"/>
  <c r="E84"/>
  <c r="G84" s="1"/>
  <c r="M83"/>
  <c r="J83"/>
  <c r="J81" s="1"/>
  <c r="E83"/>
  <c r="G83" s="1"/>
  <c r="M82"/>
  <c r="M81" s="1"/>
  <c r="J82"/>
  <c r="E82"/>
  <c r="G82" s="1"/>
  <c r="L81"/>
  <c r="K81"/>
  <c r="I81"/>
  <c r="H81"/>
  <c r="D81"/>
  <c r="C81"/>
  <c r="M62"/>
  <c r="J62"/>
  <c r="E62"/>
  <c r="G62" s="1"/>
  <c r="M61"/>
  <c r="J61"/>
  <c r="E61"/>
  <c r="G61" s="1"/>
  <c r="M60"/>
  <c r="J60"/>
  <c r="E60"/>
  <c r="G60" s="1"/>
  <c r="M59"/>
  <c r="J59"/>
  <c r="E59"/>
  <c r="G59" s="1"/>
  <c r="M58"/>
  <c r="J58"/>
  <c r="E58"/>
  <c r="G58" s="1"/>
  <c r="M57"/>
  <c r="J57"/>
  <c r="E57"/>
  <c r="G57" s="1"/>
  <c r="M56"/>
  <c r="J56"/>
  <c r="E56"/>
  <c r="G56" s="1"/>
  <c r="M55"/>
  <c r="J55"/>
  <c r="E55"/>
  <c r="G55" s="1"/>
  <c r="M53"/>
  <c r="J53"/>
  <c r="E53"/>
  <c r="G53" s="1"/>
  <c r="M52"/>
  <c r="J52"/>
  <c r="E52"/>
  <c r="G52" s="1"/>
  <c r="M51"/>
  <c r="J51"/>
  <c r="E51"/>
  <c r="G51" s="1"/>
  <c r="M50"/>
  <c r="J50"/>
  <c r="E50"/>
  <c r="G50" s="1"/>
  <c r="M49"/>
  <c r="J49"/>
  <c r="E49"/>
  <c r="G49" s="1"/>
  <c r="M48"/>
  <c r="J48"/>
  <c r="E48"/>
  <c r="G48" s="1"/>
  <c r="M47"/>
  <c r="J47"/>
  <c r="E47"/>
  <c r="G47" s="1"/>
  <c r="M46"/>
  <c r="J46"/>
  <c r="E46"/>
  <c r="G46" s="1"/>
  <c r="M45"/>
  <c r="J45"/>
  <c r="E45"/>
  <c r="G45" s="1"/>
  <c r="M44"/>
  <c r="J44"/>
  <c r="E44"/>
  <c r="G44" s="1"/>
  <c r="M43"/>
  <c r="J43"/>
  <c r="E43"/>
  <c r="G43" s="1"/>
  <c r="M42"/>
  <c r="J42"/>
  <c r="E42"/>
  <c r="G42" s="1"/>
  <c r="M40"/>
  <c r="J40"/>
  <c r="E40"/>
  <c r="M39"/>
  <c r="J39"/>
  <c r="E39"/>
  <c r="G39" s="1"/>
  <c r="L38"/>
  <c r="K38"/>
  <c r="J38"/>
  <c r="I38"/>
  <c r="H38"/>
  <c r="H35" s="1"/>
  <c r="H34" s="1"/>
  <c r="D38"/>
  <c r="C38"/>
  <c r="C35" s="1"/>
  <c r="C34" s="1"/>
  <c r="M37"/>
  <c r="J37"/>
  <c r="J36" s="1"/>
  <c r="E37"/>
  <c r="G37" s="1"/>
  <c r="K36"/>
  <c r="M36" s="1"/>
  <c r="I36"/>
  <c r="H36"/>
  <c r="E36"/>
  <c r="G36" s="1"/>
  <c r="C36"/>
  <c r="L35"/>
  <c r="I35"/>
  <c r="I34" s="1"/>
  <c r="I107" s="1"/>
  <c r="D35"/>
  <c r="L34"/>
  <c r="L107" s="1"/>
  <c r="D34"/>
  <c r="E33"/>
  <c r="G33" s="1"/>
  <c r="E32"/>
  <c r="G32" s="1"/>
  <c r="E31"/>
  <c r="G31" s="1"/>
  <c r="M30"/>
  <c r="K30"/>
  <c r="J30"/>
  <c r="H30"/>
  <c r="D30"/>
  <c r="C30"/>
  <c r="E30" s="1"/>
  <c r="G30" s="1"/>
  <c r="E29"/>
  <c r="G29" s="1"/>
  <c r="E28"/>
  <c r="G28" s="1"/>
  <c r="M27"/>
  <c r="K27"/>
  <c r="J27"/>
  <c r="H27"/>
  <c r="D27"/>
  <c r="C27"/>
  <c r="E27" s="1"/>
  <c r="G27" s="1"/>
  <c r="E26"/>
  <c r="G26" s="1"/>
  <c r="M25"/>
  <c r="K25"/>
  <c r="J25"/>
  <c r="H25"/>
  <c r="D25"/>
  <c r="C25"/>
  <c r="M24"/>
  <c r="M19" s="1"/>
  <c r="K24"/>
  <c r="J24"/>
  <c r="J19" s="1"/>
  <c r="H24"/>
  <c r="C24"/>
  <c r="E24" s="1"/>
  <c r="G24" s="1"/>
  <c r="E23"/>
  <c r="G23" s="1"/>
  <c r="E22"/>
  <c r="G22" s="1"/>
  <c r="C21"/>
  <c r="E21" s="1"/>
  <c r="G21" s="1"/>
  <c r="E20"/>
  <c r="G20" s="1"/>
  <c r="K19"/>
  <c r="H19"/>
  <c r="D19"/>
  <c r="E18"/>
  <c r="G18" s="1"/>
  <c r="E17"/>
  <c r="G17" s="1"/>
  <c r="M16"/>
  <c r="M8" s="1"/>
  <c r="K16"/>
  <c r="J16"/>
  <c r="H16"/>
  <c r="D16"/>
  <c r="D8" s="1"/>
  <c r="D107" s="1"/>
  <c r="C16"/>
  <c r="E15"/>
  <c r="G15" s="1"/>
  <c r="E14"/>
  <c r="G14" s="1"/>
  <c r="E13"/>
  <c r="G13" s="1"/>
  <c r="M12"/>
  <c r="K12"/>
  <c r="J12"/>
  <c r="H12"/>
  <c r="D12"/>
  <c r="C12"/>
  <c r="E12" s="1"/>
  <c r="G12" s="1"/>
  <c r="E11"/>
  <c r="G11" s="1"/>
  <c r="E10"/>
  <c r="G10" s="1"/>
  <c r="M9"/>
  <c r="K9"/>
  <c r="J9"/>
  <c r="H9"/>
  <c r="D9"/>
  <c r="C9"/>
  <c r="E9" s="1"/>
  <c r="G9" s="1"/>
  <c r="K8"/>
  <c r="H8"/>
  <c r="K60" i="7"/>
  <c r="H60"/>
  <c r="E60"/>
  <c r="K53" i="3"/>
  <c r="H53"/>
  <c r="E53"/>
  <c r="E81"/>
  <c r="D84" i="7"/>
  <c r="E88"/>
  <c r="E85"/>
  <c r="E86"/>
  <c r="E87"/>
  <c r="E80" i="3"/>
  <c r="E79"/>
  <c r="G35" i="12" l="1"/>
  <c r="F34"/>
  <c r="G34" s="1"/>
  <c r="M49" i="13"/>
  <c r="O50"/>
  <c r="O49" s="1"/>
  <c r="O46" s="1"/>
  <c r="O45" s="1"/>
  <c r="O118" s="1"/>
  <c r="H19"/>
  <c r="K19"/>
  <c r="K118" s="1"/>
  <c r="E20"/>
  <c r="G20" s="1"/>
  <c r="E23"/>
  <c r="G23" s="1"/>
  <c r="C46"/>
  <c r="C45" s="1"/>
  <c r="J46"/>
  <c r="J45" s="1"/>
  <c r="J118" s="1"/>
  <c r="K46"/>
  <c r="K45" s="1"/>
  <c r="M92"/>
  <c r="J92"/>
  <c r="H118"/>
  <c r="J8" i="12"/>
  <c r="G97"/>
  <c r="H107"/>
  <c r="K35"/>
  <c r="K34" s="1"/>
  <c r="M38"/>
  <c r="M35" s="1"/>
  <c r="M34" s="1"/>
  <c r="M107" s="1"/>
  <c r="F8"/>
  <c r="K107"/>
  <c r="G81"/>
  <c r="G92" i="13"/>
  <c r="E27"/>
  <c r="G27" s="1"/>
  <c r="C30"/>
  <c r="E38"/>
  <c r="G38" s="1"/>
  <c r="E41"/>
  <c r="G41" s="1"/>
  <c r="G108"/>
  <c r="M46"/>
  <c r="M45" s="1"/>
  <c r="M118" s="1"/>
  <c r="G47"/>
  <c r="G50"/>
  <c r="E49"/>
  <c r="E16" i="12"/>
  <c r="G16" s="1"/>
  <c r="C19"/>
  <c r="E25"/>
  <c r="G25" s="1"/>
  <c r="E34"/>
  <c r="E35"/>
  <c r="J35"/>
  <c r="J34" s="1"/>
  <c r="E38"/>
  <c r="E97"/>
  <c r="E108" i="13"/>
  <c r="G40" i="12"/>
  <c r="E81"/>
  <c r="K91" i="7"/>
  <c r="H91"/>
  <c r="E91"/>
  <c r="K90"/>
  <c r="H90"/>
  <c r="E90"/>
  <c r="K89"/>
  <c r="H89"/>
  <c r="H84" s="1"/>
  <c r="E89"/>
  <c r="E84" s="1"/>
  <c r="I84"/>
  <c r="K84" s="1"/>
  <c r="G84"/>
  <c r="F84"/>
  <c r="C84"/>
  <c r="K83"/>
  <c r="H83"/>
  <c r="E83"/>
  <c r="K82"/>
  <c r="H82"/>
  <c r="E82"/>
  <c r="K81"/>
  <c r="H81"/>
  <c r="E81"/>
  <c r="K80"/>
  <c r="H80"/>
  <c r="E80"/>
  <c r="K79"/>
  <c r="H79"/>
  <c r="E79"/>
  <c r="K78"/>
  <c r="H78"/>
  <c r="E78"/>
  <c r="K77"/>
  <c r="H77"/>
  <c r="E77"/>
  <c r="K76"/>
  <c r="H76"/>
  <c r="E76"/>
  <c r="K75"/>
  <c r="H75"/>
  <c r="E75"/>
  <c r="K74"/>
  <c r="H74"/>
  <c r="E74"/>
  <c r="K73"/>
  <c r="H73"/>
  <c r="E73"/>
  <c r="K72"/>
  <c r="H72"/>
  <c r="E72"/>
  <c r="K71"/>
  <c r="H71"/>
  <c r="E71"/>
  <c r="K70"/>
  <c r="H70"/>
  <c r="E70"/>
  <c r="J69"/>
  <c r="I69"/>
  <c r="H69"/>
  <c r="G69"/>
  <c r="F69"/>
  <c r="D69"/>
  <c r="C69"/>
  <c r="K68"/>
  <c r="H68"/>
  <c r="E68"/>
  <c r="K67"/>
  <c r="H67"/>
  <c r="E67"/>
  <c r="K66"/>
  <c r="H66"/>
  <c r="E66"/>
  <c r="K65"/>
  <c r="H65"/>
  <c r="E65"/>
  <c r="K64"/>
  <c r="H64"/>
  <c r="E64"/>
  <c r="K63"/>
  <c r="H63"/>
  <c r="E63"/>
  <c r="K62"/>
  <c r="H62"/>
  <c r="E62"/>
  <c r="K61"/>
  <c r="H61"/>
  <c r="E61"/>
  <c r="K59"/>
  <c r="H59"/>
  <c r="E59"/>
  <c r="K58"/>
  <c r="H58"/>
  <c r="E58"/>
  <c r="K57"/>
  <c r="H57"/>
  <c r="E57"/>
  <c r="K56"/>
  <c r="H56"/>
  <c r="E56"/>
  <c r="K55"/>
  <c r="H55"/>
  <c r="E55"/>
  <c r="K54"/>
  <c r="H54"/>
  <c r="E54"/>
  <c r="K53"/>
  <c r="H53"/>
  <c r="E53"/>
  <c r="K52"/>
  <c r="H52"/>
  <c r="E52"/>
  <c r="K51"/>
  <c r="H51"/>
  <c r="E51"/>
  <c r="K50"/>
  <c r="H50"/>
  <c r="E50"/>
  <c r="K49"/>
  <c r="H49"/>
  <c r="E49"/>
  <c r="K47"/>
  <c r="H47"/>
  <c r="E47"/>
  <c r="K46"/>
  <c r="K45" s="1"/>
  <c r="H46"/>
  <c r="E46"/>
  <c r="J45"/>
  <c r="I45"/>
  <c r="G45"/>
  <c r="F45"/>
  <c r="E45"/>
  <c r="D45"/>
  <c r="C45"/>
  <c r="K44"/>
  <c r="H44"/>
  <c r="E44"/>
  <c r="K43"/>
  <c r="I43"/>
  <c r="H43"/>
  <c r="G43"/>
  <c r="F43"/>
  <c r="F42" s="1"/>
  <c r="F41" s="1"/>
  <c r="C43"/>
  <c r="E43" s="1"/>
  <c r="J42"/>
  <c r="J41" s="1"/>
  <c r="J92" s="1"/>
  <c r="D42"/>
  <c r="D41" s="1"/>
  <c r="E40"/>
  <c r="E39"/>
  <c r="E38"/>
  <c r="K37"/>
  <c r="I37"/>
  <c r="H37"/>
  <c r="F37"/>
  <c r="D37"/>
  <c r="C37"/>
  <c r="E36"/>
  <c r="E35"/>
  <c r="K34"/>
  <c r="I34"/>
  <c r="H34"/>
  <c r="F34"/>
  <c r="D34"/>
  <c r="C34"/>
  <c r="E33"/>
  <c r="K32"/>
  <c r="I32"/>
  <c r="H32"/>
  <c r="F32"/>
  <c r="D32"/>
  <c r="C32"/>
  <c r="E32" s="1"/>
  <c r="K31"/>
  <c r="K26" s="1"/>
  <c r="I31"/>
  <c r="H31"/>
  <c r="H26" s="1"/>
  <c r="F31"/>
  <c r="F26" s="1"/>
  <c r="C31"/>
  <c r="E31" s="1"/>
  <c r="E30"/>
  <c r="E29"/>
  <c r="C28"/>
  <c r="E28" s="1"/>
  <c r="E27"/>
  <c r="I26"/>
  <c r="D26"/>
  <c r="E25"/>
  <c r="E24"/>
  <c r="K23"/>
  <c r="I23"/>
  <c r="H23"/>
  <c r="F23"/>
  <c r="D23"/>
  <c r="C23"/>
  <c r="E22"/>
  <c r="E21"/>
  <c r="E20"/>
  <c r="K19"/>
  <c r="I19"/>
  <c r="H19"/>
  <c r="F19"/>
  <c r="D19"/>
  <c r="C19"/>
  <c r="E19" s="1"/>
  <c r="E18"/>
  <c r="E17"/>
  <c r="K16"/>
  <c r="I16"/>
  <c r="I15" s="1"/>
  <c r="H16"/>
  <c r="F16"/>
  <c r="D16"/>
  <c r="C16"/>
  <c r="E16" s="1"/>
  <c r="J62" i="3"/>
  <c r="F107" i="12" l="1"/>
  <c r="J107"/>
  <c r="E30" i="13"/>
  <c r="G30" s="1"/>
  <c r="C19"/>
  <c r="E46"/>
  <c r="E45" s="1"/>
  <c r="G46"/>
  <c r="G45" s="1"/>
  <c r="E19" i="12"/>
  <c r="G19" s="1"/>
  <c r="C8"/>
  <c r="G42" i="7"/>
  <c r="G41" s="1"/>
  <c r="G92" s="1"/>
  <c r="F15"/>
  <c r="F92" s="1"/>
  <c r="D15"/>
  <c r="E23"/>
  <c r="C26"/>
  <c r="E26" s="1"/>
  <c r="H15"/>
  <c r="K15"/>
  <c r="E34"/>
  <c r="E37"/>
  <c r="I42"/>
  <c r="I41" s="1"/>
  <c r="I92" s="1"/>
  <c r="H45"/>
  <c r="E69"/>
  <c r="K69"/>
  <c r="K42" s="1"/>
  <c r="K41" s="1"/>
  <c r="K92" s="1"/>
  <c r="D92"/>
  <c r="H42"/>
  <c r="H41" s="1"/>
  <c r="H92" s="1"/>
  <c r="C42"/>
  <c r="J38" i="3"/>
  <c r="J35" s="1"/>
  <c r="J34" s="1"/>
  <c r="J85" s="1"/>
  <c r="I38"/>
  <c r="H37"/>
  <c r="G36"/>
  <c r="H36"/>
  <c r="G77"/>
  <c r="F77"/>
  <c r="G62"/>
  <c r="F62"/>
  <c r="G38"/>
  <c r="F38"/>
  <c r="C118" i="13" l="1"/>
  <c r="C18"/>
  <c r="E19"/>
  <c r="E8" i="12"/>
  <c r="C7"/>
  <c r="C107"/>
  <c r="G35" i="3"/>
  <c r="G34" s="1"/>
  <c r="G85" s="1"/>
  <c r="C15" i="7"/>
  <c r="E42"/>
  <c r="C41"/>
  <c r="E18" i="13" l="1"/>
  <c r="E118"/>
  <c r="G8" i="12"/>
  <c r="E7"/>
  <c r="E107"/>
  <c r="C14" i="7"/>
  <c r="E15"/>
  <c r="E14" s="1"/>
  <c r="C94"/>
  <c r="E41"/>
  <c r="C92"/>
  <c r="G7" i="12" l="1"/>
  <c r="G107"/>
  <c r="E92" i="7"/>
  <c r="H40" i="3"/>
  <c r="K37" l="1"/>
  <c r="K39"/>
  <c r="K40"/>
  <c r="K42"/>
  <c r="K43"/>
  <c r="K44"/>
  <c r="K45"/>
  <c r="K46"/>
  <c r="K47"/>
  <c r="K48"/>
  <c r="K49"/>
  <c r="K50"/>
  <c r="K51"/>
  <c r="K52"/>
  <c r="K54"/>
  <c r="K55"/>
  <c r="K56"/>
  <c r="K57"/>
  <c r="K58"/>
  <c r="K59"/>
  <c r="K60"/>
  <c r="K61"/>
  <c r="K63"/>
  <c r="K64"/>
  <c r="K65"/>
  <c r="K66"/>
  <c r="K67"/>
  <c r="K68"/>
  <c r="K69"/>
  <c r="K70"/>
  <c r="K71"/>
  <c r="K72"/>
  <c r="K73"/>
  <c r="K74"/>
  <c r="K75"/>
  <c r="K76"/>
  <c r="K78"/>
  <c r="K82"/>
  <c r="K83"/>
  <c r="K84"/>
  <c r="H39"/>
  <c r="H42"/>
  <c r="H43"/>
  <c r="H44"/>
  <c r="H45"/>
  <c r="H46"/>
  <c r="H47"/>
  <c r="H48"/>
  <c r="H49"/>
  <c r="H50"/>
  <c r="H51"/>
  <c r="H52"/>
  <c r="H54"/>
  <c r="H55"/>
  <c r="H56"/>
  <c r="H57"/>
  <c r="H58"/>
  <c r="H59"/>
  <c r="H60"/>
  <c r="H61"/>
  <c r="H63"/>
  <c r="H64"/>
  <c r="H65"/>
  <c r="H66"/>
  <c r="H67"/>
  <c r="H68"/>
  <c r="H69"/>
  <c r="H70"/>
  <c r="H71"/>
  <c r="H72"/>
  <c r="H73"/>
  <c r="H74"/>
  <c r="H75"/>
  <c r="H76"/>
  <c r="H78"/>
  <c r="H77" s="1"/>
  <c r="H82"/>
  <c r="H83"/>
  <c r="H84"/>
  <c r="K30"/>
  <c r="K27"/>
  <c r="K25"/>
  <c r="K24"/>
  <c r="K19"/>
  <c r="K16"/>
  <c r="K12"/>
  <c r="K9"/>
  <c r="K8"/>
  <c r="H30"/>
  <c r="H27"/>
  <c r="H25"/>
  <c r="H24"/>
  <c r="H19" s="1"/>
  <c r="H16"/>
  <c r="H12"/>
  <c r="H9"/>
  <c r="K38" l="1"/>
  <c r="H62"/>
  <c r="H38"/>
  <c r="K62"/>
  <c r="H8"/>
  <c r="D62" l="1"/>
  <c r="I62"/>
  <c r="C62"/>
  <c r="D38"/>
  <c r="C38"/>
  <c r="E61"/>
  <c r="E44"/>
  <c r="E60" l="1"/>
  <c r="E49"/>
  <c r="E50"/>
  <c r="E51"/>
  <c r="E52"/>
  <c r="E54"/>
  <c r="E47"/>
  <c r="E40"/>
  <c r="E42"/>
  <c r="E43"/>
  <c r="E45"/>
  <c r="E46"/>
  <c r="D77"/>
  <c r="D30"/>
  <c r="D27"/>
  <c r="D25"/>
  <c r="D19"/>
  <c r="D9"/>
  <c r="D16"/>
  <c r="D12"/>
  <c r="E84"/>
  <c r="E83"/>
  <c r="E82"/>
  <c r="E78"/>
  <c r="E76"/>
  <c r="E75"/>
  <c r="E74"/>
  <c r="E73"/>
  <c r="E72"/>
  <c r="E71"/>
  <c r="E70"/>
  <c r="E69"/>
  <c r="E68"/>
  <c r="E67"/>
  <c r="E66"/>
  <c r="E65"/>
  <c r="E64"/>
  <c r="E63"/>
  <c r="E59"/>
  <c r="E58"/>
  <c r="E57"/>
  <c r="E56"/>
  <c r="E55"/>
  <c r="E48"/>
  <c r="E39"/>
  <c r="E37"/>
  <c r="E33"/>
  <c r="E32"/>
  <c r="E31"/>
  <c r="E29"/>
  <c r="E28"/>
  <c r="E26"/>
  <c r="E23"/>
  <c r="E22"/>
  <c r="E20"/>
  <c r="E18"/>
  <c r="E17"/>
  <c r="E15"/>
  <c r="E14"/>
  <c r="E13"/>
  <c r="E11"/>
  <c r="E10"/>
  <c r="I77"/>
  <c r="K77" s="1"/>
  <c r="C77"/>
  <c r="I36"/>
  <c r="K36" s="1"/>
  <c r="F36"/>
  <c r="F35" s="1"/>
  <c r="C36"/>
  <c r="I30"/>
  <c r="F30"/>
  <c r="C30"/>
  <c r="I27"/>
  <c r="F27"/>
  <c r="C27"/>
  <c r="E27" s="1"/>
  <c r="I25"/>
  <c r="F25"/>
  <c r="C25"/>
  <c r="I24"/>
  <c r="F24"/>
  <c r="C24"/>
  <c r="E24" s="1"/>
  <c r="C21"/>
  <c r="E21" s="1"/>
  <c r="I19"/>
  <c r="F19"/>
  <c r="I16"/>
  <c r="F16"/>
  <c r="C16"/>
  <c r="E16" s="1"/>
  <c r="I12"/>
  <c r="F12"/>
  <c r="C12"/>
  <c r="I9"/>
  <c r="F9"/>
  <c r="C9"/>
  <c r="I20" i="1"/>
  <c r="H20"/>
  <c r="G20"/>
  <c r="C20"/>
  <c r="D20"/>
  <c r="E20"/>
  <c r="E19" s="1"/>
  <c r="E67"/>
  <c r="D67"/>
  <c r="C67"/>
  <c r="E52"/>
  <c r="D52"/>
  <c r="C52"/>
  <c r="E42"/>
  <c r="D42"/>
  <c r="C42"/>
  <c r="E40"/>
  <c r="C40"/>
  <c r="D40"/>
  <c r="E33"/>
  <c r="D33"/>
  <c r="C33"/>
  <c r="E30"/>
  <c r="D30"/>
  <c r="C30"/>
  <c r="E28"/>
  <c r="D28"/>
  <c r="C28"/>
  <c r="E27"/>
  <c r="E22" s="1"/>
  <c r="D27"/>
  <c r="D22" s="1"/>
  <c r="C27"/>
  <c r="C24"/>
  <c r="D19"/>
  <c r="C19"/>
  <c r="E15"/>
  <c r="D15"/>
  <c r="C15"/>
  <c r="E12"/>
  <c r="D12"/>
  <c r="C12"/>
  <c r="K35" i="3" l="1"/>
  <c r="K34" s="1"/>
  <c r="K85" s="1"/>
  <c r="E77"/>
  <c r="E12"/>
  <c r="E25"/>
  <c r="E30"/>
  <c r="E9"/>
  <c r="E62"/>
  <c r="E38"/>
  <c r="F8"/>
  <c r="C19"/>
  <c r="E19" s="1"/>
  <c r="C35"/>
  <c r="C34" s="1"/>
  <c r="D8"/>
  <c r="I35"/>
  <c r="D35"/>
  <c r="I8"/>
  <c r="E36"/>
  <c r="E39" i="1"/>
  <c r="E38" s="1"/>
  <c r="C22"/>
  <c r="D39"/>
  <c r="D38" s="1"/>
  <c r="C11"/>
  <c r="C10" s="1"/>
  <c r="E11"/>
  <c r="E72" s="1"/>
  <c r="C39"/>
  <c r="C38" s="1"/>
  <c r="C74" s="1"/>
  <c r="D11"/>
  <c r="D72" s="1"/>
  <c r="E35" i="3" l="1"/>
  <c r="I34"/>
  <c r="I85" s="1"/>
  <c r="F34"/>
  <c r="F85" s="1"/>
  <c r="H35"/>
  <c r="H34" s="1"/>
  <c r="H85" s="1"/>
  <c r="C8"/>
  <c r="D34"/>
  <c r="D85" s="1"/>
  <c r="C72" i="1"/>
  <c r="D74" s="1"/>
  <c r="E74"/>
  <c r="E8" i="3" l="1"/>
  <c r="E7" s="1"/>
  <c r="C85"/>
  <c r="C7"/>
  <c r="E34"/>
  <c r="E85" l="1"/>
  <c r="G44" i="13"/>
  <c r="F19"/>
  <c r="G19" s="1"/>
  <c r="G18" l="1"/>
  <c r="G118"/>
  <c r="F108" l="1"/>
  <c r="F46" s="1"/>
  <c r="F45" s="1"/>
  <c r="F118" l="1"/>
</calcChain>
</file>

<file path=xl/comments1.xml><?xml version="1.0" encoding="utf-8"?>
<comments xmlns="http://schemas.openxmlformats.org/spreadsheetml/2006/main">
  <authors>
    <author>User</author>
  </authors>
  <commentList>
    <comment ref="H43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Малодорское</t>
        </r>
      </text>
    </comment>
    <comment ref="H46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2021г. Плосское</t>
        </r>
      </text>
    </comment>
    <comment ref="J46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2022г. Малодорское</t>
        </r>
      </text>
    </comment>
    <comment ref="G47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УДШИ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J43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Малодорское</t>
        </r>
      </text>
    </comment>
    <comment ref="J46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2021г. Плосское</t>
        </r>
      </text>
    </comment>
    <comment ref="L46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2022г. Малодорское</t>
        </r>
      </text>
    </comment>
    <comment ref="N46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2022г. Малодорское</t>
        </r>
      </text>
    </comment>
    <comment ref="I47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УДШИ
</t>
        </r>
      </text>
    </comment>
  </commentList>
</comments>
</file>

<file path=xl/sharedStrings.xml><?xml version="1.0" encoding="utf-8"?>
<sst xmlns="http://schemas.openxmlformats.org/spreadsheetml/2006/main" count="914" uniqueCount="187">
  <si>
    <t>к решению сессии шестого созыва</t>
  </si>
  <si>
    <t>Прогнозируемое поступление доходов бюджета МО "Устьянский муниципальный район" на 2020 год и плановый период 2021 и 2022 годов</t>
  </si>
  <si>
    <t>Наименование доходов</t>
  </si>
  <si>
    <t>Код бюджетной классификации Российской Федерации</t>
  </si>
  <si>
    <t>Сумма, рублей</t>
  </si>
  <si>
    <t>2020 год</t>
  </si>
  <si>
    <t>2021 год</t>
  </si>
  <si>
    <t>2022 год</t>
  </si>
  <si>
    <t xml:space="preserve"> НАЛОГОВЫЕ И НЕНАЛОГОВЫЕ ДОХОДЫ</t>
  </si>
  <si>
    <t xml:space="preserve"> 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</si>
  <si>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</si>
  <si>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</si>
  <si>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</si>
  <si>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</si>
  <si>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НАЛОГИ НА ТОВАРЫ (РАБОТЫ, УСЛУГИ), РЕАЛИЗУЕМЫЕ НА ТЕРРИТОРИИ РОССИЙСКОЙ ФЕДЕРАЦИИ</t>
  </si>
  <si>
    <t>1 03 00000 00 0000 000</t>
  </si>
  <si>
    <t>НАЛОГИ НА СОВОКУПНЫЙ ДОХОД</t>
  </si>
  <si>
    <t>1 05 00000 00 0000 000</t>
  </si>
  <si>
    <t>Единый налог на вмененный доход для отдельных видов деятельности</t>
  </si>
  <si>
    <t>1 05 02000 02 0000 110</t>
  </si>
  <si>
    <t>Единый сельскохозяйственный налог</t>
  </si>
  <si>
    <t>1 05 03000 01 0000 110</t>
  </si>
  <si>
    <t>Налог, взимаемый в связи с применением патентной системы налогообложения</t>
  </si>
  <si>
    <t>1 05 04000 02 0000 110</t>
  </si>
  <si>
    <t>ГОСУДАРСТВЕННАЯ ПОШЛИНА</t>
  </si>
  <si>
    <t>1 08 00000 00 0000 000</t>
  </si>
  <si>
    <t>Государственная пошлина по делам, рассматриваемым в судах общей юрисдикции, мировыми судьями</t>
  </si>
  <si>
    <t>1 08 03000 01 0000 110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</si>
  <si>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</si>
  <si>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1 08 07000 01 0000 110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</si>
  <si>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</si>
  <si>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</si>
  <si>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платы за земельные участки, государственная собственность на которые не разграничена</t>
  </si>
  <si>
    <t>1 11 05013 00 0000 120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</si>
  <si>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
</t>
  </si>
  <si>
    <t>1 11 05025 05 0000 120</t>
  </si>
  <si>
    <t>Доходы от сдачи в аренду имущества, составляющего казну муниципальных районов (за исключением земельных участков)</t>
  </si>
  <si>
    <t>1 11 05075 05 0000 120</t>
  </si>
  <si>
    <t>Платежи от государственных и муниципальных унитарных предприятий</t>
  </si>
  <si>
    <t>1 11 07000 05 0000120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</si>
  <si>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</si>
  <si>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1 11 09045 05 0000 120</t>
  </si>
  <si>
    <t>ПЛАТЕЖИ ПРИ ПОЛЬЗОВАНИИ ПРИРОДНЫМИ РЕСУРСАМИ</t>
  </si>
  <si>
    <t>1 12 00000 00 0000 000</t>
  </si>
  <si>
    <t>Плата за негативное воздействие на окружающую среду</t>
  </si>
  <si>
    <t>1 12 01000 01 0000 120</t>
  </si>
  <si>
    <t xml:space="preserve">ДОХОДЫ ОТ ОКАЗАНИЯ ПЛАТНЫХ УСЛУГ И КОМПЕНСАЦИИ ЗАТРАТ </t>
  </si>
  <si>
    <t>1 13 00000 00 0000 000</t>
  </si>
  <si>
    <t>Доходы от оказания платных услуг (работ)</t>
  </si>
  <si>
    <t>1 13 01000 00 0000 130</t>
  </si>
  <si>
    <t>Доходы от компенсации затрат государства</t>
  </si>
  <si>
    <t>1 13 02000 00 0000 130</t>
  </si>
  <si>
    <t>ДОХОДЫ ОТ ПРОДАЖИ МАТЕРИАЛЬНЫХ И НЕМАТЕРИАЛЬНЫХ АКТИВОВ</t>
  </si>
  <si>
    <t>1 14 00000 00 0000 000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</si>
  <si>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</si>
  <si>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1 14 02000 00 0000 000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</si>
  <si>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</si>
  <si>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1 14 06000 00 0000 430</t>
  </si>
  <si>
    <t>ШТРАФЫ, САНКЦИИ, ВОЗМЕЩЕНИЕ УЩЕРБА</t>
  </si>
  <si>
    <t>1 16 00000 00 0000 000</t>
  </si>
  <si>
    <t>БЕЗВОЗМЕЗДНЫЕ ПОСТУПЛЕНИЯ</t>
  </si>
  <si>
    <t>2 00 00000 00 0000 000</t>
  </si>
  <si>
    <t xml:space="preserve">БЕЗВОЗМЕЗДНЫЕ ПОСТУПЛЕНИЯ ОТ ДРУГИХ БЮДЖЕТОВ БЮДЖЕТНОЙ СИСТЕМЫ РОССИЙСКОЙ ФЕДЕРАЦИИ
</t>
  </si>
  <si>
    <t>2 02 00000 00 0000 000</t>
  </si>
  <si>
    <t>Дотации бюджетам бюджетной системы Российской Федерации</t>
  </si>
  <si>
    <t>2 02 10000 00 0000 150</t>
  </si>
  <si>
    <t>Дотации бюджетам муниципальных районов на выравнивание бюджетной обеспеченности</t>
  </si>
  <si>
    <t>2 02 15001 05 0000 150</t>
  </si>
  <si>
    <t>Субсидии бюджетам бюджетной системы Российской Федерации (межбюджетные субсидии)</t>
  </si>
  <si>
    <t>2 02 20000 00 0000 150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</si>
  <si>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</si>
  <si>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2 02 20216 05 0000 150</t>
  </si>
  <si>
    <t>Распределение субсидий бюджетам муниципальных образований Архангельской области на создание условий для обеспечения поселений и жителей городских округов услугами торговли на 2020 год и на плановый период 2021 и 2022 годов</t>
  </si>
  <si>
    <t>Адресная программа Архангельской области "Переселение граждан из аварийного жилищного фонда" на 2019–2025 годы</t>
  </si>
  <si>
    <t>2 02 20079 05 0000 150</t>
  </si>
  <si>
    <t>Субсидии бюджетам муниципальных образований Архангельской области на комплектование книжных фондов библиотек муниципальных образований Архангельской области и подписку на периодическую печать на 2020 год</t>
  </si>
  <si>
    <t>Субсидии бюджетам муниципальных образований Архангельской области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интернате, на 2020 год и на плановый период 2021 и 2022 годов</t>
  </si>
  <si>
    <t>2 02 29999 05 0000 150</t>
  </si>
  <si>
    <t>Субсидии бюджетам муниципальных образований Архангельской области на развитие территориального общественного самоуправления в Архангельской области на 2020 год и на плановый период 2021 года</t>
  </si>
  <si>
    <t>Субсидии бюджетам муниципальных образований Архангельской области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типа), на 2020 год и на плановый период 2021 и 2022 годов</t>
  </si>
  <si>
    <t>Субсидии на софинансирование вопросов местного значения</t>
  </si>
  <si>
    <t xml:space="preserve">2 02 29999 05 0000 150 </t>
  </si>
  <si>
    <t>Субвенции бюджетам бюджетной системы Российской Федерации</t>
  </si>
  <si>
    <t>2 02 30000 00 0000 150</t>
  </si>
  <si>
    <t xml:space="preserve">Субвенция бюджетам муниципальных районов на осуществление государственных полномочий по расчету и предоставлению местным бюджетам поселений дотаций на выравнивание бюджетной обеспеченности поселений
</t>
  </si>
  <si>
    <t>2 02 30024 05 0000 150</t>
  </si>
  <si>
    <t>Единая субвенция бюджетам муниципальных образований Архангельской области и на 2020 год и на плановый период 2021 и 2022 годов</t>
  </si>
  <si>
    <t>Субвенции бюджетам бюджетам муниципальных образований Архангельской области на осуществление государственных полномочий в сфере охраны труда на 2020 год и на плановый период 2021 и 2022 годов</t>
  </si>
  <si>
    <t>Субвенции бюджетам муниципальных образований Архангельской области на оплату стоимости набора продуктов питания в оздоровительных лагерях с дневным пребыванием детей на 2020 год и на плановый период 2021 и 2022 годов</t>
  </si>
  <si>
    <t>Субвенции бюджетам муниципальных образований Архангельской области на осуществление государственных полномочий в сфере административных правонарушений на 2020 год и на плановый период 2021 и 2022 годов</t>
  </si>
  <si>
    <t>Субвенции бюджетам муниципальных образований Архангельской области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местностей, на 2020 год и на плановый период 2021 и 2022 годов</t>
  </si>
  <si>
    <t>Субвенции бюджетам муниципальных образований Архангельской области на осуществление государственных полномочий по формированию торгового реестра на 2020 год и на плановый период 2021 и 2022 годов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</si>
  <si>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</si>
  <si>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соглашения между Министерством просвещения Российской Федерации и Правительством Архангельской области на 2020 год и на плановый период
 2021 и 2022 годов</t>
  </si>
  <si>
    <t>2 02 35082 05 0000 150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</si>
  <si>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</si>
  <si>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2 02 35118 05 0000 150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</si>
  <si>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</si>
  <si>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2 02 35120 05 0000 150    </t>
  </si>
  <si>
    <t xml:space="preserve">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на 2020 год и на плановый период 2021 и 2022 годов </t>
  </si>
  <si>
    <t>Субвенции бюджетам муниципальных образований Архангельской области на реализацию образовательных программ на 2020 год и на плановый период 2021 и 2022 годов</t>
  </si>
  <si>
    <t>2 02 39999 05 0000 150</t>
  </si>
  <si>
    <t>Иные межбюджетные трансферты</t>
  </si>
  <si>
    <t>2 04 00000 00 0000 000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</si>
  <si>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</si>
  <si>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2 02 40014 05 0000 150</t>
  </si>
  <si>
    <t>Иные межбюджетных трансфертов бюджетам муниципальных образований Архангельской области на 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ветеранах", на 2020 год и на плановый период 2021 и 2022 годов</t>
  </si>
  <si>
    <t>2 02 49999 05 0000 150</t>
  </si>
  <si>
    <t>Прочие межбюджетные трансферты, передаваемые бюджетам муниципальных районов</t>
  </si>
  <si>
    <t>ПРОЧИЕ БЕЗВОЗМЕЗДНЫЕ ПОСТУПЛЕНИЯ</t>
  </si>
  <si>
    <t>2 07 00000 00 0000 000</t>
  </si>
  <si>
    <t xml:space="preserve">ВСЕГО ДОХОДОВ </t>
  </si>
  <si>
    <t>Субвенции бюджетам муниципальных образований Архангельской области на 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 работникам образовательных организаций в сельских населенных пунктах, рабочих поселках (поселках городского типа) на 2020 год и на плановый период 2021 и 2022 годов</t>
  </si>
  <si>
    <t>2 02 39998 05 0000 150</t>
  </si>
  <si>
    <t>Субсидии бюджетам муниципальных районов на  поддержку государственных программ субъектов Российской Федерации  и муниципальных программ формирования современной городской среды</t>
  </si>
  <si>
    <t>2 02 25555 05 0000 150</t>
  </si>
  <si>
    <t>Приложение № 4</t>
  </si>
  <si>
    <t>Собрания депутатов № 170 от 20 декабря 2019 года</t>
  </si>
  <si>
    <t>Изменения</t>
  </si>
  <si>
    <t>Приложение №_</t>
  </si>
  <si>
    <t>депутатов №__ от 22 февраля 2020 года</t>
  </si>
  <si>
    <t xml:space="preserve">к решению сессии шестого созыва Собрания </t>
  </si>
  <si>
    <t>депутатов № 170 от 20 декабря 2019 года</t>
  </si>
  <si>
    <t>к решению сессии шестого созыва Собрания</t>
  </si>
  <si>
    <t>2 02 20299 05 0000 150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</si>
  <si>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средств,поступивших от государственной корпорации-Фонда содействия реформированию жилищно-коммунального хозяйства (МО "Устьянский муниципальный район")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</si>
  <si>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субъектов Российской Федерации (МО "Устьянский муниципальный район")</t>
  </si>
  <si>
    <t>2 02 20302 05 0000 150</t>
  </si>
  <si>
    <t>2 02 25097 05 0000 150</t>
  </si>
  <si>
    <t xml:space="preserve">Субсидии бюджетам МО на создание в общеобразовательных организациях,расположенных в сельской местности и малых городах,условий для занятий физической культурой и спортом </t>
  </si>
  <si>
    <t>2 02 25467 05 0000 150</t>
  </si>
  <si>
    <t>Субсидия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человек.</t>
  </si>
  <si>
    <t>2 02 25519 05 0000 150</t>
  </si>
  <si>
    <t>Субсидии бюджетам муниципальных районов на  государственную поддержку отрасли культуры (создание(реконструкция) и капитальный ремонт учреждений культурно-досугового типа в с/местности)</t>
  </si>
  <si>
    <t xml:space="preserve">Субсидии бюджетам муниципальных районов на  государственную поддержку отрасли культуры </t>
  </si>
  <si>
    <t>Субсидии бюджетам муниципальных районов на  государственную поддержку отрасли культуры (оснащение образ.учреждений культуры музык.инструментами и др.оборудованием для творчества)</t>
  </si>
  <si>
    <t>2 02 25576 05 0000 150</t>
  </si>
  <si>
    <t>Субсидии бюджетам муниципальных районов на  обеспечение комплексного развития сельских территорий (реконструкция здания прокуратуры  под д/библиотеку)</t>
  </si>
  <si>
    <t>Субсидии бюджетам муниципальных районов на  обеспечение комплексного развития сельских территорий (жилье на селе)</t>
  </si>
  <si>
    <t>Субсидии бюджетам муниципальных районов на  обеспечение комплексного развития сельских территорий (благоустройство территорий МО "Киземское")</t>
  </si>
  <si>
    <t>Субсидии бюджетам муниципальных районов на  обеспечение комплексного развития сельских территорий (строительство КОС)</t>
  </si>
  <si>
    <t>Субсидии бюджетам муниципальных районов на  обеспечение комплексного развития сельских территорий (кап.ремонтд/сада "Рябинушка")</t>
  </si>
  <si>
    <t>Субсидии бюджетам муниципальных районов на  реализацию мероприятий по улучшению жилищных условий граждан,проживающих на сельских территориях</t>
  </si>
  <si>
    <t>2 02 25497 05 0000 150</t>
  </si>
  <si>
    <t>Субсидии бюджету муниципального района на реализацию мероприятий по обеспечению жильем молодых семей (ФБ)</t>
  </si>
  <si>
    <t>Субсидии бюджету муниципального района на реализацию мероприятий по обеспечению жильем молодых семей (областной бюджет)</t>
  </si>
  <si>
    <t>2 02 30029 05 0000 150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</si>
  <si>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 на осуществление деятельности КРК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</si>
  <si>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на осуществление деятельности ГО и ЧС и профилактику терроризма</t>
  </si>
  <si>
    <t xml:space="preserve">   Межбюджетные трансферты,  передаваемые бюджету МО на софинансирование программы "Формирование современной  городской среды" за счет средств бюджета МО "Октябрьское"</t>
  </si>
  <si>
    <t>Средства, передаваемые бюджетам муниципальных районов из бюджетов поселений на софинансирование мероприятий по приобретению контейнеров для накопления ТКО (от МО "Октябрьское")</t>
  </si>
  <si>
    <t>2 02 27576 05 0000 150</t>
  </si>
  <si>
    <t xml:space="preserve">   Субсидии, передаваемые бюджету МО на софинансирование программы "Формирование современной  городской среды" за счет средств бюджета МО "Октябрьское"</t>
  </si>
  <si>
    <t>Субсидии, передаваемые бюджетам муниципальных районов из бюджетов поселений на софинансирование мероприятий по приобретению контейнеров для накопления ТКО (от МО "Октябрьское")</t>
  </si>
  <si>
    <t xml:space="preserve">   Субсидии,  передаваемые бюджету МО на софинансирование программы "Формирование современной  городской среды" за счет средств бюджета МО "Октябрьское"</t>
  </si>
  <si>
    <t>Субсидии бюджетам муниципальных районов на софинансирование приобретения спортивного инвентаря и оборудования для муниципальных учрежедний физкультурно-спортивной направленности</t>
  </si>
  <si>
    <t>Субсидии бюджетам муниципальных районов на капитальный ремонт зданий дошкольных образовательных организаций</t>
  </si>
  <si>
    <t>Субсидии бюджетам муниципальных районов на обустройство объектов размещения твердых коммунальных отходов</t>
  </si>
  <si>
    <t>Субсидии бюджету МО на софинансирование мероприятий в сфере обращения с ТКО (создание площадок) (за счет средств МО "Октябрьское")</t>
  </si>
  <si>
    <t xml:space="preserve">Субсидии бюджетам муниципальных районов на создание в общеобразовательных организациях,расположенных в сельской местности и малых городах,условий для занятий физической культурой и спортом 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</si>
  <si>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человек.</t>
  </si>
  <si>
    <t>Субсидии бюджетам муниципальных районов на реализацию мероприятий по обеспечению жильем молодых семей (ФБ)</t>
  </si>
  <si>
    <t>Субсидии бюджетам муниципальных районов на реализацию мероприятий по обеспечению жильем молодых семей (областной бюджет)</t>
  </si>
  <si>
    <t>Субсидия бюджетам муниципальных районов на реализацию мероприятий в сфере обращения с отходами производства и потребления, в том числе с твердыми коммунальными отходами в 2020 году Мероприятие - создание мест (площадок) накопления (в том числе раздельного накопления) твердых коммунальных отходов</t>
  </si>
  <si>
    <t>Субсидии бюджетам муниципальных районов на реализацию мероприятий в сфере обращения с отходами производства и потребления, в том числе с твердыми коммунальными отходами в 2020 году Мероприятие - приобретение контейнеров (бункеров) для накопления твердых коммунальных отходов</t>
  </si>
  <si>
    <t>Субсидии бюджетам муниципальных районов на реализацию мероприятий в сфере обращения с отходами производства и потребления, в том числе с твердыми коммунальными отходами в 2020 году Мероприятие - создание мест (площадок) накопления (в том числе раздельного накопления) твердых коммунальных отходов (за счет остатков 2019 г.)</t>
  </si>
  <si>
    <t>Субсидии бюджетам муниципальных районовна реализацию мероприятий в сфере обращения с отходами производства и потребления, в том числе с твердыми коммунальными отходами в 2020 году Мероприятие - приобретение контейнеров (бункеров) для накопления твердых коммунальных отходов (за счет остатков 2019 г.)</t>
  </si>
  <si>
    <t>Субсидии, передаваемые бюджетам муниципальных районов из бюджетов поселений на софинансирование мероприятий по приобретению контейнеров для накопления ТКО (за счет средств МО "Октябрьское")</t>
  </si>
  <si>
    <t xml:space="preserve">2 02 35469 05 0000 150    </t>
  </si>
  <si>
    <t>Субвенции бюджетам муниципальных районов на проведение Всероссийской переписи населения 2020 года</t>
  </si>
  <si>
    <t>Субсидии бюджетам муниципальных районов на модернизацию нерегулируемых пешеходных переходов, светофорных объектов и установку пешеходных ограждений на автом.дорогах общ.пользования местного значения</t>
  </si>
  <si>
    <t>Субсидии бюджетам муниципальных районов на обеспечение условий для организации безопасного подвоза обучающихся к месту обучения и обратно (учреждениям общего образования)</t>
  </si>
  <si>
    <t>Субсидии бюджетам муниципальных районов на обеспечение бесплатным горячим питанием обучающихся,осваивающих образовательные программы начального общего образования</t>
  </si>
  <si>
    <t>Субсидии бюджетам муниципальных районов на разработку проектно-сметной документации для строительства и реконструкции (модернизации) объектов питьевого водоснабжения</t>
  </si>
  <si>
    <t>Субсидии бюджетам муниципальных районов на 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1 июня 2012 года № 761 "О национальный стратегии действий в интересах детей на 2012-2017 годы"</t>
  </si>
  <si>
    <t>Субсидии бюджетам муниципальных районов на реализацию мероприятий по седействию трудоустройству несовершеннолетних граждан на территории АО</t>
  </si>
  <si>
    <t xml:space="preserve"> 2 02 27384 05 0000 150</t>
  </si>
  <si>
    <t>Субсидии бюджетам муниципальных районов на софинансирование капитальных вложений в объекты государственной (муниципальной) собственности в рамках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</t>
  </si>
  <si>
    <t>Субсидии бюджетам муниципальных районов на повышение средней заработной платы  работников муниципальных учреждений культуры в целях реализации Указа Президента Российской Федерации от 7 мая 2012 г.№597 "О мероприятиях по реализации государственной политики"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</si>
  <si>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</si>
  <si>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2 18 60010 00 0000 150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</si>
  <si>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</si>
  <si>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2 19 60010 00 0000 150</t>
  </si>
  <si>
    <t>Субсидии бюджетам муниципальных районов на ремонт автомобильных дорог общего пользования местного значения в муниципальных районах и городских округах АО</t>
  </si>
  <si>
    <t>депутатов № 203 от 24 апреля 2020 года</t>
  </si>
  <si>
    <t>депутатов № 185от 21 февраля 2020 года</t>
  </si>
  <si>
    <t>Приложение №3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</si>
</sst>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5">
    <font>
      <sz val="10"/>
      <name val="Arial Cyr"/>
      <charset val="204"/>
    </font>
    <font>
      <sz val="10"/>
      <color theme="1"/>
      <name val="Times New Roman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 Cyr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</cellStyleXfs>
  <cellXfs count="119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right" vertical="center" indent="1"/>
    </xf>
    <xf numFmtId="0" fontId="3" fillId="2" borderId="0" xfId="0" applyFont="1" applyFill="1" applyAlignment="1">
      <alignment horizontal="center" wrapText="1"/>
    </xf>
    <xf numFmtId="4" fontId="3" fillId="2" borderId="0" xfId="0" applyNumberFormat="1" applyFont="1" applyFill="1" applyAlignment="1">
      <alignment horizontal="right" indent="1"/>
    </xf>
    <xf numFmtId="4" fontId="3" fillId="2" borderId="2" xfId="0" applyNumberFormat="1" applyFont="1" applyFill="1" applyBorder="1" applyAlignment="1">
      <alignment horizontal="right" vertical="center" wrapText="1" indent="1"/>
    </xf>
    <xf numFmtId="0" fontId="3" fillId="2" borderId="5" xfId="0" applyFont="1" applyFill="1" applyBorder="1" applyAlignment="1"/>
    <xf numFmtId="0" fontId="3" fillId="2" borderId="5" xfId="0" applyFont="1" applyFill="1" applyBorder="1" applyAlignment="1">
      <alignment horizontal="center" wrapText="1"/>
    </xf>
    <xf numFmtId="4" fontId="3" fillId="2" borderId="5" xfId="0" applyNumberFormat="1" applyFont="1" applyFill="1" applyBorder="1" applyAlignment="1"/>
    <xf numFmtId="0" fontId="5" fillId="2" borderId="6" xfId="0" applyFont="1" applyFill="1" applyBorder="1" applyAlignment="1">
      <alignment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horizontal="left" vertical="center" wrapText="1" indent="1"/>
    </xf>
    <xf numFmtId="0" fontId="3" fillId="2" borderId="6" xfId="0" applyFont="1" applyFill="1" applyBorder="1" applyAlignment="1">
      <alignment horizontal="left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" fontId="6" fillId="2" borderId="6" xfId="0" applyNumberFormat="1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left" vertical="center" wrapText="1" indent="1"/>
    </xf>
    <xf numFmtId="0" fontId="3" fillId="2" borderId="6" xfId="2" applyFont="1" applyFill="1" applyBorder="1" applyAlignment="1">
      <alignment horizontal="left" vertical="center" wrapText="1" indent="1"/>
    </xf>
    <xf numFmtId="49" fontId="3" fillId="2" borderId="6" xfId="2" applyNumberFormat="1" applyFont="1" applyFill="1" applyBorder="1" applyAlignment="1">
      <alignment horizontal="center" vertical="center" wrapText="1"/>
    </xf>
    <xf numFmtId="0" fontId="3" fillId="2" borderId="0" xfId="2" applyFont="1" applyFill="1"/>
    <xf numFmtId="49" fontId="3" fillId="2" borderId="6" xfId="0" applyNumberFormat="1" applyFont="1" applyFill="1" applyBorder="1" applyAlignment="1">
      <alignment horizontal="left" vertical="center" wrapText="1"/>
    </xf>
    <xf numFmtId="49" fontId="3" fillId="2" borderId="6" xfId="0" applyNumberFormat="1" applyFont="1" applyFill="1" applyBorder="1" applyAlignment="1">
      <alignment vertical="center" wrapText="1"/>
    </xf>
    <xf numFmtId="0" fontId="5" fillId="2" borderId="0" xfId="0" applyFont="1" applyFill="1"/>
    <xf numFmtId="0" fontId="7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4" fontId="3" fillId="0" borderId="6" xfId="0" applyNumberFormat="1" applyFont="1" applyFill="1" applyBorder="1" applyAlignment="1">
      <alignment vertical="center"/>
    </xf>
    <xf numFmtId="4" fontId="8" fillId="2" borderId="0" xfId="0" applyNumberFormat="1" applyFont="1" applyFill="1" applyAlignment="1">
      <alignment horizontal="right" indent="1"/>
    </xf>
    <xf numFmtId="4" fontId="8" fillId="2" borderId="0" xfId="1" applyNumberFormat="1" applyFont="1" applyFill="1" applyBorder="1" applyAlignment="1">
      <alignment vertical="center"/>
    </xf>
    <xf numFmtId="4" fontId="8" fillId="2" borderId="0" xfId="1" applyNumberFormat="1" applyFont="1" applyFill="1" applyBorder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horizontal="center" wrapText="1"/>
    </xf>
    <xf numFmtId="0" fontId="6" fillId="2" borderId="0" xfId="0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right" vertical="center" wrapText="1" indent="1"/>
    </xf>
    <xf numFmtId="0" fontId="8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8" fillId="2" borderId="0" xfId="2" applyFont="1" applyFill="1"/>
    <xf numFmtId="0" fontId="6" fillId="2" borderId="0" xfId="0" applyFont="1" applyFill="1"/>
    <xf numFmtId="0" fontId="8" fillId="0" borderId="2" xfId="0" applyNumberFormat="1" applyFont="1" applyFill="1" applyBorder="1" applyAlignment="1">
      <alignment horizontal="left" vertical="top" wrapText="1"/>
    </xf>
    <xf numFmtId="49" fontId="8" fillId="2" borderId="2" xfId="0" applyNumberFormat="1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left" vertical="center" wrapText="1" indent="1"/>
    </xf>
    <xf numFmtId="0" fontId="8" fillId="2" borderId="2" xfId="2" applyFont="1" applyFill="1" applyBorder="1" applyAlignment="1">
      <alignment horizontal="left" vertical="center" wrapText="1" indent="1"/>
    </xf>
    <xf numFmtId="49" fontId="8" fillId="2" borderId="2" xfId="2" applyNumberFormat="1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vertical="center"/>
    </xf>
    <xf numFmtId="0" fontId="8" fillId="2" borderId="1" xfId="0" applyFont="1" applyFill="1" applyBorder="1" applyAlignment="1"/>
    <xf numFmtId="0" fontId="8" fillId="2" borderId="1" xfId="0" applyFont="1" applyFill="1" applyBorder="1" applyAlignment="1">
      <alignment horizontal="center" wrapText="1"/>
    </xf>
    <xf numFmtId="4" fontId="8" fillId="2" borderId="1" xfId="0" applyNumberFormat="1" applyFont="1" applyFill="1" applyBorder="1" applyAlignment="1"/>
    <xf numFmtId="49" fontId="6" fillId="2" borderId="2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49" fontId="8" fillId="2" borderId="2" xfId="0" applyNumberFormat="1" applyFont="1" applyFill="1" applyBorder="1" applyAlignment="1">
      <alignment horizontal="left" vertical="center" wrapText="1"/>
    </xf>
    <xf numFmtId="49" fontId="8" fillId="2" borderId="2" xfId="0" applyNumberFormat="1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 wrapText="1" indent="1"/>
    </xf>
    <xf numFmtId="0" fontId="10" fillId="2" borderId="0" xfId="0" applyFont="1" applyFill="1"/>
    <xf numFmtId="0" fontId="10" fillId="2" borderId="0" xfId="0" applyFont="1" applyFill="1" applyAlignment="1">
      <alignment horizontal="center" wrapText="1"/>
    </xf>
    <xf numFmtId="4" fontId="10" fillId="2" borderId="0" xfId="0" applyNumberFormat="1" applyFont="1" applyFill="1" applyAlignment="1">
      <alignment horizontal="right" indent="1"/>
    </xf>
    <xf numFmtId="4" fontId="6" fillId="2" borderId="0" xfId="0" applyNumberFormat="1" applyFont="1" applyFill="1" applyAlignment="1">
      <alignment horizontal="center" vertical="center"/>
    </xf>
    <xf numFmtId="4" fontId="8" fillId="2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 indent="1"/>
    </xf>
    <xf numFmtId="0" fontId="8" fillId="0" borderId="2" xfId="0" applyNumberFormat="1" applyFont="1" applyFill="1" applyBorder="1" applyAlignment="1">
      <alignment horizontal="left" vertical="top" wrapText="1" indent="1"/>
    </xf>
    <xf numFmtId="4" fontId="8" fillId="2" borderId="2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8" fillId="2" borderId="2" xfId="2" applyFont="1" applyFill="1" applyBorder="1" applyAlignment="1">
      <alignment horizontal="left" vertical="center" wrapText="1"/>
    </xf>
    <xf numFmtId="4" fontId="7" fillId="2" borderId="0" xfId="0" applyNumberFormat="1" applyFont="1" applyFill="1" applyAlignment="1">
      <alignment horizontal="right" indent="1"/>
    </xf>
    <xf numFmtId="0" fontId="8" fillId="2" borderId="2" xfId="2" applyNumberFormat="1" applyFont="1" applyFill="1" applyBorder="1" applyAlignment="1">
      <alignment horizontal="left" vertical="center" wrapText="1"/>
    </xf>
    <xf numFmtId="0" fontId="8" fillId="2" borderId="2" xfId="0" applyNumberFormat="1" applyFont="1" applyFill="1" applyBorder="1" applyAlignment="1">
      <alignment horizontal="left" vertical="top" wrapText="1" indent="1"/>
    </xf>
    <xf numFmtId="0" fontId="8" fillId="2" borderId="2" xfId="0" applyNumberFormat="1" applyFont="1" applyFill="1" applyBorder="1" applyAlignment="1">
      <alignment horizontal="left" vertical="center" wrapText="1" indent="1"/>
    </xf>
    <xf numFmtId="0" fontId="13" fillId="2" borderId="2" xfId="0" applyFont="1" applyFill="1" applyBorder="1" applyAlignment="1">
      <alignment horizontal="left" vertical="center" wrapText="1" indent="1"/>
    </xf>
    <xf numFmtId="0" fontId="8" fillId="2" borderId="2" xfId="0" applyNumberFormat="1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center" wrapText="1"/>
    </xf>
    <xf numFmtId="4" fontId="8" fillId="2" borderId="2" xfId="2" applyNumberFormat="1" applyFont="1" applyFill="1" applyBorder="1" applyAlignment="1">
      <alignment horizontal="right" vertical="center" indent="1"/>
    </xf>
    <xf numFmtId="0" fontId="6" fillId="2" borderId="0" xfId="0" applyFont="1" applyFill="1" applyBorder="1" applyAlignment="1">
      <alignment horizontal="center" vertical="center" wrapText="1"/>
    </xf>
    <xf numFmtId="4" fontId="8" fillId="2" borderId="0" xfId="1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/>
    <xf numFmtId="0" fontId="8" fillId="2" borderId="2" xfId="0" applyFont="1" applyFill="1" applyBorder="1" applyAlignment="1">
      <alignment horizontal="left" vertical="top" wrapText="1"/>
    </xf>
    <xf numFmtId="0" fontId="8" fillId="2" borderId="2" xfId="2" applyFont="1" applyFill="1" applyBorder="1" applyAlignment="1">
      <alignment horizontal="left" vertical="top" wrapText="1"/>
    </xf>
    <xf numFmtId="49" fontId="8" fillId="2" borderId="2" xfId="2" applyNumberFormat="1" applyFont="1" applyFill="1" applyBorder="1" applyAlignment="1">
      <alignment horizontal="center" vertical="center"/>
    </xf>
    <xf numFmtId="4" fontId="8" fillId="2" borderId="2" xfId="2" applyNumberFormat="1" applyFont="1" applyFill="1" applyBorder="1" applyAlignment="1">
      <alignment horizontal="right" vertical="center"/>
    </xf>
    <xf numFmtId="0" fontId="14" fillId="2" borderId="0" xfId="2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0" xfId="1" applyNumberFormat="1" applyFont="1" applyFill="1" applyBorder="1" applyAlignment="1">
      <alignment horizontal="center" vertical="center" wrapText="1"/>
    </xf>
    <xf numFmtId="4" fontId="3" fillId="2" borderId="0" xfId="1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vertical="center"/>
    </xf>
    <xf numFmtId="4" fontId="8" fillId="2" borderId="3" xfId="0" applyNumberFormat="1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4" fontId="8" fillId="2" borderId="7" xfId="0" applyNumberFormat="1" applyFont="1" applyFill="1" applyBorder="1" applyAlignment="1">
      <alignment horizontal="center" vertical="center" wrapText="1"/>
    </xf>
    <xf numFmtId="4" fontId="8" fillId="2" borderId="8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4" fontId="8" fillId="2" borderId="0" xfId="1" applyNumberFormat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/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3" xfId="0" applyFont="1" applyFill="1" applyBorder="1" applyAlignment="1">
      <alignment vertical="center"/>
    </xf>
    <xf numFmtId="0" fontId="0" fillId="2" borderId="0" xfId="0" applyFill="1" applyAlignment="1">
      <alignment horizontal="right"/>
    </xf>
    <xf numFmtId="0" fontId="0" fillId="2" borderId="0" xfId="0" applyFill="1" applyAlignment="1"/>
    <xf numFmtId="0" fontId="0" fillId="0" borderId="0" xfId="0" applyAlignment="1">
      <alignment horizontal="right" vertical="center"/>
    </xf>
  </cellXfs>
  <cellStyles count="5">
    <cellStyle name="Обычный" xfId="0" builtinId="0"/>
    <cellStyle name="Обычный 2" xfId="2"/>
    <cellStyle name="Обычный 3" xfId="3"/>
    <cellStyle name="Обычный_Приложение 5 - прогноз доходов" xfId="1"/>
    <cellStyle name="Финансовый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4"/>
  <sheetViews>
    <sheetView topLeftCell="A56" zoomScaleSheetLayoutView="100" workbookViewId="0">
      <selection activeCell="B60" sqref="B60"/>
    </sheetView>
  </sheetViews>
  <sheetFormatPr defaultColWidth="9.140625" defaultRowHeight="15" outlineLevelRow="1"/>
  <cols>
    <col min="1" max="1" width="75.85546875" style="1" customWidth="1"/>
    <col min="2" max="2" width="21.28515625" style="6" customWidth="1"/>
    <col min="3" max="3" width="15.5703125" style="7" customWidth="1"/>
    <col min="4" max="4" width="17.140625" style="7" customWidth="1"/>
    <col min="5" max="5" width="17" style="7" customWidth="1"/>
    <col min="6" max="6" width="9.140625" style="1"/>
    <col min="7" max="9" width="13.85546875" style="1" customWidth="1"/>
    <col min="10" max="16384" width="9.140625" style="1"/>
  </cols>
  <sheetData>
    <row r="1" spans="1:5">
      <c r="B1" s="2"/>
      <c r="C1" s="97" t="s">
        <v>116</v>
      </c>
      <c r="D1" s="97"/>
      <c r="E1" s="97"/>
    </row>
    <row r="2" spans="1:5">
      <c r="A2" s="3"/>
      <c r="B2" s="4"/>
      <c r="C2" s="97" t="s">
        <v>0</v>
      </c>
      <c r="D2" s="97"/>
      <c r="E2" s="97"/>
    </row>
    <row r="3" spans="1:5">
      <c r="A3" s="3"/>
      <c r="B3" s="4"/>
      <c r="C3" s="98" t="s">
        <v>117</v>
      </c>
      <c r="D3" s="98"/>
      <c r="E3" s="98"/>
    </row>
    <row r="4" spans="1:5">
      <c r="A4" s="3"/>
      <c r="B4" s="4"/>
      <c r="C4" s="5"/>
      <c r="D4" s="5"/>
      <c r="E4" s="5"/>
    </row>
    <row r="5" spans="1:5">
      <c r="A5" s="99" t="s">
        <v>1</v>
      </c>
      <c r="B5" s="99"/>
      <c r="C5" s="99"/>
      <c r="D5" s="99"/>
      <c r="E5" s="99"/>
    </row>
    <row r="6" spans="1:5" ht="15" customHeight="1"/>
    <row r="7" spans="1:5">
      <c r="A7" s="94" t="s">
        <v>2</v>
      </c>
      <c r="B7" s="94" t="s">
        <v>3</v>
      </c>
      <c r="C7" s="96" t="s">
        <v>4</v>
      </c>
      <c r="D7" s="96"/>
      <c r="E7" s="96"/>
    </row>
    <row r="8" spans="1:5">
      <c r="A8" s="95"/>
      <c r="B8" s="95"/>
      <c r="C8" s="8" t="s">
        <v>5</v>
      </c>
      <c r="D8" s="8" t="s">
        <v>6</v>
      </c>
      <c r="E8" s="8" t="s">
        <v>7</v>
      </c>
    </row>
    <row r="9" spans="1:5" s="33" customFormat="1" ht="11.25">
      <c r="A9" s="30">
        <v>1</v>
      </c>
      <c r="B9" s="31">
        <v>2</v>
      </c>
      <c r="C9" s="32">
        <v>3</v>
      </c>
      <c r="D9" s="32">
        <v>4</v>
      </c>
      <c r="E9" s="32">
        <v>5</v>
      </c>
    </row>
    <row r="10" spans="1:5" hidden="1">
      <c r="A10" s="9"/>
      <c r="B10" s="10"/>
      <c r="C10" s="11">
        <f>263050904-C11</f>
        <v>0</v>
      </c>
      <c r="D10" s="11"/>
      <c r="E10" s="11"/>
    </row>
    <row r="11" spans="1:5" ht="26.25" customHeight="1">
      <c r="A11" s="12" t="s">
        <v>8</v>
      </c>
      <c r="B11" s="20" t="s">
        <v>9</v>
      </c>
      <c r="C11" s="14">
        <f>C12+C14+C15+C19+C22+C28+C30+C33+C36</f>
        <v>263050904</v>
      </c>
      <c r="D11" s="14">
        <f>D12+D14+D15+D19+D22+D28+D30+D33+D36</f>
        <v>207717807</v>
      </c>
      <c r="E11" s="14">
        <f>E12+E14+E15+E19+E22+E28+E30+E33+E36</f>
        <v>205500771</v>
      </c>
    </row>
    <row r="12" spans="1:5" ht="18" customHeight="1" outlineLevel="1">
      <c r="A12" s="15" t="s">
        <v>10</v>
      </c>
      <c r="B12" s="13" t="s">
        <v>11</v>
      </c>
      <c r="C12" s="17">
        <f>C13</f>
        <v>187071205</v>
      </c>
      <c r="D12" s="17">
        <f>D13</f>
        <v>148547392</v>
      </c>
      <c r="E12" s="17">
        <f>E13</f>
        <v>151136251</v>
      </c>
    </row>
    <row r="13" spans="1:5" ht="15" customHeight="1" outlineLevel="1">
      <c r="A13" s="18" t="s">
        <v>12</v>
      </c>
      <c r="B13" s="16" t="s">
        <v>13</v>
      </c>
      <c r="C13" s="17">
        <v>187071205</v>
      </c>
      <c r="D13" s="17">
        <v>148547392</v>
      </c>
      <c r="E13" s="17">
        <v>151136251</v>
      </c>
    </row>
    <row r="14" spans="1:5" ht="30" outlineLevel="1">
      <c r="A14" s="19" t="s">
        <v>14</v>
      </c>
      <c r="B14" s="16" t="s">
        <v>15</v>
      </c>
      <c r="C14" s="17">
        <v>26808448</v>
      </c>
      <c r="D14" s="17">
        <v>28355000</v>
      </c>
      <c r="E14" s="17">
        <v>30925000</v>
      </c>
    </row>
    <row r="15" spans="1:5" ht="20.25" customHeight="1" outlineLevel="1">
      <c r="A15" s="19" t="s">
        <v>16</v>
      </c>
      <c r="B15" s="16" t="s">
        <v>17</v>
      </c>
      <c r="C15" s="17">
        <f>SUM(C16:C18)</f>
        <v>24377936</v>
      </c>
      <c r="D15" s="17">
        <f>SUM(D16:D18)</f>
        <v>5894000</v>
      </c>
      <c r="E15" s="17">
        <f>SUM(E16:E18)</f>
        <v>94000</v>
      </c>
    </row>
    <row r="16" spans="1:5" ht="15" customHeight="1" outlineLevel="1">
      <c r="A16" s="18" t="s">
        <v>18</v>
      </c>
      <c r="B16" s="16" t="s">
        <v>19</v>
      </c>
      <c r="C16" s="17">
        <v>24251000</v>
      </c>
      <c r="D16" s="17">
        <v>5800000</v>
      </c>
      <c r="E16" s="17">
        <v>0</v>
      </c>
    </row>
    <row r="17" spans="1:9" ht="15" customHeight="1" outlineLevel="1">
      <c r="A17" s="18" t="s">
        <v>20</v>
      </c>
      <c r="B17" s="16" t="s">
        <v>21</v>
      </c>
      <c r="C17" s="17">
        <v>4936</v>
      </c>
      <c r="D17" s="17">
        <v>5000</v>
      </c>
      <c r="E17" s="17">
        <v>5000</v>
      </c>
    </row>
    <row r="18" spans="1:9" ht="15" customHeight="1" outlineLevel="1">
      <c r="A18" s="18" t="s">
        <v>22</v>
      </c>
      <c r="B18" s="16" t="s">
        <v>23</v>
      </c>
      <c r="C18" s="17">
        <v>122000</v>
      </c>
      <c r="D18" s="17">
        <v>89000</v>
      </c>
      <c r="E18" s="17">
        <v>89000</v>
      </c>
    </row>
    <row r="19" spans="1:9" ht="20.25" customHeight="1" outlineLevel="1">
      <c r="A19" s="19" t="s">
        <v>24</v>
      </c>
      <c r="B19" s="16" t="s">
        <v>25</v>
      </c>
      <c r="C19" s="17">
        <f>SUM(C20:C21)</f>
        <v>4447815</v>
      </c>
      <c r="D19" s="17">
        <f>SUM(D20:D21)</f>
        <v>4447815</v>
      </c>
      <c r="E19" s="17">
        <f>SUM(E20:E21)</f>
        <v>4447815</v>
      </c>
    </row>
    <row r="20" spans="1:9" ht="15" customHeight="1" outlineLevel="1">
      <c r="A20" s="18" t="s">
        <v>26</v>
      </c>
      <c r="B20" s="16" t="s">
        <v>27</v>
      </c>
      <c r="C20" s="17">
        <f>4559000-111185-C21</f>
        <v>1186815</v>
      </c>
      <c r="D20" s="17">
        <f>4559000-111185-D21</f>
        <v>1186814</v>
      </c>
      <c r="E20" s="17">
        <f>4559000-111185-E21</f>
        <v>1186813</v>
      </c>
      <c r="G20" s="17">
        <f>4559000-111185-G21</f>
        <v>1186815</v>
      </c>
      <c r="H20" s="17">
        <f>4559000-111185-H21</f>
        <v>1186814</v>
      </c>
      <c r="I20" s="17">
        <f>4559000-111185-I21</f>
        <v>1186813</v>
      </c>
    </row>
    <row r="21" spans="1:9" ht="16.5" customHeight="1" outlineLevel="1">
      <c r="A21" s="18" t="s">
        <v>28</v>
      </c>
      <c r="B21" s="16" t="s">
        <v>29</v>
      </c>
      <c r="C21" s="17">
        <v>3261000</v>
      </c>
      <c r="D21" s="17">
        <v>3261001</v>
      </c>
      <c r="E21" s="17">
        <v>3261002</v>
      </c>
      <c r="G21" s="17">
        <v>3261000</v>
      </c>
      <c r="H21" s="17">
        <v>3261001</v>
      </c>
      <c r="I21" s="17">
        <v>3261002</v>
      </c>
    </row>
    <row r="22" spans="1:9" ht="30" outlineLevel="1">
      <c r="A22" s="19" t="s">
        <v>30</v>
      </c>
      <c r="B22" s="16" t="s">
        <v>31</v>
      </c>
      <c r="C22" s="17">
        <f>SUM(C23:C27)</f>
        <v>16696000</v>
      </c>
      <c r="D22" s="17">
        <f>SUM(D23:D27)</f>
        <v>17138800</v>
      </c>
      <c r="E22" s="17">
        <f>SUM(E23:E27)</f>
        <v>17138800</v>
      </c>
    </row>
    <row r="23" spans="1:9" ht="30.75" customHeight="1" outlineLevel="1">
      <c r="A23" s="18" t="s">
        <v>32</v>
      </c>
      <c r="B23" s="16" t="s">
        <v>33</v>
      </c>
      <c r="C23" s="17">
        <v>11400000</v>
      </c>
      <c r="D23" s="17">
        <v>12000000</v>
      </c>
      <c r="E23" s="17">
        <v>12000000</v>
      </c>
    </row>
    <row r="24" spans="1:9" ht="30.75" customHeight="1" outlineLevel="1">
      <c r="A24" s="18" t="s">
        <v>34</v>
      </c>
      <c r="B24" s="16" t="s">
        <v>35</v>
      </c>
      <c r="C24" s="17">
        <f>347000</f>
        <v>347000</v>
      </c>
      <c r="D24" s="17">
        <v>800</v>
      </c>
      <c r="E24" s="17">
        <v>800</v>
      </c>
    </row>
    <row r="25" spans="1:9" ht="27" customHeight="1" outlineLevel="1">
      <c r="A25" s="18" t="s">
        <v>36</v>
      </c>
      <c r="B25" s="16" t="s">
        <v>37</v>
      </c>
      <c r="C25" s="17">
        <v>480000</v>
      </c>
      <c r="D25" s="17">
        <v>519000</v>
      </c>
      <c r="E25" s="17">
        <v>519000</v>
      </c>
    </row>
    <row r="26" spans="1:9" ht="15" customHeight="1" outlineLevel="1">
      <c r="A26" s="18" t="s">
        <v>38</v>
      </c>
      <c r="B26" s="16" t="s">
        <v>39</v>
      </c>
      <c r="C26" s="17">
        <v>50000</v>
      </c>
      <c r="D26" s="17">
        <v>0</v>
      </c>
      <c r="E26" s="17">
        <v>0</v>
      </c>
    </row>
    <row r="27" spans="1:9" ht="15" customHeight="1" outlineLevel="1">
      <c r="A27" s="18" t="s">
        <v>40</v>
      </c>
      <c r="B27" s="16" t="s">
        <v>41</v>
      </c>
      <c r="C27" s="17">
        <f>4300000+119000</f>
        <v>4419000</v>
      </c>
      <c r="D27" s="17">
        <f>119000+4500000</f>
        <v>4619000</v>
      </c>
      <c r="E27" s="17">
        <f>119000+4500000</f>
        <v>4619000</v>
      </c>
    </row>
    <row r="28" spans="1:9" ht="20.25" customHeight="1" outlineLevel="1">
      <c r="A28" s="19" t="s">
        <v>42</v>
      </c>
      <c r="B28" s="16" t="s">
        <v>43</v>
      </c>
      <c r="C28" s="17">
        <f>C29</f>
        <v>430800</v>
      </c>
      <c r="D28" s="17">
        <f>D29</f>
        <v>430800</v>
      </c>
      <c r="E28" s="17">
        <f>E29</f>
        <v>430800</v>
      </c>
    </row>
    <row r="29" spans="1:9" ht="15" customHeight="1" outlineLevel="1">
      <c r="A29" s="18" t="s">
        <v>44</v>
      </c>
      <c r="B29" s="16" t="s">
        <v>45</v>
      </c>
      <c r="C29" s="17">
        <v>430800</v>
      </c>
      <c r="D29" s="17">
        <v>430800</v>
      </c>
      <c r="E29" s="17">
        <v>430800</v>
      </c>
    </row>
    <row r="30" spans="1:9" ht="21" customHeight="1" outlineLevel="1">
      <c r="A30" s="19" t="s">
        <v>46</v>
      </c>
      <c r="B30" s="16" t="s">
        <v>47</v>
      </c>
      <c r="C30" s="17">
        <f>SUM(C31:C32)</f>
        <v>273000</v>
      </c>
      <c r="D30" s="17">
        <f>SUM(D31:D32)</f>
        <v>73000</v>
      </c>
      <c r="E30" s="17">
        <f>SUM(E31:E32)</f>
        <v>73000</v>
      </c>
    </row>
    <row r="31" spans="1:9" ht="15" customHeight="1" outlineLevel="1">
      <c r="A31" s="18" t="s">
        <v>48</v>
      </c>
      <c r="B31" s="16" t="s">
        <v>49</v>
      </c>
      <c r="C31" s="17">
        <v>273000</v>
      </c>
      <c r="D31" s="17">
        <v>73000</v>
      </c>
      <c r="E31" s="17">
        <v>73000</v>
      </c>
    </row>
    <row r="32" spans="1:9" ht="15" customHeight="1" outlineLevel="1">
      <c r="A32" s="18" t="s">
        <v>50</v>
      </c>
      <c r="B32" s="16" t="s">
        <v>51</v>
      </c>
      <c r="C32" s="17">
        <v>0</v>
      </c>
      <c r="D32" s="17">
        <v>0</v>
      </c>
      <c r="E32" s="17">
        <v>0</v>
      </c>
    </row>
    <row r="33" spans="1:5" ht="20.25" customHeight="1" outlineLevel="1">
      <c r="A33" s="19" t="s">
        <v>52</v>
      </c>
      <c r="B33" s="16" t="s">
        <v>53</v>
      </c>
      <c r="C33" s="17">
        <f>SUM(C34:C35)</f>
        <v>1691700</v>
      </c>
      <c r="D33" s="17">
        <f t="shared" ref="D33:E33" si="0">SUM(D34:D35)</f>
        <v>1577000</v>
      </c>
      <c r="E33" s="17">
        <f t="shared" si="0"/>
        <v>1105</v>
      </c>
    </row>
    <row r="34" spans="1:5" ht="16.5" customHeight="1" outlineLevel="1">
      <c r="A34" s="18" t="s">
        <v>54</v>
      </c>
      <c r="B34" s="16" t="s">
        <v>55</v>
      </c>
      <c r="C34" s="17">
        <v>1619000</v>
      </c>
      <c r="D34" s="17">
        <v>1577000</v>
      </c>
      <c r="E34" s="17">
        <v>1105</v>
      </c>
    </row>
    <row r="35" spans="1:5" ht="16.5" customHeight="1" outlineLevel="1">
      <c r="A35" s="18" t="s">
        <v>56</v>
      </c>
      <c r="B35" s="16" t="s">
        <v>57</v>
      </c>
      <c r="C35" s="17">
        <v>72700</v>
      </c>
      <c r="D35" s="17">
        <v>0</v>
      </c>
      <c r="E35" s="17">
        <v>0</v>
      </c>
    </row>
    <row r="36" spans="1:5" ht="20.25" customHeight="1" outlineLevel="1">
      <c r="A36" s="18" t="s">
        <v>58</v>
      </c>
      <c r="B36" s="16" t="s">
        <v>59</v>
      </c>
      <c r="C36" s="17">
        <v>1254000</v>
      </c>
      <c r="D36" s="17">
        <v>1254000</v>
      </c>
      <c r="E36" s="17">
        <v>1254000</v>
      </c>
    </row>
    <row r="37" spans="1:5" ht="6.75" customHeight="1" outlineLevel="1">
      <c r="A37" s="18"/>
      <c r="B37" s="16"/>
      <c r="C37" s="17"/>
      <c r="D37" s="17"/>
      <c r="E37" s="17"/>
    </row>
    <row r="38" spans="1:5" s="22" customFormat="1" ht="21" customHeight="1">
      <c r="A38" s="12" t="s">
        <v>60</v>
      </c>
      <c r="B38" s="20" t="s">
        <v>61</v>
      </c>
      <c r="C38" s="21">
        <f>C39+C71</f>
        <v>978714234.49000001</v>
      </c>
      <c r="D38" s="21">
        <f>D39+D71</f>
        <v>1197636742.73</v>
      </c>
      <c r="E38" s="21">
        <f>E39+E71</f>
        <v>1749222671.52</v>
      </c>
    </row>
    <row r="39" spans="1:5" ht="29.25" customHeight="1">
      <c r="A39" s="18" t="s">
        <v>62</v>
      </c>
      <c r="B39" s="16" t="s">
        <v>63</v>
      </c>
      <c r="C39" s="17">
        <f>C40+C42+C52+C67</f>
        <v>973182922.49000001</v>
      </c>
      <c r="D39" s="17">
        <f>D40+D42+D52+D67</f>
        <v>1197636742.73</v>
      </c>
      <c r="E39" s="17">
        <f>E40+E42+E52+E67</f>
        <v>1749222671.52</v>
      </c>
    </row>
    <row r="40" spans="1:5" ht="18.75" customHeight="1">
      <c r="A40" s="15" t="s">
        <v>64</v>
      </c>
      <c r="B40" s="16" t="s">
        <v>65</v>
      </c>
      <c r="C40" s="17">
        <f>C41</f>
        <v>48709400</v>
      </c>
      <c r="D40" s="17">
        <f>D41</f>
        <v>38977200</v>
      </c>
      <c r="E40" s="17">
        <f>E41</f>
        <v>10600</v>
      </c>
    </row>
    <row r="41" spans="1:5" ht="18.75" customHeight="1">
      <c r="A41" s="18" t="s">
        <v>66</v>
      </c>
      <c r="B41" s="16" t="s">
        <v>67</v>
      </c>
      <c r="C41" s="17">
        <v>48709400</v>
      </c>
      <c r="D41" s="17">
        <v>38977200</v>
      </c>
      <c r="E41" s="17">
        <v>10600</v>
      </c>
    </row>
    <row r="42" spans="1:5" ht="31.5" customHeight="1">
      <c r="A42" s="15" t="s">
        <v>68</v>
      </c>
      <c r="B42" s="16" t="s">
        <v>69</v>
      </c>
      <c r="C42" s="17">
        <f>SUM(C43:C51)</f>
        <v>258895922.49000001</v>
      </c>
      <c r="D42" s="17">
        <f>SUM(D43:D51)</f>
        <v>455259342.73000002</v>
      </c>
      <c r="E42" s="17">
        <f>SUM(E43:E51)</f>
        <v>1014107471.52</v>
      </c>
    </row>
    <row r="43" spans="1:5" ht="63" customHeight="1">
      <c r="A43" s="18" t="s">
        <v>70</v>
      </c>
      <c r="B43" s="16" t="s">
        <v>71</v>
      </c>
      <c r="C43" s="17">
        <v>5365800</v>
      </c>
      <c r="D43" s="17">
        <v>5548000</v>
      </c>
      <c r="E43" s="17">
        <v>5769500</v>
      </c>
    </row>
    <row r="44" spans="1:5" ht="29.25" customHeight="1">
      <c r="A44" s="18" t="s">
        <v>73</v>
      </c>
      <c r="B44" s="16" t="s">
        <v>74</v>
      </c>
      <c r="C44" s="17">
        <v>0</v>
      </c>
      <c r="D44" s="17">
        <v>99537700</v>
      </c>
      <c r="E44" s="17">
        <v>605331000</v>
      </c>
    </row>
    <row r="45" spans="1:5" ht="47.25" customHeight="1">
      <c r="A45" s="18" t="s">
        <v>114</v>
      </c>
      <c r="B45" s="17" t="s">
        <v>115</v>
      </c>
      <c r="C45" s="17">
        <v>6932622.4900000002</v>
      </c>
      <c r="D45" s="17">
        <v>7003943.7300000004</v>
      </c>
      <c r="E45" s="17">
        <v>7302292.5199999996</v>
      </c>
    </row>
    <row r="46" spans="1:5" ht="49.5" customHeight="1">
      <c r="A46" s="18" t="s">
        <v>75</v>
      </c>
      <c r="B46" s="16" t="s">
        <v>77</v>
      </c>
      <c r="C46" s="17">
        <v>534400</v>
      </c>
      <c r="D46" s="17">
        <v>0</v>
      </c>
      <c r="E46" s="17">
        <v>0</v>
      </c>
    </row>
    <row r="47" spans="1:5" ht="63" customHeight="1">
      <c r="A47" s="18" t="s">
        <v>76</v>
      </c>
      <c r="B47" s="16" t="s">
        <v>77</v>
      </c>
      <c r="C47" s="17">
        <v>208700</v>
      </c>
      <c r="D47" s="17">
        <v>241200</v>
      </c>
      <c r="E47" s="17">
        <v>250900</v>
      </c>
    </row>
    <row r="48" spans="1:5" ht="46.5" customHeight="1">
      <c r="A48" s="18" t="s">
        <v>72</v>
      </c>
      <c r="B48" s="16" t="s">
        <v>77</v>
      </c>
      <c r="C48" s="17">
        <v>188300</v>
      </c>
      <c r="D48" s="17">
        <v>190700</v>
      </c>
      <c r="E48" s="17">
        <v>190300</v>
      </c>
    </row>
    <row r="49" spans="1:5" ht="46.5" customHeight="1">
      <c r="A49" s="18" t="s">
        <v>78</v>
      </c>
      <c r="B49" s="16" t="s">
        <v>77</v>
      </c>
      <c r="C49" s="17">
        <v>1361500</v>
      </c>
      <c r="D49" s="17">
        <v>11300</v>
      </c>
      <c r="E49" s="17">
        <v>0</v>
      </c>
    </row>
    <row r="50" spans="1:5" ht="93.75" customHeight="1">
      <c r="A50" s="18" t="s">
        <v>79</v>
      </c>
      <c r="B50" s="16" t="s">
        <v>77</v>
      </c>
      <c r="C50" s="17">
        <v>25700</v>
      </c>
      <c r="D50" s="17">
        <v>25800</v>
      </c>
      <c r="E50" s="17">
        <v>28300</v>
      </c>
    </row>
    <row r="51" spans="1:5" s="26" customFormat="1" ht="16.5" customHeight="1">
      <c r="A51" s="24" t="s">
        <v>80</v>
      </c>
      <c r="B51" s="25" t="s">
        <v>81</v>
      </c>
      <c r="C51" s="17">
        <v>244278900</v>
      </c>
      <c r="D51" s="34">
        <v>342700699</v>
      </c>
      <c r="E51" s="34">
        <v>395235179</v>
      </c>
    </row>
    <row r="52" spans="1:5" ht="24" customHeight="1">
      <c r="A52" s="15" t="s">
        <v>82</v>
      </c>
      <c r="B52" s="16" t="s">
        <v>83</v>
      </c>
      <c r="C52" s="17">
        <f>SUM(C53:C66)</f>
        <v>665388400</v>
      </c>
      <c r="D52" s="17">
        <f>SUM(D53:D66)</f>
        <v>703211000</v>
      </c>
      <c r="E52" s="17">
        <f>SUM(E53:E66)</f>
        <v>734915400</v>
      </c>
    </row>
    <row r="53" spans="1:5" ht="46.5" customHeight="1">
      <c r="A53" s="18" t="s">
        <v>84</v>
      </c>
      <c r="B53" s="16" t="s">
        <v>85</v>
      </c>
      <c r="C53" s="17">
        <v>5980600</v>
      </c>
      <c r="D53" s="17">
        <v>4802400</v>
      </c>
      <c r="E53" s="17">
        <v>4784500</v>
      </c>
    </row>
    <row r="54" spans="1:5" ht="48" customHeight="1">
      <c r="A54" s="18" t="s">
        <v>87</v>
      </c>
      <c r="B54" s="16" t="s">
        <v>85</v>
      </c>
      <c r="C54" s="17">
        <v>291300</v>
      </c>
      <c r="D54" s="17">
        <v>299800</v>
      </c>
      <c r="E54" s="17">
        <v>310400</v>
      </c>
    </row>
    <row r="55" spans="1:5" ht="48" customHeight="1">
      <c r="A55" s="18" t="s">
        <v>88</v>
      </c>
      <c r="B55" s="16" t="s">
        <v>85</v>
      </c>
      <c r="C55" s="17">
        <v>5480300</v>
      </c>
      <c r="D55" s="17">
        <v>5480300</v>
      </c>
      <c r="E55" s="17">
        <v>5480300</v>
      </c>
    </row>
    <row r="56" spans="1:5" ht="48" customHeight="1">
      <c r="A56" s="18" t="s">
        <v>89</v>
      </c>
      <c r="B56" s="16" t="s">
        <v>85</v>
      </c>
      <c r="C56" s="17">
        <v>1012500</v>
      </c>
      <c r="D56" s="17">
        <v>1012500</v>
      </c>
      <c r="E56" s="17">
        <v>1012500</v>
      </c>
    </row>
    <row r="57" spans="1:5" ht="60" customHeight="1">
      <c r="A57" s="18" t="s">
        <v>90</v>
      </c>
      <c r="B57" s="16" t="s">
        <v>85</v>
      </c>
      <c r="C57" s="17">
        <v>10000</v>
      </c>
      <c r="D57" s="17">
        <v>10000</v>
      </c>
      <c r="E57" s="17">
        <v>10000</v>
      </c>
    </row>
    <row r="58" spans="1:5" ht="48.75" customHeight="1">
      <c r="A58" s="18" t="s">
        <v>91</v>
      </c>
      <c r="B58" s="16" t="s">
        <v>85</v>
      </c>
      <c r="C58" s="17">
        <v>25000</v>
      </c>
      <c r="D58" s="17">
        <v>25000</v>
      </c>
      <c r="E58" s="17">
        <v>25000</v>
      </c>
    </row>
    <row r="59" spans="1:5" ht="75.75" customHeight="1">
      <c r="A59" s="18" t="s">
        <v>112</v>
      </c>
      <c r="B59" s="16" t="s">
        <v>85</v>
      </c>
      <c r="C59" s="17">
        <v>49372000</v>
      </c>
      <c r="D59" s="17">
        <v>51346800</v>
      </c>
      <c r="E59" s="17">
        <v>53400700</v>
      </c>
    </row>
    <row r="60" spans="1:5" ht="59.25" customHeight="1">
      <c r="A60" s="18" t="s">
        <v>92</v>
      </c>
      <c r="B60" s="16" t="s">
        <v>146</v>
      </c>
      <c r="C60" s="17">
        <v>9166200</v>
      </c>
      <c r="D60" s="17">
        <v>9188400</v>
      </c>
      <c r="E60" s="17">
        <v>9188400</v>
      </c>
    </row>
    <row r="61" spans="1:5" ht="89.25" customHeight="1">
      <c r="A61" s="18" t="s">
        <v>93</v>
      </c>
      <c r="B61" s="16" t="s">
        <v>94</v>
      </c>
      <c r="C61" s="17">
        <v>4377500</v>
      </c>
      <c r="D61" s="17">
        <v>4607800</v>
      </c>
      <c r="E61" s="17">
        <v>4631400</v>
      </c>
    </row>
    <row r="62" spans="1:5" ht="30" customHeight="1">
      <c r="A62" s="18" t="s">
        <v>95</v>
      </c>
      <c r="B62" s="16" t="s">
        <v>96</v>
      </c>
      <c r="C62" s="17">
        <v>3023200</v>
      </c>
      <c r="D62" s="17">
        <v>3043600</v>
      </c>
      <c r="E62" s="17">
        <v>3122600</v>
      </c>
    </row>
    <row r="63" spans="1:5" ht="44.25" customHeight="1">
      <c r="A63" s="18" t="s">
        <v>97</v>
      </c>
      <c r="B63" s="27" t="s">
        <v>98</v>
      </c>
      <c r="C63" s="17">
        <v>10400</v>
      </c>
      <c r="D63" s="17">
        <v>11200</v>
      </c>
      <c r="E63" s="17">
        <v>116800</v>
      </c>
    </row>
    <row r="64" spans="1:5" ht="28.5" customHeight="1">
      <c r="A64" s="18" t="s">
        <v>86</v>
      </c>
      <c r="B64" s="16" t="s">
        <v>113</v>
      </c>
      <c r="C64" s="17">
        <v>4953600</v>
      </c>
      <c r="D64" s="17">
        <v>5097300</v>
      </c>
      <c r="E64" s="17">
        <v>5277400</v>
      </c>
    </row>
    <row r="65" spans="1:5" ht="73.5" customHeight="1">
      <c r="A65" s="18" t="s">
        <v>99</v>
      </c>
      <c r="B65" s="28" t="s">
        <v>101</v>
      </c>
      <c r="C65" s="17">
        <v>11180900</v>
      </c>
      <c r="D65" s="17">
        <v>10872600</v>
      </c>
      <c r="E65" s="17">
        <v>10872600</v>
      </c>
    </row>
    <row r="66" spans="1:5" ht="29.25" customHeight="1">
      <c r="A66" s="18" t="s">
        <v>100</v>
      </c>
      <c r="B66" s="16" t="s">
        <v>101</v>
      </c>
      <c r="C66" s="17">
        <v>570504900</v>
      </c>
      <c r="D66" s="17">
        <v>607413300</v>
      </c>
      <c r="E66" s="17">
        <v>636682800</v>
      </c>
    </row>
    <row r="67" spans="1:5" ht="24" customHeight="1">
      <c r="A67" s="15" t="s">
        <v>102</v>
      </c>
      <c r="B67" s="16" t="s">
        <v>103</v>
      </c>
      <c r="C67" s="17">
        <f>SUM(C68:C70)</f>
        <v>189200</v>
      </c>
      <c r="D67" s="17">
        <f>SUM(D68:D70)</f>
        <v>189200</v>
      </c>
      <c r="E67" s="17">
        <f>SUM(E68:E70)</f>
        <v>189200</v>
      </c>
    </row>
    <row r="68" spans="1:5" ht="44.25" customHeight="1">
      <c r="A68" s="18" t="s">
        <v>104</v>
      </c>
      <c r="B68" s="16" t="s">
        <v>105</v>
      </c>
      <c r="C68" s="17"/>
      <c r="D68" s="17"/>
      <c r="E68" s="17"/>
    </row>
    <row r="69" spans="1:5" ht="57.75" customHeight="1">
      <c r="A69" s="18" t="s">
        <v>106</v>
      </c>
      <c r="B69" s="16" t="s">
        <v>107</v>
      </c>
      <c r="C69" s="17">
        <v>189200</v>
      </c>
      <c r="D69" s="17">
        <v>189200</v>
      </c>
      <c r="E69" s="17">
        <v>189200</v>
      </c>
    </row>
    <row r="70" spans="1:5" ht="15.75" customHeight="1">
      <c r="A70" s="18" t="s">
        <v>108</v>
      </c>
      <c r="B70" s="16" t="s">
        <v>107</v>
      </c>
      <c r="C70" s="17"/>
      <c r="D70" s="17"/>
      <c r="E70" s="17"/>
    </row>
    <row r="71" spans="1:5" ht="24" customHeight="1">
      <c r="A71" s="15" t="s">
        <v>109</v>
      </c>
      <c r="B71" s="16" t="s">
        <v>110</v>
      </c>
      <c r="C71" s="17">
        <v>5531312</v>
      </c>
      <c r="D71" s="17">
        <v>0</v>
      </c>
      <c r="E71" s="17">
        <v>0</v>
      </c>
    </row>
    <row r="72" spans="1:5" s="29" customFormat="1" ht="21.75" customHeight="1">
      <c r="A72" s="23" t="s">
        <v>111</v>
      </c>
      <c r="B72" s="13"/>
      <c r="C72" s="21">
        <f>C11+C38</f>
        <v>1241765138.49</v>
      </c>
      <c r="D72" s="21">
        <f>D11+D38</f>
        <v>1405354549.73</v>
      </c>
      <c r="E72" s="21">
        <f>E11+E38</f>
        <v>1954723442.52</v>
      </c>
    </row>
    <row r="74" spans="1:5">
      <c r="C74" s="7">
        <f>C38-966250300</f>
        <v>12463934.49000001</v>
      </c>
      <c r="D74" s="7">
        <f>D72/C72%</f>
        <v>113.1739413653476</v>
      </c>
      <c r="E74" s="7">
        <f>E72/D72%</f>
        <v>139.09112422168099</v>
      </c>
    </row>
  </sheetData>
  <mergeCells count="7">
    <mergeCell ref="A7:A8"/>
    <mergeCell ref="B7:B8"/>
    <mergeCell ref="C7:E7"/>
    <mergeCell ref="C1:E1"/>
    <mergeCell ref="C2:E2"/>
    <mergeCell ref="C3:E3"/>
    <mergeCell ref="A5:E5"/>
  </mergeCells>
  <pageMargins left="0.19685039370078741" right="0.19685039370078741" top="0.23622047244094491" bottom="0.19685039370078741" header="0.19685039370078741" footer="0.19685039370078741"/>
  <pageSetup paperSize="9" scale="99" firstPageNumber="44" fitToWidth="0" fitToHeight="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0"/>
  <sheetViews>
    <sheetView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54" sqref="B54"/>
    </sheetView>
  </sheetViews>
  <sheetFormatPr defaultColWidth="9.140625" defaultRowHeight="12.75" outlineLevelRow="1"/>
  <cols>
    <col min="1" max="1" width="67.28515625" style="38" customWidth="1"/>
    <col min="2" max="2" width="21.28515625" style="39" customWidth="1"/>
    <col min="3" max="5" width="16.140625" style="35" customWidth="1"/>
    <col min="6" max="8" width="17.140625" style="35" customWidth="1"/>
    <col min="9" max="9" width="17" style="35" customWidth="1"/>
    <col min="10" max="10" width="17.140625" style="35" customWidth="1"/>
    <col min="11" max="11" width="17" style="35" customWidth="1"/>
    <col min="12" max="12" width="14.85546875" style="38" bestFit="1" customWidth="1"/>
    <col min="13" max="16384" width="9.140625" style="38"/>
  </cols>
  <sheetData>
    <row r="1" spans="1:11" ht="12.75" customHeight="1">
      <c r="C1" s="37"/>
      <c r="D1" s="36"/>
      <c r="E1" s="36"/>
      <c r="F1" s="36"/>
      <c r="G1" s="36"/>
      <c r="H1" s="36"/>
      <c r="I1" s="36"/>
      <c r="J1" s="36"/>
      <c r="K1" s="36"/>
    </row>
    <row r="2" spans="1:11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40"/>
      <c r="K2" s="40"/>
    </row>
    <row r="3" spans="1:11" ht="4.5" customHeight="1"/>
    <row r="4" spans="1:11">
      <c r="A4" s="101" t="s">
        <v>2</v>
      </c>
      <c r="B4" s="101" t="s">
        <v>3</v>
      </c>
      <c r="C4" s="106" t="s">
        <v>4</v>
      </c>
      <c r="D4" s="107"/>
      <c r="E4" s="107"/>
      <c r="F4" s="107"/>
      <c r="G4" s="107"/>
      <c r="H4" s="107"/>
      <c r="I4" s="107"/>
      <c r="J4" s="108"/>
      <c r="K4" s="109"/>
    </row>
    <row r="5" spans="1:11" s="75" customFormat="1" ht="24" customHeight="1">
      <c r="A5" s="102"/>
      <c r="B5" s="102"/>
      <c r="C5" s="74" t="s">
        <v>5</v>
      </c>
      <c r="D5" s="74" t="s">
        <v>118</v>
      </c>
      <c r="E5" s="74" t="s">
        <v>5</v>
      </c>
      <c r="F5" s="74" t="s">
        <v>6</v>
      </c>
      <c r="G5" s="74" t="s">
        <v>118</v>
      </c>
      <c r="H5" s="74" t="s">
        <v>6</v>
      </c>
      <c r="I5" s="74" t="s">
        <v>7</v>
      </c>
      <c r="J5" s="74" t="s">
        <v>118</v>
      </c>
      <c r="K5" s="74" t="s">
        <v>7</v>
      </c>
    </row>
    <row r="6" spans="1:11">
      <c r="A6" s="42">
        <v>1</v>
      </c>
      <c r="B6" s="43">
        <v>2</v>
      </c>
      <c r="C6" s="44">
        <v>3</v>
      </c>
      <c r="D6" s="44"/>
      <c r="E6" s="44">
        <v>3</v>
      </c>
      <c r="F6" s="44">
        <v>4</v>
      </c>
      <c r="G6" s="44"/>
      <c r="H6" s="44">
        <v>4</v>
      </c>
      <c r="I6" s="44">
        <v>5</v>
      </c>
      <c r="J6" s="44"/>
      <c r="K6" s="44">
        <v>5</v>
      </c>
    </row>
    <row r="7" spans="1:11" hidden="1">
      <c r="A7" s="57"/>
      <c r="B7" s="58"/>
      <c r="C7" s="59">
        <f>263050904-C8</f>
        <v>0</v>
      </c>
      <c r="D7" s="59"/>
      <c r="E7" s="59">
        <f>263050904-E8</f>
        <v>0</v>
      </c>
      <c r="F7" s="59"/>
      <c r="G7" s="59"/>
      <c r="H7" s="59"/>
      <c r="I7" s="59"/>
      <c r="J7" s="59"/>
      <c r="K7" s="59"/>
    </row>
    <row r="8" spans="1:11" ht="26.25" customHeight="1">
      <c r="A8" s="52" t="s">
        <v>8</v>
      </c>
      <c r="B8" s="60" t="s">
        <v>9</v>
      </c>
      <c r="C8" s="61">
        <f>C9+C11+C12+C16+C19+C25+C27+C30+C33</f>
        <v>263050904</v>
      </c>
      <c r="D8" s="61">
        <f>D9+D11+D12+D16+D19+D25+D27+D30+D33</f>
        <v>0</v>
      </c>
      <c r="E8" s="61">
        <f>SUM(C8:D8)</f>
        <v>263050904</v>
      </c>
      <c r="F8" s="61">
        <f>F9+F11+F12+F16+F19+F25+F27+F30+F33</f>
        <v>207717807</v>
      </c>
      <c r="G8" s="61"/>
      <c r="H8" s="61">
        <f>H9+H11+H12+H16+H19+H25+H27+H30+H33</f>
        <v>207717807</v>
      </c>
      <c r="I8" s="61">
        <f>I9+I11+I12+I16+I19+I25+I27+I30+I33</f>
        <v>205500771</v>
      </c>
      <c r="J8" s="61"/>
      <c r="K8" s="61">
        <f>K9+K11+K12+K16+K19+K25+K27+K30+K33</f>
        <v>205500771</v>
      </c>
    </row>
    <row r="9" spans="1:11" ht="18" customHeight="1" outlineLevel="1">
      <c r="A9" s="51" t="s">
        <v>10</v>
      </c>
      <c r="B9" s="60" t="s">
        <v>11</v>
      </c>
      <c r="C9" s="50">
        <f>C10</f>
        <v>187071205</v>
      </c>
      <c r="D9" s="50">
        <f>D10</f>
        <v>0</v>
      </c>
      <c r="E9" s="50">
        <f t="shared" ref="E9:E84" si="0">SUM(C9:D9)</f>
        <v>187071205</v>
      </c>
      <c r="F9" s="50">
        <f>F10</f>
        <v>148547392</v>
      </c>
      <c r="G9" s="50"/>
      <c r="H9" s="50">
        <f>H10</f>
        <v>148547392</v>
      </c>
      <c r="I9" s="50">
        <f>I10</f>
        <v>151136251</v>
      </c>
      <c r="J9" s="50"/>
      <c r="K9" s="50">
        <f>K10</f>
        <v>151136251</v>
      </c>
    </row>
    <row r="10" spans="1:11" ht="15" customHeight="1" outlineLevel="1">
      <c r="A10" s="53" t="s">
        <v>12</v>
      </c>
      <c r="B10" s="49" t="s">
        <v>13</v>
      </c>
      <c r="C10" s="50">
        <v>187071205</v>
      </c>
      <c r="D10" s="50"/>
      <c r="E10" s="50">
        <f t="shared" si="0"/>
        <v>187071205</v>
      </c>
      <c r="F10" s="50">
        <v>148547392</v>
      </c>
      <c r="G10" s="50"/>
      <c r="H10" s="50">
        <v>148547392</v>
      </c>
      <c r="I10" s="50">
        <v>151136251</v>
      </c>
      <c r="J10" s="50"/>
      <c r="K10" s="50">
        <v>151136251</v>
      </c>
    </row>
    <row r="11" spans="1:11" ht="25.5" outlineLevel="1">
      <c r="A11" s="62" t="s">
        <v>14</v>
      </c>
      <c r="B11" s="49" t="s">
        <v>15</v>
      </c>
      <c r="C11" s="50">
        <v>26808448</v>
      </c>
      <c r="D11" s="50"/>
      <c r="E11" s="50">
        <f t="shared" si="0"/>
        <v>26808448</v>
      </c>
      <c r="F11" s="50">
        <v>28355000</v>
      </c>
      <c r="G11" s="50"/>
      <c r="H11" s="50">
        <v>28355000</v>
      </c>
      <c r="I11" s="50">
        <v>30925000</v>
      </c>
      <c r="J11" s="50"/>
      <c r="K11" s="50">
        <v>30925000</v>
      </c>
    </row>
    <row r="12" spans="1:11" ht="20.25" customHeight="1" outlineLevel="1">
      <c r="A12" s="62" t="s">
        <v>16</v>
      </c>
      <c r="B12" s="49" t="s">
        <v>17</v>
      </c>
      <c r="C12" s="50">
        <f>SUM(C13:C15)</f>
        <v>24377936</v>
      </c>
      <c r="D12" s="50">
        <f>SUM(D13:D15)</f>
        <v>0</v>
      </c>
      <c r="E12" s="50">
        <f t="shared" si="0"/>
        <v>24377936</v>
      </c>
      <c r="F12" s="50">
        <f>SUM(F13:F15)</f>
        <v>5894000</v>
      </c>
      <c r="G12" s="50"/>
      <c r="H12" s="50">
        <f>SUM(H13:H15)</f>
        <v>5894000</v>
      </c>
      <c r="I12" s="50">
        <f>SUM(I13:I15)</f>
        <v>94000</v>
      </c>
      <c r="J12" s="50"/>
      <c r="K12" s="50">
        <f>SUM(K13:K15)</f>
        <v>94000</v>
      </c>
    </row>
    <row r="13" spans="1:11" ht="15" customHeight="1" outlineLevel="1">
      <c r="A13" s="53" t="s">
        <v>18</v>
      </c>
      <c r="B13" s="49" t="s">
        <v>19</v>
      </c>
      <c r="C13" s="50">
        <v>24251000</v>
      </c>
      <c r="D13" s="50"/>
      <c r="E13" s="50">
        <f t="shared" si="0"/>
        <v>24251000</v>
      </c>
      <c r="F13" s="50">
        <v>5800000</v>
      </c>
      <c r="G13" s="50"/>
      <c r="H13" s="50">
        <v>5800000</v>
      </c>
      <c r="I13" s="50">
        <v>0</v>
      </c>
      <c r="J13" s="50"/>
      <c r="K13" s="50">
        <v>0</v>
      </c>
    </row>
    <row r="14" spans="1:11" ht="15" customHeight="1" outlineLevel="1">
      <c r="A14" s="53" t="s">
        <v>20</v>
      </c>
      <c r="B14" s="49" t="s">
        <v>21</v>
      </c>
      <c r="C14" s="50">
        <v>4936</v>
      </c>
      <c r="D14" s="50"/>
      <c r="E14" s="50">
        <f t="shared" si="0"/>
        <v>4936</v>
      </c>
      <c r="F14" s="50">
        <v>5000</v>
      </c>
      <c r="G14" s="50"/>
      <c r="H14" s="50">
        <v>5000</v>
      </c>
      <c r="I14" s="50">
        <v>5000</v>
      </c>
      <c r="J14" s="50"/>
      <c r="K14" s="50">
        <v>5000</v>
      </c>
    </row>
    <row r="15" spans="1:11" ht="15" customHeight="1" outlineLevel="1">
      <c r="A15" s="53" t="s">
        <v>22</v>
      </c>
      <c r="B15" s="49" t="s">
        <v>23</v>
      </c>
      <c r="C15" s="50">
        <v>122000</v>
      </c>
      <c r="D15" s="50"/>
      <c r="E15" s="50">
        <f t="shared" si="0"/>
        <v>122000</v>
      </c>
      <c r="F15" s="50">
        <v>89000</v>
      </c>
      <c r="G15" s="50"/>
      <c r="H15" s="50">
        <v>89000</v>
      </c>
      <c r="I15" s="50">
        <v>89000</v>
      </c>
      <c r="J15" s="50"/>
      <c r="K15" s="50">
        <v>89000</v>
      </c>
    </row>
    <row r="16" spans="1:11" ht="20.25" customHeight="1" outlineLevel="1">
      <c r="A16" s="62" t="s">
        <v>24</v>
      </c>
      <c r="B16" s="49" t="s">
        <v>25</v>
      </c>
      <c r="C16" s="50">
        <f>SUM(C17:C18)</f>
        <v>4447815</v>
      </c>
      <c r="D16" s="50">
        <f>SUM(D17:D18)</f>
        <v>0</v>
      </c>
      <c r="E16" s="50">
        <f t="shared" si="0"/>
        <v>4447815</v>
      </c>
      <c r="F16" s="50">
        <f>SUM(F17:F18)</f>
        <v>4447815</v>
      </c>
      <c r="G16" s="50"/>
      <c r="H16" s="50">
        <f>SUM(H17:H18)</f>
        <v>4447815</v>
      </c>
      <c r="I16" s="50">
        <f>SUM(I17:I18)</f>
        <v>4447815</v>
      </c>
      <c r="J16" s="50"/>
      <c r="K16" s="50">
        <f>SUM(K17:K18)</f>
        <v>4447815</v>
      </c>
    </row>
    <row r="17" spans="1:11" ht="27" customHeight="1" outlineLevel="1">
      <c r="A17" s="53" t="s">
        <v>26</v>
      </c>
      <c r="B17" s="49" t="s">
        <v>27</v>
      </c>
      <c r="C17" s="50">
        <v>3261000</v>
      </c>
      <c r="D17" s="50"/>
      <c r="E17" s="50">
        <f t="shared" si="0"/>
        <v>3261000</v>
      </c>
      <c r="F17" s="50">
        <v>3261001</v>
      </c>
      <c r="G17" s="50"/>
      <c r="H17" s="50">
        <v>3261001</v>
      </c>
      <c r="I17" s="50">
        <v>3261002</v>
      </c>
      <c r="J17" s="50"/>
      <c r="K17" s="50">
        <v>3261002</v>
      </c>
    </row>
    <row r="18" spans="1:11" ht="27" customHeight="1" outlineLevel="1">
      <c r="A18" s="53" t="s">
        <v>28</v>
      </c>
      <c r="B18" s="49" t="s">
        <v>29</v>
      </c>
      <c r="C18" s="50">
        <v>1186815</v>
      </c>
      <c r="D18" s="50"/>
      <c r="E18" s="50">
        <f t="shared" si="0"/>
        <v>1186815</v>
      </c>
      <c r="F18" s="50">
        <v>1186814</v>
      </c>
      <c r="G18" s="50"/>
      <c r="H18" s="50">
        <v>1186814</v>
      </c>
      <c r="I18" s="50">
        <v>1186813</v>
      </c>
      <c r="J18" s="50"/>
      <c r="K18" s="50">
        <v>1186813</v>
      </c>
    </row>
    <row r="19" spans="1:11" ht="25.5" outlineLevel="1">
      <c r="A19" s="62" t="s">
        <v>30</v>
      </c>
      <c r="B19" s="49" t="s">
        <v>31</v>
      </c>
      <c r="C19" s="50">
        <f>SUM(C20:C24)</f>
        <v>16696000</v>
      </c>
      <c r="D19" s="50">
        <f>SUM(D20:D24)</f>
        <v>0</v>
      </c>
      <c r="E19" s="50">
        <f t="shared" si="0"/>
        <v>16696000</v>
      </c>
      <c r="F19" s="50">
        <f>SUM(F20:F24)</f>
        <v>17138800</v>
      </c>
      <c r="G19" s="50"/>
      <c r="H19" s="50">
        <f>SUM(H20:H24)</f>
        <v>17138800</v>
      </c>
      <c r="I19" s="50">
        <f>SUM(I20:I24)</f>
        <v>17138800</v>
      </c>
      <c r="J19" s="50"/>
      <c r="K19" s="50">
        <f>SUM(K20:K24)</f>
        <v>17138800</v>
      </c>
    </row>
    <row r="20" spans="1:11" ht="30.75" customHeight="1" outlineLevel="1">
      <c r="A20" s="53" t="s">
        <v>32</v>
      </c>
      <c r="B20" s="49" t="s">
        <v>33</v>
      </c>
      <c r="C20" s="50">
        <v>11400000</v>
      </c>
      <c r="D20" s="50"/>
      <c r="E20" s="50">
        <f t="shared" si="0"/>
        <v>11400000</v>
      </c>
      <c r="F20" s="50">
        <v>12000000</v>
      </c>
      <c r="G20" s="50"/>
      <c r="H20" s="50">
        <v>12000000</v>
      </c>
      <c r="I20" s="50">
        <v>12000000</v>
      </c>
      <c r="J20" s="50"/>
      <c r="K20" s="50">
        <v>12000000</v>
      </c>
    </row>
    <row r="21" spans="1:11" ht="30.75" customHeight="1" outlineLevel="1">
      <c r="A21" s="53" t="s">
        <v>34</v>
      </c>
      <c r="B21" s="49" t="s">
        <v>35</v>
      </c>
      <c r="C21" s="50">
        <f>347000</f>
        <v>347000</v>
      </c>
      <c r="D21" s="50"/>
      <c r="E21" s="50">
        <f t="shared" si="0"/>
        <v>347000</v>
      </c>
      <c r="F21" s="50">
        <v>800</v>
      </c>
      <c r="G21" s="50"/>
      <c r="H21" s="50">
        <v>800</v>
      </c>
      <c r="I21" s="50">
        <v>800</v>
      </c>
      <c r="J21" s="50"/>
      <c r="K21" s="50">
        <v>800</v>
      </c>
    </row>
    <row r="22" spans="1:11" ht="27" customHeight="1" outlineLevel="1">
      <c r="A22" s="53" t="s">
        <v>36</v>
      </c>
      <c r="B22" s="49" t="s">
        <v>37</v>
      </c>
      <c r="C22" s="50">
        <v>480000</v>
      </c>
      <c r="D22" s="50"/>
      <c r="E22" s="50">
        <f t="shared" si="0"/>
        <v>480000</v>
      </c>
      <c r="F22" s="50">
        <v>519000</v>
      </c>
      <c r="G22" s="50"/>
      <c r="H22" s="50">
        <v>519000</v>
      </c>
      <c r="I22" s="50">
        <v>519000</v>
      </c>
      <c r="J22" s="50"/>
      <c r="K22" s="50">
        <v>519000</v>
      </c>
    </row>
    <row r="23" spans="1:11" ht="15" customHeight="1" outlineLevel="1">
      <c r="A23" s="53" t="s">
        <v>38</v>
      </c>
      <c r="B23" s="49" t="s">
        <v>39</v>
      </c>
      <c r="C23" s="50">
        <v>50000</v>
      </c>
      <c r="D23" s="50"/>
      <c r="E23" s="50">
        <f t="shared" si="0"/>
        <v>50000</v>
      </c>
      <c r="F23" s="50">
        <v>0</v>
      </c>
      <c r="G23" s="50"/>
      <c r="H23" s="50">
        <v>0</v>
      </c>
      <c r="I23" s="50">
        <v>0</v>
      </c>
      <c r="J23" s="50"/>
      <c r="K23" s="50">
        <v>0</v>
      </c>
    </row>
    <row r="24" spans="1:11" ht="15" customHeight="1" outlineLevel="1">
      <c r="A24" s="53" t="s">
        <v>40</v>
      </c>
      <c r="B24" s="49" t="s">
        <v>41</v>
      </c>
      <c r="C24" s="50">
        <f>4300000+119000</f>
        <v>4419000</v>
      </c>
      <c r="D24" s="50"/>
      <c r="E24" s="50">
        <f t="shared" si="0"/>
        <v>4419000</v>
      </c>
      <c r="F24" s="50">
        <f>119000+4500000</f>
        <v>4619000</v>
      </c>
      <c r="G24" s="50"/>
      <c r="H24" s="50">
        <f>119000+4500000</f>
        <v>4619000</v>
      </c>
      <c r="I24" s="50">
        <f>119000+4500000</f>
        <v>4619000</v>
      </c>
      <c r="J24" s="50"/>
      <c r="K24" s="50">
        <f>119000+4500000</f>
        <v>4619000</v>
      </c>
    </row>
    <row r="25" spans="1:11" ht="20.25" customHeight="1" outlineLevel="1">
      <c r="A25" s="62" t="s">
        <v>42</v>
      </c>
      <c r="B25" s="49" t="s">
        <v>43</v>
      </c>
      <c r="C25" s="50">
        <f>C26</f>
        <v>430800</v>
      </c>
      <c r="D25" s="50">
        <f>D26</f>
        <v>0</v>
      </c>
      <c r="E25" s="50">
        <f t="shared" si="0"/>
        <v>430800</v>
      </c>
      <c r="F25" s="50">
        <f>F26</f>
        <v>430800</v>
      </c>
      <c r="G25" s="50"/>
      <c r="H25" s="50">
        <f>H26</f>
        <v>430800</v>
      </c>
      <c r="I25" s="50">
        <f>I26</f>
        <v>430800</v>
      </c>
      <c r="J25" s="50"/>
      <c r="K25" s="50">
        <f>K26</f>
        <v>430800</v>
      </c>
    </row>
    <row r="26" spans="1:11" ht="15" customHeight="1" outlineLevel="1">
      <c r="A26" s="53" t="s">
        <v>44</v>
      </c>
      <c r="B26" s="49" t="s">
        <v>45</v>
      </c>
      <c r="C26" s="50">
        <v>430800</v>
      </c>
      <c r="D26" s="50"/>
      <c r="E26" s="50">
        <f t="shared" si="0"/>
        <v>430800</v>
      </c>
      <c r="F26" s="50">
        <v>430800</v>
      </c>
      <c r="G26" s="50"/>
      <c r="H26" s="50">
        <v>430800</v>
      </c>
      <c r="I26" s="50">
        <v>430800</v>
      </c>
      <c r="J26" s="50"/>
      <c r="K26" s="50">
        <v>430800</v>
      </c>
    </row>
    <row r="27" spans="1:11" ht="21" customHeight="1" outlineLevel="1">
      <c r="A27" s="62" t="s">
        <v>46</v>
      </c>
      <c r="B27" s="49" t="s">
        <v>47</v>
      </c>
      <c r="C27" s="50">
        <f>SUM(C28:C29)</f>
        <v>273000</v>
      </c>
      <c r="D27" s="50">
        <f>SUM(D28:D29)</f>
        <v>0</v>
      </c>
      <c r="E27" s="50">
        <f t="shared" si="0"/>
        <v>273000</v>
      </c>
      <c r="F27" s="50">
        <f>SUM(F28:F29)</f>
        <v>73000</v>
      </c>
      <c r="G27" s="50"/>
      <c r="H27" s="50">
        <f>SUM(H28:H29)</f>
        <v>73000</v>
      </c>
      <c r="I27" s="50">
        <f>SUM(I28:I29)</f>
        <v>73000</v>
      </c>
      <c r="J27" s="50"/>
      <c r="K27" s="50">
        <f>SUM(K28:K29)</f>
        <v>73000</v>
      </c>
    </row>
    <row r="28" spans="1:11" ht="15" customHeight="1" outlineLevel="1">
      <c r="A28" s="53" t="s">
        <v>48</v>
      </c>
      <c r="B28" s="49" t="s">
        <v>49</v>
      </c>
      <c r="C28" s="50">
        <v>273000</v>
      </c>
      <c r="D28" s="50"/>
      <c r="E28" s="50">
        <f t="shared" si="0"/>
        <v>273000</v>
      </c>
      <c r="F28" s="50">
        <v>73000</v>
      </c>
      <c r="G28" s="50"/>
      <c r="H28" s="50">
        <v>73000</v>
      </c>
      <c r="I28" s="50">
        <v>73000</v>
      </c>
      <c r="J28" s="50"/>
      <c r="K28" s="50">
        <v>73000</v>
      </c>
    </row>
    <row r="29" spans="1:11" ht="15" customHeight="1" outlineLevel="1">
      <c r="A29" s="53" t="s">
        <v>50</v>
      </c>
      <c r="B29" s="49" t="s">
        <v>51</v>
      </c>
      <c r="C29" s="50">
        <v>0</v>
      </c>
      <c r="D29" s="50"/>
      <c r="E29" s="50">
        <f t="shared" si="0"/>
        <v>0</v>
      </c>
      <c r="F29" s="50">
        <v>0</v>
      </c>
      <c r="G29" s="50"/>
      <c r="H29" s="50">
        <v>0</v>
      </c>
      <c r="I29" s="50">
        <v>0</v>
      </c>
      <c r="J29" s="50"/>
      <c r="K29" s="50">
        <v>0</v>
      </c>
    </row>
    <row r="30" spans="1:11" ht="17.25" customHeight="1" outlineLevel="1">
      <c r="A30" s="62" t="s">
        <v>52</v>
      </c>
      <c r="B30" s="49" t="s">
        <v>53</v>
      </c>
      <c r="C30" s="50">
        <f>SUM(C31:C32)</f>
        <v>1691700</v>
      </c>
      <c r="D30" s="50">
        <f>SUM(D31:D32)</f>
        <v>0</v>
      </c>
      <c r="E30" s="50">
        <f t="shared" si="0"/>
        <v>1691700</v>
      </c>
      <c r="F30" s="50">
        <f t="shared" ref="F30:I30" si="1">SUM(F31:F32)</f>
        <v>1577000</v>
      </c>
      <c r="G30" s="50"/>
      <c r="H30" s="50">
        <f t="shared" ref="H30" si="2">SUM(H31:H32)</f>
        <v>1577000</v>
      </c>
      <c r="I30" s="50">
        <f t="shared" si="1"/>
        <v>1105</v>
      </c>
      <c r="J30" s="50"/>
      <c r="K30" s="50">
        <f t="shared" ref="K30" si="3">SUM(K31:K32)</f>
        <v>1105</v>
      </c>
    </row>
    <row r="31" spans="1:11" ht="16.5" customHeight="1" outlineLevel="1">
      <c r="A31" s="53" t="s">
        <v>54</v>
      </c>
      <c r="B31" s="49" t="s">
        <v>55</v>
      </c>
      <c r="C31" s="50">
        <v>1619000</v>
      </c>
      <c r="D31" s="50"/>
      <c r="E31" s="50">
        <f t="shared" si="0"/>
        <v>1619000</v>
      </c>
      <c r="F31" s="50">
        <v>1577000</v>
      </c>
      <c r="G31" s="50"/>
      <c r="H31" s="50">
        <v>1577000</v>
      </c>
      <c r="I31" s="50">
        <v>1105</v>
      </c>
      <c r="J31" s="50"/>
      <c r="K31" s="50">
        <v>1105</v>
      </c>
    </row>
    <row r="32" spans="1:11" ht="16.5" customHeight="1" outlineLevel="1">
      <c r="A32" s="53" t="s">
        <v>56</v>
      </c>
      <c r="B32" s="49" t="s">
        <v>57</v>
      </c>
      <c r="C32" s="50">
        <v>72700</v>
      </c>
      <c r="D32" s="50"/>
      <c r="E32" s="50">
        <f t="shared" si="0"/>
        <v>72700</v>
      </c>
      <c r="F32" s="50">
        <v>0</v>
      </c>
      <c r="G32" s="50"/>
      <c r="H32" s="50">
        <v>0</v>
      </c>
      <c r="I32" s="50">
        <v>0</v>
      </c>
      <c r="J32" s="50"/>
      <c r="K32" s="50">
        <v>0</v>
      </c>
    </row>
    <row r="33" spans="1:12" ht="20.25" customHeight="1" outlineLevel="1">
      <c r="A33" s="53" t="s">
        <v>58</v>
      </c>
      <c r="B33" s="49" t="s">
        <v>59</v>
      </c>
      <c r="C33" s="50">
        <v>1254000</v>
      </c>
      <c r="D33" s="50"/>
      <c r="E33" s="50">
        <f t="shared" si="0"/>
        <v>1254000</v>
      </c>
      <c r="F33" s="50">
        <v>1254000</v>
      </c>
      <c r="G33" s="50"/>
      <c r="H33" s="50">
        <v>1254000</v>
      </c>
      <c r="I33" s="50">
        <v>1254000</v>
      </c>
      <c r="J33" s="50"/>
      <c r="K33" s="50">
        <v>1254000</v>
      </c>
    </row>
    <row r="34" spans="1:12" s="45" customFormat="1" ht="21" customHeight="1">
      <c r="A34" s="52" t="s">
        <v>60</v>
      </c>
      <c r="B34" s="60" t="s">
        <v>61</v>
      </c>
      <c r="C34" s="61">
        <f>C35+C84</f>
        <v>978714234.49000001</v>
      </c>
      <c r="D34" s="61">
        <f>D35+D84</f>
        <v>333421814.31999999</v>
      </c>
      <c r="E34" s="61">
        <f t="shared" si="0"/>
        <v>1312136048.8099999</v>
      </c>
      <c r="F34" s="61">
        <f t="shared" ref="F34:K34" si="4">F35+F84</f>
        <v>1197636742.73</v>
      </c>
      <c r="G34" s="61">
        <f t="shared" si="4"/>
        <v>295895335.54000002</v>
      </c>
      <c r="H34" s="61">
        <f t="shared" si="4"/>
        <v>1493532078.27</v>
      </c>
      <c r="I34" s="61">
        <f t="shared" si="4"/>
        <v>1749222671.52</v>
      </c>
      <c r="J34" s="61">
        <f t="shared" si="4"/>
        <v>17521548.330000002</v>
      </c>
      <c r="K34" s="61">
        <f t="shared" si="4"/>
        <v>1766744219.8499999</v>
      </c>
      <c r="L34" s="70"/>
    </row>
    <row r="35" spans="1:12" ht="29.25" customHeight="1">
      <c r="A35" s="53" t="s">
        <v>62</v>
      </c>
      <c r="B35" s="49" t="s">
        <v>63</v>
      </c>
      <c r="C35" s="50">
        <f>C36+C38+C62+C77</f>
        <v>973182922.49000001</v>
      </c>
      <c r="D35" s="50">
        <f>D36+D38+D62+D77</f>
        <v>333421814.31999999</v>
      </c>
      <c r="E35" s="50">
        <f t="shared" si="0"/>
        <v>1306604736.8099999</v>
      </c>
      <c r="F35" s="50">
        <f>F36+F38+F62+F77</f>
        <v>1197636742.73</v>
      </c>
      <c r="G35" s="50">
        <f>G36+G38+G62+G77</f>
        <v>295895335.54000002</v>
      </c>
      <c r="H35" s="50">
        <f t="shared" ref="H35:H84" si="5">SUM(F35:G35)</f>
        <v>1493532078.27</v>
      </c>
      <c r="I35" s="50">
        <f>I36+I38+I62+I77</f>
        <v>1749222671.52</v>
      </c>
      <c r="J35" s="50">
        <f>J36+J38+J62+J77</f>
        <v>17521548.330000002</v>
      </c>
      <c r="K35" s="50">
        <f>K36+K38+K62+K77</f>
        <v>1766744219.8499999</v>
      </c>
    </row>
    <row r="36" spans="1:12" ht="18.75" customHeight="1">
      <c r="A36" s="51" t="s">
        <v>64</v>
      </c>
      <c r="B36" s="49" t="s">
        <v>65</v>
      </c>
      <c r="C36" s="50">
        <f>C37</f>
        <v>48709400</v>
      </c>
      <c r="D36" s="50"/>
      <c r="E36" s="50">
        <f t="shared" si="0"/>
        <v>48709400</v>
      </c>
      <c r="F36" s="50">
        <f>F37</f>
        <v>38977200</v>
      </c>
      <c r="G36" s="50">
        <f t="shared" ref="G36:H36" si="6">G37</f>
        <v>0</v>
      </c>
      <c r="H36" s="50">
        <f t="shared" si="6"/>
        <v>38977200</v>
      </c>
      <c r="I36" s="50">
        <f>I37</f>
        <v>10600</v>
      </c>
      <c r="J36" s="50"/>
      <c r="K36" s="50">
        <f t="shared" ref="K36:K84" si="7">SUM(I36:J36)</f>
        <v>10600</v>
      </c>
    </row>
    <row r="37" spans="1:12" ht="31.5" customHeight="1">
      <c r="A37" s="53" t="s">
        <v>66</v>
      </c>
      <c r="B37" s="49" t="s">
        <v>67</v>
      </c>
      <c r="C37" s="50">
        <v>48709400</v>
      </c>
      <c r="D37" s="50"/>
      <c r="E37" s="50">
        <f t="shared" si="0"/>
        <v>48709400</v>
      </c>
      <c r="F37" s="50">
        <v>38977200</v>
      </c>
      <c r="G37" s="50"/>
      <c r="H37" s="50">
        <f t="shared" si="5"/>
        <v>38977200</v>
      </c>
      <c r="I37" s="50">
        <v>10600</v>
      </c>
      <c r="J37" s="50"/>
      <c r="K37" s="50">
        <f t="shared" si="7"/>
        <v>10600</v>
      </c>
    </row>
    <row r="38" spans="1:12" ht="31.5" customHeight="1">
      <c r="A38" s="51" t="s">
        <v>68</v>
      </c>
      <c r="B38" s="49" t="s">
        <v>69</v>
      </c>
      <c r="C38" s="50">
        <f>SUM(C39:C61)</f>
        <v>258895922.49000001</v>
      </c>
      <c r="D38" s="50">
        <f t="shared" ref="D38:E38" si="8">SUM(D39:D61)</f>
        <v>332754147.98000002</v>
      </c>
      <c r="E38" s="50">
        <f t="shared" si="8"/>
        <v>591650070.47000003</v>
      </c>
      <c r="F38" s="50">
        <f>SUM(F39:F61)</f>
        <v>455259342.73000002</v>
      </c>
      <c r="G38" s="50">
        <f>SUM(G39:G61)</f>
        <v>295402637.16000003</v>
      </c>
      <c r="H38" s="50">
        <f>SUM(H39:H61)</f>
        <v>750661979.88999999</v>
      </c>
      <c r="I38" s="50">
        <f>SUM(I39:I61)</f>
        <v>1014107471.52</v>
      </c>
      <c r="J38" s="50">
        <f t="shared" ref="J38:K38" si="9">SUM(J39:J61)</f>
        <v>17019282.07</v>
      </c>
      <c r="K38" s="50">
        <f t="shared" si="9"/>
        <v>1031126753.59</v>
      </c>
    </row>
    <row r="39" spans="1:12" ht="63" customHeight="1">
      <c r="A39" s="53" t="s">
        <v>70</v>
      </c>
      <c r="B39" s="49" t="s">
        <v>71</v>
      </c>
      <c r="C39" s="50">
        <v>5365800</v>
      </c>
      <c r="D39" s="50">
        <v>-50</v>
      </c>
      <c r="E39" s="50">
        <f t="shared" si="0"/>
        <v>5365750</v>
      </c>
      <c r="F39" s="50">
        <v>5548000</v>
      </c>
      <c r="G39" s="50"/>
      <c r="H39" s="50">
        <f t="shared" si="5"/>
        <v>5548000</v>
      </c>
      <c r="I39" s="50">
        <v>5769500</v>
      </c>
      <c r="J39" s="50"/>
      <c r="K39" s="50">
        <f t="shared" si="7"/>
        <v>5769500</v>
      </c>
    </row>
    <row r="40" spans="1:12" ht="66.599999999999994" customHeight="1">
      <c r="A40" s="73" t="s">
        <v>125</v>
      </c>
      <c r="B40" s="49" t="s">
        <v>124</v>
      </c>
      <c r="C40" s="103">
        <v>0</v>
      </c>
      <c r="D40" s="103"/>
      <c r="E40" s="103">
        <f t="shared" si="0"/>
        <v>0</v>
      </c>
      <c r="F40" s="103">
        <v>99537700</v>
      </c>
      <c r="G40" s="103">
        <v>5.18</v>
      </c>
      <c r="H40" s="103">
        <f t="shared" si="5"/>
        <v>99537705.180000007</v>
      </c>
      <c r="I40" s="103">
        <v>605331000</v>
      </c>
      <c r="J40" s="103">
        <v>-61.63</v>
      </c>
      <c r="K40" s="103">
        <f t="shared" si="7"/>
        <v>605330938.37</v>
      </c>
    </row>
    <row r="41" spans="1:12" ht="69.599999999999994" customHeight="1">
      <c r="A41" s="73" t="s">
        <v>126</v>
      </c>
      <c r="B41" s="49" t="s">
        <v>127</v>
      </c>
      <c r="C41" s="104"/>
      <c r="D41" s="104"/>
      <c r="E41" s="105"/>
      <c r="F41" s="104"/>
      <c r="G41" s="104"/>
      <c r="H41" s="105"/>
      <c r="I41" s="104"/>
      <c r="J41" s="104"/>
      <c r="K41" s="105"/>
    </row>
    <row r="42" spans="1:12" ht="38.25" customHeight="1">
      <c r="A42" s="73" t="s">
        <v>129</v>
      </c>
      <c r="B42" s="49" t="s">
        <v>128</v>
      </c>
      <c r="C42" s="50"/>
      <c r="D42" s="50">
        <v>11127171</v>
      </c>
      <c r="E42" s="50">
        <f t="shared" si="0"/>
        <v>11127171</v>
      </c>
      <c r="F42" s="50"/>
      <c r="G42" s="50"/>
      <c r="H42" s="50">
        <f t="shared" si="5"/>
        <v>0</v>
      </c>
      <c r="I42" s="50"/>
      <c r="J42" s="50"/>
      <c r="K42" s="50">
        <f t="shared" si="7"/>
        <v>0</v>
      </c>
    </row>
    <row r="43" spans="1:12" ht="42" customHeight="1">
      <c r="A43" s="73" t="s">
        <v>131</v>
      </c>
      <c r="B43" s="49" t="s">
        <v>130</v>
      </c>
      <c r="C43" s="50"/>
      <c r="D43" s="50"/>
      <c r="E43" s="50">
        <f t="shared" si="0"/>
        <v>0</v>
      </c>
      <c r="F43" s="50"/>
      <c r="G43" s="50">
        <v>1250000</v>
      </c>
      <c r="H43" s="50">
        <f t="shared" si="5"/>
        <v>1250000</v>
      </c>
      <c r="I43" s="50"/>
      <c r="J43" s="50"/>
      <c r="K43" s="50">
        <f t="shared" si="7"/>
        <v>0</v>
      </c>
    </row>
    <row r="44" spans="1:12" ht="29.45" customHeight="1">
      <c r="A44" s="73" t="s">
        <v>144</v>
      </c>
      <c r="B44" s="49" t="s">
        <v>143</v>
      </c>
      <c r="C44" s="50"/>
      <c r="D44" s="50">
        <v>8806635.0099999998</v>
      </c>
      <c r="E44" s="50">
        <f t="shared" si="0"/>
        <v>8806635.0099999998</v>
      </c>
      <c r="F44" s="50"/>
      <c r="G44" s="50"/>
      <c r="H44" s="50">
        <f t="shared" si="5"/>
        <v>0</v>
      </c>
      <c r="I44" s="50"/>
      <c r="J44" s="50"/>
      <c r="K44" s="50">
        <f t="shared" si="7"/>
        <v>0</v>
      </c>
    </row>
    <row r="45" spans="1:12" ht="28.15" customHeight="1">
      <c r="A45" s="53" t="s">
        <v>134</v>
      </c>
      <c r="B45" s="49" t="s">
        <v>132</v>
      </c>
      <c r="C45" s="50"/>
      <c r="D45" s="50">
        <v>222222.22</v>
      </c>
      <c r="E45" s="50">
        <f t="shared" si="0"/>
        <v>222222.22</v>
      </c>
      <c r="F45" s="50"/>
      <c r="G45" s="50"/>
      <c r="H45" s="50">
        <f t="shared" si="5"/>
        <v>0</v>
      </c>
      <c r="I45" s="50"/>
      <c r="J45" s="50"/>
      <c r="K45" s="50">
        <f t="shared" si="7"/>
        <v>0</v>
      </c>
    </row>
    <row r="46" spans="1:12" ht="48.75" customHeight="1">
      <c r="A46" s="53" t="s">
        <v>133</v>
      </c>
      <c r="B46" s="49" t="s">
        <v>132</v>
      </c>
      <c r="C46" s="50"/>
      <c r="D46" s="50"/>
      <c r="E46" s="50">
        <f t="shared" si="0"/>
        <v>0</v>
      </c>
      <c r="F46" s="50"/>
      <c r="G46" s="50">
        <v>2540624.5</v>
      </c>
      <c r="H46" s="50">
        <f t="shared" si="5"/>
        <v>2540624.5</v>
      </c>
      <c r="I46" s="50"/>
      <c r="J46" s="50">
        <v>11415200</v>
      </c>
      <c r="K46" s="50">
        <f t="shared" si="7"/>
        <v>11415200</v>
      </c>
    </row>
    <row r="47" spans="1:12" ht="51.75" customHeight="1">
      <c r="A47" s="53" t="s">
        <v>135</v>
      </c>
      <c r="B47" s="49" t="s">
        <v>132</v>
      </c>
      <c r="C47" s="50"/>
      <c r="D47" s="50"/>
      <c r="E47" s="50">
        <f t="shared" ref="E47" si="10">SUM(C47:D47)</f>
        <v>0</v>
      </c>
      <c r="F47" s="50"/>
      <c r="G47" s="50">
        <v>3499139.47</v>
      </c>
      <c r="H47" s="50">
        <f t="shared" si="5"/>
        <v>3499139.47</v>
      </c>
      <c r="I47" s="50"/>
      <c r="J47" s="50"/>
      <c r="K47" s="50">
        <f t="shared" si="7"/>
        <v>0</v>
      </c>
    </row>
    <row r="48" spans="1:12" ht="47.25" customHeight="1">
      <c r="A48" s="53" t="s">
        <v>114</v>
      </c>
      <c r="B48" s="71" t="s">
        <v>115</v>
      </c>
      <c r="C48" s="50">
        <v>6932622.4900000002</v>
      </c>
      <c r="D48" s="50"/>
      <c r="E48" s="50">
        <f t="shared" si="0"/>
        <v>6932622.4900000002</v>
      </c>
      <c r="F48" s="50">
        <v>7003943.7300000004</v>
      </c>
      <c r="G48" s="50"/>
      <c r="H48" s="50">
        <f t="shared" si="5"/>
        <v>7003943.7300000004</v>
      </c>
      <c r="I48" s="50">
        <v>7302292.5199999996</v>
      </c>
      <c r="J48" s="50"/>
      <c r="K48" s="50">
        <f t="shared" si="7"/>
        <v>7302292.5199999996</v>
      </c>
    </row>
    <row r="49" spans="1:11" ht="31.15" customHeight="1">
      <c r="A49" s="53" t="s">
        <v>141</v>
      </c>
      <c r="B49" s="71" t="s">
        <v>136</v>
      </c>
      <c r="C49" s="50"/>
      <c r="D49" s="50">
        <v>19834808.890000001</v>
      </c>
      <c r="E49" s="50">
        <f t="shared" si="0"/>
        <v>19834808.890000001</v>
      </c>
      <c r="F49" s="50"/>
      <c r="G49" s="50"/>
      <c r="H49" s="50">
        <f t="shared" si="5"/>
        <v>0</v>
      </c>
      <c r="I49" s="50"/>
      <c r="J49" s="50"/>
      <c r="K49" s="50">
        <f t="shared" si="7"/>
        <v>0</v>
      </c>
    </row>
    <row r="50" spans="1:11" ht="37.9" customHeight="1">
      <c r="A50" s="53" t="s">
        <v>139</v>
      </c>
      <c r="B50" s="71" t="s">
        <v>136</v>
      </c>
      <c r="C50" s="50"/>
      <c r="D50" s="50">
        <v>650300</v>
      </c>
      <c r="E50" s="50">
        <f t="shared" si="0"/>
        <v>650300</v>
      </c>
      <c r="F50" s="50"/>
      <c r="G50" s="50"/>
      <c r="H50" s="50">
        <f t="shared" si="5"/>
        <v>0</v>
      </c>
      <c r="I50" s="50"/>
      <c r="J50" s="50"/>
      <c r="K50" s="50">
        <f t="shared" si="7"/>
        <v>0</v>
      </c>
    </row>
    <row r="51" spans="1:11" ht="33.75" customHeight="1">
      <c r="A51" s="53" t="s">
        <v>138</v>
      </c>
      <c r="B51" s="71" t="s">
        <v>136</v>
      </c>
      <c r="C51" s="50"/>
      <c r="D51" s="50">
        <v>1140266.05</v>
      </c>
      <c r="E51" s="50">
        <f t="shared" si="0"/>
        <v>1140266.05</v>
      </c>
      <c r="F51" s="50"/>
      <c r="G51" s="50">
        <v>826973.96</v>
      </c>
      <c r="H51" s="50">
        <f t="shared" si="5"/>
        <v>826973.96</v>
      </c>
      <c r="I51" s="50"/>
      <c r="J51" s="50">
        <v>3730212.26</v>
      </c>
      <c r="K51" s="50">
        <f t="shared" si="7"/>
        <v>3730212.26</v>
      </c>
    </row>
    <row r="52" spans="1:11" ht="44.25" customHeight="1">
      <c r="A52" s="53" t="s">
        <v>137</v>
      </c>
      <c r="B52" s="71" t="s">
        <v>136</v>
      </c>
      <c r="C52" s="50"/>
      <c r="D52" s="50">
        <v>3685977.6</v>
      </c>
      <c r="E52" s="50">
        <f t="shared" si="0"/>
        <v>3685977.6</v>
      </c>
      <c r="F52" s="50"/>
      <c r="G52" s="50"/>
      <c r="H52" s="50">
        <f t="shared" si="5"/>
        <v>0</v>
      </c>
      <c r="I52" s="50"/>
      <c r="J52" s="50"/>
      <c r="K52" s="50">
        <f t="shared" si="7"/>
        <v>0</v>
      </c>
    </row>
    <row r="53" spans="1:11" ht="33.6" customHeight="1">
      <c r="A53" s="53" t="s">
        <v>140</v>
      </c>
      <c r="B53" s="71" t="s">
        <v>151</v>
      </c>
      <c r="C53" s="50"/>
      <c r="D53" s="50">
        <v>285121249.99000001</v>
      </c>
      <c r="E53" s="50">
        <f t="shared" ref="E53" si="11">SUM(C53:D53)</f>
        <v>285121249.99000001</v>
      </c>
      <c r="F53" s="50"/>
      <c r="G53" s="50">
        <v>285121670</v>
      </c>
      <c r="H53" s="50">
        <f t="shared" ref="H53" si="12">SUM(F53:G53)</f>
        <v>285121670</v>
      </c>
      <c r="I53" s="50"/>
      <c r="J53" s="50"/>
      <c r="K53" s="50">
        <f t="shared" ref="K53" si="13">SUM(I53:J53)</f>
        <v>0</v>
      </c>
    </row>
    <row r="54" spans="1:11" ht="49.5" customHeight="1">
      <c r="A54" s="53" t="s">
        <v>75</v>
      </c>
      <c r="B54" s="49" t="s">
        <v>77</v>
      </c>
      <c r="C54" s="50">
        <v>534400</v>
      </c>
      <c r="D54" s="50"/>
      <c r="E54" s="50">
        <f t="shared" si="0"/>
        <v>534400</v>
      </c>
      <c r="F54" s="50">
        <v>0</v>
      </c>
      <c r="G54" s="50"/>
      <c r="H54" s="50">
        <f t="shared" si="5"/>
        <v>0</v>
      </c>
      <c r="I54" s="50">
        <v>0</v>
      </c>
      <c r="J54" s="50"/>
      <c r="K54" s="50">
        <f t="shared" si="7"/>
        <v>0</v>
      </c>
    </row>
    <row r="55" spans="1:11" ht="63" customHeight="1">
      <c r="A55" s="53" t="s">
        <v>76</v>
      </c>
      <c r="B55" s="49" t="s">
        <v>77</v>
      </c>
      <c r="C55" s="50">
        <v>208700</v>
      </c>
      <c r="D55" s="50"/>
      <c r="E55" s="50">
        <f t="shared" si="0"/>
        <v>208700</v>
      </c>
      <c r="F55" s="50">
        <v>241200</v>
      </c>
      <c r="G55" s="50"/>
      <c r="H55" s="50">
        <f t="shared" si="5"/>
        <v>241200</v>
      </c>
      <c r="I55" s="50">
        <v>250900</v>
      </c>
      <c r="J55" s="50"/>
      <c r="K55" s="50">
        <f t="shared" si="7"/>
        <v>250900</v>
      </c>
    </row>
    <row r="56" spans="1:11" ht="46.5" customHeight="1">
      <c r="A56" s="53" t="s">
        <v>72</v>
      </c>
      <c r="B56" s="49" t="s">
        <v>77</v>
      </c>
      <c r="C56" s="50">
        <v>188300</v>
      </c>
      <c r="D56" s="50"/>
      <c r="E56" s="50">
        <f t="shared" si="0"/>
        <v>188300</v>
      </c>
      <c r="F56" s="50">
        <v>190700</v>
      </c>
      <c r="G56" s="50"/>
      <c r="H56" s="50">
        <f t="shared" si="5"/>
        <v>190700</v>
      </c>
      <c r="I56" s="50">
        <v>190300</v>
      </c>
      <c r="J56" s="50"/>
      <c r="K56" s="50">
        <f t="shared" si="7"/>
        <v>190300</v>
      </c>
    </row>
    <row r="57" spans="1:11" ht="46.5" customHeight="1">
      <c r="A57" s="53" t="s">
        <v>78</v>
      </c>
      <c r="B57" s="49" t="s">
        <v>77</v>
      </c>
      <c r="C57" s="50">
        <v>1361500</v>
      </c>
      <c r="D57" s="50"/>
      <c r="E57" s="50">
        <f t="shared" si="0"/>
        <v>1361500</v>
      </c>
      <c r="F57" s="50">
        <v>11300</v>
      </c>
      <c r="G57" s="50"/>
      <c r="H57" s="50">
        <f t="shared" si="5"/>
        <v>11300</v>
      </c>
      <c r="I57" s="50">
        <v>0</v>
      </c>
      <c r="J57" s="50"/>
      <c r="K57" s="50">
        <f t="shared" si="7"/>
        <v>0</v>
      </c>
    </row>
    <row r="58" spans="1:11" ht="93.75" customHeight="1">
      <c r="A58" s="53" t="s">
        <v>79</v>
      </c>
      <c r="B58" s="49" t="s">
        <v>77</v>
      </c>
      <c r="C58" s="50">
        <v>25700</v>
      </c>
      <c r="D58" s="50"/>
      <c r="E58" s="50">
        <f t="shared" si="0"/>
        <v>25700</v>
      </c>
      <c r="F58" s="50">
        <v>25800</v>
      </c>
      <c r="G58" s="50"/>
      <c r="H58" s="50">
        <f t="shared" si="5"/>
        <v>25800</v>
      </c>
      <c r="I58" s="50">
        <v>28300</v>
      </c>
      <c r="J58" s="50"/>
      <c r="K58" s="50">
        <f t="shared" si="7"/>
        <v>28300</v>
      </c>
    </row>
    <row r="59" spans="1:11" s="46" customFormat="1" ht="16.5" customHeight="1">
      <c r="A59" s="54" t="s">
        <v>80</v>
      </c>
      <c r="B59" s="55" t="s">
        <v>81</v>
      </c>
      <c r="C59" s="50">
        <v>244278900</v>
      </c>
      <c r="D59" s="50"/>
      <c r="E59" s="50">
        <f t="shared" si="0"/>
        <v>244278900</v>
      </c>
      <c r="F59" s="56">
        <v>342700699</v>
      </c>
      <c r="G59" s="56"/>
      <c r="H59" s="50">
        <f t="shared" si="5"/>
        <v>342700699</v>
      </c>
      <c r="I59" s="56">
        <v>395235179</v>
      </c>
      <c r="J59" s="56"/>
      <c r="K59" s="50">
        <f t="shared" si="7"/>
        <v>395235179</v>
      </c>
    </row>
    <row r="60" spans="1:11" s="46" customFormat="1" ht="28.15" customHeight="1">
      <c r="A60" s="54" t="s">
        <v>142</v>
      </c>
      <c r="B60" s="55" t="s">
        <v>81</v>
      </c>
      <c r="C60" s="50"/>
      <c r="D60" s="50">
        <v>2119194.7200000002</v>
      </c>
      <c r="E60" s="50">
        <f t="shared" si="0"/>
        <v>2119194.7200000002</v>
      </c>
      <c r="F60" s="56"/>
      <c r="G60" s="56">
        <v>2164224.0499999998</v>
      </c>
      <c r="H60" s="50">
        <f t="shared" si="5"/>
        <v>2164224.0499999998</v>
      </c>
      <c r="I60" s="56"/>
      <c r="J60" s="56">
        <v>1873931.44</v>
      </c>
      <c r="K60" s="50">
        <f t="shared" si="7"/>
        <v>1873931.44</v>
      </c>
    </row>
    <row r="61" spans="1:11" s="46" customFormat="1" ht="28.15" customHeight="1">
      <c r="A61" s="72" t="s">
        <v>145</v>
      </c>
      <c r="B61" s="55" t="s">
        <v>81</v>
      </c>
      <c r="C61" s="50"/>
      <c r="D61" s="50">
        <v>46372.5</v>
      </c>
      <c r="E61" s="50">
        <f t="shared" si="0"/>
        <v>46372.5</v>
      </c>
      <c r="F61" s="56"/>
      <c r="G61" s="56"/>
      <c r="H61" s="50">
        <f t="shared" si="5"/>
        <v>0</v>
      </c>
      <c r="I61" s="56"/>
      <c r="J61" s="56"/>
      <c r="K61" s="50">
        <f t="shared" si="7"/>
        <v>0</v>
      </c>
    </row>
    <row r="62" spans="1:11" ht="24" customHeight="1">
      <c r="A62" s="51" t="s">
        <v>82</v>
      </c>
      <c r="B62" s="49" t="s">
        <v>83</v>
      </c>
      <c r="C62" s="50">
        <f>SUM(C63:C76)</f>
        <v>665388400</v>
      </c>
      <c r="D62" s="50">
        <f t="shared" ref="D62:K62" si="14">SUM(D63:D76)</f>
        <v>-119.65999999999985</v>
      </c>
      <c r="E62" s="50">
        <f t="shared" si="14"/>
        <v>665388280.34000003</v>
      </c>
      <c r="F62" s="50">
        <f>SUM(F63:F76)</f>
        <v>703211000</v>
      </c>
      <c r="G62" s="50">
        <f>SUM(G63:G76)</f>
        <v>492698.38</v>
      </c>
      <c r="H62" s="50">
        <f>SUM(H63:H76)</f>
        <v>703703698.38</v>
      </c>
      <c r="I62" s="50">
        <f t="shared" si="14"/>
        <v>734915400</v>
      </c>
      <c r="J62" s="50">
        <f t="shared" si="14"/>
        <v>502266.25999999995</v>
      </c>
      <c r="K62" s="50">
        <f t="shared" si="14"/>
        <v>735417666.25999999</v>
      </c>
    </row>
    <row r="63" spans="1:11" ht="46.5" customHeight="1">
      <c r="A63" s="53" t="s">
        <v>84</v>
      </c>
      <c r="B63" s="49" t="s">
        <v>85</v>
      </c>
      <c r="C63" s="50">
        <v>5980600</v>
      </c>
      <c r="D63" s="50"/>
      <c r="E63" s="50">
        <f t="shared" si="0"/>
        <v>5980600</v>
      </c>
      <c r="F63" s="50">
        <v>4802400</v>
      </c>
      <c r="G63" s="50"/>
      <c r="H63" s="50">
        <f t="shared" si="5"/>
        <v>4802400</v>
      </c>
      <c r="I63" s="50">
        <v>4784500</v>
      </c>
      <c r="J63" s="50"/>
      <c r="K63" s="50">
        <f t="shared" si="7"/>
        <v>4784500</v>
      </c>
    </row>
    <row r="64" spans="1:11" ht="48" customHeight="1">
      <c r="A64" s="53" t="s">
        <v>87</v>
      </c>
      <c r="B64" s="49" t="s">
        <v>85</v>
      </c>
      <c r="C64" s="50">
        <v>291300</v>
      </c>
      <c r="D64" s="50"/>
      <c r="E64" s="50">
        <f t="shared" si="0"/>
        <v>291300</v>
      </c>
      <c r="F64" s="50">
        <v>299800</v>
      </c>
      <c r="G64" s="50"/>
      <c r="H64" s="50">
        <f t="shared" si="5"/>
        <v>299800</v>
      </c>
      <c r="I64" s="50">
        <v>310400</v>
      </c>
      <c r="J64" s="50"/>
      <c r="K64" s="50">
        <f t="shared" si="7"/>
        <v>310400</v>
      </c>
    </row>
    <row r="65" spans="1:11" ht="48" customHeight="1">
      <c r="A65" s="53" t="s">
        <v>88</v>
      </c>
      <c r="B65" s="49" t="s">
        <v>85</v>
      </c>
      <c r="C65" s="50">
        <v>5480300</v>
      </c>
      <c r="D65" s="50"/>
      <c r="E65" s="50">
        <f t="shared" si="0"/>
        <v>5480300</v>
      </c>
      <c r="F65" s="50">
        <v>5480300</v>
      </c>
      <c r="G65" s="50"/>
      <c r="H65" s="50">
        <f t="shared" si="5"/>
        <v>5480300</v>
      </c>
      <c r="I65" s="50">
        <v>5480300</v>
      </c>
      <c r="J65" s="50"/>
      <c r="K65" s="50">
        <f t="shared" si="7"/>
        <v>5480300</v>
      </c>
    </row>
    <row r="66" spans="1:11" ht="48" customHeight="1">
      <c r="A66" s="53" t="s">
        <v>89</v>
      </c>
      <c r="B66" s="49" t="s">
        <v>85</v>
      </c>
      <c r="C66" s="50">
        <v>1012500</v>
      </c>
      <c r="D66" s="50"/>
      <c r="E66" s="50">
        <f t="shared" si="0"/>
        <v>1012500</v>
      </c>
      <c r="F66" s="50">
        <v>1012500</v>
      </c>
      <c r="G66" s="50"/>
      <c r="H66" s="50">
        <f t="shared" si="5"/>
        <v>1012500</v>
      </c>
      <c r="I66" s="50">
        <v>1012500</v>
      </c>
      <c r="J66" s="50"/>
      <c r="K66" s="50">
        <f t="shared" si="7"/>
        <v>1012500</v>
      </c>
    </row>
    <row r="67" spans="1:11" ht="60" customHeight="1">
      <c r="A67" s="53" t="s">
        <v>90</v>
      </c>
      <c r="B67" s="49" t="s">
        <v>85</v>
      </c>
      <c r="C67" s="50">
        <v>10000</v>
      </c>
      <c r="D67" s="50"/>
      <c r="E67" s="50">
        <f t="shared" si="0"/>
        <v>10000</v>
      </c>
      <c r="F67" s="50">
        <v>10000</v>
      </c>
      <c r="G67" s="50"/>
      <c r="H67" s="50">
        <f t="shared" si="5"/>
        <v>10000</v>
      </c>
      <c r="I67" s="50">
        <v>10000</v>
      </c>
      <c r="J67" s="50"/>
      <c r="K67" s="50">
        <f t="shared" si="7"/>
        <v>10000</v>
      </c>
    </row>
    <row r="68" spans="1:11" ht="48.75" customHeight="1">
      <c r="A68" s="53" t="s">
        <v>91</v>
      </c>
      <c r="B68" s="49" t="s">
        <v>85</v>
      </c>
      <c r="C68" s="50">
        <v>25000</v>
      </c>
      <c r="D68" s="50"/>
      <c r="E68" s="50">
        <f t="shared" si="0"/>
        <v>25000</v>
      </c>
      <c r="F68" s="50">
        <v>25000</v>
      </c>
      <c r="G68" s="50"/>
      <c r="H68" s="50">
        <f t="shared" si="5"/>
        <v>25000</v>
      </c>
      <c r="I68" s="50">
        <v>25000</v>
      </c>
      <c r="J68" s="50"/>
      <c r="K68" s="50">
        <f t="shared" si="7"/>
        <v>25000</v>
      </c>
    </row>
    <row r="69" spans="1:11" ht="75.75" customHeight="1">
      <c r="A69" s="53" t="s">
        <v>112</v>
      </c>
      <c r="B69" s="49" t="s">
        <v>85</v>
      </c>
      <c r="C69" s="50">
        <v>49372000</v>
      </c>
      <c r="D69" s="50"/>
      <c r="E69" s="50">
        <f t="shared" si="0"/>
        <v>49372000</v>
      </c>
      <c r="F69" s="50">
        <v>51346800</v>
      </c>
      <c r="G69" s="50"/>
      <c r="H69" s="50">
        <f t="shared" si="5"/>
        <v>51346800</v>
      </c>
      <c r="I69" s="50">
        <v>53400700</v>
      </c>
      <c r="J69" s="50"/>
      <c r="K69" s="50">
        <f t="shared" si="7"/>
        <v>53400700</v>
      </c>
    </row>
    <row r="70" spans="1:11" ht="59.25" customHeight="1">
      <c r="A70" s="53" t="s">
        <v>92</v>
      </c>
      <c r="B70" s="49" t="s">
        <v>146</v>
      </c>
      <c r="C70" s="50">
        <v>9166200</v>
      </c>
      <c r="D70" s="50"/>
      <c r="E70" s="50">
        <f t="shared" si="0"/>
        <v>9166200</v>
      </c>
      <c r="F70" s="50">
        <v>9188400</v>
      </c>
      <c r="G70" s="50"/>
      <c r="H70" s="50">
        <f t="shared" si="5"/>
        <v>9188400</v>
      </c>
      <c r="I70" s="50">
        <v>9188400</v>
      </c>
      <c r="J70" s="50"/>
      <c r="K70" s="50">
        <f t="shared" si="7"/>
        <v>9188400</v>
      </c>
    </row>
    <row r="71" spans="1:11" ht="89.25" customHeight="1">
      <c r="A71" s="53" t="s">
        <v>93</v>
      </c>
      <c r="B71" s="49" t="s">
        <v>94</v>
      </c>
      <c r="C71" s="50">
        <v>4377500</v>
      </c>
      <c r="D71" s="50">
        <v>-24633.45</v>
      </c>
      <c r="E71" s="50">
        <f t="shared" si="0"/>
        <v>4352866.55</v>
      </c>
      <c r="F71" s="50">
        <v>4607800</v>
      </c>
      <c r="G71" s="50">
        <v>547409.86</v>
      </c>
      <c r="H71" s="50">
        <f t="shared" si="5"/>
        <v>5155209.8600000003</v>
      </c>
      <c r="I71" s="50">
        <v>4631400</v>
      </c>
      <c r="J71" s="50">
        <v>558032.97</v>
      </c>
      <c r="K71" s="50">
        <f t="shared" si="7"/>
        <v>5189432.97</v>
      </c>
    </row>
    <row r="72" spans="1:11" ht="30" customHeight="1">
      <c r="A72" s="53" t="s">
        <v>95</v>
      </c>
      <c r="B72" s="49" t="s">
        <v>96</v>
      </c>
      <c r="C72" s="50">
        <v>3023200</v>
      </c>
      <c r="D72" s="50"/>
      <c r="E72" s="50">
        <f t="shared" si="0"/>
        <v>3023200</v>
      </c>
      <c r="F72" s="50">
        <v>3043600</v>
      </c>
      <c r="G72" s="50"/>
      <c r="H72" s="50">
        <f t="shared" si="5"/>
        <v>3043600</v>
      </c>
      <c r="I72" s="50">
        <v>3122600</v>
      </c>
      <c r="J72" s="50"/>
      <c r="K72" s="50">
        <f t="shared" si="7"/>
        <v>3122600</v>
      </c>
    </row>
    <row r="73" spans="1:11" ht="44.25" customHeight="1">
      <c r="A73" s="53" t="s">
        <v>97</v>
      </c>
      <c r="B73" s="49" t="s">
        <v>98</v>
      </c>
      <c r="C73" s="50">
        <v>10400</v>
      </c>
      <c r="D73" s="50"/>
      <c r="E73" s="50">
        <f t="shared" si="0"/>
        <v>10400</v>
      </c>
      <c r="F73" s="50">
        <v>11200</v>
      </c>
      <c r="G73" s="50"/>
      <c r="H73" s="50">
        <f t="shared" si="5"/>
        <v>11200</v>
      </c>
      <c r="I73" s="50">
        <v>116800</v>
      </c>
      <c r="J73" s="50"/>
      <c r="K73" s="50">
        <f t="shared" si="7"/>
        <v>116800</v>
      </c>
    </row>
    <row r="74" spans="1:11" ht="28.5" customHeight="1">
      <c r="A74" s="53" t="s">
        <v>86</v>
      </c>
      <c r="B74" s="49" t="s">
        <v>113</v>
      </c>
      <c r="C74" s="50">
        <v>4953600</v>
      </c>
      <c r="D74" s="50"/>
      <c r="E74" s="50">
        <f t="shared" si="0"/>
        <v>4953600</v>
      </c>
      <c r="F74" s="50">
        <v>5097300</v>
      </c>
      <c r="G74" s="50"/>
      <c r="H74" s="50">
        <f t="shared" si="5"/>
        <v>5097300</v>
      </c>
      <c r="I74" s="50">
        <v>5277400</v>
      </c>
      <c r="J74" s="50"/>
      <c r="K74" s="50">
        <f t="shared" si="7"/>
        <v>5277400</v>
      </c>
    </row>
    <row r="75" spans="1:11" ht="80.25" customHeight="1">
      <c r="A75" s="53" t="s">
        <v>99</v>
      </c>
      <c r="B75" s="49" t="s">
        <v>101</v>
      </c>
      <c r="C75" s="50">
        <v>11180900</v>
      </c>
      <c r="D75" s="50">
        <v>24513.79</v>
      </c>
      <c r="E75" s="50">
        <f t="shared" si="0"/>
        <v>11205413.789999999</v>
      </c>
      <c r="F75" s="50">
        <v>10872600</v>
      </c>
      <c r="G75" s="50">
        <v>-54711.48</v>
      </c>
      <c r="H75" s="50">
        <f t="shared" si="5"/>
        <v>10817888.52</v>
      </c>
      <c r="I75" s="50">
        <v>10872600</v>
      </c>
      <c r="J75" s="50">
        <v>-55766.71</v>
      </c>
      <c r="K75" s="50">
        <f t="shared" si="7"/>
        <v>10816833.289999999</v>
      </c>
    </row>
    <row r="76" spans="1:11" ht="29.25" customHeight="1">
      <c r="A76" s="53" t="s">
        <v>100</v>
      </c>
      <c r="B76" s="49" t="s">
        <v>101</v>
      </c>
      <c r="C76" s="50">
        <v>570504900</v>
      </c>
      <c r="D76" s="50"/>
      <c r="E76" s="50">
        <f t="shared" si="0"/>
        <v>570504900</v>
      </c>
      <c r="F76" s="50">
        <v>607413300</v>
      </c>
      <c r="G76" s="50"/>
      <c r="H76" s="50">
        <f t="shared" si="5"/>
        <v>607413300</v>
      </c>
      <c r="I76" s="50">
        <v>636682800</v>
      </c>
      <c r="J76" s="50"/>
      <c r="K76" s="50">
        <f t="shared" si="7"/>
        <v>636682800</v>
      </c>
    </row>
    <row r="77" spans="1:11" ht="24" customHeight="1">
      <c r="A77" s="51" t="s">
        <v>102</v>
      </c>
      <c r="B77" s="49" t="s">
        <v>103</v>
      </c>
      <c r="C77" s="50">
        <f>SUM(C78:C83)</f>
        <v>189200</v>
      </c>
      <c r="D77" s="50">
        <f>SUM(D78:D83)</f>
        <v>667786</v>
      </c>
      <c r="E77" s="50">
        <f t="shared" si="0"/>
        <v>856986</v>
      </c>
      <c r="F77" s="50">
        <f>SUM(F78:F82)</f>
        <v>189200</v>
      </c>
      <c r="G77" s="50">
        <f t="shared" ref="G77:H77" si="15">SUM(G78:G82)</f>
        <v>0</v>
      </c>
      <c r="H77" s="50">
        <f t="shared" si="15"/>
        <v>189200</v>
      </c>
      <c r="I77" s="50">
        <f>SUM(I78:I83)</f>
        <v>189200</v>
      </c>
      <c r="J77" s="50"/>
      <c r="K77" s="50">
        <f t="shared" si="7"/>
        <v>189200</v>
      </c>
    </row>
    <row r="78" spans="1:11" ht="55.9" customHeight="1">
      <c r="A78" s="53" t="s">
        <v>147</v>
      </c>
      <c r="B78" s="49" t="s">
        <v>105</v>
      </c>
      <c r="C78" s="50"/>
      <c r="D78" s="50">
        <v>68432</v>
      </c>
      <c r="E78" s="50">
        <f t="shared" si="0"/>
        <v>68432</v>
      </c>
      <c r="F78" s="50"/>
      <c r="G78" s="50"/>
      <c r="H78" s="50">
        <f t="shared" si="5"/>
        <v>0</v>
      </c>
      <c r="I78" s="50"/>
      <c r="J78" s="50"/>
      <c r="K78" s="50">
        <f t="shared" si="7"/>
        <v>0</v>
      </c>
    </row>
    <row r="79" spans="1:11" ht="58.15" customHeight="1">
      <c r="A79" s="53" t="s">
        <v>148</v>
      </c>
      <c r="B79" s="49" t="s">
        <v>105</v>
      </c>
      <c r="C79" s="50"/>
      <c r="D79" s="50">
        <v>35000</v>
      </c>
      <c r="E79" s="50">
        <f t="shared" si="0"/>
        <v>35000</v>
      </c>
      <c r="F79" s="50"/>
      <c r="G79" s="50"/>
      <c r="H79" s="50"/>
      <c r="I79" s="50"/>
      <c r="J79" s="50"/>
      <c r="K79" s="50"/>
    </row>
    <row r="80" spans="1:11" ht="48.6" customHeight="1">
      <c r="A80" s="76" t="s">
        <v>149</v>
      </c>
      <c r="B80" s="49" t="s">
        <v>107</v>
      </c>
      <c r="C80" s="50"/>
      <c r="D80" s="50">
        <v>306000</v>
      </c>
      <c r="E80" s="50">
        <f t="shared" si="0"/>
        <v>306000</v>
      </c>
      <c r="F80" s="50"/>
      <c r="G80" s="50"/>
      <c r="H80" s="50"/>
      <c r="I80" s="50"/>
      <c r="J80" s="50"/>
      <c r="K80" s="50"/>
    </row>
    <row r="81" spans="1:11" ht="48.6" customHeight="1">
      <c r="A81" s="76" t="s">
        <v>150</v>
      </c>
      <c r="B81" s="49" t="s">
        <v>107</v>
      </c>
      <c r="C81" s="50"/>
      <c r="D81" s="50">
        <v>258354</v>
      </c>
      <c r="E81" s="50">
        <f>D81</f>
        <v>258354</v>
      </c>
      <c r="F81" s="50"/>
      <c r="G81" s="50"/>
      <c r="H81" s="50"/>
      <c r="I81" s="50"/>
      <c r="J81" s="50"/>
      <c r="K81" s="50"/>
    </row>
    <row r="82" spans="1:11" ht="68.25" customHeight="1">
      <c r="A82" s="53" t="s">
        <v>106</v>
      </c>
      <c r="B82" s="49" t="s">
        <v>107</v>
      </c>
      <c r="C82" s="50">
        <v>189200</v>
      </c>
      <c r="D82" s="50"/>
      <c r="E82" s="50">
        <f t="shared" si="0"/>
        <v>189200</v>
      </c>
      <c r="F82" s="50">
        <v>189200</v>
      </c>
      <c r="G82" s="50"/>
      <c r="H82" s="50">
        <f t="shared" si="5"/>
        <v>189200</v>
      </c>
      <c r="I82" s="50">
        <v>189200</v>
      </c>
      <c r="J82" s="50"/>
      <c r="K82" s="50">
        <f t="shared" si="7"/>
        <v>189200</v>
      </c>
    </row>
    <row r="83" spans="1:11" ht="15.75" customHeight="1">
      <c r="A83" s="53" t="s">
        <v>108</v>
      </c>
      <c r="B83" s="49" t="s">
        <v>107</v>
      </c>
      <c r="C83" s="50"/>
      <c r="D83" s="50"/>
      <c r="E83" s="50">
        <f t="shared" si="0"/>
        <v>0</v>
      </c>
      <c r="F83" s="50"/>
      <c r="G83" s="50"/>
      <c r="H83" s="50">
        <f t="shared" si="5"/>
        <v>0</v>
      </c>
      <c r="I83" s="50"/>
      <c r="J83" s="50"/>
      <c r="K83" s="50">
        <f t="shared" si="7"/>
        <v>0</v>
      </c>
    </row>
    <row r="84" spans="1:11" ht="24" customHeight="1">
      <c r="A84" s="51" t="s">
        <v>109</v>
      </c>
      <c r="B84" s="49" t="s">
        <v>110</v>
      </c>
      <c r="C84" s="50">
        <v>5531312</v>
      </c>
      <c r="D84" s="50"/>
      <c r="E84" s="50">
        <f t="shared" si="0"/>
        <v>5531312</v>
      </c>
      <c r="F84" s="50">
        <v>0</v>
      </c>
      <c r="G84" s="50"/>
      <c r="H84" s="50">
        <f t="shared" si="5"/>
        <v>0</v>
      </c>
      <c r="I84" s="50">
        <v>0</v>
      </c>
      <c r="J84" s="50"/>
      <c r="K84" s="50">
        <f t="shared" si="7"/>
        <v>0</v>
      </c>
    </row>
    <row r="85" spans="1:11" s="47" customFormat="1" ht="21.75" customHeight="1">
      <c r="A85" s="66" t="s">
        <v>111</v>
      </c>
      <c r="B85" s="60"/>
      <c r="C85" s="61">
        <f t="shared" ref="C85:K85" si="16">C8+C34</f>
        <v>1241765138.49</v>
      </c>
      <c r="D85" s="61">
        <f t="shared" si="16"/>
        <v>333421814.31999999</v>
      </c>
      <c r="E85" s="61">
        <f t="shared" si="16"/>
        <v>1575186952.8099999</v>
      </c>
      <c r="F85" s="61">
        <f t="shared" si="16"/>
        <v>1405354549.73</v>
      </c>
      <c r="G85" s="61">
        <f t="shared" si="16"/>
        <v>295895335.54000002</v>
      </c>
      <c r="H85" s="61">
        <f t="shared" si="16"/>
        <v>1701249885.27</v>
      </c>
      <c r="I85" s="61">
        <f t="shared" si="16"/>
        <v>1954723442.52</v>
      </c>
      <c r="J85" s="61">
        <f t="shared" si="16"/>
        <v>17521548.330000002</v>
      </c>
      <c r="K85" s="61">
        <f t="shared" si="16"/>
        <v>1972244990.8499999</v>
      </c>
    </row>
    <row r="87" spans="1:11">
      <c r="D87" s="77"/>
    </row>
    <row r="90" spans="1:11" s="67" customFormat="1" ht="12">
      <c r="B90" s="68"/>
      <c r="C90" s="69"/>
      <c r="D90" s="69"/>
      <c r="E90" s="69"/>
      <c r="F90" s="69"/>
      <c r="G90" s="69"/>
      <c r="H90" s="69"/>
      <c r="I90" s="69"/>
      <c r="J90" s="69"/>
      <c r="K90" s="69"/>
    </row>
  </sheetData>
  <mergeCells count="13">
    <mergeCell ref="A2:I2"/>
    <mergeCell ref="A4:A5"/>
    <mergeCell ref="B4:B5"/>
    <mergeCell ref="F40:F41"/>
    <mergeCell ref="G40:G41"/>
    <mergeCell ref="H40:H41"/>
    <mergeCell ref="I40:I41"/>
    <mergeCell ref="C4:K4"/>
    <mergeCell ref="J40:J41"/>
    <mergeCell ref="K40:K41"/>
    <mergeCell ref="C40:C41"/>
    <mergeCell ref="D40:D41"/>
    <mergeCell ref="E40:E41"/>
  </mergeCells>
  <pageMargins left="0.19685039370078741" right="0.19685039370078741" top="0.23622047244094491" bottom="0.19685039370078741" header="0.19685039370078741" footer="0.19685039370078741"/>
  <pageSetup paperSize="9" scale="71" firstPageNumber="44" fitToHeight="7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7"/>
  <sheetViews>
    <sheetView zoomScaleSheetLayoutView="100" workbookViewId="0">
      <selection activeCell="A60" sqref="A60"/>
    </sheetView>
  </sheetViews>
  <sheetFormatPr defaultColWidth="9.140625" defaultRowHeight="12.75" outlineLevelRow="1"/>
  <cols>
    <col min="1" max="1" width="67.28515625" style="38" customWidth="1"/>
    <col min="2" max="2" width="21.28515625" style="39" customWidth="1"/>
    <col min="3" max="4" width="16.140625" style="35" hidden="1" customWidth="1"/>
    <col min="5" max="5" width="16.140625" style="35" customWidth="1"/>
    <col min="6" max="7" width="17.140625" style="35" hidden="1" customWidth="1"/>
    <col min="8" max="8" width="17.140625" style="35" customWidth="1"/>
    <col min="9" max="9" width="17" style="35" hidden="1" customWidth="1"/>
    <col min="10" max="10" width="17.140625" style="35" hidden="1" customWidth="1"/>
    <col min="11" max="11" width="17" style="35" customWidth="1"/>
    <col min="12" max="12" width="14.85546875" style="38" bestFit="1" customWidth="1"/>
    <col min="13" max="16384" width="9.140625" style="38"/>
  </cols>
  <sheetData>
    <row r="1" spans="1:11" ht="12.75" customHeight="1">
      <c r="A1" s="110" t="s">
        <v>119</v>
      </c>
      <c r="B1" s="111"/>
      <c r="C1" s="111"/>
      <c r="D1" s="111"/>
      <c r="E1" s="111"/>
      <c r="F1" s="111"/>
      <c r="G1" s="111"/>
      <c r="H1" s="112"/>
      <c r="I1" s="112"/>
      <c r="J1" s="112"/>
      <c r="K1" s="112"/>
    </row>
    <row r="2" spans="1:11" ht="12.75" customHeight="1">
      <c r="A2" s="110" t="s">
        <v>121</v>
      </c>
      <c r="B2" s="111"/>
      <c r="C2" s="111"/>
      <c r="D2" s="111"/>
      <c r="E2" s="111"/>
      <c r="F2" s="111"/>
      <c r="G2" s="111"/>
      <c r="H2" s="112"/>
      <c r="I2" s="112"/>
      <c r="J2" s="112"/>
      <c r="K2" s="112"/>
    </row>
    <row r="3" spans="1:11" ht="12.75" customHeight="1">
      <c r="A3" s="110" t="s">
        <v>120</v>
      </c>
      <c r="B3" s="111"/>
      <c r="C3" s="111"/>
      <c r="D3" s="111"/>
      <c r="E3" s="111"/>
      <c r="F3" s="111"/>
      <c r="G3" s="111"/>
      <c r="H3" s="112"/>
      <c r="I3" s="112"/>
      <c r="J3" s="112"/>
      <c r="K3" s="112"/>
    </row>
    <row r="4" spans="1:11" ht="12.75" customHeight="1">
      <c r="C4" s="37"/>
      <c r="H4" s="38"/>
      <c r="I4" s="38"/>
      <c r="J4" s="38"/>
      <c r="K4" s="38"/>
    </row>
    <row r="5" spans="1:11" ht="12.75" customHeight="1">
      <c r="A5" s="110" t="s">
        <v>116</v>
      </c>
      <c r="B5" s="111"/>
      <c r="C5" s="111"/>
      <c r="D5" s="111"/>
      <c r="E5" s="111"/>
      <c r="F5" s="111"/>
      <c r="G5" s="111"/>
      <c r="H5" s="112"/>
      <c r="I5" s="112"/>
      <c r="J5" s="112"/>
      <c r="K5" s="112"/>
    </row>
    <row r="6" spans="1:11" ht="12.75" customHeight="1">
      <c r="A6" s="110" t="s">
        <v>123</v>
      </c>
      <c r="B6" s="111"/>
      <c r="C6" s="111"/>
      <c r="D6" s="111"/>
      <c r="E6" s="111"/>
      <c r="F6" s="111"/>
      <c r="G6" s="111"/>
      <c r="H6" s="112"/>
      <c r="I6" s="112"/>
      <c r="J6" s="112"/>
      <c r="K6" s="112"/>
    </row>
    <row r="7" spans="1:11" ht="12.75" customHeight="1">
      <c r="A7" s="110" t="s">
        <v>122</v>
      </c>
      <c r="B7" s="111"/>
      <c r="C7" s="111"/>
      <c r="D7" s="111"/>
      <c r="E7" s="111"/>
      <c r="F7" s="111"/>
      <c r="G7" s="111"/>
      <c r="H7" s="112"/>
      <c r="I7" s="112"/>
      <c r="J7" s="112"/>
      <c r="K7" s="112"/>
    </row>
    <row r="8" spans="1:11" ht="12.75" customHeight="1">
      <c r="C8" s="37"/>
      <c r="D8" s="36"/>
      <c r="E8" s="36"/>
      <c r="F8" s="36"/>
      <c r="G8" s="36"/>
      <c r="H8" s="36"/>
      <c r="I8" s="36"/>
      <c r="J8" s="36"/>
      <c r="K8" s="36"/>
    </row>
    <row r="9" spans="1:11">
      <c r="A9" s="100" t="s">
        <v>1</v>
      </c>
      <c r="B9" s="100"/>
      <c r="C9" s="100"/>
      <c r="D9" s="100"/>
      <c r="E9" s="100"/>
      <c r="F9" s="100"/>
      <c r="G9" s="100"/>
      <c r="H9" s="100"/>
      <c r="I9" s="100"/>
      <c r="J9" s="40"/>
      <c r="K9" s="40"/>
    </row>
    <row r="10" spans="1:11" ht="4.5" customHeight="1"/>
    <row r="11" spans="1:11">
      <c r="A11" s="101" t="s">
        <v>2</v>
      </c>
      <c r="B11" s="101" t="s">
        <v>3</v>
      </c>
      <c r="C11" s="106" t="s">
        <v>4</v>
      </c>
      <c r="D11" s="107"/>
      <c r="E11" s="107"/>
      <c r="F11" s="107"/>
      <c r="G11" s="107"/>
      <c r="H11" s="107"/>
      <c r="I11" s="107"/>
      <c r="J11" s="108"/>
      <c r="K11" s="109"/>
    </row>
    <row r="12" spans="1:11">
      <c r="A12" s="102"/>
      <c r="B12" s="102"/>
      <c r="C12" s="41" t="s">
        <v>5</v>
      </c>
      <c r="D12" s="41" t="s">
        <v>118</v>
      </c>
      <c r="E12" s="41" t="s">
        <v>5</v>
      </c>
      <c r="F12" s="41" t="s">
        <v>6</v>
      </c>
      <c r="G12" s="41" t="s">
        <v>118</v>
      </c>
      <c r="H12" s="41" t="s">
        <v>6</v>
      </c>
      <c r="I12" s="41" t="s">
        <v>7</v>
      </c>
      <c r="J12" s="41" t="s">
        <v>118</v>
      </c>
      <c r="K12" s="41" t="s">
        <v>7</v>
      </c>
    </row>
    <row r="13" spans="1:11">
      <c r="A13" s="42">
        <v>1</v>
      </c>
      <c r="B13" s="43">
        <v>2</v>
      </c>
      <c r="C13" s="44">
        <v>3</v>
      </c>
      <c r="D13" s="44"/>
      <c r="E13" s="44">
        <v>3</v>
      </c>
      <c r="F13" s="44">
        <v>4</v>
      </c>
      <c r="G13" s="44"/>
      <c r="H13" s="44">
        <v>4</v>
      </c>
      <c r="I13" s="44">
        <v>5</v>
      </c>
      <c r="J13" s="44"/>
      <c r="K13" s="44">
        <v>5</v>
      </c>
    </row>
    <row r="14" spans="1:11" hidden="1">
      <c r="A14" s="57"/>
      <c r="B14" s="58"/>
      <c r="C14" s="59">
        <f>263050904-C15</f>
        <v>0</v>
      </c>
      <c r="D14" s="59"/>
      <c r="E14" s="59">
        <f>263050904-E15</f>
        <v>0</v>
      </c>
      <c r="F14" s="59"/>
      <c r="G14" s="59"/>
      <c r="H14" s="59"/>
      <c r="I14" s="59"/>
      <c r="J14" s="59"/>
      <c r="K14" s="59"/>
    </row>
    <row r="15" spans="1:11" ht="26.25" customHeight="1">
      <c r="A15" s="52" t="s">
        <v>8</v>
      </c>
      <c r="B15" s="60" t="s">
        <v>9</v>
      </c>
      <c r="C15" s="61">
        <f>C16+C18+C19+C23+C26+C32+C34+C37+C40</f>
        <v>263050904</v>
      </c>
      <c r="D15" s="61">
        <f>D16+D18+D19+D23+D26+D32+D34+D37+D40</f>
        <v>0</v>
      </c>
      <c r="E15" s="61">
        <f>SUM(C15:D15)</f>
        <v>263050904</v>
      </c>
      <c r="F15" s="61">
        <f>F16+F18+F19+F23+F26+F32+F34+F37+F40</f>
        <v>207717807</v>
      </c>
      <c r="G15" s="61"/>
      <c r="H15" s="61">
        <f>H16+H18+H19+H23+H26+H32+H34+H37+H40</f>
        <v>207717807</v>
      </c>
      <c r="I15" s="61">
        <f>I16+I18+I19+I23+I26+I32+I34+I37+I40</f>
        <v>205500771</v>
      </c>
      <c r="J15" s="61"/>
      <c r="K15" s="61">
        <f>K16+K18+K19+K23+K26+K32+K34+K37+K40</f>
        <v>205500771</v>
      </c>
    </row>
    <row r="16" spans="1:11" ht="18" customHeight="1" outlineLevel="1">
      <c r="A16" s="51" t="s">
        <v>10</v>
      </c>
      <c r="B16" s="60" t="s">
        <v>11</v>
      </c>
      <c r="C16" s="50">
        <f>C17</f>
        <v>187071205</v>
      </c>
      <c r="D16" s="50">
        <f>D17</f>
        <v>0</v>
      </c>
      <c r="E16" s="50">
        <f t="shared" ref="E16:E91" si="0">SUM(C16:D16)</f>
        <v>187071205</v>
      </c>
      <c r="F16" s="50">
        <f>F17</f>
        <v>148547392</v>
      </c>
      <c r="G16" s="50"/>
      <c r="H16" s="50">
        <f>H17</f>
        <v>148547392</v>
      </c>
      <c r="I16" s="50">
        <f>I17</f>
        <v>151136251</v>
      </c>
      <c r="J16" s="50"/>
      <c r="K16" s="50">
        <f>K17</f>
        <v>151136251</v>
      </c>
    </row>
    <row r="17" spans="1:11" ht="15" customHeight="1" outlineLevel="1">
      <c r="A17" s="53" t="s">
        <v>12</v>
      </c>
      <c r="B17" s="49" t="s">
        <v>13</v>
      </c>
      <c r="C17" s="50">
        <v>187071205</v>
      </c>
      <c r="D17" s="50"/>
      <c r="E17" s="50">
        <f t="shared" si="0"/>
        <v>187071205</v>
      </c>
      <c r="F17" s="50">
        <v>148547392</v>
      </c>
      <c r="G17" s="50"/>
      <c r="H17" s="50">
        <v>148547392</v>
      </c>
      <c r="I17" s="50">
        <v>151136251</v>
      </c>
      <c r="J17" s="50"/>
      <c r="K17" s="50">
        <v>151136251</v>
      </c>
    </row>
    <row r="18" spans="1:11" ht="25.5" outlineLevel="1">
      <c r="A18" s="62" t="s">
        <v>14</v>
      </c>
      <c r="B18" s="49" t="s">
        <v>15</v>
      </c>
      <c r="C18" s="50">
        <v>26808448</v>
      </c>
      <c r="D18" s="50"/>
      <c r="E18" s="50">
        <f t="shared" si="0"/>
        <v>26808448</v>
      </c>
      <c r="F18" s="50">
        <v>28355000</v>
      </c>
      <c r="G18" s="50"/>
      <c r="H18" s="50">
        <v>28355000</v>
      </c>
      <c r="I18" s="50">
        <v>30925000</v>
      </c>
      <c r="J18" s="50"/>
      <c r="K18" s="50">
        <v>30925000</v>
      </c>
    </row>
    <row r="19" spans="1:11" ht="20.25" customHeight="1" outlineLevel="1">
      <c r="A19" s="62" t="s">
        <v>16</v>
      </c>
      <c r="B19" s="49" t="s">
        <v>17</v>
      </c>
      <c r="C19" s="50">
        <f>SUM(C20:C22)</f>
        <v>24377936</v>
      </c>
      <c r="D19" s="50">
        <f>SUM(D20:D22)</f>
        <v>0</v>
      </c>
      <c r="E19" s="50">
        <f t="shared" si="0"/>
        <v>24377936</v>
      </c>
      <c r="F19" s="50">
        <f>SUM(F20:F22)</f>
        <v>5894000</v>
      </c>
      <c r="G19" s="50"/>
      <c r="H19" s="50">
        <f>SUM(H20:H22)</f>
        <v>5894000</v>
      </c>
      <c r="I19" s="50">
        <f>SUM(I20:I22)</f>
        <v>94000</v>
      </c>
      <c r="J19" s="50"/>
      <c r="K19" s="50">
        <f>SUM(K20:K22)</f>
        <v>94000</v>
      </c>
    </row>
    <row r="20" spans="1:11" ht="15" customHeight="1" outlineLevel="1">
      <c r="A20" s="53" t="s">
        <v>18</v>
      </c>
      <c r="B20" s="49" t="s">
        <v>19</v>
      </c>
      <c r="C20" s="50">
        <v>24251000</v>
      </c>
      <c r="D20" s="50"/>
      <c r="E20" s="50">
        <f t="shared" si="0"/>
        <v>24251000</v>
      </c>
      <c r="F20" s="50">
        <v>5800000</v>
      </c>
      <c r="G20" s="50"/>
      <c r="H20" s="50">
        <v>5800000</v>
      </c>
      <c r="I20" s="50">
        <v>0</v>
      </c>
      <c r="J20" s="50"/>
      <c r="K20" s="50">
        <v>0</v>
      </c>
    </row>
    <row r="21" spans="1:11" ht="15" customHeight="1" outlineLevel="1">
      <c r="A21" s="53" t="s">
        <v>20</v>
      </c>
      <c r="B21" s="49" t="s">
        <v>21</v>
      </c>
      <c r="C21" s="50">
        <v>4936</v>
      </c>
      <c r="D21" s="50"/>
      <c r="E21" s="50">
        <f t="shared" si="0"/>
        <v>4936</v>
      </c>
      <c r="F21" s="50">
        <v>5000</v>
      </c>
      <c r="G21" s="50"/>
      <c r="H21" s="50">
        <v>5000</v>
      </c>
      <c r="I21" s="50">
        <v>5000</v>
      </c>
      <c r="J21" s="50"/>
      <c r="K21" s="50">
        <v>5000</v>
      </c>
    </row>
    <row r="22" spans="1:11" ht="15" customHeight="1" outlineLevel="1">
      <c r="A22" s="53" t="s">
        <v>22</v>
      </c>
      <c r="B22" s="49" t="s">
        <v>23</v>
      </c>
      <c r="C22" s="50">
        <v>122000</v>
      </c>
      <c r="D22" s="50"/>
      <c r="E22" s="50">
        <f t="shared" si="0"/>
        <v>122000</v>
      </c>
      <c r="F22" s="50">
        <v>89000</v>
      </c>
      <c r="G22" s="50"/>
      <c r="H22" s="50">
        <v>89000</v>
      </c>
      <c r="I22" s="50">
        <v>89000</v>
      </c>
      <c r="J22" s="50"/>
      <c r="K22" s="50">
        <v>89000</v>
      </c>
    </row>
    <row r="23" spans="1:11" ht="20.25" customHeight="1" outlineLevel="1">
      <c r="A23" s="62" t="s">
        <v>24</v>
      </c>
      <c r="B23" s="49" t="s">
        <v>25</v>
      </c>
      <c r="C23" s="50">
        <f>SUM(C24:C25)</f>
        <v>4447815</v>
      </c>
      <c r="D23" s="50">
        <f>SUM(D24:D25)</f>
        <v>0</v>
      </c>
      <c r="E23" s="50">
        <f t="shared" si="0"/>
        <v>4447815</v>
      </c>
      <c r="F23" s="50">
        <f>SUM(F24:F25)</f>
        <v>4447815</v>
      </c>
      <c r="G23" s="50"/>
      <c r="H23" s="50">
        <f>SUM(H24:H25)</f>
        <v>4447815</v>
      </c>
      <c r="I23" s="50">
        <f>SUM(I24:I25)</f>
        <v>4447815</v>
      </c>
      <c r="J23" s="50"/>
      <c r="K23" s="50">
        <f>SUM(K24:K25)</f>
        <v>4447815</v>
      </c>
    </row>
    <row r="24" spans="1:11" ht="15" customHeight="1" outlineLevel="1">
      <c r="A24" s="53" t="s">
        <v>26</v>
      </c>
      <c r="B24" s="49" t="s">
        <v>27</v>
      </c>
      <c r="C24" s="50">
        <v>3261000</v>
      </c>
      <c r="D24" s="50"/>
      <c r="E24" s="50">
        <f t="shared" si="0"/>
        <v>3261000</v>
      </c>
      <c r="F24" s="50">
        <v>3261001</v>
      </c>
      <c r="G24" s="50"/>
      <c r="H24" s="50">
        <v>3261001</v>
      </c>
      <c r="I24" s="50">
        <v>3261002</v>
      </c>
      <c r="J24" s="50"/>
      <c r="K24" s="50">
        <v>3261002</v>
      </c>
    </row>
    <row r="25" spans="1:11" ht="16.5" customHeight="1" outlineLevel="1">
      <c r="A25" s="53" t="s">
        <v>28</v>
      </c>
      <c r="B25" s="49" t="s">
        <v>29</v>
      </c>
      <c r="C25" s="50">
        <v>1186815</v>
      </c>
      <c r="D25" s="50"/>
      <c r="E25" s="50">
        <f t="shared" si="0"/>
        <v>1186815</v>
      </c>
      <c r="F25" s="50">
        <v>1186814</v>
      </c>
      <c r="G25" s="50"/>
      <c r="H25" s="50">
        <v>1186814</v>
      </c>
      <c r="I25" s="50">
        <v>1186813</v>
      </c>
      <c r="J25" s="50"/>
      <c r="K25" s="50">
        <v>1186813</v>
      </c>
    </row>
    <row r="26" spans="1:11" ht="25.5" outlineLevel="1">
      <c r="A26" s="62" t="s">
        <v>30</v>
      </c>
      <c r="B26" s="49" t="s">
        <v>31</v>
      </c>
      <c r="C26" s="50">
        <f>SUM(C27:C31)</f>
        <v>16696000</v>
      </c>
      <c r="D26" s="50">
        <f>SUM(D27:D31)</f>
        <v>0</v>
      </c>
      <c r="E26" s="50">
        <f t="shared" si="0"/>
        <v>16696000</v>
      </c>
      <c r="F26" s="50">
        <f>SUM(F27:F31)</f>
        <v>17138800</v>
      </c>
      <c r="G26" s="50"/>
      <c r="H26" s="50">
        <f>SUM(H27:H31)</f>
        <v>17138800</v>
      </c>
      <c r="I26" s="50">
        <f>SUM(I27:I31)</f>
        <v>17138800</v>
      </c>
      <c r="J26" s="50"/>
      <c r="K26" s="50">
        <f>SUM(K27:K31)</f>
        <v>17138800</v>
      </c>
    </row>
    <row r="27" spans="1:11" ht="30.75" customHeight="1" outlineLevel="1">
      <c r="A27" s="53" t="s">
        <v>32</v>
      </c>
      <c r="B27" s="49" t="s">
        <v>33</v>
      </c>
      <c r="C27" s="50">
        <v>11400000</v>
      </c>
      <c r="D27" s="50"/>
      <c r="E27" s="50">
        <f t="shared" si="0"/>
        <v>11400000</v>
      </c>
      <c r="F27" s="50">
        <v>12000000</v>
      </c>
      <c r="G27" s="50"/>
      <c r="H27" s="50">
        <v>12000000</v>
      </c>
      <c r="I27" s="50">
        <v>12000000</v>
      </c>
      <c r="J27" s="50"/>
      <c r="K27" s="50">
        <v>12000000</v>
      </c>
    </row>
    <row r="28" spans="1:11" ht="30.75" customHeight="1" outlineLevel="1">
      <c r="A28" s="53" t="s">
        <v>34</v>
      </c>
      <c r="B28" s="49" t="s">
        <v>35</v>
      </c>
      <c r="C28" s="50">
        <f>347000</f>
        <v>347000</v>
      </c>
      <c r="D28" s="50"/>
      <c r="E28" s="50">
        <f t="shared" si="0"/>
        <v>347000</v>
      </c>
      <c r="F28" s="50">
        <v>800</v>
      </c>
      <c r="G28" s="50"/>
      <c r="H28" s="50">
        <v>800</v>
      </c>
      <c r="I28" s="50">
        <v>800</v>
      </c>
      <c r="J28" s="50"/>
      <c r="K28" s="50">
        <v>800</v>
      </c>
    </row>
    <row r="29" spans="1:11" ht="27" customHeight="1" outlineLevel="1">
      <c r="A29" s="53" t="s">
        <v>36</v>
      </c>
      <c r="B29" s="49" t="s">
        <v>37</v>
      </c>
      <c r="C29" s="50">
        <v>480000</v>
      </c>
      <c r="D29" s="50"/>
      <c r="E29" s="50">
        <f t="shared" si="0"/>
        <v>480000</v>
      </c>
      <c r="F29" s="50">
        <v>519000</v>
      </c>
      <c r="G29" s="50"/>
      <c r="H29" s="50">
        <v>519000</v>
      </c>
      <c r="I29" s="50">
        <v>519000</v>
      </c>
      <c r="J29" s="50"/>
      <c r="K29" s="50">
        <v>519000</v>
      </c>
    </row>
    <row r="30" spans="1:11" ht="15" customHeight="1" outlineLevel="1">
      <c r="A30" s="53" t="s">
        <v>38</v>
      </c>
      <c r="B30" s="49" t="s">
        <v>39</v>
      </c>
      <c r="C30" s="50">
        <v>50000</v>
      </c>
      <c r="D30" s="50"/>
      <c r="E30" s="50">
        <f t="shared" si="0"/>
        <v>50000</v>
      </c>
      <c r="F30" s="50">
        <v>0</v>
      </c>
      <c r="G30" s="50"/>
      <c r="H30" s="50">
        <v>0</v>
      </c>
      <c r="I30" s="50">
        <v>0</v>
      </c>
      <c r="J30" s="50"/>
      <c r="K30" s="50">
        <v>0</v>
      </c>
    </row>
    <row r="31" spans="1:11" ht="15" customHeight="1" outlineLevel="1">
      <c r="A31" s="53" t="s">
        <v>40</v>
      </c>
      <c r="B31" s="49" t="s">
        <v>41</v>
      </c>
      <c r="C31" s="50">
        <f>4300000+119000</f>
        <v>4419000</v>
      </c>
      <c r="D31" s="50"/>
      <c r="E31" s="50">
        <f t="shared" si="0"/>
        <v>4419000</v>
      </c>
      <c r="F31" s="50">
        <f>119000+4500000</f>
        <v>4619000</v>
      </c>
      <c r="G31" s="50"/>
      <c r="H31" s="50">
        <f>119000+4500000</f>
        <v>4619000</v>
      </c>
      <c r="I31" s="50">
        <f>119000+4500000</f>
        <v>4619000</v>
      </c>
      <c r="J31" s="50"/>
      <c r="K31" s="50">
        <f>119000+4500000</f>
        <v>4619000</v>
      </c>
    </row>
    <row r="32" spans="1:11" ht="20.25" customHeight="1" outlineLevel="1">
      <c r="A32" s="62" t="s">
        <v>42</v>
      </c>
      <c r="B32" s="49" t="s">
        <v>43</v>
      </c>
      <c r="C32" s="50">
        <f>C33</f>
        <v>430800</v>
      </c>
      <c r="D32" s="50">
        <f>D33</f>
        <v>0</v>
      </c>
      <c r="E32" s="50">
        <f t="shared" si="0"/>
        <v>430800</v>
      </c>
      <c r="F32" s="50">
        <f>F33</f>
        <v>430800</v>
      </c>
      <c r="G32" s="50"/>
      <c r="H32" s="50">
        <f>H33</f>
        <v>430800</v>
      </c>
      <c r="I32" s="50">
        <f>I33</f>
        <v>430800</v>
      </c>
      <c r="J32" s="50"/>
      <c r="K32" s="50">
        <f>K33</f>
        <v>430800</v>
      </c>
    </row>
    <row r="33" spans="1:12" ht="15" customHeight="1" outlineLevel="1">
      <c r="A33" s="53" t="s">
        <v>44</v>
      </c>
      <c r="B33" s="49" t="s">
        <v>45</v>
      </c>
      <c r="C33" s="50">
        <v>430800</v>
      </c>
      <c r="D33" s="50"/>
      <c r="E33" s="50">
        <f t="shared" si="0"/>
        <v>430800</v>
      </c>
      <c r="F33" s="50">
        <v>430800</v>
      </c>
      <c r="G33" s="50"/>
      <c r="H33" s="50">
        <v>430800</v>
      </c>
      <c r="I33" s="50">
        <v>430800</v>
      </c>
      <c r="J33" s="50"/>
      <c r="K33" s="50">
        <v>430800</v>
      </c>
    </row>
    <row r="34" spans="1:12" ht="21" customHeight="1" outlineLevel="1">
      <c r="A34" s="62" t="s">
        <v>46</v>
      </c>
      <c r="B34" s="49" t="s">
        <v>47</v>
      </c>
      <c r="C34" s="50">
        <f>SUM(C35:C36)</f>
        <v>273000</v>
      </c>
      <c r="D34" s="50">
        <f>SUM(D35:D36)</f>
        <v>0</v>
      </c>
      <c r="E34" s="50">
        <f t="shared" si="0"/>
        <v>273000</v>
      </c>
      <c r="F34" s="50">
        <f>SUM(F35:F36)</f>
        <v>73000</v>
      </c>
      <c r="G34" s="50"/>
      <c r="H34" s="50">
        <f>SUM(H35:H36)</f>
        <v>73000</v>
      </c>
      <c r="I34" s="50">
        <f>SUM(I35:I36)</f>
        <v>73000</v>
      </c>
      <c r="J34" s="50"/>
      <c r="K34" s="50">
        <f>SUM(K35:K36)</f>
        <v>73000</v>
      </c>
    </row>
    <row r="35" spans="1:12" ht="15" customHeight="1" outlineLevel="1">
      <c r="A35" s="53" t="s">
        <v>48</v>
      </c>
      <c r="B35" s="49" t="s">
        <v>49</v>
      </c>
      <c r="C35" s="50">
        <v>273000</v>
      </c>
      <c r="D35" s="50"/>
      <c r="E35" s="50">
        <f t="shared" si="0"/>
        <v>273000</v>
      </c>
      <c r="F35" s="50">
        <v>73000</v>
      </c>
      <c r="G35" s="50"/>
      <c r="H35" s="50">
        <v>73000</v>
      </c>
      <c r="I35" s="50">
        <v>73000</v>
      </c>
      <c r="J35" s="50"/>
      <c r="K35" s="50">
        <v>73000</v>
      </c>
    </row>
    <row r="36" spans="1:12" ht="15" customHeight="1" outlineLevel="1">
      <c r="A36" s="53" t="s">
        <v>50</v>
      </c>
      <c r="B36" s="49" t="s">
        <v>51</v>
      </c>
      <c r="C36" s="50">
        <v>0</v>
      </c>
      <c r="D36" s="50"/>
      <c r="E36" s="50">
        <f t="shared" si="0"/>
        <v>0</v>
      </c>
      <c r="F36" s="50">
        <v>0</v>
      </c>
      <c r="G36" s="50"/>
      <c r="H36" s="50">
        <v>0</v>
      </c>
      <c r="I36" s="50">
        <v>0</v>
      </c>
      <c r="J36" s="50"/>
      <c r="K36" s="50">
        <v>0</v>
      </c>
    </row>
    <row r="37" spans="1:12" ht="17.25" customHeight="1" outlineLevel="1">
      <c r="A37" s="62" t="s">
        <v>52</v>
      </c>
      <c r="B37" s="49" t="s">
        <v>53</v>
      </c>
      <c r="C37" s="50">
        <f>SUM(C38:C39)</f>
        <v>1691700</v>
      </c>
      <c r="D37" s="50">
        <f>SUM(D38:D39)</f>
        <v>0</v>
      </c>
      <c r="E37" s="50">
        <f t="shared" si="0"/>
        <v>1691700</v>
      </c>
      <c r="F37" s="50">
        <f t="shared" ref="F37:I37" si="1">SUM(F38:F39)</f>
        <v>1577000</v>
      </c>
      <c r="G37" s="50"/>
      <c r="H37" s="50">
        <f t="shared" ref="H37" si="2">SUM(H38:H39)</f>
        <v>1577000</v>
      </c>
      <c r="I37" s="50">
        <f t="shared" si="1"/>
        <v>1105</v>
      </c>
      <c r="J37" s="50"/>
      <c r="K37" s="50">
        <f t="shared" ref="K37" si="3">SUM(K38:K39)</f>
        <v>1105</v>
      </c>
    </row>
    <row r="38" spans="1:12" ht="16.5" customHeight="1" outlineLevel="1">
      <c r="A38" s="53" t="s">
        <v>54</v>
      </c>
      <c r="B38" s="49" t="s">
        <v>55</v>
      </c>
      <c r="C38" s="50">
        <v>1619000</v>
      </c>
      <c r="D38" s="50"/>
      <c r="E38" s="50">
        <f t="shared" si="0"/>
        <v>1619000</v>
      </c>
      <c r="F38" s="50">
        <v>1577000</v>
      </c>
      <c r="G38" s="50"/>
      <c r="H38" s="50">
        <v>1577000</v>
      </c>
      <c r="I38" s="50">
        <v>1105</v>
      </c>
      <c r="J38" s="50"/>
      <c r="K38" s="50">
        <v>1105</v>
      </c>
    </row>
    <row r="39" spans="1:12" ht="16.5" customHeight="1" outlineLevel="1">
      <c r="A39" s="53" t="s">
        <v>56</v>
      </c>
      <c r="B39" s="49" t="s">
        <v>57</v>
      </c>
      <c r="C39" s="50">
        <v>72700</v>
      </c>
      <c r="D39" s="50"/>
      <c r="E39" s="50">
        <f t="shared" si="0"/>
        <v>72700</v>
      </c>
      <c r="F39" s="50">
        <v>0</v>
      </c>
      <c r="G39" s="50"/>
      <c r="H39" s="50">
        <v>0</v>
      </c>
      <c r="I39" s="50">
        <v>0</v>
      </c>
      <c r="J39" s="50"/>
      <c r="K39" s="50">
        <v>0</v>
      </c>
    </row>
    <row r="40" spans="1:12" ht="20.25" customHeight="1" outlineLevel="1">
      <c r="A40" s="53" t="s">
        <v>58</v>
      </c>
      <c r="B40" s="49" t="s">
        <v>59</v>
      </c>
      <c r="C40" s="50">
        <v>1254000</v>
      </c>
      <c r="D40" s="50"/>
      <c r="E40" s="50">
        <f t="shared" si="0"/>
        <v>1254000</v>
      </c>
      <c r="F40" s="50">
        <v>1254000</v>
      </c>
      <c r="G40" s="50"/>
      <c r="H40" s="50">
        <v>1254000</v>
      </c>
      <c r="I40" s="50">
        <v>1254000</v>
      </c>
      <c r="J40" s="50"/>
      <c r="K40" s="50">
        <v>1254000</v>
      </c>
    </row>
    <row r="41" spans="1:12" s="45" customFormat="1" ht="21" customHeight="1">
      <c r="A41" s="52" t="s">
        <v>60</v>
      </c>
      <c r="B41" s="60" t="s">
        <v>61</v>
      </c>
      <c r="C41" s="61">
        <f>C42+C91</f>
        <v>978714234.49000001</v>
      </c>
      <c r="D41" s="61">
        <f>D42+D91</f>
        <v>333421814.31999999</v>
      </c>
      <c r="E41" s="61">
        <f t="shared" si="0"/>
        <v>1312136048.8099999</v>
      </c>
      <c r="F41" s="61">
        <f t="shared" ref="F41:K41" si="4">F42+F91</f>
        <v>1197636742.73</v>
      </c>
      <c r="G41" s="61">
        <f t="shared" si="4"/>
        <v>295895335.54000002</v>
      </c>
      <c r="H41" s="61">
        <f t="shared" si="4"/>
        <v>1493532078.27</v>
      </c>
      <c r="I41" s="61">
        <f t="shared" si="4"/>
        <v>1749222671.52</v>
      </c>
      <c r="J41" s="61">
        <f t="shared" si="4"/>
        <v>17521548.330000002</v>
      </c>
      <c r="K41" s="61">
        <f t="shared" si="4"/>
        <v>1766744219.8499999</v>
      </c>
      <c r="L41" s="70"/>
    </row>
    <row r="42" spans="1:12" ht="29.25" customHeight="1">
      <c r="A42" s="53" t="s">
        <v>62</v>
      </c>
      <c r="B42" s="49" t="s">
        <v>63</v>
      </c>
      <c r="C42" s="50">
        <f>C43+C45+C69+C84</f>
        <v>973182922.49000001</v>
      </c>
      <c r="D42" s="50">
        <f>D43+D45+D69+D84</f>
        <v>333421814.31999999</v>
      </c>
      <c r="E42" s="50">
        <f t="shared" si="0"/>
        <v>1306604736.8099999</v>
      </c>
      <c r="F42" s="50">
        <f>F43+F45+F69+F84</f>
        <v>1197636742.73</v>
      </c>
      <c r="G42" s="50">
        <f>G43+G45+G69+G84</f>
        <v>295895335.54000002</v>
      </c>
      <c r="H42" s="50">
        <f t="shared" ref="H42:H91" si="5">SUM(F42:G42)</f>
        <v>1493532078.27</v>
      </c>
      <c r="I42" s="50">
        <f>I43+I45+I69+I84</f>
        <v>1749222671.52</v>
      </c>
      <c r="J42" s="50">
        <f>J43+J45+J69+J84</f>
        <v>17521548.330000002</v>
      </c>
      <c r="K42" s="50">
        <f>K43+K45+K69+K84</f>
        <v>1766744219.8499999</v>
      </c>
    </row>
    <row r="43" spans="1:12" ht="18.75" customHeight="1">
      <c r="A43" s="51" t="s">
        <v>64</v>
      </c>
      <c r="B43" s="49" t="s">
        <v>65</v>
      </c>
      <c r="C43" s="50">
        <f>C44</f>
        <v>48709400</v>
      </c>
      <c r="D43" s="50"/>
      <c r="E43" s="50">
        <f t="shared" si="0"/>
        <v>48709400</v>
      </c>
      <c r="F43" s="50">
        <f>F44</f>
        <v>38977200</v>
      </c>
      <c r="G43" s="50">
        <f t="shared" ref="G43:H43" si="6">G44</f>
        <v>0</v>
      </c>
      <c r="H43" s="50">
        <f t="shared" si="6"/>
        <v>38977200</v>
      </c>
      <c r="I43" s="50">
        <f>I44</f>
        <v>10600</v>
      </c>
      <c r="J43" s="50"/>
      <c r="K43" s="50">
        <f t="shared" ref="K43:K91" si="7">SUM(I43:J43)</f>
        <v>10600</v>
      </c>
    </row>
    <row r="44" spans="1:12" ht="18.75" customHeight="1">
      <c r="A44" s="53" t="s">
        <v>66</v>
      </c>
      <c r="B44" s="49" t="s">
        <v>67</v>
      </c>
      <c r="C44" s="50">
        <v>48709400</v>
      </c>
      <c r="D44" s="50"/>
      <c r="E44" s="50">
        <f t="shared" si="0"/>
        <v>48709400</v>
      </c>
      <c r="F44" s="50">
        <v>38977200</v>
      </c>
      <c r="G44" s="50"/>
      <c r="H44" s="50">
        <f t="shared" si="5"/>
        <v>38977200</v>
      </c>
      <c r="I44" s="50">
        <v>10600</v>
      </c>
      <c r="J44" s="50"/>
      <c r="K44" s="50">
        <f t="shared" si="7"/>
        <v>10600</v>
      </c>
    </row>
    <row r="45" spans="1:12" ht="31.5" customHeight="1">
      <c r="A45" s="51" t="s">
        <v>68</v>
      </c>
      <c r="B45" s="49" t="s">
        <v>69</v>
      </c>
      <c r="C45" s="50">
        <f>SUM(C46:C68)</f>
        <v>258895922.49000001</v>
      </c>
      <c r="D45" s="50">
        <f t="shared" ref="D45:E45" si="8">SUM(D46:D68)</f>
        <v>332754147.98000002</v>
      </c>
      <c r="E45" s="50">
        <f t="shared" si="8"/>
        <v>591650070.47000003</v>
      </c>
      <c r="F45" s="50">
        <f>SUM(F46:F68)</f>
        <v>455259342.73000002</v>
      </c>
      <c r="G45" s="50">
        <f>SUM(G46:G68)</f>
        <v>295402637.16000003</v>
      </c>
      <c r="H45" s="50">
        <f>SUM(H46:H68)</f>
        <v>750661979.88999999</v>
      </c>
      <c r="I45" s="50">
        <f>SUM(I46:I68)</f>
        <v>1014107471.52</v>
      </c>
      <c r="J45" s="50">
        <f t="shared" ref="J45:K45" si="9">SUM(J46:J68)</f>
        <v>17019282.07</v>
      </c>
      <c r="K45" s="50">
        <f t="shared" si="9"/>
        <v>1031126753.59</v>
      </c>
    </row>
    <row r="46" spans="1:12" ht="63" customHeight="1">
      <c r="A46" s="53" t="s">
        <v>70</v>
      </c>
      <c r="B46" s="49" t="s">
        <v>71</v>
      </c>
      <c r="C46" s="50">
        <v>5365800</v>
      </c>
      <c r="D46" s="50">
        <v>-50</v>
      </c>
      <c r="E46" s="50">
        <f t="shared" si="0"/>
        <v>5365750</v>
      </c>
      <c r="F46" s="50">
        <v>5548000</v>
      </c>
      <c r="G46" s="50"/>
      <c r="H46" s="50">
        <f t="shared" si="5"/>
        <v>5548000</v>
      </c>
      <c r="I46" s="50">
        <v>5769500</v>
      </c>
      <c r="J46" s="50"/>
      <c r="K46" s="50">
        <f t="shared" si="7"/>
        <v>5769500</v>
      </c>
    </row>
    <row r="47" spans="1:12" ht="66.599999999999994" customHeight="1">
      <c r="A47" s="48" t="s">
        <v>125</v>
      </c>
      <c r="B47" s="49" t="s">
        <v>124</v>
      </c>
      <c r="C47" s="103">
        <v>0</v>
      </c>
      <c r="D47" s="103"/>
      <c r="E47" s="103">
        <f t="shared" si="0"/>
        <v>0</v>
      </c>
      <c r="F47" s="103">
        <v>99537700</v>
      </c>
      <c r="G47" s="103">
        <v>5.18</v>
      </c>
      <c r="H47" s="103">
        <f t="shared" si="5"/>
        <v>99537705.180000007</v>
      </c>
      <c r="I47" s="103">
        <v>605331000</v>
      </c>
      <c r="J47" s="103">
        <v>-61.63</v>
      </c>
      <c r="K47" s="103">
        <f t="shared" si="7"/>
        <v>605330938.37</v>
      </c>
    </row>
    <row r="48" spans="1:12" ht="69.599999999999994" customHeight="1">
      <c r="A48" s="48" t="s">
        <v>126</v>
      </c>
      <c r="B48" s="49" t="s">
        <v>127</v>
      </c>
      <c r="C48" s="104"/>
      <c r="D48" s="104"/>
      <c r="E48" s="105"/>
      <c r="F48" s="104"/>
      <c r="G48" s="104"/>
      <c r="H48" s="105"/>
      <c r="I48" s="104"/>
      <c r="J48" s="104"/>
      <c r="K48" s="105"/>
    </row>
    <row r="49" spans="1:11" ht="31.15" customHeight="1">
      <c r="A49" s="48" t="s">
        <v>129</v>
      </c>
      <c r="B49" s="49" t="s">
        <v>128</v>
      </c>
      <c r="C49" s="50"/>
      <c r="D49" s="50">
        <v>11127171</v>
      </c>
      <c r="E49" s="50">
        <f t="shared" si="0"/>
        <v>11127171</v>
      </c>
      <c r="F49" s="50"/>
      <c r="G49" s="50"/>
      <c r="H49" s="50">
        <f t="shared" si="5"/>
        <v>0</v>
      </c>
      <c r="I49" s="50"/>
      <c r="J49" s="50"/>
      <c r="K49" s="50">
        <f t="shared" si="7"/>
        <v>0</v>
      </c>
    </row>
    <row r="50" spans="1:11" ht="42" customHeight="1">
      <c r="A50" s="48" t="s">
        <v>131</v>
      </c>
      <c r="B50" s="49" t="s">
        <v>130</v>
      </c>
      <c r="C50" s="50"/>
      <c r="D50" s="50"/>
      <c r="E50" s="50">
        <f t="shared" si="0"/>
        <v>0</v>
      </c>
      <c r="F50" s="50"/>
      <c r="G50" s="50">
        <v>1250000</v>
      </c>
      <c r="H50" s="50">
        <f t="shared" si="5"/>
        <v>1250000</v>
      </c>
      <c r="I50" s="50"/>
      <c r="J50" s="50"/>
      <c r="K50" s="50">
        <f t="shared" si="7"/>
        <v>0</v>
      </c>
    </row>
    <row r="51" spans="1:11" ht="29.45" customHeight="1">
      <c r="A51" s="48" t="s">
        <v>144</v>
      </c>
      <c r="B51" s="49" t="s">
        <v>143</v>
      </c>
      <c r="C51" s="50"/>
      <c r="D51" s="50">
        <v>8806635.0099999998</v>
      </c>
      <c r="E51" s="50">
        <f t="shared" si="0"/>
        <v>8806635.0099999998</v>
      </c>
      <c r="F51" s="50"/>
      <c r="G51" s="50"/>
      <c r="H51" s="50">
        <f t="shared" si="5"/>
        <v>0</v>
      </c>
      <c r="I51" s="50"/>
      <c r="J51" s="50"/>
      <c r="K51" s="50">
        <f t="shared" si="7"/>
        <v>0</v>
      </c>
    </row>
    <row r="52" spans="1:11" ht="28.15" customHeight="1">
      <c r="A52" s="51" t="s">
        <v>134</v>
      </c>
      <c r="B52" s="49" t="s">
        <v>132</v>
      </c>
      <c r="C52" s="50"/>
      <c r="D52" s="50">
        <v>222222.22</v>
      </c>
      <c r="E52" s="50">
        <f t="shared" si="0"/>
        <v>222222.22</v>
      </c>
      <c r="F52" s="50"/>
      <c r="G52" s="50"/>
      <c r="H52" s="50">
        <f t="shared" si="5"/>
        <v>0</v>
      </c>
      <c r="I52" s="50"/>
      <c r="J52" s="50"/>
      <c r="K52" s="50">
        <f t="shared" si="7"/>
        <v>0</v>
      </c>
    </row>
    <row r="53" spans="1:11" ht="42" customHeight="1">
      <c r="A53" s="51" t="s">
        <v>133</v>
      </c>
      <c r="B53" s="49" t="s">
        <v>132</v>
      </c>
      <c r="C53" s="50"/>
      <c r="D53" s="50"/>
      <c r="E53" s="50">
        <f t="shared" si="0"/>
        <v>0</v>
      </c>
      <c r="F53" s="50"/>
      <c r="G53" s="50">
        <v>2540624.5</v>
      </c>
      <c r="H53" s="50">
        <f t="shared" si="5"/>
        <v>2540624.5</v>
      </c>
      <c r="I53" s="50"/>
      <c r="J53" s="50">
        <v>11415200</v>
      </c>
      <c r="K53" s="50">
        <f t="shared" si="7"/>
        <v>11415200</v>
      </c>
    </row>
    <row r="54" spans="1:11" ht="42" customHeight="1">
      <c r="A54" s="51" t="s">
        <v>135</v>
      </c>
      <c r="B54" s="49" t="s">
        <v>132</v>
      </c>
      <c r="C54" s="50"/>
      <c r="D54" s="50"/>
      <c r="E54" s="50">
        <f t="shared" ref="E54" si="10">SUM(C54:D54)</f>
        <v>0</v>
      </c>
      <c r="F54" s="50"/>
      <c r="G54" s="50">
        <v>3499139.47</v>
      </c>
      <c r="H54" s="50">
        <f t="shared" si="5"/>
        <v>3499139.47</v>
      </c>
      <c r="I54" s="50"/>
      <c r="J54" s="50"/>
      <c r="K54" s="50">
        <f t="shared" si="7"/>
        <v>0</v>
      </c>
    </row>
    <row r="55" spans="1:11" ht="47.25" customHeight="1">
      <c r="A55" s="53" t="s">
        <v>114</v>
      </c>
      <c r="B55" s="50" t="s">
        <v>115</v>
      </c>
      <c r="C55" s="50">
        <v>6932622.4900000002</v>
      </c>
      <c r="D55" s="50"/>
      <c r="E55" s="50">
        <f t="shared" si="0"/>
        <v>6932622.4900000002</v>
      </c>
      <c r="F55" s="50">
        <v>7003943.7300000004</v>
      </c>
      <c r="G55" s="50"/>
      <c r="H55" s="50">
        <f t="shared" si="5"/>
        <v>7003943.7300000004</v>
      </c>
      <c r="I55" s="50">
        <v>7302292.5199999996</v>
      </c>
      <c r="J55" s="50"/>
      <c r="K55" s="50">
        <f t="shared" si="7"/>
        <v>7302292.5199999996</v>
      </c>
    </row>
    <row r="56" spans="1:11" ht="31.15" customHeight="1">
      <c r="A56" s="51" t="s">
        <v>141</v>
      </c>
      <c r="B56" s="50" t="s">
        <v>136</v>
      </c>
      <c r="C56" s="50"/>
      <c r="D56" s="50">
        <v>19834808.890000001</v>
      </c>
      <c r="E56" s="50">
        <f t="shared" si="0"/>
        <v>19834808.890000001</v>
      </c>
      <c r="F56" s="50"/>
      <c r="G56" s="50"/>
      <c r="H56" s="50">
        <f t="shared" si="5"/>
        <v>0</v>
      </c>
      <c r="I56" s="50"/>
      <c r="J56" s="50"/>
      <c r="K56" s="50">
        <f t="shared" si="7"/>
        <v>0</v>
      </c>
    </row>
    <row r="57" spans="1:11" ht="37.9" customHeight="1">
      <c r="A57" s="51" t="s">
        <v>139</v>
      </c>
      <c r="B57" s="50" t="s">
        <v>136</v>
      </c>
      <c r="C57" s="50"/>
      <c r="D57" s="50">
        <v>650300</v>
      </c>
      <c r="E57" s="50">
        <f t="shared" si="0"/>
        <v>650300</v>
      </c>
      <c r="F57" s="50"/>
      <c r="G57" s="50"/>
      <c r="H57" s="50">
        <f t="shared" si="5"/>
        <v>0</v>
      </c>
      <c r="I57" s="50"/>
      <c r="J57" s="50"/>
      <c r="K57" s="50">
        <f t="shared" si="7"/>
        <v>0</v>
      </c>
    </row>
    <row r="58" spans="1:11" ht="28.15" customHeight="1">
      <c r="A58" s="51" t="s">
        <v>138</v>
      </c>
      <c r="B58" s="50" t="s">
        <v>136</v>
      </c>
      <c r="C58" s="50"/>
      <c r="D58" s="50">
        <v>1140266.05</v>
      </c>
      <c r="E58" s="50">
        <f t="shared" si="0"/>
        <v>1140266.05</v>
      </c>
      <c r="F58" s="50"/>
      <c r="G58" s="50">
        <v>826973.96</v>
      </c>
      <c r="H58" s="50">
        <f t="shared" si="5"/>
        <v>826973.96</v>
      </c>
      <c r="I58" s="50"/>
      <c r="J58" s="50">
        <v>3730212.26</v>
      </c>
      <c r="K58" s="50">
        <f t="shared" si="7"/>
        <v>3730212.26</v>
      </c>
    </row>
    <row r="59" spans="1:11" ht="31.15" customHeight="1">
      <c r="A59" s="51" t="s">
        <v>137</v>
      </c>
      <c r="B59" s="50" t="s">
        <v>136</v>
      </c>
      <c r="C59" s="50"/>
      <c r="D59" s="50">
        <v>3685977.6</v>
      </c>
      <c r="E59" s="50">
        <f t="shared" si="0"/>
        <v>3685977.6</v>
      </c>
      <c r="F59" s="50"/>
      <c r="G59" s="50"/>
      <c r="H59" s="50">
        <f t="shared" si="5"/>
        <v>0</v>
      </c>
      <c r="I59" s="50"/>
      <c r="J59" s="50"/>
      <c r="K59" s="50">
        <f t="shared" si="7"/>
        <v>0</v>
      </c>
    </row>
    <row r="60" spans="1:11" ht="33.6" customHeight="1">
      <c r="A60" s="51" t="s">
        <v>140</v>
      </c>
      <c r="B60" s="50" t="s">
        <v>151</v>
      </c>
      <c r="C60" s="50"/>
      <c r="D60" s="50">
        <v>285121249.99000001</v>
      </c>
      <c r="E60" s="50">
        <f t="shared" ref="E60" si="11">SUM(C60:D60)</f>
        <v>285121249.99000001</v>
      </c>
      <c r="F60" s="50"/>
      <c r="G60" s="50">
        <v>285121670</v>
      </c>
      <c r="H60" s="50">
        <f t="shared" ref="H60" si="12">SUM(F60:G60)</f>
        <v>285121670</v>
      </c>
      <c r="I60" s="50"/>
      <c r="J60" s="50"/>
      <c r="K60" s="50">
        <f t="shared" ref="K60" si="13">SUM(I60:J60)</f>
        <v>0</v>
      </c>
    </row>
    <row r="61" spans="1:11" ht="49.5" customHeight="1">
      <c r="A61" s="53" t="s">
        <v>75</v>
      </c>
      <c r="B61" s="49" t="s">
        <v>77</v>
      </c>
      <c r="C61" s="50">
        <v>534400</v>
      </c>
      <c r="D61" s="50"/>
      <c r="E61" s="50">
        <f t="shared" si="0"/>
        <v>534400</v>
      </c>
      <c r="F61" s="50">
        <v>0</v>
      </c>
      <c r="G61" s="50"/>
      <c r="H61" s="50">
        <f t="shared" si="5"/>
        <v>0</v>
      </c>
      <c r="I61" s="50">
        <v>0</v>
      </c>
      <c r="J61" s="50"/>
      <c r="K61" s="50">
        <f t="shared" si="7"/>
        <v>0</v>
      </c>
    </row>
    <row r="62" spans="1:11" ht="63" customHeight="1">
      <c r="A62" s="53" t="s">
        <v>76</v>
      </c>
      <c r="B62" s="49" t="s">
        <v>77</v>
      </c>
      <c r="C62" s="50">
        <v>208700</v>
      </c>
      <c r="D62" s="50"/>
      <c r="E62" s="50">
        <f t="shared" si="0"/>
        <v>208700</v>
      </c>
      <c r="F62" s="50">
        <v>241200</v>
      </c>
      <c r="G62" s="50"/>
      <c r="H62" s="50">
        <f t="shared" si="5"/>
        <v>241200</v>
      </c>
      <c r="I62" s="50">
        <v>250900</v>
      </c>
      <c r="J62" s="50"/>
      <c r="K62" s="50">
        <f t="shared" si="7"/>
        <v>250900</v>
      </c>
    </row>
    <row r="63" spans="1:11" ht="46.5" customHeight="1">
      <c r="A63" s="53" t="s">
        <v>72</v>
      </c>
      <c r="B63" s="49" t="s">
        <v>77</v>
      </c>
      <c r="C63" s="50">
        <v>188300</v>
      </c>
      <c r="D63" s="50"/>
      <c r="E63" s="50">
        <f t="shared" si="0"/>
        <v>188300</v>
      </c>
      <c r="F63" s="50">
        <v>190700</v>
      </c>
      <c r="G63" s="50"/>
      <c r="H63" s="50">
        <f t="shared" si="5"/>
        <v>190700</v>
      </c>
      <c r="I63" s="50">
        <v>190300</v>
      </c>
      <c r="J63" s="50"/>
      <c r="K63" s="50">
        <f t="shared" si="7"/>
        <v>190300</v>
      </c>
    </row>
    <row r="64" spans="1:11" ht="46.5" customHeight="1">
      <c r="A64" s="53" t="s">
        <v>78</v>
      </c>
      <c r="B64" s="49" t="s">
        <v>77</v>
      </c>
      <c r="C64" s="50">
        <v>1361500</v>
      </c>
      <c r="D64" s="50"/>
      <c r="E64" s="50">
        <f t="shared" si="0"/>
        <v>1361500</v>
      </c>
      <c r="F64" s="50">
        <v>11300</v>
      </c>
      <c r="G64" s="50"/>
      <c r="H64" s="50">
        <f t="shared" si="5"/>
        <v>11300</v>
      </c>
      <c r="I64" s="50">
        <v>0</v>
      </c>
      <c r="J64" s="50"/>
      <c r="K64" s="50">
        <f t="shared" si="7"/>
        <v>0</v>
      </c>
    </row>
    <row r="65" spans="1:11" ht="93.75" customHeight="1">
      <c r="A65" s="53" t="s">
        <v>79</v>
      </c>
      <c r="B65" s="49" t="s">
        <v>77</v>
      </c>
      <c r="C65" s="50">
        <v>25700</v>
      </c>
      <c r="D65" s="50"/>
      <c r="E65" s="50">
        <f t="shared" si="0"/>
        <v>25700</v>
      </c>
      <c r="F65" s="50">
        <v>25800</v>
      </c>
      <c r="G65" s="50"/>
      <c r="H65" s="50">
        <f t="shared" si="5"/>
        <v>25800</v>
      </c>
      <c r="I65" s="50">
        <v>28300</v>
      </c>
      <c r="J65" s="50"/>
      <c r="K65" s="50">
        <f t="shared" si="7"/>
        <v>28300</v>
      </c>
    </row>
    <row r="66" spans="1:11" s="46" customFormat="1" ht="16.5" customHeight="1">
      <c r="A66" s="54" t="s">
        <v>80</v>
      </c>
      <c r="B66" s="55" t="s">
        <v>81</v>
      </c>
      <c r="C66" s="50">
        <v>244278900</v>
      </c>
      <c r="D66" s="50"/>
      <c r="E66" s="50">
        <f t="shared" si="0"/>
        <v>244278900</v>
      </c>
      <c r="F66" s="56">
        <v>342700699</v>
      </c>
      <c r="G66" s="56"/>
      <c r="H66" s="50">
        <f t="shared" si="5"/>
        <v>342700699</v>
      </c>
      <c r="I66" s="56">
        <v>395235179</v>
      </c>
      <c r="J66" s="56"/>
      <c r="K66" s="50">
        <f t="shared" si="7"/>
        <v>395235179</v>
      </c>
    </row>
    <row r="67" spans="1:11" s="46" customFormat="1" ht="28.15" customHeight="1">
      <c r="A67" s="54" t="s">
        <v>142</v>
      </c>
      <c r="B67" s="55" t="s">
        <v>81</v>
      </c>
      <c r="C67" s="50"/>
      <c r="D67" s="50">
        <v>2119194.7200000002</v>
      </c>
      <c r="E67" s="50">
        <f t="shared" si="0"/>
        <v>2119194.7200000002</v>
      </c>
      <c r="F67" s="56"/>
      <c r="G67" s="56">
        <v>2164224.0499999998</v>
      </c>
      <c r="H67" s="50">
        <f t="shared" si="5"/>
        <v>2164224.0499999998</v>
      </c>
      <c r="I67" s="56"/>
      <c r="J67" s="56">
        <v>1873931.44</v>
      </c>
      <c r="K67" s="50">
        <f t="shared" si="7"/>
        <v>1873931.44</v>
      </c>
    </row>
    <row r="68" spans="1:11" s="46" customFormat="1" ht="28.15" customHeight="1">
      <c r="A68" s="63" t="s">
        <v>145</v>
      </c>
      <c r="B68" s="55" t="s">
        <v>81</v>
      </c>
      <c r="C68" s="50"/>
      <c r="D68" s="50">
        <v>46372.5</v>
      </c>
      <c r="E68" s="50">
        <f t="shared" si="0"/>
        <v>46372.5</v>
      </c>
      <c r="F68" s="56"/>
      <c r="G68" s="56"/>
      <c r="H68" s="50">
        <f t="shared" si="5"/>
        <v>0</v>
      </c>
      <c r="I68" s="56"/>
      <c r="J68" s="56"/>
      <c r="K68" s="50">
        <f t="shared" si="7"/>
        <v>0</v>
      </c>
    </row>
    <row r="69" spans="1:11" ht="24" customHeight="1">
      <c r="A69" s="51" t="s">
        <v>82</v>
      </c>
      <c r="B69" s="49" t="s">
        <v>83</v>
      </c>
      <c r="C69" s="50">
        <f>SUM(C70:C83)</f>
        <v>665388400</v>
      </c>
      <c r="D69" s="50">
        <f t="shared" ref="D69:K69" si="14">SUM(D70:D83)</f>
        <v>-119.65999999999985</v>
      </c>
      <c r="E69" s="50">
        <f t="shared" si="14"/>
        <v>665388280.34000003</v>
      </c>
      <c r="F69" s="50">
        <f>SUM(F70:F83)</f>
        <v>703211000</v>
      </c>
      <c r="G69" s="50">
        <f>SUM(G70:G83)</f>
        <v>492698.38</v>
      </c>
      <c r="H69" s="50">
        <f>SUM(H70:H83)</f>
        <v>703703698.38</v>
      </c>
      <c r="I69" s="50">
        <f t="shared" si="14"/>
        <v>734915400</v>
      </c>
      <c r="J69" s="50">
        <f t="shared" si="14"/>
        <v>502266.25999999995</v>
      </c>
      <c r="K69" s="50">
        <f t="shared" si="14"/>
        <v>735417666.25999999</v>
      </c>
    </row>
    <row r="70" spans="1:11" ht="46.5" customHeight="1">
      <c r="A70" s="53" t="s">
        <v>84</v>
      </c>
      <c r="B70" s="49" t="s">
        <v>85</v>
      </c>
      <c r="C70" s="50">
        <v>5980600</v>
      </c>
      <c r="D70" s="50"/>
      <c r="E70" s="50">
        <f t="shared" si="0"/>
        <v>5980600</v>
      </c>
      <c r="F70" s="50">
        <v>4802400</v>
      </c>
      <c r="G70" s="50"/>
      <c r="H70" s="50">
        <f t="shared" si="5"/>
        <v>4802400</v>
      </c>
      <c r="I70" s="50">
        <v>4784500</v>
      </c>
      <c r="J70" s="50"/>
      <c r="K70" s="50">
        <f t="shared" si="7"/>
        <v>4784500</v>
      </c>
    </row>
    <row r="71" spans="1:11" ht="48" customHeight="1">
      <c r="A71" s="53" t="s">
        <v>87</v>
      </c>
      <c r="B71" s="49" t="s">
        <v>85</v>
      </c>
      <c r="C71" s="50">
        <v>291300</v>
      </c>
      <c r="D71" s="50"/>
      <c r="E71" s="50">
        <f t="shared" si="0"/>
        <v>291300</v>
      </c>
      <c r="F71" s="50">
        <v>299800</v>
      </c>
      <c r="G71" s="50"/>
      <c r="H71" s="50">
        <f t="shared" si="5"/>
        <v>299800</v>
      </c>
      <c r="I71" s="50">
        <v>310400</v>
      </c>
      <c r="J71" s="50"/>
      <c r="K71" s="50">
        <f t="shared" si="7"/>
        <v>310400</v>
      </c>
    </row>
    <row r="72" spans="1:11" ht="48" customHeight="1">
      <c r="A72" s="53" t="s">
        <v>88</v>
      </c>
      <c r="B72" s="49" t="s">
        <v>85</v>
      </c>
      <c r="C72" s="50">
        <v>5480300</v>
      </c>
      <c r="D72" s="50"/>
      <c r="E72" s="50">
        <f t="shared" si="0"/>
        <v>5480300</v>
      </c>
      <c r="F72" s="50">
        <v>5480300</v>
      </c>
      <c r="G72" s="50"/>
      <c r="H72" s="50">
        <f t="shared" si="5"/>
        <v>5480300</v>
      </c>
      <c r="I72" s="50">
        <v>5480300</v>
      </c>
      <c r="J72" s="50"/>
      <c r="K72" s="50">
        <f t="shared" si="7"/>
        <v>5480300</v>
      </c>
    </row>
    <row r="73" spans="1:11" ht="48" customHeight="1">
      <c r="A73" s="53" t="s">
        <v>89</v>
      </c>
      <c r="B73" s="49" t="s">
        <v>85</v>
      </c>
      <c r="C73" s="50">
        <v>1012500</v>
      </c>
      <c r="D73" s="50"/>
      <c r="E73" s="50">
        <f t="shared" si="0"/>
        <v>1012500</v>
      </c>
      <c r="F73" s="50">
        <v>1012500</v>
      </c>
      <c r="G73" s="50"/>
      <c r="H73" s="50">
        <f t="shared" si="5"/>
        <v>1012500</v>
      </c>
      <c r="I73" s="50">
        <v>1012500</v>
      </c>
      <c r="J73" s="50"/>
      <c r="K73" s="50">
        <f t="shared" si="7"/>
        <v>1012500</v>
      </c>
    </row>
    <row r="74" spans="1:11" ht="66.75" customHeight="1">
      <c r="A74" s="53" t="s">
        <v>90</v>
      </c>
      <c r="B74" s="49" t="s">
        <v>85</v>
      </c>
      <c r="C74" s="50">
        <v>10000</v>
      </c>
      <c r="D74" s="50"/>
      <c r="E74" s="50">
        <f t="shared" si="0"/>
        <v>10000</v>
      </c>
      <c r="F74" s="50">
        <v>10000</v>
      </c>
      <c r="G74" s="50"/>
      <c r="H74" s="50">
        <f t="shared" si="5"/>
        <v>10000</v>
      </c>
      <c r="I74" s="50">
        <v>10000</v>
      </c>
      <c r="J74" s="50"/>
      <c r="K74" s="50">
        <f t="shared" si="7"/>
        <v>10000</v>
      </c>
    </row>
    <row r="75" spans="1:11" ht="48.75" customHeight="1">
      <c r="A75" s="53" t="s">
        <v>91</v>
      </c>
      <c r="B75" s="49" t="s">
        <v>85</v>
      </c>
      <c r="C75" s="50">
        <v>25000</v>
      </c>
      <c r="D75" s="50"/>
      <c r="E75" s="50">
        <f t="shared" si="0"/>
        <v>25000</v>
      </c>
      <c r="F75" s="50">
        <v>25000</v>
      </c>
      <c r="G75" s="50"/>
      <c r="H75" s="50">
        <f t="shared" si="5"/>
        <v>25000</v>
      </c>
      <c r="I75" s="50">
        <v>25000</v>
      </c>
      <c r="J75" s="50"/>
      <c r="K75" s="50">
        <f t="shared" si="7"/>
        <v>25000</v>
      </c>
    </row>
    <row r="76" spans="1:11" ht="75.75" customHeight="1">
      <c r="A76" s="53" t="s">
        <v>112</v>
      </c>
      <c r="B76" s="49" t="s">
        <v>85</v>
      </c>
      <c r="C76" s="50">
        <v>49372000</v>
      </c>
      <c r="D76" s="50"/>
      <c r="E76" s="50">
        <f t="shared" si="0"/>
        <v>49372000</v>
      </c>
      <c r="F76" s="50">
        <v>51346800</v>
      </c>
      <c r="G76" s="50"/>
      <c r="H76" s="50">
        <f t="shared" si="5"/>
        <v>51346800</v>
      </c>
      <c r="I76" s="50">
        <v>53400700</v>
      </c>
      <c r="J76" s="50"/>
      <c r="K76" s="50">
        <f t="shared" si="7"/>
        <v>53400700</v>
      </c>
    </row>
    <row r="77" spans="1:11" ht="59.25" customHeight="1">
      <c r="A77" s="53" t="s">
        <v>92</v>
      </c>
      <c r="B77" s="49" t="s">
        <v>146</v>
      </c>
      <c r="C77" s="50">
        <v>9166200</v>
      </c>
      <c r="D77" s="50"/>
      <c r="E77" s="50">
        <f t="shared" si="0"/>
        <v>9166200</v>
      </c>
      <c r="F77" s="50">
        <v>9188400</v>
      </c>
      <c r="G77" s="50"/>
      <c r="H77" s="50">
        <f t="shared" si="5"/>
        <v>9188400</v>
      </c>
      <c r="I77" s="50">
        <v>9188400</v>
      </c>
      <c r="J77" s="50"/>
      <c r="K77" s="50">
        <f t="shared" si="7"/>
        <v>9188400</v>
      </c>
    </row>
    <row r="78" spans="1:11" ht="89.25" customHeight="1">
      <c r="A78" s="53" t="s">
        <v>93</v>
      </c>
      <c r="B78" s="49" t="s">
        <v>94</v>
      </c>
      <c r="C78" s="50">
        <v>4377500</v>
      </c>
      <c r="D78" s="50">
        <v>-24633.45</v>
      </c>
      <c r="E78" s="50">
        <f t="shared" si="0"/>
        <v>4352866.55</v>
      </c>
      <c r="F78" s="50">
        <v>4607800</v>
      </c>
      <c r="G78" s="50">
        <v>547409.86</v>
      </c>
      <c r="H78" s="50">
        <f t="shared" si="5"/>
        <v>5155209.8600000003</v>
      </c>
      <c r="I78" s="50">
        <v>4631400</v>
      </c>
      <c r="J78" s="50">
        <v>558032.97</v>
      </c>
      <c r="K78" s="50">
        <f t="shared" si="7"/>
        <v>5189432.97</v>
      </c>
    </row>
    <row r="79" spans="1:11" ht="30" customHeight="1">
      <c r="A79" s="53" t="s">
        <v>95</v>
      </c>
      <c r="B79" s="49" t="s">
        <v>96</v>
      </c>
      <c r="C79" s="50">
        <v>3023200</v>
      </c>
      <c r="D79" s="50"/>
      <c r="E79" s="50">
        <f t="shared" si="0"/>
        <v>3023200</v>
      </c>
      <c r="F79" s="50">
        <v>3043600</v>
      </c>
      <c r="G79" s="50"/>
      <c r="H79" s="50">
        <f t="shared" si="5"/>
        <v>3043600</v>
      </c>
      <c r="I79" s="50">
        <v>3122600</v>
      </c>
      <c r="J79" s="50"/>
      <c r="K79" s="50">
        <f t="shared" si="7"/>
        <v>3122600</v>
      </c>
    </row>
    <row r="80" spans="1:11" ht="44.25" customHeight="1">
      <c r="A80" s="53" t="s">
        <v>97</v>
      </c>
      <c r="B80" s="64" t="s">
        <v>98</v>
      </c>
      <c r="C80" s="50">
        <v>10400</v>
      </c>
      <c r="D80" s="50"/>
      <c r="E80" s="50">
        <f t="shared" si="0"/>
        <v>10400</v>
      </c>
      <c r="F80" s="50">
        <v>11200</v>
      </c>
      <c r="G80" s="50"/>
      <c r="H80" s="50">
        <f t="shared" si="5"/>
        <v>11200</v>
      </c>
      <c r="I80" s="50">
        <v>116800</v>
      </c>
      <c r="J80" s="50"/>
      <c r="K80" s="50">
        <f t="shared" si="7"/>
        <v>116800</v>
      </c>
    </row>
    <row r="81" spans="1:11" ht="28.5" customHeight="1">
      <c r="A81" s="53" t="s">
        <v>86</v>
      </c>
      <c r="B81" s="49" t="s">
        <v>113</v>
      </c>
      <c r="C81" s="50">
        <v>4953600</v>
      </c>
      <c r="D81" s="50"/>
      <c r="E81" s="50">
        <f t="shared" si="0"/>
        <v>4953600</v>
      </c>
      <c r="F81" s="50">
        <v>5097300</v>
      </c>
      <c r="G81" s="50"/>
      <c r="H81" s="50">
        <f t="shared" si="5"/>
        <v>5097300</v>
      </c>
      <c r="I81" s="50">
        <v>5277400</v>
      </c>
      <c r="J81" s="50"/>
      <c r="K81" s="50">
        <f t="shared" si="7"/>
        <v>5277400</v>
      </c>
    </row>
    <row r="82" spans="1:11" ht="73.5" customHeight="1">
      <c r="A82" s="53" t="s">
        <v>99</v>
      </c>
      <c r="B82" s="65" t="s">
        <v>101</v>
      </c>
      <c r="C82" s="50">
        <v>11180900</v>
      </c>
      <c r="D82" s="50">
        <v>24513.79</v>
      </c>
      <c r="E82" s="50">
        <f t="shared" si="0"/>
        <v>11205413.789999999</v>
      </c>
      <c r="F82" s="50">
        <v>10872600</v>
      </c>
      <c r="G82" s="50">
        <v>-54711.48</v>
      </c>
      <c r="H82" s="50">
        <f t="shared" si="5"/>
        <v>10817888.52</v>
      </c>
      <c r="I82" s="50">
        <v>10872600</v>
      </c>
      <c r="J82" s="50">
        <v>-55766.71</v>
      </c>
      <c r="K82" s="50">
        <f t="shared" si="7"/>
        <v>10816833.289999999</v>
      </c>
    </row>
    <row r="83" spans="1:11" ht="29.25" customHeight="1">
      <c r="A83" s="53" t="s">
        <v>100</v>
      </c>
      <c r="B83" s="49" t="s">
        <v>101</v>
      </c>
      <c r="C83" s="50">
        <v>570504900</v>
      </c>
      <c r="D83" s="50"/>
      <c r="E83" s="50">
        <f t="shared" si="0"/>
        <v>570504900</v>
      </c>
      <c r="F83" s="50">
        <v>607413300</v>
      </c>
      <c r="G83" s="50"/>
      <c r="H83" s="50">
        <f t="shared" si="5"/>
        <v>607413300</v>
      </c>
      <c r="I83" s="50">
        <v>636682800</v>
      </c>
      <c r="J83" s="50"/>
      <c r="K83" s="50">
        <f t="shared" si="7"/>
        <v>636682800</v>
      </c>
    </row>
    <row r="84" spans="1:11" ht="24" customHeight="1">
      <c r="A84" s="51" t="s">
        <v>102</v>
      </c>
      <c r="B84" s="49" t="s">
        <v>103</v>
      </c>
      <c r="C84" s="50">
        <f>SUM(C85:C90)</f>
        <v>189200</v>
      </c>
      <c r="D84" s="50">
        <f>SUM(D85:D90)</f>
        <v>667786</v>
      </c>
      <c r="E84" s="50">
        <f>SUM(E85:E90)</f>
        <v>856986</v>
      </c>
      <c r="F84" s="50">
        <f>SUM(F85:F89)</f>
        <v>189200</v>
      </c>
      <c r="G84" s="50">
        <f>SUM(G85:G89)</f>
        <v>0</v>
      </c>
      <c r="H84" s="50">
        <f>SUM(H85:H89)</f>
        <v>189200</v>
      </c>
      <c r="I84" s="50">
        <f>SUM(I85:I90)</f>
        <v>189200</v>
      </c>
      <c r="J84" s="50"/>
      <c r="K84" s="50">
        <f t="shared" si="7"/>
        <v>189200</v>
      </c>
    </row>
    <row r="85" spans="1:11" ht="55.9" customHeight="1">
      <c r="A85" s="53" t="s">
        <v>147</v>
      </c>
      <c r="B85" s="49" t="s">
        <v>105</v>
      </c>
      <c r="C85" s="50"/>
      <c r="D85" s="50">
        <v>68432</v>
      </c>
      <c r="E85" s="50">
        <f t="shared" ref="E85:E87" si="15">D85</f>
        <v>68432</v>
      </c>
      <c r="F85" s="50"/>
      <c r="G85" s="50"/>
      <c r="H85" s="50"/>
      <c r="I85" s="50"/>
      <c r="J85" s="50"/>
      <c r="K85" s="50"/>
    </row>
    <row r="86" spans="1:11" ht="55.9" customHeight="1">
      <c r="A86" s="53" t="s">
        <v>148</v>
      </c>
      <c r="B86" s="49" t="s">
        <v>105</v>
      </c>
      <c r="C86" s="50"/>
      <c r="D86" s="50">
        <v>35000</v>
      </c>
      <c r="E86" s="50">
        <f t="shared" si="15"/>
        <v>35000</v>
      </c>
      <c r="F86" s="50"/>
      <c r="G86" s="50"/>
      <c r="H86" s="50"/>
      <c r="I86" s="50"/>
      <c r="J86" s="50"/>
      <c r="K86" s="50"/>
    </row>
    <row r="87" spans="1:11" ht="44.45" customHeight="1">
      <c r="A87" s="76" t="s">
        <v>149</v>
      </c>
      <c r="B87" s="49" t="s">
        <v>107</v>
      </c>
      <c r="C87" s="50"/>
      <c r="D87" s="50">
        <v>306000</v>
      </c>
      <c r="E87" s="50">
        <f t="shared" si="15"/>
        <v>306000</v>
      </c>
      <c r="F87" s="50"/>
      <c r="G87" s="50"/>
      <c r="H87" s="50"/>
      <c r="I87" s="50"/>
      <c r="J87" s="50"/>
      <c r="K87" s="50"/>
    </row>
    <row r="88" spans="1:11" ht="43.15" customHeight="1">
      <c r="A88" s="76" t="s">
        <v>150</v>
      </c>
      <c r="B88" s="49" t="s">
        <v>107</v>
      </c>
      <c r="C88" s="50"/>
      <c r="D88" s="50">
        <v>258354</v>
      </c>
      <c r="E88" s="50">
        <f>D88</f>
        <v>258354</v>
      </c>
      <c r="F88" s="50"/>
      <c r="G88" s="50"/>
      <c r="H88" s="50"/>
      <c r="I88" s="50"/>
      <c r="J88" s="50"/>
      <c r="K88" s="50"/>
    </row>
    <row r="89" spans="1:11" ht="64.900000000000006" customHeight="1">
      <c r="A89" s="53" t="s">
        <v>106</v>
      </c>
      <c r="B89" s="49" t="s">
        <v>107</v>
      </c>
      <c r="C89" s="50">
        <v>189200</v>
      </c>
      <c r="D89" s="50"/>
      <c r="E89" s="50">
        <f t="shared" si="0"/>
        <v>189200</v>
      </c>
      <c r="F89" s="50">
        <v>189200</v>
      </c>
      <c r="G89" s="50"/>
      <c r="H89" s="50">
        <f t="shared" si="5"/>
        <v>189200</v>
      </c>
      <c r="I89" s="50">
        <v>189200</v>
      </c>
      <c r="J89" s="50"/>
      <c r="K89" s="50">
        <f t="shared" si="7"/>
        <v>189200</v>
      </c>
    </row>
    <row r="90" spans="1:11" ht="15.75" customHeight="1">
      <c r="A90" s="53" t="s">
        <v>108</v>
      </c>
      <c r="B90" s="49" t="s">
        <v>107</v>
      </c>
      <c r="C90" s="50"/>
      <c r="D90" s="50"/>
      <c r="E90" s="50">
        <f t="shared" si="0"/>
        <v>0</v>
      </c>
      <c r="F90" s="50"/>
      <c r="G90" s="50"/>
      <c r="H90" s="50">
        <f t="shared" si="5"/>
        <v>0</v>
      </c>
      <c r="I90" s="50"/>
      <c r="J90" s="50"/>
      <c r="K90" s="50">
        <f t="shared" si="7"/>
        <v>0</v>
      </c>
    </row>
    <row r="91" spans="1:11" ht="24" customHeight="1">
      <c r="A91" s="51" t="s">
        <v>109</v>
      </c>
      <c r="B91" s="49" t="s">
        <v>110</v>
      </c>
      <c r="C91" s="50">
        <v>5531312</v>
      </c>
      <c r="D91" s="50"/>
      <c r="E91" s="50">
        <f t="shared" si="0"/>
        <v>5531312</v>
      </c>
      <c r="F91" s="50">
        <v>0</v>
      </c>
      <c r="G91" s="50"/>
      <c r="H91" s="50">
        <f t="shared" si="5"/>
        <v>0</v>
      </c>
      <c r="I91" s="50">
        <v>0</v>
      </c>
      <c r="J91" s="50"/>
      <c r="K91" s="50">
        <f t="shared" si="7"/>
        <v>0</v>
      </c>
    </row>
    <row r="92" spans="1:11" s="47" customFormat="1" ht="21.75" customHeight="1">
      <c r="A92" s="66" t="s">
        <v>111</v>
      </c>
      <c r="B92" s="60"/>
      <c r="C92" s="61">
        <f t="shared" ref="C92:K92" si="16">C15+C41</f>
        <v>1241765138.49</v>
      </c>
      <c r="D92" s="61">
        <f t="shared" si="16"/>
        <v>333421814.31999999</v>
      </c>
      <c r="E92" s="61">
        <f t="shared" si="16"/>
        <v>1575186952.8099999</v>
      </c>
      <c r="F92" s="61">
        <f t="shared" si="16"/>
        <v>1405354549.73</v>
      </c>
      <c r="G92" s="61">
        <f t="shared" si="16"/>
        <v>295895335.54000002</v>
      </c>
      <c r="H92" s="61">
        <f t="shared" si="16"/>
        <v>1701249885.27</v>
      </c>
      <c r="I92" s="61">
        <f t="shared" si="16"/>
        <v>1954723442.52</v>
      </c>
      <c r="J92" s="61">
        <f t="shared" si="16"/>
        <v>17521548.330000002</v>
      </c>
      <c r="K92" s="61">
        <f t="shared" si="16"/>
        <v>1972244990.8499999</v>
      </c>
    </row>
    <row r="94" spans="1:11">
      <c r="C94" s="35">
        <f>C41-966250300</f>
        <v>12463934.49000001</v>
      </c>
      <c r="D94" s="77"/>
    </row>
    <row r="97" spans="2:11" s="67" customFormat="1" ht="12">
      <c r="B97" s="68"/>
      <c r="C97" s="69"/>
      <c r="D97" s="69"/>
      <c r="E97" s="69"/>
      <c r="F97" s="69"/>
      <c r="G97" s="69"/>
      <c r="H97" s="69"/>
      <c r="I97" s="69"/>
      <c r="J97" s="69"/>
      <c r="K97" s="69"/>
    </row>
  </sheetData>
  <mergeCells count="19">
    <mergeCell ref="A1:K1"/>
    <mergeCell ref="A2:K2"/>
    <mergeCell ref="A3:K3"/>
    <mergeCell ref="A5:K5"/>
    <mergeCell ref="A6:K6"/>
    <mergeCell ref="C47:C48"/>
    <mergeCell ref="D47:D48"/>
    <mergeCell ref="E47:E48"/>
    <mergeCell ref="F47:F48"/>
    <mergeCell ref="A7:K7"/>
    <mergeCell ref="A9:I9"/>
    <mergeCell ref="A11:A12"/>
    <mergeCell ref="B11:B12"/>
    <mergeCell ref="C11:K11"/>
    <mergeCell ref="G47:G48"/>
    <mergeCell ref="H47:H48"/>
    <mergeCell ref="I47:I48"/>
    <mergeCell ref="J47:J48"/>
    <mergeCell ref="K47:K48"/>
  </mergeCells>
  <pageMargins left="0.19685039370078741" right="0.19685039370078741" top="0.23622047244094491" bottom="0.19685039370078741" header="0.19685039370078741" footer="0.19685039370078741"/>
  <pageSetup paperSize="9" scale="95" firstPageNumber="44" fitToHeight="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12"/>
  <sheetViews>
    <sheetView zoomScaleSheetLayoutView="100" workbookViewId="0">
      <pane xSplit="2" ySplit="5" topLeftCell="C78" activePane="bottomRight" state="frozen"/>
      <selection pane="topRight" activeCell="C1" sqref="C1"/>
      <selection pane="bottomLeft" activeCell="A6" sqref="A6"/>
      <selection pane="bottomRight" activeCell="A80" sqref="A80:XFD80"/>
    </sheetView>
  </sheetViews>
  <sheetFormatPr defaultColWidth="9.140625" defaultRowHeight="12.75" outlineLevelRow="1"/>
  <cols>
    <col min="1" max="1" width="67.28515625" style="38" customWidth="1"/>
    <col min="2" max="2" width="21.28515625" style="39" customWidth="1"/>
    <col min="3" max="6" width="16.140625" style="35" customWidth="1"/>
    <col min="7" max="7" width="18.5703125" style="35" customWidth="1"/>
    <col min="8" max="10" width="17.140625" style="35" customWidth="1"/>
    <col min="11" max="11" width="17" style="35" customWidth="1"/>
    <col min="12" max="12" width="17.140625" style="35" customWidth="1"/>
    <col min="13" max="13" width="17" style="35" customWidth="1"/>
    <col min="14" max="14" width="17.140625" style="35" customWidth="1"/>
    <col min="15" max="15" width="17" style="35" customWidth="1"/>
    <col min="16" max="16" width="14.85546875" style="38" bestFit="1" customWidth="1"/>
    <col min="17" max="16384" width="9.140625" style="38"/>
  </cols>
  <sheetData>
    <row r="1" spans="1:15" ht="12.75" customHeight="1">
      <c r="C1" s="37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85"/>
      <c r="M2" s="85"/>
      <c r="N2" s="85"/>
      <c r="O2" s="85"/>
    </row>
    <row r="3" spans="1:15" ht="4.5" customHeight="1"/>
    <row r="4" spans="1:15">
      <c r="A4" s="101" t="s">
        <v>2</v>
      </c>
      <c r="B4" s="101" t="s">
        <v>3</v>
      </c>
      <c r="C4" s="106" t="s">
        <v>4</v>
      </c>
      <c r="D4" s="107"/>
      <c r="E4" s="107"/>
      <c r="F4" s="107"/>
      <c r="G4" s="107"/>
      <c r="H4" s="107"/>
      <c r="I4" s="107"/>
      <c r="J4" s="107"/>
      <c r="K4" s="107"/>
      <c r="L4" s="113"/>
      <c r="M4" s="113"/>
      <c r="N4" s="113"/>
      <c r="O4" s="114"/>
    </row>
    <row r="5" spans="1:15" s="75" customFormat="1" ht="24" customHeight="1">
      <c r="A5" s="102"/>
      <c r="B5" s="102"/>
      <c r="C5" s="74" t="s">
        <v>5</v>
      </c>
      <c r="D5" s="74" t="s">
        <v>118</v>
      </c>
      <c r="E5" s="74" t="s">
        <v>5</v>
      </c>
      <c r="F5" s="74" t="s">
        <v>118</v>
      </c>
      <c r="G5" s="74" t="s">
        <v>5</v>
      </c>
      <c r="H5" s="74" t="s">
        <v>6</v>
      </c>
      <c r="I5" s="74" t="s">
        <v>118</v>
      </c>
      <c r="J5" s="74" t="s">
        <v>6</v>
      </c>
      <c r="K5" s="74" t="s">
        <v>7</v>
      </c>
      <c r="L5" s="74" t="s">
        <v>118</v>
      </c>
      <c r="M5" s="74" t="s">
        <v>7</v>
      </c>
      <c r="N5" s="74" t="s">
        <v>118</v>
      </c>
      <c r="O5" s="74" t="s">
        <v>7</v>
      </c>
    </row>
    <row r="6" spans="1:15">
      <c r="A6" s="42">
        <v>1</v>
      </c>
      <c r="B6" s="43">
        <v>2</v>
      </c>
      <c r="C6" s="44">
        <v>3</v>
      </c>
      <c r="D6" s="44"/>
      <c r="E6" s="44">
        <v>3</v>
      </c>
      <c r="F6" s="44"/>
      <c r="G6" s="44">
        <v>3</v>
      </c>
      <c r="H6" s="44">
        <v>4</v>
      </c>
      <c r="I6" s="44"/>
      <c r="J6" s="44">
        <v>4</v>
      </c>
      <c r="K6" s="44">
        <v>5</v>
      </c>
      <c r="L6" s="44"/>
      <c r="M6" s="44">
        <v>5</v>
      </c>
      <c r="N6" s="44"/>
      <c r="O6" s="44">
        <v>5</v>
      </c>
    </row>
    <row r="7" spans="1:15" hidden="1">
      <c r="A7" s="57"/>
      <c r="B7" s="58"/>
      <c r="C7" s="59">
        <f>263050904-C8</f>
        <v>0</v>
      </c>
      <c r="D7" s="59"/>
      <c r="E7" s="59">
        <f>263050904-E8</f>
        <v>0</v>
      </c>
      <c r="F7" s="59"/>
      <c r="G7" s="59">
        <f>263050904-G8</f>
        <v>0</v>
      </c>
      <c r="H7" s="59"/>
      <c r="I7" s="59"/>
      <c r="J7" s="59"/>
      <c r="K7" s="59"/>
      <c r="L7" s="59"/>
      <c r="M7" s="59"/>
      <c r="N7" s="59"/>
      <c r="O7" s="59"/>
    </row>
    <row r="8" spans="1:15" ht="26.25" customHeight="1">
      <c r="A8" s="52" t="s">
        <v>8</v>
      </c>
      <c r="B8" s="60" t="s">
        <v>9</v>
      </c>
      <c r="C8" s="61">
        <f>C9+C11+C12+C16+C19+C25+C27+C30+C33</f>
        <v>263050904</v>
      </c>
      <c r="D8" s="61">
        <f>D9+D11+D12+D16+D19+D25+D27+D30+D33</f>
        <v>0</v>
      </c>
      <c r="E8" s="61">
        <f>SUM(C8:D8)</f>
        <v>263050904</v>
      </c>
      <c r="F8" s="61">
        <f>F9+F11+F12+F16+F19+F25+F27+F30+F33</f>
        <v>0</v>
      </c>
      <c r="G8" s="61">
        <f>SUM(E8:F8)</f>
        <v>263050904</v>
      </c>
      <c r="H8" s="61">
        <f>H9+H11+H12+H16+H19+H25+H27+H30+H33</f>
        <v>207717807</v>
      </c>
      <c r="I8" s="61"/>
      <c r="J8" s="61">
        <f>J9+J11+J12+J16+J19+J25+J27+J30+J33</f>
        <v>207717807</v>
      </c>
      <c r="K8" s="61">
        <f>K9+K11+K12+K16+K19+K25+K27+K30+K33</f>
        <v>205500771</v>
      </c>
      <c r="L8" s="61"/>
      <c r="M8" s="61">
        <f>M9+M11+M12+M16+M19+M25+M27+M30+M33</f>
        <v>205500771</v>
      </c>
      <c r="N8" s="61"/>
      <c r="O8" s="61">
        <f>O9+O11+O12+O16+O19+O25+O27+O30+O33</f>
        <v>205500771</v>
      </c>
    </row>
    <row r="9" spans="1:15" ht="18" customHeight="1" outlineLevel="1">
      <c r="A9" s="51" t="s">
        <v>10</v>
      </c>
      <c r="B9" s="60" t="s">
        <v>11</v>
      </c>
      <c r="C9" s="50">
        <f>C10</f>
        <v>187071205</v>
      </c>
      <c r="D9" s="50">
        <f>D10</f>
        <v>0</v>
      </c>
      <c r="E9" s="50">
        <f t="shared" ref="E9:G104" si="0">SUM(C9:D9)</f>
        <v>187071205</v>
      </c>
      <c r="F9" s="50">
        <f>F10</f>
        <v>0</v>
      </c>
      <c r="G9" s="50">
        <f t="shared" si="0"/>
        <v>187071205</v>
      </c>
      <c r="H9" s="50">
        <f>H10</f>
        <v>148547392</v>
      </c>
      <c r="I9" s="50"/>
      <c r="J9" s="50">
        <f>J10</f>
        <v>148547392</v>
      </c>
      <c r="K9" s="50">
        <f>K10</f>
        <v>151136251</v>
      </c>
      <c r="L9" s="50"/>
      <c r="M9" s="50">
        <f>M10</f>
        <v>151136251</v>
      </c>
      <c r="N9" s="50"/>
      <c r="O9" s="50">
        <f>O10</f>
        <v>151136251</v>
      </c>
    </row>
    <row r="10" spans="1:15" ht="15" customHeight="1" outlineLevel="1">
      <c r="A10" s="53" t="s">
        <v>12</v>
      </c>
      <c r="B10" s="49" t="s">
        <v>13</v>
      </c>
      <c r="C10" s="50">
        <v>187071205</v>
      </c>
      <c r="D10" s="50"/>
      <c r="E10" s="50">
        <f t="shared" si="0"/>
        <v>187071205</v>
      </c>
      <c r="F10" s="50"/>
      <c r="G10" s="50">
        <f t="shared" si="0"/>
        <v>187071205</v>
      </c>
      <c r="H10" s="50">
        <v>148547392</v>
      </c>
      <c r="I10" s="50"/>
      <c r="J10" s="50">
        <v>148547392</v>
      </c>
      <c r="K10" s="50">
        <v>151136251</v>
      </c>
      <c r="L10" s="50"/>
      <c r="M10" s="50">
        <v>151136251</v>
      </c>
      <c r="N10" s="50"/>
      <c r="O10" s="50">
        <v>151136251</v>
      </c>
    </row>
    <row r="11" spans="1:15" ht="25.5" outlineLevel="1">
      <c r="A11" s="62" t="s">
        <v>14</v>
      </c>
      <c r="B11" s="49" t="s">
        <v>15</v>
      </c>
      <c r="C11" s="50">
        <v>26808448</v>
      </c>
      <c r="D11" s="50"/>
      <c r="E11" s="50">
        <f t="shared" si="0"/>
        <v>26808448</v>
      </c>
      <c r="F11" s="50"/>
      <c r="G11" s="50">
        <f t="shared" si="0"/>
        <v>26808448</v>
      </c>
      <c r="H11" s="50">
        <v>28355000</v>
      </c>
      <c r="I11" s="50"/>
      <c r="J11" s="50">
        <v>28355000</v>
      </c>
      <c r="K11" s="50">
        <v>30925000</v>
      </c>
      <c r="L11" s="50"/>
      <c r="M11" s="50">
        <v>30925000</v>
      </c>
      <c r="N11" s="50"/>
      <c r="O11" s="50">
        <v>30925000</v>
      </c>
    </row>
    <row r="12" spans="1:15" ht="20.25" customHeight="1" outlineLevel="1">
      <c r="A12" s="62" t="s">
        <v>16</v>
      </c>
      <c r="B12" s="49" t="s">
        <v>17</v>
      </c>
      <c r="C12" s="50">
        <f>SUM(C13:C15)</f>
        <v>24377936</v>
      </c>
      <c r="D12" s="50">
        <f>SUM(D13:D15)</f>
        <v>0</v>
      </c>
      <c r="E12" s="50">
        <f t="shared" si="0"/>
        <v>24377936</v>
      </c>
      <c r="F12" s="50">
        <f>SUM(F13:F15)</f>
        <v>0</v>
      </c>
      <c r="G12" s="50">
        <f t="shared" si="0"/>
        <v>24377936</v>
      </c>
      <c r="H12" s="50">
        <f>SUM(H13:H15)</f>
        <v>5894000</v>
      </c>
      <c r="I12" s="50"/>
      <c r="J12" s="50">
        <f>SUM(J13:J15)</f>
        <v>5894000</v>
      </c>
      <c r="K12" s="50">
        <f>SUM(K13:K15)</f>
        <v>94000</v>
      </c>
      <c r="L12" s="50"/>
      <c r="M12" s="50">
        <f>SUM(M13:M15)</f>
        <v>94000</v>
      </c>
      <c r="N12" s="50"/>
      <c r="O12" s="50">
        <f>SUM(O13:O15)</f>
        <v>94000</v>
      </c>
    </row>
    <row r="13" spans="1:15" ht="15" customHeight="1" outlineLevel="1">
      <c r="A13" s="53" t="s">
        <v>18</v>
      </c>
      <c r="B13" s="49" t="s">
        <v>19</v>
      </c>
      <c r="C13" s="50">
        <v>24251000</v>
      </c>
      <c r="D13" s="50"/>
      <c r="E13" s="50">
        <f t="shared" si="0"/>
        <v>24251000</v>
      </c>
      <c r="F13" s="50"/>
      <c r="G13" s="50">
        <f t="shared" si="0"/>
        <v>24251000</v>
      </c>
      <c r="H13" s="50">
        <v>5800000</v>
      </c>
      <c r="I13" s="50"/>
      <c r="J13" s="50">
        <v>5800000</v>
      </c>
      <c r="K13" s="50">
        <v>0</v>
      </c>
      <c r="L13" s="50"/>
      <c r="M13" s="50">
        <v>0</v>
      </c>
      <c r="N13" s="50"/>
      <c r="O13" s="50">
        <v>0</v>
      </c>
    </row>
    <row r="14" spans="1:15" ht="15" customHeight="1" outlineLevel="1">
      <c r="A14" s="53" t="s">
        <v>20</v>
      </c>
      <c r="B14" s="49" t="s">
        <v>21</v>
      </c>
      <c r="C14" s="50">
        <v>4936</v>
      </c>
      <c r="D14" s="50"/>
      <c r="E14" s="50">
        <f t="shared" si="0"/>
        <v>4936</v>
      </c>
      <c r="F14" s="50"/>
      <c r="G14" s="50">
        <f t="shared" si="0"/>
        <v>4936</v>
      </c>
      <c r="H14" s="50">
        <v>5000</v>
      </c>
      <c r="I14" s="50"/>
      <c r="J14" s="50">
        <v>5000</v>
      </c>
      <c r="K14" s="50">
        <v>5000</v>
      </c>
      <c r="L14" s="50"/>
      <c r="M14" s="50">
        <v>5000</v>
      </c>
      <c r="N14" s="50"/>
      <c r="O14" s="50">
        <v>5000</v>
      </c>
    </row>
    <row r="15" spans="1:15" ht="15" customHeight="1" outlineLevel="1">
      <c r="A15" s="53" t="s">
        <v>22</v>
      </c>
      <c r="B15" s="49" t="s">
        <v>23</v>
      </c>
      <c r="C15" s="50">
        <v>122000</v>
      </c>
      <c r="D15" s="50"/>
      <c r="E15" s="50">
        <f t="shared" si="0"/>
        <v>122000</v>
      </c>
      <c r="F15" s="50"/>
      <c r="G15" s="50">
        <f t="shared" si="0"/>
        <v>122000</v>
      </c>
      <c r="H15" s="50">
        <v>89000</v>
      </c>
      <c r="I15" s="50"/>
      <c r="J15" s="50">
        <v>89000</v>
      </c>
      <c r="K15" s="50">
        <v>89000</v>
      </c>
      <c r="L15" s="50"/>
      <c r="M15" s="50">
        <v>89000</v>
      </c>
      <c r="N15" s="50"/>
      <c r="O15" s="50">
        <v>89000</v>
      </c>
    </row>
    <row r="16" spans="1:15" ht="20.25" customHeight="1" outlineLevel="1">
      <c r="A16" s="62" t="s">
        <v>24</v>
      </c>
      <c r="B16" s="49" t="s">
        <v>25</v>
      </c>
      <c r="C16" s="50">
        <f>SUM(C17:C18)</f>
        <v>4447815</v>
      </c>
      <c r="D16" s="50">
        <f>SUM(D17:D18)</f>
        <v>0</v>
      </c>
      <c r="E16" s="50">
        <f t="shared" si="0"/>
        <v>4447815</v>
      </c>
      <c r="F16" s="50">
        <f>SUM(F17:F18)</f>
        <v>0</v>
      </c>
      <c r="G16" s="50">
        <f t="shared" si="0"/>
        <v>4447815</v>
      </c>
      <c r="H16" s="50">
        <f>SUM(H17:H18)</f>
        <v>4447815</v>
      </c>
      <c r="I16" s="50"/>
      <c r="J16" s="50">
        <f>SUM(J17:J18)</f>
        <v>4447815</v>
      </c>
      <c r="K16" s="50">
        <f>SUM(K17:K18)</f>
        <v>4447815</v>
      </c>
      <c r="L16" s="50"/>
      <c r="M16" s="50">
        <f>SUM(M17:M18)</f>
        <v>4447815</v>
      </c>
      <c r="N16" s="50"/>
      <c r="O16" s="50">
        <f>SUM(O17:O18)</f>
        <v>4447815</v>
      </c>
    </row>
    <row r="17" spans="1:15" ht="27" customHeight="1" outlineLevel="1">
      <c r="A17" s="53" t="s">
        <v>26</v>
      </c>
      <c r="B17" s="49" t="s">
        <v>27</v>
      </c>
      <c r="C17" s="50">
        <v>3261000</v>
      </c>
      <c r="D17" s="50"/>
      <c r="E17" s="50">
        <f t="shared" si="0"/>
        <v>3261000</v>
      </c>
      <c r="F17" s="50"/>
      <c r="G17" s="50">
        <f t="shared" si="0"/>
        <v>3261000</v>
      </c>
      <c r="H17" s="50">
        <v>3261001</v>
      </c>
      <c r="I17" s="50"/>
      <c r="J17" s="50">
        <v>3261001</v>
      </c>
      <c r="K17" s="50">
        <v>3261002</v>
      </c>
      <c r="L17" s="50"/>
      <c r="M17" s="50">
        <v>3261002</v>
      </c>
      <c r="N17" s="50"/>
      <c r="O17" s="50">
        <v>3261002</v>
      </c>
    </row>
    <row r="18" spans="1:15" ht="27" customHeight="1" outlineLevel="1">
      <c r="A18" s="53" t="s">
        <v>28</v>
      </c>
      <c r="B18" s="49" t="s">
        <v>29</v>
      </c>
      <c r="C18" s="50">
        <v>1186815</v>
      </c>
      <c r="D18" s="50"/>
      <c r="E18" s="50">
        <f t="shared" si="0"/>
        <v>1186815</v>
      </c>
      <c r="F18" s="50"/>
      <c r="G18" s="50">
        <f t="shared" si="0"/>
        <v>1186815</v>
      </c>
      <c r="H18" s="50">
        <v>1186814</v>
      </c>
      <c r="I18" s="50"/>
      <c r="J18" s="50">
        <v>1186814</v>
      </c>
      <c r="K18" s="50">
        <v>1186813</v>
      </c>
      <c r="L18" s="50"/>
      <c r="M18" s="50">
        <v>1186813</v>
      </c>
      <c r="N18" s="50"/>
      <c r="O18" s="50">
        <v>1186813</v>
      </c>
    </row>
    <row r="19" spans="1:15" ht="25.5" outlineLevel="1">
      <c r="A19" s="62" t="s">
        <v>30</v>
      </c>
      <c r="B19" s="49" t="s">
        <v>31</v>
      </c>
      <c r="C19" s="50">
        <f>SUM(C20:C24)</f>
        <v>16696000</v>
      </c>
      <c r="D19" s="50">
        <f>SUM(D20:D24)</f>
        <v>0</v>
      </c>
      <c r="E19" s="50">
        <f t="shared" si="0"/>
        <v>16696000</v>
      </c>
      <c r="F19" s="50">
        <f>SUM(F20:F24)</f>
        <v>0</v>
      </c>
      <c r="G19" s="50">
        <f t="shared" si="0"/>
        <v>16696000</v>
      </c>
      <c r="H19" s="50">
        <f>SUM(H20:H24)</f>
        <v>17138800</v>
      </c>
      <c r="I19" s="50"/>
      <c r="J19" s="50">
        <f>SUM(J20:J24)</f>
        <v>17138800</v>
      </c>
      <c r="K19" s="50">
        <f>SUM(K20:K24)</f>
        <v>17138800</v>
      </c>
      <c r="L19" s="50"/>
      <c r="M19" s="50">
        <f>SUM(M20:M24)</f>
        <v>17138800</v>
      </c>
      <c r="N19" s="50"/>
      <c r="O19" s="50">
        <f>SUM(O20:O24)</f>
        <v>17138800</v>
      </c>
    </row>
    <row r="20" spans="1:15" ht="30.75" customHeight="1" outlineLevel="1">
      <c r="A20" s="53" t="s">
        <v>32</v>
      </c>
      <c r="B20" s="49" t="s">
        <v>33</v>
      </c>
      <c r="C20" s="50">
        <v>11400000</v>
      </c>
      <c r="D20" s="50"/>
      <c r="E20" s="50">
        <f t="shared" si="0"/>
        <v>11400000</v>
      </c>
      <c r="F20" s="50"/>
      <c r="G20" s="50">
        <f t="shared" si="0"/>
        <v>11400000</v>
      </c>
      <c r="H20" s="50">
        <v>12000000</v>
      </c>
      <c r="I20" s="50"/>
      <c r="J20" s="50">
        <v>12000000</v>
      </c>
      <c r="K20" s="50">
        <v>12000000</v>
      </c>
      <c r="L20" s="50"/>
      <c r="M20" s="50">
        <v>12000000</v>
      </c>
      <c r="N20" s="50"/>
      <c r="O20" s="50">
        <v>12000000</v>
      </c>
    </row>
    <row r="21" spans="1:15" ht="30.75" customHeight="1" outlineLevel="1">
      <c r="A21" s="53" t="s">
        <v>34</v>
      </c>
      <c r="B21" s="49" t="s">
        <v>35</v>
      </c>
      <c r="C21" s="50">
        <f>347000</f>
        <v>347000</v>
      </c>
      <c r="D21" s="50"/>
      <c r="E21" s="50">
        <f t="shared" si="0"/>
        <v>347000</v>
      </c>
      <c r="F21" s="50"/>
      <c r="G21" s="50">
        <f t="shared" si="0"/>
        <v>347000</v>
      </c>
      <c r="H21" s="50">
        <v>800</v>
      </c>
      <c r="I21" s="50"/>
      <c r="J21" s="50">
        <v>800</v>
      </c>
      <c r="K21" s="50">
        <v>800</v>
      </c>
      <c r="L21" s="50"/>
      <c r="M21" s="50">
        <v>800</v>
      </c>
      <c r="N21" s="50"/>
      <c r="O21" s="50">
        <v>800</v>
      </c>
    </row>
    <row r="22" spans="1:15" ht="27" customHeight="1" outlineLevel="1">
      <c r="A22" s="53" t="s">
        <v>36</v>
      </c>
      <c r="B22" s="49" t="s">
        <v>37</v>
      </c>
      <c r="C22" s="50">
        <v>480000</v>
      </c>
      <c r="D22" s="50"/>
      <c r="E22" s="50">
        <f t="shared" si="0"/>
        <v>480000</v>
      </c>
      <c r="F22" s="50"/>
      <c r="G22" s="50">
        <f t="shared" si="0"/>
        <v>480000</v>
      </c>
      <c r="H22" s="50">
        <v>519000</v>
      </c>
      <c r="I22" s="50"/>
      <c r="J22" s="50">
        <v>519000</v>
      </c>
      <c r="K22" s="50">
        <v>519000</v>
      </c>
      <c r="L22" s="50"/>
      <c r="M22" s="50">
        <v>519000</v>
      </c>
      <c r="N22" s="50"/>
      <c r="O22" s="50">
        <v>519000</v>
      </c>
    </row>
    <row r="23" spans="1:15" ht="15" customHeight="1" outlineLevel="1">
      <c r="A23" s="53" t="s">
        <v>38</v>
      </c>
      <c r="B23" s="49" t="s">
        <v>39</v>
      </c>
      <c r="C23" s="50">
        <v>50000</v>
      </c>
      <c r="D23" s="50"/>
      <c r="E23" s="50">
        <f t="shared" si="0"/>
        <v>50000</v>
      </c>
      <c r="F23" s="50"/>
      <c r="G23" s="50">
        <f t="shared" si="0"/>
        <v>50000</v>
      </c>
      <c r="H23" s="50">
        <v>0</v>
      </c>
      <c r="I23" s="50"/>
      <c r="J23" s="50">
        <v>0</v>
      </c>
      <c r="K23" s="50">
        <v>0</v>
      </c>
      <c r="L23" s="50"/>
      <c r="M23" s="50">
        <v>0</v>
      </c>
      <c r="N23" s="50"/>
      <c r="O23" s="50">
        <v>0</v>
      </c>
    </row>
    <row r="24" spans="1:15" ht="15" customHeight="1" outlineLevel="1">
      <c r="A24" s="53" t="s">
        <v>40</v>
      </c>
      <c r="B24" s="49" t="s">
        <v>41</v>
      </c>
      <c r="C24" s="50">
        <f>4300000+119000</f>
        <v>4419000</v>
      </c>
      <c r="D24" s="50"/>
      <c r="E24" s="50">
        <f t="shared" si="0"/>
        <v>4419000</v>
      </c>
      <c r="F24" s="50"/>
      <c r="G24" s="50">
        <f t="shared" si="0"/>
        <v>4419000</v>
      </c>
      <c r="H24" s="50">
        <f>119000+4500000</f>
        <v>4619000</v>
      </c>
      <c r="I24" s="50"/>
      <c r="J24" s="50">
        <f>119000+4500000</f>
        <v>4619000</v>
      </c>
      <c r="K24" s="50">
        <f>119000+4500000</f>
        <v>4619000</v>
      </c>
      <c r="L24" s="50"/>
      <c r="M24" s="50">
        <f>119000+4500000</f>
        <v>4619000</v>
      </c>
      <c r="N24" s="50"/>
      <c r="O24" s="50">
        <f>119000+4500000</f>
        <v>4619000</v>
      </c>
    </row>
    <row r="25" spans="1:15" ht="20.25" customHeight="1" outlineLevel="1">
      <c r="A25" s="62" t="s">
        <v>42</v>
      </c>
      <c r="B25" s="49" t="s">
        <v>43</v>
      </c>
      <c r="C25" s="50">
        <f>C26</f>
        <v>430800</v>
      </c>
      <c r="D25" s="50">
        <f>D26</f>
        <v>0</v>
      </c>
      <c r="E25" s="50">
        <f t="shared" si="0"/>
        <v>430800</v>
      </c>
      <c r="F25" s="50">
        <f>F26</f>
        <v>0</v>
      </c>
      <c r="G25" s="50">
        <f t="shared" si="0"/>
        <v>430800</v>
      </c>
      <c r="H25" s="50">
        <f>H26</f>
        <v>430800</v>
      </c>
      <c r="I25" s="50"/>
      <c r="J25" s="50">
        <f>J26</f>
        <v>430800</v>
      </c>
      <c r="K25" s="50">
        <f>K26</f>
        <v>430800</v>
      </c>
      <c r="L25" s="50"/>
      <c r="M25" s="50">
        <f>M26</f>
        <v>430800</v>
      </c>
      <c r="N25" s="50"/>
      <c r="O25" s="50">
        <f>O26</f>
        <v>430800</v>
      </c>
    </row>
    <row r="26" spans="1:15" ht="15" customHeight="1" outlineLevel="1">
      <c r="A26" s="53" t="s">
        <v>44</v>
      </c>
      <c r="B26" s="49" t="s">
        <v>45</v>
      </c>
      <c r="C26" s="50">
        <v>430800</v>
      </c>
      <c r="D26" s="50"/>
      <c r="E26" s="50">
        <f t="shared" si="0"/>
        <v>430800</v>
      </c>
      <c r="F26" s="50"/>
      <c r="G26" s="50">
        <f t="shared" si="0"/>
        <v>430800</v>
      </c>
      <c r="H26" s="50">
        <v>430800</v>
      </c>
      <c r="I26" s="50"/>
      <c r="J26" s="50">
        <v>430800</v>
      </c>
      <c r="K26" s="50">
        <v>430800</v>
      </c>
      <c r="L26" s="50"/>
      <c r="M26" s="50">
        <v>430800</v>
      </c>
      <c r="N26" s="50"/>
      <c r="O26" s="50">
        <v>430800</v>
      </c>
    </row>
    <row r="27" spans="1:15" ht="21" customHeight="1" outlineLevel="1">
      <c r="A27" s="62" t="s">
        <v>46</v>
      </c>
      <c r="B27" s="49" t="s">
        <v>47</v>
      </c>
      <c r="C27" s="50">
        <f>SUM(C28:C29)</f>
        <v>273000</v>
      </c>
      <c r="D27" s="50">
        <f>SUM(D28:D29)</f>
        <v>0</v>
      </c>
      <c r="E27" s="50">
        <f t="shared" si="0"/>
        <v>273000</v>
      </c>
      <c r="F27" s="50">
        <f>SUM(F28:F29)</f>
        <v>0</v>
      </c>
      <c r="G27" s="50">
        <f t="shared" si="0"/>
        <v>273000</v>
      </c>
      <c r="H27" s="50">
        <f>SUM(H28:H29)</f>
        <v>73000</v>
      </c>
      <c r="I27" s="50"/>
      <c r="J27" s="50">
        <f>SUM(J28:J29)</f>
        <v>73000</v>
      </c>
      <c r="K27" s="50">
        <f>SUM(K28:K29)</f>
        <v>73000</v>
      </c>
      <c r="L27" s="50"/>
      <c r="M27" s="50">
        <f>SUM(M28:M29)</f>
        <v>73000</v>
      </c>
      <c r="N27" s="50"/>
      <c r="O27" s="50">
        <f>SUM(O28:O29)</f>
        <v>73000</v>
      </c>
    </row>
    <row r="28" spans="1:15" ht="15" customHeight="1" outlineLevel="1">
      <c r="A28" s="53" t="s">
        <v>48</v>
      </c>
      <c r="B28" s="49" t="s">
        <v>49</v>
      </c>
      <c r="C28" s="50">
        <v>273000</v>
      </c>
      <c r="D28" s="50"/>
      <c r="E28" s="50">
        <f t="shared" si="0"/>
        <v>273000</v>
      </c>
      <c r="F28" s="50"/>
      <c r="G28" s="50">
        <f t="shared" si="0"/>
        <v>273000</v>
      </c>
      <c r="H28" s="50">
        <v>73000</v>
      </c>
      <c r="I28" s="50"/>
      <c r="J28" s="50">
        <v>73000</v>
      </c>
      <c r="K28" s="50">
        <v>73000</v>
      </c>
      <c r="L28" s="50"/>
      <c r="M28" s="50">
        <v>73000</v>
      </c>
      <c r="N28" s="50"/>
      <c r="O28" s="50">
        <v>73000</v>
      </c>
    </row>
    <row r="29" spans="1:15" ht="15" customHeight="1" outlineLevel="1">
      <c r="A29" s="53" t="s">
        <v>50</v>
      </c>
      <c r="B29" s="49" t="s">
        <v>51</v>
      </c>
      <c r="C29" s="50">
        <v>0</v>
      </c>
      <c r="D29" s="50"/>
      <c r="E29" s="50">
        <f t="shared" si="0"/>
        <v>0</v>
      </c>
      <c r="F29" s="50"/>
      <c r="G29" s="50">
        <f t="shared" si="0"/>
        <v>0</v>
      </c>
      <c r="H29" s="50">
        <v>0</v>
      </c>
      <c r="I29" s="50"/>
      <c r="J29" s="50">
        <v>0</v>
      </c>
      <c r="K29" s="50">
        <v>0</v>
      </c>
      <c r="L29" s="50"/>
      <c r="M29" s="50">
        <v>0</v>
      </c>
      <c r="N29" s="50"/>
      <c r="O29" s="50">
        <v>0</v>
      </c>
    </row>
    <row r="30" spans="1:15" ht="17.25" customHeight="1" outlineLevel="1">
      <c r="A30" s="62" t="s">
        <v>52</v>
      </c>
      <c r="B30" s="49" t="s">
        <v>53</v>
      </c>
      <c r="C30" s="50">
        <f>SUM(C31:C32)</f>
        <v>1691700</v>
      </c>
      <c r="D30" s="50">
        <f>SUM(D31:D32)</f>
        <v>0</v>
      </c>
      <c r="E30" s="50">
        <f t="shared" si="0"/>
        <v>1691700</v>
      </c>
      <c r="F30" s="50">
        <f>SUM(F31:F32)</f>
        <v>0</v>
      </c>
      <c r="G30" s="50">
        <f t="shared" si="0"/>
        <v>1691700</v>
      </c>
      <c r="H30" s="50">
        <f t="shared" ref="H30:K30" si="1">SUM(H31:H32)</f>
        <v>1577000</v>
      </c>
      <c r="I30" s="50"/>
      <c r="J30" s="50">
        <f t="shared" ref="J30" si="2">SUM(J31:J32)</f>
        <v>1577000</v>
      </c>
      <c r="K30" s="50">
        <f t="shared" si="1"/>
        <v>1105</v>
      </c>
      <c r="L30" s="50"/>
      <c r="M30" s="50">
        <f t="shared" ref="M30:O30" si="3">SUM(M31:M32)</f>
        <v>1105</v>
      </c>
      <c r="N30" s="50"/>
      <c r="O30" s="50">
        <f t="shared" si="3"/>
        <v>1105</v>
      </c>
    </row>
    <row r="31" spans="1:15" ht="16.5" customHeight="1" outlineLevel="1">
      <c r="A31" s="53" t="s">
        <v>54</v>
      </c>
      <c r="B31" s="49" t="s">
        <v>55</v>
      </c>
      <c r="C31" s="50">
        <v>1619000</v>
      </c>
      <c r="D31" s="50"/>
      <c r="E31" s="50">
        <f t="shared" si="0"/>
        <v>1619000</v>
      </c>
      <c r="F31" s="50"/>
      <c r="G31" s="50">
        <f t="shared" si="0"/>
        <v>1619000</v>
      </c>
      <c r="H31" s="50">
        <v>1577000</v>
      </c>
      <c r="I31" s="50"/>
      <c r="J31" s="50">
        <v>1577000</v>
      </c>
      <c r="K31" s="50">
        <v>1105</v>
      </c>
      <c r="L31" s="50"/>
      <c r="M31" s="50">
        <v>1105</v>
      </c>
      <c r="N31" s="50"/>
      <c r="O31" s="50">
        <v>1105</v>
      </c>
    </row>
    <row r="32" spans="1:15" ht="16.5" customHeight="1" outlineLevel="1">
      <c r="A32" s="53" t="s">
        <v>56</v>
      </c>
      <c r="B32" s="49" t="s">
        <v>57</v>
      </c>
      <c r="C32" s="50">
        <v>72700</v>
      </c>
      <c r="D32" s="50"/>
      <c r="E32" s="50">
        <f t="shared" si="0"/>
        <v>72700</v>
      </c>
      <c r="F32" s="50"/>
      <c r="G32" s="50">
        <f t="shared" si="0"/>
        <v>72700</v>
      </c>
      <c r="H32" s="50">
        <v>0</v>
      </c>
      <c r="I32" s="50"/>
      <c r="J32" s="50">
        <v>0</v>
      </c>
      <c r="K32" s="50">
        <v>0</v>
      </c>
      <c r="L32" s="50"/>
      <c r="M32" s="50">
        <v>0</v>
      </c>
      <c r="N32" s="50"/>
      <c r="O32" s="50">
        <v>0</v>
      </c>
    </row>
    <row r="33" spans="1:16" ht="20.25" customHeight="1" outlineLevel="1">
      <c r="A33" s="53" t="s">
        <v>58</v>
      </c>
      <c r="B33" s="49" t="s">
        <v>59</v>
      </c>
      <c r="C33" s="50">
        <v>1254000</v>
      </c>
      <c r="D33" s="50"/>
      <c r="E33" s="50">
        <f t="shared" si="0"/>
        <v>1254000</v>
      </c>
      <c r="F33" s="50"/>
      <c r="G33" s="50">
        <f t="shared" si="0"/>
        <v>1254000</v>
      </c>
      <c r="H33" s="50">
        <v>1254000</v>
      </c>
      <c r="I33" s="50"/>
      <c r="J33" s="50">
        <v>1254000</v>
      </c>
      <c r="K33" s="50">
        <v>1254000</v>
      </c>
      <c r="L33" s="50"/>
      <c r="M33" s="50">
        <v>1254000</v>
      </c>
      <c r="N33" s="50"/>
      <c r="O33" s="50">
        <v>1254000</v>
      </c>
    </row>
    <row r="34" spans="1:16" s="45" customFormat="1" ht="21" customHeight="1">
      <c r="A34" s="52" t="s">
        <v>60</v>
      </c>
      <c r="B34" s="60" t="s">
        <v>61</v>
      </c>
      <c r="C34" s="61">
        <f>C35+C104</f>
        <v>978714234.49000001</v>
      </c>
      <c r="D34" s="61">
        <f>D35+D104</f>
        <v>333421814.31999999</v>
      </c>
      <c r="E34" s="61">
        <f t="shared" si="0"/>
        <v>1312136048.8099999</v>
      </c>
      <c r="F34" s="61">
        <f>F35+F104+F105+F106</f>
        <v>64834721.149999999</v>
      </c>
      <c r="G34" s="61">
        <f>E34+F34</f>
        <v>1376970769.96</v>
      </c>
      <c r="H34" s="61">
        <f t="shared" ref="H34:M34" si="4">H35+H104</f>
        <v>1197636742.73</v>
      </c>
      <c r="I34" s="61">
        <f t="shared" si="4"/>
        <v>295895335.54000002</v>
      </c>
      <c r="J34" s="61">
        <f t="shared" si="4"/>
        <v>1493532078.27</v>
      </c>
      <c r="K34" s="61">
        <f t="shared" si="4"/>
        <v>1749222671.52</v>
      </c>
      <c r="L34" s="61">
        <f t="shared" si="4"/>
        <v>17521548.330000002</v>
      </c>
      <c r="M34" s="61">
        <f t="shared" si="4"/>
        <v>1766744219.8499999</v>
      </c>
      <c r="N34" s="61">
        <f t="shared" ref="N34:O34" si="5">N35+N104</f>
        <v>222222222.22</v>
      </c>
      <c r="O34" s="61">
        <f t="shared" si="5"/>
        <v>1988966442.0699999</v>
      </c>
      <c r="P34" s="70"/>
    </row>
    <row r="35" spans="1:16" ht="29.25" customHeight="1">
      <c r="A35" s="53" t="s">
        <v>62</v>
      </c>
      <c r="B35" s="49" t="s">
        <v>63</v>
      </c>
      <c r="C35" s="50">
        <f>C36+C38+C81+C97</f>
        <v>973182922.49000001</v>
      </c>
      <c r="D35" s="50">
        <f>D36+D38+D81+D97</f>
        <v>333421814.31999999</v>
      </c>
      <c r="E35" s="50">
        <f t="shared" si="0"/>
        <v>1306604736.8099999</v>
      </c>
      <c r="F35" s="50">
        <f>F36+F38+F81+F97</f>
        <v>60276717.75</v>
      </c>
      <c r="G35" s="61">
        <f>E35+F35</f>
        <v>1366881454.5599999</v>
      </c>
      <c r="H35" s="50">
        <f>H36+H38+H81+H97</f>
        <v>1197636742.73</v>
      </c>
      <c r="I35" s="50">
        <f>I36+I38+I81+I97</f>
        <v>295895335.54000002</v>
      </c>
      <c r="J35" s="50">
        <f t="shared" ref="J35:J104" si="6">SUM(H35:I35)</f>
        <v>1493532078.27</v>
      </c>
      <c r="K35" s="50">
        <f>K36+K38+K81+K97</f>
        <v>1749222671.52</v>
      </c>
      <c r="L35" s="50">
        <f>L36+L38+L81+L97</f>
        <v>17521548.330000002</v>
      </c>
      <c r="M35" s="50">
        <f>M36+M38+M81+M97</f>
        <v>1766744219.8499999</v>
      </c>
      <c r="N35" s="50">
        <f>N36+N38+N81+N97</f>
        <v>222222222.22</v>
      </c>
      <c r="O35" s="50">
        <f>O36+O38+O81+O97</f>
        <v>1988966442.0699999</v>
      </c>
    </row>
    <row r="36" spans="1:16" ht="18.75" customHeight="1">
      <c r="A36" s="51" t="s">
        <v>64</v>
      </c>
      <c r="B36" s="49" t="s">
        <v>65</v>
      </c>
      <c r="C36" s="50">
        <f>C37</f>
        <v>48709400</v>
      </c>
      <c r="D36" s="50"/>
      <c r="E36" s="50">
        <f t="shared" si="0"/>
        <v>48709400</v>
      </c>
      <c r="F36" s="50"/>
      <c r="G36" s="50">
        <f>E36</f>
        <v>48709400</v>
      </c>
      <c r="H36" s="50">
        <f>H37</f>
        <v>38977200</v>
      </c>
      <c r="I36" s="50">
        <f t="shared" ref="I36:J36" si="7">I37</f>
        <v>0</v>
      </c>
      <c r="J36" s="50">
        <f t="shared" si="7"/>
        <v>38977200</v>
      </c>
      <c r="K36" s="50">
        <f>K37</f>
        <v>10600</v>
      </c>
      <c r="L36" s="50"/>
      <c r="M36" s="50">
        <f t="shared" ref="M36:M104" si="8">SUM(K36:L36)</f>
        <v>10600</v>
      </c>
      <c r="N36" s="50"/>
      <c r="O36" s="50">
        <f t="shared" ref="O36:O37" si="9">SUM(M36:N36)</f>
        <v>10600</v>
      </c>
    </row>
    <row r="37" spans="1:16" ht="31.5" customHeight="1">
      <c r="A37" s="53" t="s">
        <v>66</v>
      </c>
      <c r="B37" s="49" t="s">
        <v>67</v>
      </c>
      <c r="C37" s="50">
        <v>48709400</v>
      </c>
      <c r="D37" s="50"/>
      <c r="E37" s="50">
        <f t="shared" si="0"/>
        <v>48709400</v>
      </c>
      <c r="F37" s="50"/>
      <c r="G37" s="50">
        <f t="shared" ref="G37:G39" si="10">E37</f>
        <v>48709400</v>
      </c>
      <c r="H37" s="50">
        <v>38977200</v>
      </c>
      <c r="I37" s="50"/>
      <c r="J37" s="50">
        <f t="shared" si="6"/>
        <v>38977200</v>
      </c>
      <c r="K37" s="50">
        <v>10600</v>
      </c>
      <c r="L37" s="50"/>
      <c r="M37" s="50">
        <f t="shared" si="8"/>
        <v>10600</v>
      </c>
      <c r="N37" s="50"/>
      <c r="O37" s="50">
        <f t="shared" si="9"/>
        <v>10600</v>
      </c>
    </row>
    <row r="38" spans="1:16" ht="31.5" customHeight="1">
      <c r="A38" s="51" t="s">
        <v>68</v>
      </c>
      <c r="B38" s="49" t="s">
        <v>69</v>
      </c>
      <c r="C38" s="50">
        <f>SUM(C39:C62)</f>
        <v>258895922.49000001</v>
      </c>
      <c r="D38" s="50">
        <f t="shared" ref="D38:E38" si="11">SUM(D39:D62)</f>
        <v>332754147.98000002</v>
      </c>
      <c r="E38" s="50">
        <f t="shared" si="11"/>
        <v>591650070.47000003</v>
      </c>
      <c r="F38" s="50">
        <f>SUM(F39:F80)</f>
        <v>42769999.57</v>
      </c>
      <c r="G38" s="50">
        <f>SUM(G39:G80)</f>
        <v>634420070.03999996</v>
      </c>
      <c r="H38" s="50">
        <f>SUM(H39:H62)</f>
        <v>455259342.73000002</v>
      </c>
      <c r="I38" s="50">
        <f>SUM(I39:I62)</f>
        <v>295402637.16000003</v>
      </c>
      <c r="J38" s="50">
        <f>SUM(J39:J62)</f>
        <v>750661979.88999999</v>
      </c>
      <c r="K38" s="50">
        <f>SUM(K39:K62)</f>
        <v>1014107471.52</v>
      </c>
      <c r="L38" s="50">
        <f t="shared" ref="L38:M38" si="12">SUM(L39:L62)</f>
        <v>17019282.07</v>
      </c>
      <c r="M38" s="50">
        <f t="shared" si="12"/>
        <v>1031126753.59</v>
      </c>
      <c r="N38" s="50">
        <f t="shared" ref="N38:O38" si="13">SUM(N39:N62)</f>
        <v>222222222.22</v>
      </c>
      <c r="O38" s="50">
        <f t="shared" si="13"/>
        <v>1253348975.8099999</v>
      </c>
    </row>
    <row r="39" spans="1:16" ht="63" customHeight="1">
      <c r="A39" s="53" t="s">
        <v>70</v>
      </c>
      <c r="B39" s="49" t="s">
        <v>71</v>
      </c>
      <c r="C39" s="50">
        <v>5365800</v>
      </c>
      <c r="D39" s="50">
        <v>-50</v>
      </c>
      <c r="E39" s="50">
        <f t="shared" si="0"/>
        <v>5365750</v>
      </c>
      <c r="F39" s="50"/>
      <c r="G39" s="50">
        <f t="shared" si="10"/>
        <v>5365750</v>
      </c>
      <c r="H39" s="50">
        <v>5548000</v>
      </c>
      <c r="I39" s="50"/>
      <c r="J39" s="50">
        <f t="shared" si="6"/>
        <v>5548000</v>
      </c>
      <c r="K39" s="50">
        <v>5769500</v>
      </c>
      <c r="L39" s="50"/>
      <c r="M39" s="50">
        <f t="shared" si="8"/>
        <v>5769500</v>
      </c>
      <c r="N39" s="50"/>
      <c r="O39" s="50">
        <f t="shared" ref="O39:O40" si="14">SUM(M39:N39)</f>
        <v>5769500</v>
      </c>
    </row>
    <row r="40" spans="1:16" ht="66.599999999999994" customHeight="1">
      <c r="A40" s="79" t="s">
        <v>125</v>
      </c>
      <c r="B40" s="49" t="s">
        <v>124</v>
      </c>
      <c r="C40" s="103">
        <v>0</v>
      </c>
      <c r="D40" s="103"/>
      <c r="E40" s="103">
        <f t="shared" si="0"/>
        <v>0</v>
      </c>
      <c r="F40" s="103"/>
      <c r="G40" s="103">
        <f>E40</f>
        <v>0</v>
      </c>
      <c r="H40" s="103">
        <v>99537700</v>
      </c>
      <c r="I40" s="103">
        <v>5.18</v>
      </c>
      <c r="J40" s="103">
        <f t="shared" si="6"/>
        <v>99537705.180000007</v>
      </c>
      <c r="K40" s="103">
        <v>605331000</v>
      </c>
      <c r="L40" s="103">
        <v>-61.63</v>
      </c>
      <c r="M40" s="103">
        <f t="shared" si="8"/>
        <v>605330938.37</v>
      </c>
      <c r="N40" s="103"/>
      <c r="O40" s="103">
        <f t="shared" si="14"/>
        <v>605330938.37</v>
      </c>
    </row>
    <row r="41" spans="1:16" ht="69.599999999999994" customHeight="1">
      <c r="A41" s="79" t="s">
        <v>126</v>
      </c>
      <c r="B41" s="49" t="s">
        <v>127</v>
      </c>
      <c r="C41" s="104"/>
      <c r="D41" s="104"/>
      <c r="E41" s="115"/>
      <c r="F41" s="104"/>
      <c r="G41" s="104"/>
      <c r="H41" s="104"/>
      <c r="I41" s="104"/>
      <c r="J41" s="115"/>
      <c r="K41" s="104"/>
      <c r="L41" s="104"/>
      <c r="M41" s="115"/>
      <c r="N41" s="104"/>
      <c r="O41" s="115"/>
    </row>
    <row r="42" spans="1:16" ht="43.9" customHeight="1">
      <c r="A42" s="79" t="s">
        <v>159</v>
      </c>
      <c r="B42" s="49" t="s">
        <v>128</v>
      </c>
      <c r="C42" s="50"/>
      <c r="D42" s="50">
        <v>11127171</v>
      </c>
      <c r="E42" s="50">
        <f t="shared" si="0"/>
        <v>11127171</v>
      </c>
      <c r="F42" s="50"/>
      <c r="G42" s="50">
        <f t="shared" ref="G42:G62" si="15">E42</f>
        <v>11127171</v>
      </c>
      <c r="H42" s="50"/>
      <c r="I42" s="50"/>
      <c r="J42" s="50">
        <f t="shared" si="6"/>
        <v>0</v>
      </c>
      <c r="K42" s="50"/>
      <c r="L42" s="50"/>
      <c r="M42" s="50">
        <f t="shared" si="8"/>
        <v>0</v>
      </c>
      <c r="N42" s="50"/>
      <c r="O42" s="50">
        <f t="shared" ref="O42:O52" si="16">SUM(M42:N42)</f>
        <v>0</v>
      </c>
    </row>
    <row r="43" spans="1:16" ht="42" customHeight="1">
      <c r="A43" s="79" t="s">
        <v>160</v>
      </c>
      <c r="B43" s="49" t="s">
        <v>130</v>
      </c>
      <c r="C43" s="50"/>
      <c r="D43" s="50"/>
      <c r="E43" s="50">
        <f t="shared" si="0"/>
        <v>0</v>
      </c>
      <c r="F43" s="50"/>
      <c r="G43" s="50">
        <f t="shared" si="15"/>
        <v>0</v>
      </c>
      <c r="H43" s="50"/>
      <c r="I43" s="50">
        <v>1250000</v>
      </c>
      <c r="J43" s="50">
        <f t="shared" si="6"/>
        <v>1250000</v>
      </c>
      <c r="K43" s="50"/>
      <c r="L43" s="50"/>
      <c r="M43" s="50">
        <f t="shared" si="8"/>
        <v>0</v>
      </c>
      <c r="N43" s="50"/>
      <c r="O43" s="50">
        <f t="shared" si="16"/>
        <v>0</v>
      </c>
    </row>
    <row r="44" spans="1:16" ht="29.45" customHeight="1">
      <c r="A44" s="79" t="s">
        <v>161</v>
      </c>
      <c r="B44" s="49" t="s">
        <v>143</v>
      </c>
      <c r="C44" s="50"/>
      <c r="D44" s="50">
        <v>8806635.0099999998</v>
      </c>
      <c r="E44" s="50">
        <f t="shared" si="0"/>
        <v>8806635.0099999998</v>
      </c>
      <c r="F44" s="50"/>
      <c r="G44" s="50">
        <f t="shared" si="15"/>
        <v>8806635.0099999998</v>
      </c>
      <c r="H44" s="50"/>
      <c r="I44" s="50"/>
      <c r="J44" s="50">
        <f t="shared" si="6"/>
        <v>0</v>
      </c>
      <c r="K44" s="50"/>
      <c r="L44" s="50"/>
      <c r="M44" s="50">
        <f t="shared" si="8"/>
        <v>0</v>
      </c>
      <c r="N44" s="50"/>
      <c r="O44" s="50">
        <f t="shared" si="16"/>
        <v>0</v>
      </c>
    </row>
    <row r="45" spans="1:16" ht="28.15" customHeight="1">
      <c r="A45" s="53" t="s">
        <v>134</v>
      </c>
      <c r="B45" s="49" t="s">
        <v>132</v>
      </c>
      <c r="C45" s="50"/>
      <c r="D45" s="50">
        <v>222222.22</v>
      </c>
      <c r="E45" s="50">
        <f t="shared" si="0"/>
        <v>222222.22</v>
      </c>
      <c r="F45" s="50"/>
      <c r="G45" s="50">
        <f t="shared" si="15"/>
        <v>222222.22</v>
      </c>
      <c r="H45" s="50"/>
      <c r="I45" s="50"/>
      <c r="J45" s="50">
        <f t="shared" si="6"/>
        <v>0</v>
      </c>
      <c r="K45" s="50"/>
      <c r="L45" s="50"/>
      <c r="M45" s="50">
        <f t="shared" si="8"/>
        <v>0</v>
      </c>
      <c r="N45" s="50"/>
      <c r="O45" s="50">
        <f t="shared" si="16"/>
        <v>0</v>
      </c>
    </row>
    <row r="46" spans="1:16" ht="48.75" customHeight="1">
      <c r="A46" s="53" t="s">
        <v>133</v>
      </c>
      <c r="B46" s="49" t="s">
        <v>132</v>
      </c>
      <c r="C46" s="50"/>
      <c r="D46" s="50"/>
      <c r="E46" s="50">
        <f t="shared" si="0"/>
        <v>0</v>
      </c>
      <c r="F46" s="50"/>
      <c r="G46" s="50">
        <f t="shared" si="15"/>
        <v>0</v>
      </c>
      <c r="H46" s="50"/>
      <c r="I46" s="50">
        <v>2540624.5</v>
      </c>
      <c r="J46" s="50">
        <f t="shared" si="6"/>
        <v>2540624.5</v>
      </c>
      <c r="K46" s="50"/>
      <c r="L46" s="50">
        <v>11415200</v>
      </c>
      <c r="M46" s="50">
        <f t="shared" si="8"/>
        <v>11415200</v>
      </c>
      <c r="N46" s="50"/>
      <c r="O46" s="50">
        <f t="shared" si="16"/>
        <v>11415200</v>
      </c>
    </row>
    <row r="47" spans="1:16" ht="51.75" customHeight="1">
      <c r="A47" s="53" t="s">
        <v>135</v>
      </c>
      <c r="B47" s="49" t="s">
        <v>132</v>
      </c>
      <c r="C47" s="50"/>
      <c r="D47" s="50"/>
      <c r="E47" s="50">
        <f t="shared" ref="E47" si="17">SUM(C47:D47)</f>
        <v>0</v>
      </c>
      <c r="F47" s="50"/>
      <c r="G47" s="50">
        <f t="shared" si="15"/>
        <v>0</v>
      </c>
      <c r="H47" s="50"/>
      <c r="I47" s="50">
        <v>3499139.47</v>
      </c>
      <c r="J47" s="50">
        <f t="shared" si="6"/>
        <v>3499139.47</v>
      </c>
      <c r="K47" s="50"/>
      <c r="L47" s="50"/>
      <c r="M47" s="50">
        <f t="shared" si="8"/>
        <v>0</v>
      </c>
      <c r="N47" s="50"/>
      <c r="O47" s="50">
        <f t="shared" si="16"/>
        <v>0</v>
      </c>
    </row>
    <row r="48" spans="1:16" ht="47.25" customHeight="1">
      <c r="A48" s="53" t="s">
        <v>114</v>
      </c>
      <c r="B48" s="71" t="s">
        <v>115</v>
      </c>
      <c r="C48" s="50">
        <v>6932622.4900000002</v>
      </c>
      <c r="D48" s="50"/>
      <c r="E48" s="50">
        <f t="shared" si="0"/>
        <v>6932622.4900000002</v>
      </c>
      <c r="F48" s="50"/>
      <c r="G48" s="50">
        <f t="shared" si="15"/>
        <v>6932622.4900000002</v>
      </c>
      <c r="H48" s="50">
        <v>7003943.7300000004</v>
      </c>
      <c r="I48" s="50"/>
      <c r="J48" s="50">
        <f t="shared" si="6"/>
        <v>7003943.7300000004</v>
      </c>
      <c r="K48" s="50">
        <v>7302292.5199999996</v>
      </c>
      <c r="L48" s="50"/>
      <c r="M48" s="50">
        <f t="shared" si="8"/>
        <v>7302292.5199999996</v>
      </c>
      <c r="N48" s="50"/>
      <c r="O48" s="50">
        <f t="shared" si="16"/>
        <v>7302292.5199999996</v>
      </c>
    </row>
    <row r="49" spans="1:15" ht="31.15" customHeight="1">
      <c r="A49" s="53" t="s">
        <v>141</v>
      </c>
      <c r="B49" s="71" t="s">
        <v>136</v>
      </c>
      <c r="C49" s="50"/>
      <c r="D49" s="50">
        <v>19834808.890000001</v>
      </c>
      <c r="E49" s="50">
        <f t="shared" si="0"/>
        <v>19834808.890000001</v>
      </c>
      <c r="F49" s="50"/>
      <c r="G49" s="50">
        <f t="shared" si="15"/>
        <v>19834808.890000001</v>
      </c>
      <c r="H49" s="50"/>
      <c r="I49" s="50"/>
      <c r="J49" s="50">
        <f t="shared" si="6"/>
        <v>0</v>
      </c>
      <c r="K49" s="50"/>
      <c r="L49" s="50"/>
      <c r="M49" s="50">
        <f t="shared" si="8"/>
        <v>0</v>
      </c>
      <c r="N49" s="50"/>
      <c r="O49" s="50">
        <f t="shared" si="16"/>
        <v>0</v>
      </c>
    </row>
    <row r="50" spans="1:15" ht="37.9" customHeight="1">
      <c r="A50" s="53" t="s">
        <v>139</v>
      </c>
      <c r="B50" s="71" t="s">
        <v>136</v>
      </c>
      <c r="C50" s="50"/>
      <c r="D50" s="50">
        <v>650300</v>
      </c>
      <c r="E50" s="50">
        <f t="shared" si="0"/>
        <v>650300</v>
      </c>
      <c r="F50" s="50"/>
      <c r="G50" s="50">
        <f t="shared" si="15"/>
        <v>650300</v>
      </c>
      <c r="H50" s="50"/>
      <c r="I50" s="50"/>
      <c r="J50" s="50">
        <f t="shared" si="6"/>
        <v>0</v>
      </c>
      <c r="K50" s="50"/>
      <c r="L50" s="50"/>
      <c r="M50" s="50">
        <f t="shared" si="8"/>
        <v>0</v>
      </c>
      <c r="N50" s="50"/>
      <c r="O50" s="50">
        <f t="shared" si="16"/>
        <v>0</v>
      </c>
    </row>
    <row r="51" spans="1:15" ht="33.75" customHeight="1">
      <c r="A51" s="53" t="s">
        <v>138</v>
      </c>
      <c r="B51" s="71" t="s">
        <v>136</v>
      </c>
      <c r="C51" s="50"/>
      <c r="D51" s="50">
        <v>1140266.05</v>
      </c>
      <c r="E51" s="50">
        <f t="shared" si="0"/>
        <v>1140266.05</v>
      </c>
      <c r="F51" s="50"/>
      <c r="G51" s="50">
        <f t="shared" si="15"/>
        <v>1140266.05</v>
      </c>
      <c r="H51" s="50"/>
      <c r="I51" s="50">
        <v>826973.96</v>
      </c>
      <c r="J51" s="50">
        <f t="shared" si="6"/>
        <v>826973.96</v>
      </c>
      <c r="K51" s="50"/>
      <c r="L51" s="50">
        <v>3730212.26</v>
      </c>
      <c r="M51" s="50">
        <f t="shared" si="8"/>
        <v>3730212.26</v>
      </c>
      <c r="N51" s="50"/>
      <c r="O51" s="50">
        <f t="shared" si="16"/>
        <v>3730212.26</v>
      </c>
    </row>
    <row r="52" spans="1:15" ht="44.25" customHeight="1">
      <c r="A52" s="53" t="s">
        <v>137</v>
      </c>
      <c r="B52" s="71" t="s">
        <v>136</v>
      </c>
      <c r="C52" s="50"/>
      <c r="D52" s="50">
        <v>3685977.6</v>
      </c>
      <c r="E52" s="50">
        <f t="shared" si="0"/>
        <v>3685977.6</v>
      </c>
      <c r="F52" s="50"/>
      <c r="G52" s="50">
        <f t="shared" si="15"/>
        <v>3685977.6</v>
      </c>
      <c r="H52" s="50"/>
      <c r="I52" s="50"/>
      <c r="J52" s="50">
        <f t="shared" si="6"/>
        <v>0</v>
      </c>
      <c r="K52" s="50"/>
      <c r="L52" s="50"/>
      <c r="M52" s="50">
        <f t="shared" si="8"/>
        <v>0</v>
      </c>
      <c r="N52" s="50"/>
      <c r="O52" s="50">
        <f t="shared" si="16"/>
        <v>0</v>
      </c>
    </row>
    <row r="53" spans="1:15" ht="33.6" customHeight="1">
      <c r="A53" s="53" t="s">
        <v>140</v>
      </c>
      <c r="B53" s="71" t="s">
        <v>136</v>
      </c>
      <c r="C53" s="50"/>
      <c r="D53" s="50">
        <v>285121249.99000001</v>
      </c>
      <c r="E53" s="50">
        <f t="shared" ref="E53" si="18">SUM(C53:D53)</f>
        <v>285121249.99000001</v>
      </c>
      <c r="F53" s="50"/>
      <c r="G53" s="50">
        <f t="shared" si="15"/>
        <v>285121249.99000001</v>
      </c>
      <c r="H53" s="50"/>
      <c r="I53" s="50">
        <v>285121670</v>
      </c>
      <c r="J53" s="50">
        <f t="shared" ref="J53" si="19">SUM(H53:I53)</f>
        <v>285121670</v>
      </c>
      <c r="K53" s="50"/>
      <c r="L53" s="50"/>
      <c r="M53" s="50">
        <f t="shared" ref="M53" si="20">SUM(K53:L53)</f>
        <v>0</v>
      </c>
      <c r="N53" s="50"/>
      <c r="O53" s="50">
        <f t="shared" ref="O53" si="21">SUM(M53:N53)</f>
        <v>0</v>
      </c>
    </row>
    <row r="54" spans="1:15" ht="70.900000000000006" customHeight="1">
      <c r="A54" s="80" t="s">
        <v>177</v>
      </c>
      <c r="B54" s="71" t="s">
        <v>176</v>
      </c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>
        <v>222222222.22</v>
      </c>
      <c r="O54" s="50">
        <f>N54</f>
        <v>222222222.22</v>
      </c>
    </row>
    <row r="55" spans="1:15" ht="49.5" customHeight="1">
      <c r="A55" s="53" t="s">
        <v>75</v>
      </c>
      <c r="B55" s="49" t="s">
        <v>77</v>
      </c>
      <c r="C55" s="50">
        <v>534400</v>
      </c>
      <c r="D55" s="50"/>
      <c r="E55" s="50">
        <f t="shared" si="0"/>
        <v>534400</v>
      </c>
      <c r="F55" s="50"/>
      <c r="G55" s="50">
        <f t="shared" si="15"/>
        <v>534400</v>
      </c>
      <c r="H55" s="50">
        <v>0</v>
      </c>
      <c r="I55" s="50"/>
      <c r="J55" s="50">
        <f t="shared" si="6"/>
        <v>0</v>
      </c>
      <c r="K55" s="50">
        <v>0</v>
      </c>
      <c r="L55" s="50"/>
      <c r="M55" s="50">
        <f t="shared" si="8"/>
        <v>0</v>
      </c>
      <c r="N55" s="50"/>
      <c r="O55" s="50">
        <f t="shared" ref="O55:O62" si="22">SUM(M55:N55)</f>
        <v>0</v>
      </c>
    </row>
    <row r="56" spans="1:15" ht="63" customHeight="1">
      <c r="A56" s="53" t="s">
        <v>76</v>
      </c>
      <c r="B56" s="49" t="s">
        <v>77</v>
      </c>
      <c r="C56" s="50">
        <v>208700</v>
      </c>
      <c r="D56" s="50"/>
      <c r="E56" s="50">
        <f t="shared" si="0"/>
        <v>208700</v>
      </c>
      <c r="F56" s="50"/>
      <c r="G56" s="50">
        <f t="shared" si="15"/>
        <v>208700</v>
      </c>
      <c r="H56" s="50">
        <v>241200</v>
      </c>
      <c r="I56" s="50"/>
      <c r="J56" s="50">
        <f t="shared" si="6"/>
        <v>241200</v>
      </c>
      <c r="K56" s="50">
        <v>250900</v>
      </c>
      <c r="L56" s="50"/>
      <c r="M56" s="50">
        <f t="shared" si="8"/>
        <v>250900</v>
      </c>
      <c r="N56" s="50"/>
      <c r="O56" s="50">
        <f t="shared" si="22"/>
        <v>250900</v>
      </c>
    </row>
    <row r="57" spans="1:15" ht="46.5" customHeight="1">
      <c r="A57" s="53" t="s">
        <v>72</v>
      </c>
      <c r="B57" s="49" t="s">
        <v>77</v>
      </c>
      <c r="C57" s="50">
        <v>188300</v>
      </c>
      <c r="D57" s="50"/>
      <c r="E57" s="50">
        <f t="shared" si="0"/>
        <v>188300</v>
      </c>
      <c r="F57" s="50"/>
      <c r="G57" s="50">
        <f t="shared" si="15"/>
        <v>188300</v>
      </c>
      <c r="H57" s="50">
        <v>190700</v>
      </c>
      <c r="I57" s="50"/>
      <c r="J57" s="50">
        <f t="shared" si="6"/>
        <v>190700</v>
      </c>
      <c r="K57" s="50">
        <v>190300</v>
      </c>
      <c r="L57" s="50"/>
      <c r="M57" s="50">
        <f t="shared" si="8"/>
        <v>190300</v>
      </c>
      <c r="N57" s="50"/>
      <c r="O57" s="50">
        <f t="shared" si="22"/>
        <v>190300</v>
      </c>
    </row>
    <row r="58" spans="1:15" ht="46.5" customHeight="1">
      <c r="A58" s="53" t="s">
        <v>78</v>
      </c>
      <c r="B58" s="49" t="s">
        <v>77</v>
      </c>
      <c r="C58" s="50">
        <v>1361500</v>
      </c>
      <c r="D58" s="50"/>
      <c r="E58" s="50">
        <f t="shared" si="0"/>
        <v>1361500</v>
      </c>
      <c r="F58" s="50"/>
      <c r="G58" s="50">
        <f t="shared" si="15"/>
        <v>1361500</v>
      </c>
      <c r="H58" s="50">
        <v>11300</v>
      </c>
      <c r="I58" s="50"/>
      <c r="J58" s="50">
        <f t="shared" si="6"/>
        <v>11300</v>
      </c>
      <c r="K58" s="50">
        <v>0</v>
      </c>
      <c r="L58" s="50"/>
      <c r="M58" s="50">
        <f t="shared" si="8"/>
        <v>0</v>
      </c>
      <c r="N58" s="50"/>
      <c r="O58" s="50">
        <f t="shared" si="22"/>
        <v>0</v>
      </c>
    </row>
    <row r="59" spans="1:15" ht="93.75" customHeight="1">
      <c r="A59" s="53" t="s">
        <v>79</v>
      </c>
      <c r="B59" s="49" t="s">
        <v>77</v>
      </c>
      <c r="C59" s="50">
        <v>25700</v>
      </c>
      <c r="D59" s="50"/>
      <c r="E59" s="50">
        <f t="shared" si="0"/>
        <v>25700</v>
      </c>
      <c r="F59" s="50"/>
      <c r="G59" s="50">
        <f t="shared" si="15"/>
        <v>25700</v>
      </c>
      <c r="H59" s="50">
        <v>25800</v>
      </c>
      <c r="I59" s="50"/>
      <c r="J59" s="50">
        <f t="shared" si="6"/>
        <v>25800</v>
      </c>
      <c r="K59" s="50">
        <v>28300</v>
      </c>
      <c r="L59" s="50"/>
      <c r="M59" s="50">
        <f t="shared" si="8"/>
        <v>28300</v>
      </c>
      <c r="N59" s="50"/>
      <c r="O59" s="50">
        <f t="shared" si="22"/>
        <v>28300</v>
      </c>
    </row>
    <row r="60" spans="1:15" s="46" customFormat="1" ht="16.5" customHeight="1">
      <c r="A60" s="54" t="s">
        <v>80</v>
      </c>
      <c r="B60" s="55" t="s">
        <v>81</v>
      </c>
      <c r="C60" s="50">
        <v>244278900</v>
      </c>
      <c r="D60" s="50"/>
      <c r="E60" s="50">
        <f t="shared" si="0"/>
        <v>244278900</v>
      </c>
      <c r="F60" s="50"/>
      <c r="G60" s="50">
        <f t="shared" si="15"/>
        <v>244278900</v>
      </c>
      <c r="H60" s="50">
        <v>342700699</v>
      </c>
      <c r="I60" s="50"/>
      <c r="J60" s="50">
        <f t="shared" si="6"/>
        <v>342700699</v>
      </c>
      <c r="K60" s="50">
        <v>395235179</v>
      </c>
      <c r="L60" s="50"/>
      <c r="M60" s="50">
        <f t="shared" si="8"/>
        <v>395235179</v>
      </c>
      <c r="N60" s="50"/>
      <c r="O60" s="50">
        <f t="shared" si="22"/>
        <v>395235179</v>
      </c>
    </row>
    <row r="61" spans="1:15" s="46" customFormat="1" ht="28.15" customHeight="1">
      <c r="A61" s="54" t="s">
        <v>142</v>
      </c>
      <c r="B61" s="55" t="s">
        <v>81</v>
      </c>
      <c r="C61" s="50"/>
      <c r="D61" s="50">
        <v>2119194.7200000002</v>
      </c>
      <c r="E61" s="50">
        <f t="shared" si="0"/>
        <v>2119194.7200000002</v>
      </c>
      <c r="F61" s="50"/>
      <c r="G61" s="50">
        <f t="shared" si="15"/>
        <v>2119194.7200000002</v>
      </c>
      <c r="H61" s="50"/>
      <c r="I61" s="50">
        <v>2164224.0499999998</v>
      </c>
      <c r="J61" s="50">
        <f t="shared" si="6"/>
        <v>2164224.0499999998</v>
      </c>
      <c r="K61" s="50"/>
      <c r="L61" s="50">
        <v>1873931.44</v>
      </c>
      <c r="M61" s="50">
        <f t="shared" si="8"/>
        <v>1873931.44</v>
      </c>
      <c r="N61" s="50"/>
      <c r="O61" s="50">
        <f t="shared" si="22"/>
        <v>1873931.44</v>
      </c>
    </row>
    <row r="62" spans="1:15" s="46" customFormat="1" ht="28.15" customHeight="1">
      <c r="A62" s="81" t="s">
        <v>162</v>
      </c>
      <c r="B62" s="55" t="s">
        <v>81</v>
      </c>
      <c r="C62" s="50"/>
      <c r="D62" s="50">
        <v>46372.5</v>
      </c>
      <c r="E62" s="50">
        <f t="shared" si="0"/>
        <v>46372.5</v>
      </c>
      <c r="F62" s="50"/>
      <c r="G62" s="50">
        <f t="shared" si="15"/>
        <v>46372.5</v>
      </c>
      <c r="H62" s="50"/>
      <c r="I62" s="50"/>
      <c r="J62" s="50">
        <f t="shared" si="6"/>
        <v>0</v>
      </c>
      <c r="K62" s="50"/>
      <c r="L62" s="50"/>
      <c r="M62" s="50">
        <f t="shared" si="8"/>
        <v>0</v>
      </c>
      <c r="N62" s="50"/>
      <c r="O62" s="50">
        <f t="shared" si="22"/>
        <v>0</v>
      </c>
    </row>
    <row r="63" spans="1:15" s="46" customFormat="1" ht="42.6" customHeight="1">
      <c r="A63" s="76" t="s">
        <v>155</v>
      </c>
      <c r="B63" s="55" t="s">
        <v>81</v>
      </c>
      <c r="C63" s="50"/>
      <c r="D63" s="50"/>
      <c r="E63" s="50"/>
      <c r="F63" s="50">
        <v>350000</v>
      </c>
      <c r="G63" s="50">
        <f>E63+F63</f>
        <v>350000</v>
      </c>
      <c r="H63" s="50"/>
      <c r="I63" s="50"/>
      <c r="J63" s="50"/>
      <c r="K63" s="50"/>
      <c r="L63" s="50"/>
      <c r="M63" s="50"/>
      <c r="N63" s="50"/>
      <c r="O63" s="50"/>
    </row>
    <row r="64" spans="1:15" s="46" customFormat="1" ht="36" customHeight="1">
      <c r="A64" s="76" t="s">
        <v>156</v>
      </c>
      <c r="B64" s="55" t="s">
        <v>81</v>
      </c>
      <c r="C64" s="50"/>
      <c r="D64" s="50"/>
      <c r="E64" s="50"/>
      <c r="F64" s="50">
        <v>3714220.8</v>
      </c>
      <c r="G64" s="50">
        <f t="shared" ref="G64:G76" si="23">E64+F64</f>
        <v>3714220.8</v>
      </c>
      <c r="H64" s="50"/>
      <c r="I64" s="50"/>
      <c r="J64" s="50"/>
      <c r="K64" s="50"/>
      <c r="L64" s="50"/>
      <c r="M64" s="50"/>
      <c r="N64" s="50"/>
      <c r="O64" s="50"/>
    </row>
    <row r="65" spans="1:15" s="46" customFormat="1" ht="29.45" customHeight="1">
      <c r="A65" s="76" t="s">
        <v>157</v>
      </c>
      <c r="B65" s="55" t="s">
        <v>81</v>
      </c>
      <c r="C65" s="50"/>
      <c r="D65" s="50"/>
      <c r="E65" s="50"/>
      <c r="F65" s="50">
        <v>2714600</v>
      </c>
      <c r="G65" s="50">
        <f t="shared" si="23"/>
        <v>2714600</v>
      </c>
      <c r="H65" s="50"/>
      <c r="I65" s="50"/>
      <c r="J65" s="50"/>
      <c r="K65" s="50"/>
      <c r="L65" s="50"/>
      <c r="M65" s="50"/>
      <c r="N65" s="50"/>
      <c r="O65" s="50"/>
    </row>
    <row r="66" spans="1:15" s="46" customFormat="1" ht="56.45" customHeight="1">
      <c r="A66" s="78" t="s">
        <v>163</v>
      </c>
      <c r="B66" s="55" t="s">
        <v>81</v>
      </c>
      <c r="C66" s="50"/>
      <c r="D66" s="50"/>
      <c r="E66" s="50"/>
      <c r="F66" s="50">
        <v>1737171.13</v>
      </c>
      <c r="G66" s="50">
        <f t="shared" si="23"/>
        <v>1737171.13</v>
      </c>
      <c r="H66" s="50"/>
      <c r="I66" s="50"/>
      <c r="J66" s="50"/>
      <c r="K66" s="50"/>
      <c r="L66" s="50"/>
      <c r="M66" s="50"/>
      <c r="N66" s="50"/>
      <c r="O66" s="50"/>
    </row>
    <row r="67" spans="1:15" s="46" customFormat="1" ht="54" customHeight="1">
      <c r="A67" s="78" t="s">
        <v>164</v>
      </c>
      <c r="B67" s="55" t="s">
        <v>81</v>
      </c>
      <c r="C67" s="50"/>
      <c r="D67" s="50"/>
      <c r="E67" s="50"/>
      <c r="F67" s="50">
        <v>575046</v>
      </c>
      <c r="G67" s="50">
        <f t="shared" si="23"/>
        <v>575046</v>
      </c>
      <c r="H67" s="50"/>
      <c r="I67" s="50"/>
      <c r="J67" s="50"/>
      <c r="K67" s="50"/>
      <c r="L67" s="50"/>
      <c r="M67" s="50"/>
      <c r="N67" s="50"/>
      <c r="O67" s="50"/>
    </row>
    <row r="68" spans="1:15" s="46" customFormat="1" ht="54" customHeight="1">
      <c r="A68" s="78" t="s">
        <v>165</v>
      </c>
      <c r="B68" s="55" t="s">
        <v>81</v>
      </c>
      <c r="C68" s="50"/>
      <c r="D68" s="50"/>
      <c r="E68" s="50"/>
      <c r="F68" s="50">
        <v>835634.86</v>
      </c>
      <c r="G68" s="50">
        <f t="shared" si="23"/>
        <v>835634.86</v>
      </c>
      <c r="H68" s="50"/>
      <c r="I68" s="50"/>
      <c r="J68" s="50"/>
      <c r="K68" s="50"/>
      <c r="L68" s="50"/>
      <c r="M68" s="50"/>
      <c r="N68" s="50"/>
      <c r="O68" s="50"/>
    </row>
    <row r="69" spans="1:15" s="46" customFormat="1" ht="54" customHeight="1">
      <c r="A69" s="78" t="s">
        <v>166</v>
      </c>
      <c r="B69" s="55" t="s">
        <v>81</v>
      </c>
      <c r="C69" s="50"/>
      <c r="D69" s="50"/>
      <c r="E69" s="50"/>
      <c r="F69" s="50">
        <v>1880864</v>
      </c>
      <c r="G69" s="50">
        <f t="shared" si="23"/>
        <v>1880864</v>
      </c>
      <c r="H69" s="50"/>
      <c r="I69" s="50"/>
      <c r="J69" s="50"/>
      <c r="K69" s="50"/>
      <c r="L69" s="50"/>
      <c r="M69" s="50"/>
      <c r="N69" s="50"/>
      <c r="O69" s="50"/>
    </row>
    <row r="70" spans="1:15" s="46" customFormat="1" ht="47.45" customHeight="1">
      <c r="A70" s="78" t="s">
        <v>170</v>
      </c>
      <c r="B70" s="55" t="s">
        <v>81</v>
      </c>
      <c r="C70" s="50"/>
      <c r="D70" s="50"/>
      <c r="E70" s="50"/>
      <c r="F70" s="50">
        <v>2299290</v>
      </c>
      <c r="G70" s="50">
        <f t="shared" si="23"/>
        <v>2299290</v>
      </c>
      <c r="H70" s="50"/>
      <c r="I70" s="50"/>
      <c r="J70" s="50"/>
      <c r="K70" s="50"/>
      <c r="L70" s="50"/>
      <c r="M70" s="50"/>
      <c r="N70" s="50"/>
      <c r="O70" s="50"/>
    </row>
    <row r="71" spans="1:15" s="46" customFormat="1" ht="47.45" customHeight="1">
      <c r="A71" s="78" t="s">
        <v>171</v>
      </c>
      <c r="B71" s="55" t="s">
        <v>81</v>
      </c>
      <c r="C71" s="50"/>
      <c r="D71" s="50"/>
      <c r="E71" s="50"/>
      <c r="F71" s="50">
        <v>472500</v>
      </c>
      <c r="G71" s="50">
        <f t="shared" si="23"/>
        <v>472500</v>
      </c>
      <c r="H71" s="50"/>
      <c r="I71" s="50"/>
      <c r="J71" s="50"/>
      <c r="K71" s="50"/>
      <c r="L71" s="50"/>
      <c r="M71" s="50"/>
      <c r="N71" s="50"/>
      <c r="O71" s="50"/>
    </row>
    <row r="72" spans="1:15" s="46" customFormat="1" ht="47.45" customHeight="1">
      <c r="A72" s="78" t="s">
        <v>172</v>
      </c>
      <c r="B72" s="55" t="s">
        <v>81</v>
      </c>
      <c r="C72" s="50"/>
      <c r="D72" s="50"/>
      <c r="E72" s="50"/>
      <c r="F72" s="50">
        <v>2064100</v>
      </c>
      <c r="G72" s="50">
        <f t="shared" si="23"/>
        <v>2064100</v>
      </c>
      <c r="H72" s="50"/>
      <c r="I72" s="50"/>
      <c r="J72" s="50"/>
      <c r="K72" s="50"/>
      <c r="L72" s="50"/>
      <c r="M72" s="50"/>
      <c r="N72" s="50"/>
      <c r="O72" s="50"/>
    </row>
    <row r="73" spans="1:15" s="46" customFormat="1" ht="42" customHeight="1">
      <c r="A73" s="78" t="s">
        <v>173</v>
      </c>
      <c r="B73" s="55" t="s">
        <v>81</v>
      </c>
      <c r="C73" s="50"/>
      <c r="D73" s="50"/>
      <c r="E73" s="50"/>
      <c r="F73" s="50">
        <v>1000000</v>
      </c>
      <c r="G73" s="50">
        <f t="shared" si="23"/>
        <v>1000000</v>
      </c>
      <c r="H73" s="50"/>
      <c r="I73" s="50"/>
      <c r="J73" s="50"/>
      <c r="K73" s="50"/>
      <c r="L73" s="50"/>
      <c r="M73" s="50"/>
      <c r="N73" s="50"/>
      <c r="O73" s="50"/>
    </row>
    <row r="74" spans="1:15" s="46" customFormat="1" ht="67.150000000000006" customHeight="1">
      <c r="A74" s="78" t="s">
        <v>174</v>
      </c>
      <c r="B74" s="55" t="s">
        <v>81</v>
      </c>
      <c r="C74" s="50"/>
      <c r="D74" s="50"/>
      <c r="E74" s="50"/>
      <c r="F74" s="50">
        <v>472000</v>
      </c>
      <c r="G74" s="50">
        <f t="shared" si="23"/>
        <v>472000</v>
      </c>
      <c r="H74" s="50"/>
      <c r="I74" s="50"/>
      <c r="J74" s="50"/>
      <c r="K74" s="50"/>
      <c r="L74" s="50"/>
      <c r="M74" s="50"/>
      <c r="N74" s="50"/>
      <c r="O74" s="50"/>
    </row>
    <row r="75" spans="1:15" s="46" customFormat="1" ht="57.6" customHeight="1">
      <c r="A75" s="78" t="s">
        <v>178</v>
      </c>
      <c r="B75" s="55" t="s">
        <v>81</v>
      </c>
      <c r="C75" s="50"/>
      <c r="D75" s="50"/>
      <c r="E75" s="50"/>
      <c r="F75" s="50">
        <v>5185100</v>
      </c>
      <c r="G75" s="50">
        <f t="shared" si="23"/>
        <v>5185100</v>
      </c>
      <c r="H75" s="50"/>
      <c r="I75" s="50"/>
      <c r="J75" s="50"/>
      <c r="K75" s="50"/>
      <c r="L75" s="50"/>
      <c r="M75" s="50"/>
      <c r="N75" s="50"/>
      <c r="O75" s="50"/>
    </row>
    <row r="76" spans="1:15" s="46" customFormat="1" ht="34.15" customHeight="1">
      <c r="A76" s="78" t="s">
        <v>175</v>
      </c>
      <c r="B76" s="55" t="s">
        <v>81</v>
      </c>
      <c r="C76" s="50"/>
      <c r="D76" s="50"/>
      <c r="E76" s="50"/>
      <c r="F76" s="50">
        <v>200000</v>
      </c>
      <c r="G76" s="50">
        <f t="shared" si="23"/>
        <v>200000</v>
      </c>
      <c r="H76" s="50"/>
      <c r="I76" s="50"/>
      <c r="J76" s="50"/>
      <c r="K76" s="50"/>
      <c r="L76" s="50"/>
      <c r="M76" s="50"/>
      <c r="N76" s="50"/>
      <c r="O76" s="50"/>
    </row>
    <row r="77" spans="1:15" s="46" customFormat="1" ht="42" customHeight="1">
      <c r="A77" s="76" t="s">
        <v>152</v>
      </c>
      <c r="B77" s="55" t="s">
        <v>81</v>
      </c>
      <c r="C77" s="50"/>
      <c r="D77" s="50"/>
      <c r="E77" s="50"/>
      <c r="F77" s="50">
        <v>306000</v>
      </c>
      <c r="G77" s="50">
        <f>E77+F77</f>
        <v>306000</v>
      </c>
      <c r="H77" s="50"/>
      <c r="I77" s="50"/>
      <c r="J77" s="50"/>
      <c r="K77" s="50"/>
      <c r="L77" s="50"/>
      <c r="M77" s="50"/>
      <c r="N77" s="50"/>
      <c r="O77" s="50"/>
    </row>
    <row r="78" spans="1:15" s="46" customFormat="1" ht="42.6" customHeight="1">
      <c r="A78" s="76" t="s">
        <v>167</v>
      </c>
      <c r="B78" s="55" t="s">
        <v>81</v>
      </c>
      <c r="C78" s="50"/>
      <c r="D78" s="50"/>
      <c r="E78" s="50"/>
      <c r="F78" s="50">
        <v>258354</v>
      </c>
      <c r="G78" s="50">
        <f>E78+F78</f>
        <v>258354</v>
      </c>
      <c r="H78" s="50"/>
      <c r="I78" s="50"/>
      <c r="J78" s="50"/>
      <c r="K78" s="50"/>
      <c r="L78" s="50"/>
      <c r="M78" s="50"/>
      <c r="N78" s="50"/>
      <c r="O78" s="50"/>
    </row>
    <row r="79" spans="1:15" s="46" customFormat="1" ht="30.6" customHeight="1">
      <c r="A79" s="89" t="s">
        <v>158</v>
      </c>
      <c r="B79" s="55" t="s">
        <v>81</v>
      </c>
      <c r="C79" s="50"/>
      <c r="D79" s="50"/>
      <c r="E79" s="50"/>
      <c r="F79" s="50">
        <v>434292.78</v>
      </c>
      <c r="G79" s="50">
        <f>E79+F79</f>
        <v>434292.78</v>
      </c>
      <c r="H79" s="50"/>
      <c r="I79" s="50"/>
      <c r="J79" s="50"/>
      <c r="K79" s="50"/>
      <c r="L79" s="50"/>
      <c r="M79" s="50"/>
      <c r="N79" s="50"/>
      <c r="O79" s="50"/>
    </row>
    <row r="80" spans="1:15" s="46" customFormat="1" ht="39.6" customHeight="1">
      <c r="A80" s="89" t="s">
        <v>183</v>
      </c>
      <c r="B80" s="55" t="s">
        <v>81</v>
      </c>
      <c r="C80" s="50"/>
      <c r="D80" s="50"/>
      <c r="E80" s="50"/>
      <c r="F80" s="50">
        <v>18270826</v>
      </c>
      <c r="G80" s="50">
        <f>E80+F80</f>
        <v>18270826</v>
      </c>
      <c r="H80" s="50"/>
      <c r="I80" s="50"/>
      <c r="J80" s="50"/>
      <c r="K80" s="50"/>
      <c r="L80" s="50"/>
      <c r="M80" s="50"/>
      <c r="N80" s="50"/>
      <c r="O80" s="50"/>
    </row>
    <row r="81" spans="1:15" ht="24" customHeight="1">
      <c r="A81" s="51" t="s">
        <v>82</v>
      </c>
      <c r="B81" s="49" t="s">
        <v>83</v>
      </c>
      <c r="C81" s="50">
        <f>SUM(C82:C96)</f>
        <v>665388400</v>
      </c>
      <c r="D81" s="50">
        <f t="shared" ref="D81:M81" si="24">SUM(D82:D96)</f>
        <v>-119.65999999999985</v>
      </c>
      <c r="E81" s="50">
        <f t="shared" si="24"/>
        <v>665388280.34000003</v>
      </c>
      <c r="F81" s="50">
        <f t="shared" si="24"/>
        <v>18071072.18</v>
      </c>
      <c r="G81" s="50">
        <f t="shared" si="24"/>
        <v>683459352.51999998</v>
      </c>
      <c r="H81" s="50">
        <f>SUM(H82:H96)</f>
        <v>703211000</v>
      </c>
      <c r="I81" s="50">
        <f>SUM(I82:I96)</f>
        <v>492698.38</v>
      </c>
      <c r="J81" s="50">
        <f>SUM(J82:J96)</f>
        <v>703703698.38</v>
      </c>
      <c r="K81" s="50">
        <f t="shared" si="24"/>
        <v>734915400</v>
      </c>
      <c r="L81" s="50">
        <f t="shared" si="24"/>
        <v>502266.25999999995</v>
      </c>
      <c r="M81" s="50">
        <f t="shared" si="24"/>
        <v>735417666.25999999</v>
      </c>
      <c r="N81" s="50">
        <f t="shared" ref="N81:O81" si="25">SUM(N82:N96)</f>
        <v>0</v>
      </c>
      <c r="O81" s="50">
        <f t="shared" si="25"/>
        <v>735417666.25999999</v>
      </c>
    </row>
    <row r="82" spans="1:15" ht="46.5" customHeight="1">
      <c r="A82" s="53" t="s">
        <v>84</v>
      </c>
      <c r="B82" s="49" t="s">
        <v>85</v>
      </c>
      <c r="C82" s="50">
        <v>5980600</v>
      </c>
      <c r="D82" s="50"/>
      <c r="E82" s="50">
        <f t="shared" si="0"/>
        <v>5980600</v>
      </c>
      <c r="F82" s="50"/>
      <c r="G82" s="50">
        <f>E82</f>
        <v>5980600</v>
      </c>
      <c r="H82" s="50">
        <v>4802400</v>
      </c>
      <c r="I82" s="50"/>
      <c r="J82" s="50">
        <f t="shared" si="6"/>
        <v>4802400</v>
      </c>
      <c r="K82" s="50">
        <v>4784500</v>
      </c>
      <c r="L82" s="50"/>
      <c r="M82" s="50">
        <f t="shared" si="8"/>
        <v>4784500</v>
      </c>
      <c r="N82" s="50"/>
      <c r="O82" s="50">
        <f t="shared" ref="O82:O92" si="26">SUM(M82:N82)</f>
        <v>4784500</v>
      </c>
    </row>
    <row r="83" spans="1:15" ht="48" customHeight="1">
      <c r="A83" s="53" t="s">
        <v>87</v>
      </c>
      <c r="B83" s="49" t="s">
        <v>85</v>
      </c>
      <c r="C83" s="50">
        <v>291300</v>
      </c>
      <c r="D83" s="50"/>
      <c r="E83" s="50">
        <f t="shared" si="0"/>
        <v>291300</v>
      </c>
      <c r="F83" s="50"/>
      <c r="G83" s="50">
        <f>E83</f>
        <v>291300</v>
      </c>
      <c r="H83" s="50">
        <v>299800</v>
      </c>
      <c r="I83" s="50"/>
      <c r="J83" s="50">
        <f t="shared" si="6"/>
        <v>299800</v>
      </c>
      <c r="K83" s="50">
        <v>310400</v>
      </c>
      <c r="L83" s="50"/>
      <c r="M83" s="50">
        <f t="shared" si="8"/>
        <v>310400</v>
      </c>
      <c r="N83" s="50"/>
      <c r="O83" s="50">
        <f t="shared" si="26"/>
        <v>310400</v>
      </c>
    </row>
    <row r="84" spans="1:15" ht="48" customHeight="1">
      <c r="A84" s="53" t="s">
        <v>88</v>
      </c>
      <c r="B84" s="49" t="s">
        <v>85</v>
      </c>
      <c r="C84" s="50">
        <v>5480300</v>
      </c>
      <c r="D84" s="50"/>
      <c r="E84" s="50">
        <f t="shared" si="0"/>
        <v>5480300</v>
      </c>
      <c r="F84" s="50"/>
      <c r="G84" s="50">
        <f>E84</f>
        <v>5480300</v>
      </c>
      <c r="H84" s="50">
        <v>5480300</v>
      </c>
      <c r="I84" s="50"/>
      <c r="J84" s="50">
        <f t="shared" si="6"/>
        <v>5480300</v>
      </c>
      <c r="K84" s="50">
        <v>5480300</v>
      </c>
      <c r="L84" s="50"/>
      <c r="M84" s="50">
        <f t="shared" si="8"/>
        <v>5480300</v>
      </c>
      <c r="N84" s="50"/>
      <c r="O84" s="50">
        <f t="shared" si="26"/>
        <v>5480300</v>
      </c>
    </row>
    <row r="85" spans="1:15" ht="48" customHeight="1">
      <c r="A85" s="53" t="s">
        <v>89</v>
      </c>
      <c r="B85" s="49" t="s">
        <v>85</v>
      </c>
      <c r="C85" s="50">
        <v>1012500</v>
      </c>
      <c r="D85" s="50"/>
      <c r="E85" s="50">
        <f t="shared" si="0"/>
        <v>1012500</v>
      </c>
      <c r="F85" s="50"/>
      <c r="G85" s="50">
        <f t="shared" ref="G85:G104" si="27">E85</f>
        <v>1012500</v>
      </c>
      <c r="H85" s="50">
        <v>1012500</v>
      </c>
      <c r="I85" s="50"/>
      <c r="J85" s="50">
        <f t="shared" si="6"/>
        <v>1012500</v>
      </c>
      <c r="K85" s="50">
        <v>1012500</v>
      </c>
      <c r="L85" s="50"/>
      <c r="M85" s="50">
        <f t="shared" si="8"/>
        <v>1012500</v>
      </c>
      <c r="N85" s="50"/>
      <c r="O85" s="50">
        <f t="shared" si="26"/>
        <v>1012500</v>
      </c>
    </row>
    <row r="86" spans="1:15" ht="60" customHeight="1">
      <c r="A86" s="53" t="s">
        <v>90</v>
      </c>
      <c r="B86" s="49" t="s">
        <v>85</v>
      </c>
      <c r="C86" s="50">
        <v>10000</v>
      </c>
      <c r="D86" s="50"/>
      <c r="E86" s="50">
        <f t="shared" si="0"/>
        <v>10000</v>
      </c>
      <c r="F86" s="50"/>
      <c r="G86" s="50">
        <f t="shared" si="27"/>
        <v>10000</v>
      </c>
      <c r="H86" s="50">
        <v>10000</v>
      </c>
      <c r="I86" s="50"/>
      <c r="J86" s="50">
        <f t="shared" si="6"/>
        <v>10000</v>
      </c>
      <c r="K86" s="50">
        <v>10000</v>
      </c>
      <c r="L86" s="50"/>
      <c r="M86" s="50">
        <f t="shared" si="8"/>
        <v>10000</v>
      </c>
      <c r="N86" s="50"/>
      <c r="O86" s="50">
        <f t="shared" si="26"/>
        <v>10000</v>
      </c>
    </row>
    <row r="87" spans="1:15" ht="48.75" customHeight="1">
      <c r="A87" s="53" t="s">
        <v>91</v>
      </c>
      <c r="B87" s="49" t="s">
        <v>85</v>
      </c>
      <c r="C87" s="50">
        <v>25000</v>
      </c>
      <c r="D87" s="50"/>
      <c r="E87" s="50">
        <f t="shared" si="0"/>
        <v>25000</v>
      </c>
      <c r="F87" s="50"/>
      <c r="G87" s="50">
        <f t="shared" si="27"/>
        <v>25000</v>
      </c>
      <c r="H87" s="50">
        <v>25000</v>
      </c>
      <c r="I87" s="50"/>
      <c r="J87" s="50">
        <f t="shared" si="6"/>
        <v>25000</v>
      </c>
      <c r="K87" s="50">
        <v>25000</v>
      </c>
      <c r="L87" s="50"/>
      <c r="M87" s="50">
        <f t="shared" si="8"/>
        <v>25000</v>
      </c>
      <c r="N87" s="50"/>
      <c r="O87" s="50">
        <f t="shared" si="26"/>
        <v>25000</v>
      </c>
    </row>
    <row r="88" spans="1:15" ht="75.75" customHeight="1">
      <c r="A88" s="53" t="s">
        <v>112</v>
      </c>
      <c r="B88" s="49" t="s">
        <v>85</v>
      </c>
      <c r="C88" s="50">
        <v>49372000</v>
      </c>
      <c r="D88" s="50"/>
      <c r="E88" s="50">
        <f t="shared" si="0"/>
        <v>49372000</v>
      </c>
      <c r="F88" s="50"/>
      <c r="G88" s="50">
        <f t="shared" si="27"/>
        <v>49372000</v>
      </c>
      <c r="H88" s="50">
        <v>51346800</v>
      </c>
      <c r="I88" s="50"/>
      <c r="J88" s="50">
        <f t="shared" si="6"/>
        <v>51346800</v>
      </c>
      <c r="K88" s="50">
        <v>53400700</v>
      </c>
      <c r="L88" s="50"/>
      <c r="M88" s="50">
        <f t="shared" si="8"/>
        <v>53400700</v>
      </c>
      <c r="N88" s="50"/>
      <c r="O88" s="50">
        <f t="shared" si="26"/>
        <v>53400700</v>
      </c>
    </row>
    <row r="89" spans="1:15" ht="59.25" customHeight="1">
      <c r="A89" s="53" t="s">
        <v>92</v>
      </c>
      <c r="B89" s="49" t="s">
        <v>146</v>
      </c>
      <c r="C89" s="50">
        <v>9166200</v>
      </c>
      <c r="D89" s="50"/>
      <c r="E89" s="50">
        <f t="shared" si="0"/>
        <v>9166200</v>
      </c>
      <c r="F89" s="50"/>
      <c r="G89" s="50">
        <f t="shared" si="27"/>
        <v>9166200</v>
      </c>
      <c r="H89" s="50">
        <v>9188400</v>
      </c>
      <c r="I89" s="50"/>
      <c r="J89" s="50">
        <f t="shared" si="6"/>
        <v>9188400</v>
      </c>
      <c r="K89" s="50">
        <v>9188400</v>
      </c>
      <c r="L89" s="50"/>
      <c r="M89" s="50">
        <f t="shared" si="8"/>
        <v>9188400</v>
      </c>
      <c r="N89" s="50"/>
      <c r="O89" s="50">
        <f t="shared" si="26"/>
        <v>9188400</v>
      </c>
    </row>
    <row r="90" spans="1:15" ht="89.25" customHeight="1">
      <c r="A90" s="53" t="s">
        <v>93</v>
      </c>
      <c r="B90" s="49" t="s">
        <v>94</v>
      </c>
      <c r="C90" s="50">
        <v>4377500</v>
      </c>
      <c r="D90" s="50">
        <v>-24633.45</v>
      </c>
      <c r="E90" s="50">
        <f t="shared" si="0"/>
        <v>4352866.55</v>
      </c>
      <c r="F90" s="50"/>
      <c r="G90" s="50">
        <f t="shared" si="27"/>
        <v>4352866.55</v>
      </c>
      <c r="H90" s="50">
        <v>4607800</v>
      </c>
      <c r="I90" s="50">
        <v>547409.86</v>
      </c>
      <c r="J90" s="50">
        <f t="shared" si="6"/>
        <v>5155209.8600000003</v>
      </c>
      <c r="K90" s="50">
        <v>4631400</v>
      </c>
      <c r="L90" s="50">
        <v>558032.97</v>
      </c>
      <c r="M90" s="50">
        <f t="shared" si="8"/>
        <v>5189432.97</v>
      </c>
      <c r="N90" s="50"/>
      <c r="O90" s="50">
        <f t="shared" si="26"/>
        <v>5189432.97</v>
      </c>
    </row>
    <row r="91" spans="1:15" ht="30" customHeight="1">
      <c r="A91" s="53" t="s">
        <v>95</v>
      </c>
      <c r="B91" s="49" t="s">
        <v>96</v>
      </c>
      <c r="C91" s="50">
        <v>3023200</v>
      </c>
      <c r="D91" s="50"/>
      <c r="E91" s="50">
        <f t="shared" si="0"/>
        <v>3023200</v>
      </c>
      <c r="F91" s="50"/>
      <c r="G91" s="50">
        <f t="shared" si="27"/>
        <v>3023200</v>
      </c>
      <c r="H91" s="50">
        <v>3043600</v>
      </c>
      <c r="I91" s="50"/>
      <c r="J91" s="50">
        <f t="shared" si="6"/>
        <v>3043600</v>
      </c>
      <c r="K91" s="50">
        <v>3122600</v>
      </c>
      <c r="L91" s="50"/>
      <c r="M91" s="50">
        <f t="shared" si="8"/>
        <v>3122600</v>
      </c>
      <c r="N91" s="50"/>
      <c r="O91" s="50">
        <f t="shared" si="26"/>
        <v>3122600</v>
      </c>
    </row>
    <row r="92" spans="1:15" ht="44.25" customHeight="1">
      <c r="A92" s="53" t="s">
        <v>97</v>
      </c>
      <c r="B92" s="49" t="s">
        <v>98</v>
      </c>
      <c r="C92" s="50">
        <v>10400</v>
      </c>
      <c r="D92" s="50"/>
      <c r="E92" s="50">
        <f t="shared" si="0"/>
        <v>10400</v>
      </c>
      <c r="F92" s="50"/>
      <c r="G92" s="50">
        <f t="shared" si="27"/>
        <v>10400</v>
      </c>
      <c r="H92" s="50">
        <v>11200</v>
      </c>
      <c r="I92" s="50"/>
      <c r="J92" s="50">
        <f t="shared" si="6"/>
        <v>11200</v>
      </c>
      <c r="K92" s="50">
        <v>116800</v>
      </c>
      <c r="L92" s="50"/>
      <c r="M92" s="50">
        <f t="shared" si="8"/>
        <v>116800</v>
      </c>
      <c r="N92" s="50"/>
      <c r="O92" s="50">
        <f t="shared" si="26"/>
        <v>116800</v>
      </c>
    </row>
    <row r="93" spans="1:15" ht="34.9" customHeight="1">
      <c r="A93" s="53" t="s">
        <v>169</v>
      </c>
      <c r="B93" s="49" t="s">
        <v>168</v>
      </c>
      <c r="C93" s="50"/>
      <c r="D93" s="50"/>
      <c r="E93" s="50"/>
      <c r="F93" s="50">
        <v>397700</v>
      </c>
      <c r="G93" s="50">
        <f>E93+F93</f>
        <v>397700</v>
      </c>
      <c r="H93" s="50"/>
      <c r="I93" s="50"/>
      <c r="J93" s="50"/>
      <c r="K93" s="50"/>
      <c r="L93" s="50"/>
      <c r="M93" s="50"/>
      <c r="N93" s="50"/>
      <c r="O93" s="50"/>
    </row>
    <row r="94" spans="1:15" ht="28.5" customHeight="1">
      <c r="A94" s="53" t="s">
        <v>86</v>
      </c>
      <c r="B94" s="49" t="s">
        <v>113</v>
      </c>
      <c r="C94" s="50">
        <v>4953600</v>
      </c>
      <c r="D94" s="50"/>
      <c r="E94" s="50">
        <f t="shared" si="0"/>
        <v>4953600</v>
      </c>
      <c r="F94" s="50"/>
      <c r="G94" s="50">
        <f t="shared" si="27"/>
        <v>4953600</v>
      </c>
      <c r="H94" s="50">
        <v>5097300</v>
      </c>
      <c r="I94" s="50"/>
      <c r="J94" s="50">
        <f t="shared" si="6"/>
        <v>5097300</v>
      </c>
      <c r="K94" s="50">
        <v>5277400</v>
      </c>
      <c r="L94" s="50"/>
      <c r="M94" s="50">
        <f t="shared" si="8"/>
        <v>5277400</v>
      </c>
      <c r="N94" s="50"/>
      <c r="O94" s="50">
        <f t="shared" ref="O94:O98" si="28">SUM(M94:N94)</f>
        <v>5277400</v>
      </c>
    </row>
    <row r="95" spans="1:15" ht="80.25" customHeight="1">
      <c r="A95" s="53" t="s">
        <v>99</v>
      </c>
      <c r="B95" s="49" t="s">
        <v>101</v>
      </c>
      <c r="C95" s="50">
        <v>11180900</v>
      </c>
      <c r="D95" s="50">
        <v>24513.79</v>
      </c>
      <c r="E95" s="50">
        <f t="shared" si="0"/>
        <v>11205413.789999999</v>
      </c>
      <c r="F95" s="50">
        <v>1047672.18</v>
      </c>
      <c r="G95" s="50">
        <f>E95+F95</f>
        <v>12253085.969999999</v>
      </c>
      <c r="H95" s="50">
        <v>10872600</v>
      </c>
      <c r="I95" s="50">
        <v>-54711.48</v>
      </c>
      <c r="J95" s="50">
        <f t="shared" si="6"/>
        <v>10817888.52</v>
      </c>
      <c r="K95" s="50">
        <v>10872600</v>
      </c>
      <c r="L95" s="50">
        <v>-55766.71</v>
      </c>
      <c r="M95" s="50">
        <f t="shared" si="8"/>
        <v>10816833.289999999</v>
      </c>
      <c r="N95" s="50"/>
      <c r="O95" s="50">
        <f t="shared" si="28"/>
        <v>10816833.289999999</v>
      </c>
    </row>
    <row r="96" spans="1:15" ht="29.25" customHeight="1">
      <c r="A96" s="53" t="s">
        <v>100</v>
      </c>
      <c r="B96" s="49" t="s">
        <v>101</v>
      </c>
      <c r="C96" s="50">
        <v>570504900</v>
      </c>
      <c r="D96" s="50"/>
      <c r="E96" s="50">
        <f t="shared" si="0"/>
        <v>570504900</v>
      </c>
      <c r="F96" s="50">
        <v>16625700</v>
      </c>
      <c r="G96" s="50">
        <f>E96+F96</f>
        <v>587130600</v>
      </c>
      <c r="H96" s="50">
        <v>607413300</v>
      </c>
      <c r="I96" s="50"/>
      <c r="J96" s="50">
        <f t="shared" si="6"/>
        <v>607413300</v>
      </c>
      <c r="K96" s="50">
        <v>636682800</v>
      </c>
      <c r="L96" s="50"/>
      <c r="M96" s="50">
        <f t="shared" si="8"/>
        <v>636682800</v>
      </c>
      <c r="N96" s="50"/>
      <c r="O96" s="50">
        <f t="shared" si="28"/>
        <v>636682800</v>
      </c>
    </row>
    <row r="97" spans="1:16" ht="24" customHeight="1">
      <c r="A97" s="51" t="s">
        <v>102</v>
      </c>
      <c r="B97" s="49" t="s">
        <v>103</v>
      </c>
      <c r="C97" s="50">
        <f>SUM(C98:C103)</f>
        <v>189200</v>
      </c>
      <c r="D97" s="50">
        <f>SUM(D98:D103)</f>
        <v>667786</v>
      </c>
      <c r="E97" s="50">
        <f t="shared" ref="E97:G97" si="29">SUM(E98:E103)</f>
        <v>856986</v>
      </c>
      <c r="F97" s="50">
        <f t="shared" si="29"/>
        <v>-564354</v>
      </c>
      <c r="G97" s="50">
        <f t="shared" si="29"/>
        <v>292632</v>
      </c>
      <c r="H97" s="50">
        <f>SUM(H98:H102)</f>
        <v>189200</v>
      </c>
      <c r="I97" s="50">
        <f t="shared" ref="I97:J97" si="30">SUM(I98:I102)</f>
        <v>0</v>
      </c>
      <c r="J97" s="50">
        <f t="shared" si="30"/>
        <v>189200</v>
      </c>
      <c r="K97" s="50">
        <f>SUM(K98:K103)</f>
        <v>189200</v>
      </c>
      <c r="L97" s="50"/>
      <c r="M97" s="50">
        <f t="shared" si="8"/>
        <v>189200</v>
      </c>
      <c r="N97" s="50"/>
      <c r="O97" s="50">
        <f t="shared" si="28"/>
        <v>189200</v>
      </c>
    </row>
    <row r="98" spans="1:16" ht="55.9" customHeight="1">
      <c r="A98" s="53" t="s">
        <v>147</v>
      </c>
      <c r="B98" s="49" t="s">
        <v>105</v>
      </c>
      <c r="C98" s="50"/>
      <c r="D98" s="50">
        <v>68432</v>
      </c>
      <c r="E98" s="50">
        <f t="shared" si="0"/>
        <v>68432</v>
      </c>
      <c r="F98" s="50"/>
      <c r="G98" s="50">
        <f t="shared" si="27"/>
        <v>68432</v>
      </c>
      <c r="H98" s="50"/>
      <c r="I98" s="50"/>
      <c r="J98" s="50">
        <f t="shared" si="6"/>
        <v>0</v>
      </c>
      <c r="K98" s="50"/>
      <c r="L98" s="50"/>
      <c r="M98" s="50">
        <f t="shared" si="8"/>
        <v>0</v>
      </c>
      <c r="N98" s="50"/>
      <c r="O98" s="50">
        <f t="shared" si="28"/>
        <v>0</v>
      </c>
    </row>
    <row r="99" spans="1:16" ht="58.15" customHeight="1">
      <c r="A99" s="53" t="s">
        <v>148</v>
      </c>
      <c r="B99" s="49" t="s">
        <v>105</v>
      </c>
      <c r="C99" s="50"/>
      <c r="D99" s="50">
        <v>35000</v>
      </c>
      <c r="E99" s="50">
        <f t="shared" si="0"/>
        <v>35000</v>
      </c>
      <c r="F99" s="50"/>
      <c r="G99" s="50">
        <f t="shared" si="27"/>
        <v>35000</v>
      </c>
      <c r="H99" s="50"/>
      <c r="I99" s="50"/>
      <c r="J99" s="50"/>
      <c r="K99" s="50"/>
      <c r="L99" s="50"/>
      <c r="M99" s="50"/>
      <c r="N99" s="50"/>
      <c r="O99" s="50"/>
    </row>
    <row r="100" spans="1:16" ht="48.6" customHeight="1">
      <c r="A100" s="76" t="s">
        <v>149</v>
      </c>
      <c r="B100" s="49" t="s">
        <v>107</v>
      </c>
      <c r="C100" s="50"/>
      <c r="D100" s="50">
        <v>306000</v>
      </c>
      <c r="E100" s="50">
        <f t="shared" si="0"/>
        <v>306000</v>
      </c>
      <c r="F100" s="50">
        <v>-306000</v>
      </c>
      <c r="G100" s="50">
        <f>E100+F100</f>
        <v>0</v>
      </c>
      <c r="H100" s="50"/>
      <c r="I100" s="50"/>
      <c r="J100" s="50"/>
      <c r="K100" s="50"/>
      <c r="L100" s="50"/>
      <c r="M100" s="50"/>
      <c r="N100" s="50"/>
      <c r="O100" s="50"/>
    </row>
    <row r="101" spans="1:16" ht="48.6" customHeight="1">
      <c r="A101" s="76" t="s">
        <v>150</v>
      </c>
      <c r="B101" s="49" t="s">
        <v>107</v>
      </c>
      <c r="C101" s="50"/>
      <c r="D101" s="50">
        <v>258354</v>
      </c>
      <c r="E101" s="50">
        <f>D101</f>
        <v>258354</v>
      </c>
      <c r="F101" s="50">
        <v>-258354</v>
      </c>
      <c r="G101" s="50">
        <f>E101+F101</f>
        <v>0</v>
      </c>
      <c r="H101" s="50"/>
      <c r="I101" s="50"/>
      <c r="J101" s="50"/>
      <c r="K101" s="50"/>
      <c r="L101" s="50"/>
      <c r="M101" s="50"/>
      <c r="N101" s="50"/>
      <c r="O101" s="50"/>
    </row>
    <row r="102" spans="1:16" ht="68.25" customHeight="1">
      <c r="A102" s="53" t="s">
        <v>106</v>
      </c>
      <c r="B102" s="49" t="s">
        <v>107</v>
      </c>
      <c r="C102" s="50">
        <v>189200</v>
      </c>
      <c r="D102" s="50"/>
      <c r="E102" s="50">
        <f t="shared" si="0"/>
        <v>189200</v>
      </c>
      <c r="F102" s="50"/>
      <c r="G102" s="50">
        <f t="shared" si="27"/>
        <v>189200</v>
      </c>
      <c r="H102" s="50">
        <v>189200</v>
      </c>
      <c r="I102" s="50"/>
      <c r="J102" s="50">
        <f t="shared" si="6"/>
        <v>189200</v>
      </c>
      <c r="K102" s="50">
        <v>189200</v>
      </c>
      <c r="L102" s="50"/>
      <c r="M102" s="50">
        <f t="shared" si="8"/>
        <v>189200</v>
      </c>
      <c r="N102" s="50"/>
      <c r="O102" s="50">
        <f t="shared" ref="O102:O104" si="31">SUM(M102:N102)</f>
        <v>189200</v>
      </c>
    </row>
    <row r="103" spans="1:16" ht="15.75" customHeight="1">
      <c r="A103" s="53" t="s">
        <v>108</v>
      </c>
      <c r="B103" s="49" t="s">
        <v>107</v>
      </c>
      <c r="C103" s="50"/>
      <c r="D103" s="50"/>
      <c r="E103" s="50">
        <f t="shared" si="0"/>
        <v>0</v>
      </c>
      <c r="F103" s="50"/>
      <c r="G103" s="50">
        <f t="shared" si="27"/>
        <v>0</v>
      </c>
      <c r="H103" s="50"/>
      <c r="I103" s="50"/>
      <c r="J103" s="50">
        <f t="shared" si="6"/>
        <v>0</v>
      </c>
      <c r="K103" s="50"/>
      <c r="L103" s="50"/>
      <c r="M103" s="50">
        <f t="shared" si="8"/>
        <v>0</v>
      </c>
      <c r="N103" s="50"/>
      <c r="O103" s="50">
        <f t="shared" si="31"/>
        <v>0</v>
      </c>
    </row>
    <row r="104" spans="1:16" ht="24" customHeight="1">
      <c r="A104" s="51" t="s">
        <v>109</v>
      </c>
      <c r="B104" s="49" t="s">
        <v>110</v>
      </c>
      <c r="C104" s="50">
        <v>5531312</v>
      </c>
      <c r="D104" s="50"/>
      <c r="E104" s="50">
        <f t="shared" si="0"/>
        <v>5531312</v>
      </c>
      <c r="F104" s="50"/>
      <c r="G104" s="50">
        <f t="shared" si="27"/>
        <v>5531312</v>
      </c>
      <c r="H104" s="50">
        <v>0</v>
      </c>
      <c r="I104" s="50"/>
      <c r="J104" s="50">
        <f t="shared" si="6"/>
        <v>0</v>
      </c>
      <c r="K104" s="50">
        <v>0</v>
      </c>
      <c r="L104" s="50"/>
      <c r="M104" s="50">
        <f t="shared" si="8"/>
        <v>0</v>
      </c>
      <c r="N104" s="50"/>
      <c r="O104" s="50">
        <f t="shared" si="31"/>
        <v>0</v>
      </c>
    </row>
    <row r="105" spans="1:16" s="46" customFormat="1" ht="31.9" customHeight="1">
      <c r="A105" s="90" t="s">
        <v>179</v>
      </c>
      <c r="B105" s="91" t="s">
        <v>180</v>
      </c>
      <c r="C105" s="84"/>
      <c r="D105" s="84"/>
      <c r="E105" s="84"/>
      <c r="F105" s="84">
        <v>5174552.41</v>
      </c>
      <c r="G105" s="84">
        <f>F105</f>
        <v>5174552.41</v>
      </c>
      <c r="H105" s="84"/>
      <c r="I105" s="92"/>
      <c r="J105" s="92"/>
      <c r="K105" s="92"/>
      <c r="L105" s="92"/>
      <c r="M105" s="92"/>
      <c r="N105" s="92"/>
      <c r="O105" s="92"/>
      <c r="P105" s="93"/>
    </row>
    <row r="106" spans="1:16" s="46" customFormat="1" ht="25.5" customHeight="1">
      <c r="A106" s="90" t="s">
        <v>181</v>
      </c>
      <c r="B106" s="91" t="s">
        <v>182</v>
      </c>
      <c r="C106" s="84"/>
      <c r="D106" s="84"/>
      <c r="E106" s="84"/>
      <c r="F106" s="84">
        <v>-616549.01</v>
      </c>
      <c r="G106" s="84">
        <f>F106</f>
        <v>-616549.01</v>
      </c>
      <c r="H106" s="84"/>
      <c r="I106" s="92"/>
      <c r="J106" s="92"/>
      <c r="K106" s="92"/>
      <c r="L106" s="92"/>
      <c r="M106" s="92"/>
      <c r="N106" s="92"/>
      <c r="O106" s="92"/>
      <c r="P106" s="93"/>
    </row>
    <row r="107" spans="1:16" s="47" customFormat="1" ht="21.75" customHeight="1">
      <c r="A107" s="66" t="s">
        <v>111</v>
      </c>
      <c r="B107" s="60"/>
      <c r="C107" s="61">
        <f t="shared" ref="C107:M107" si="32">C8+C34</f>
        <v>1241765138.49</v>
      </c>
      <c r="D107" s="61">
        <f t="shared" si="32"/>
        <v>333421814.31999999</v>
      </c>
      <c r="E107" s="61">
        <f t="shared" si="32"/>
        <v>1575186952.8099999</v>
      </c>
      <c r="F107" s="61">
        <f t="shared" ref="F107:G107" si="33">F8+F34</f>
        <v>64834721.149999999</v>
      </c>
      <c r="G107" s="61">
        <f t="shared" si="33"/>
        <v>1640021673.96</v>
      </c>
      <c r="H107" s="61">
        <f t="shared" si="32"/>
        <v>1405354549.73</v>
      </c>
      <c r="I107" s="61">
        <f t="shared" si="32"/>
        <v>295895335.54000002</v>
      </c>
      <c r="J107" s="61">
        <f t="shared" si="32"/>
        <v>1701249885.27</v>
      </c>
      <c r="K107" s="61">
        <f t="shared" si="32"/>
        <v>1954723442.52</v>
      </c>
      <c r="L107" s="61">
        <f t="shared" si="32"/>
        <v>17521548.330000002</v>
      </c>
      <c r="M107" s="61">
        <f t="shared" si="32"/>
        <v>1972244990.8499999</v>
      </c>
      <c r="N107" s="61">
        <f t="shared" ref="N107:O107" si="34">N8+N34</f>
        <v>222222222.22</v>
      </c>
      <c r="O107" s="61">
        <f t="shared" si="34"/>
        <v>2194467213.0699997</v>
      </c>
    </row>
    <row r="109" spans="1:16">
      <c r="D109" s="77"/>
      <c r="F109" s="77"/>
    </row>
    <row r="112" spans="1:16" s="67" customFormat="1" ht="12">
      <c r="B112" s="68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</row>
  </sheetData>
  <mergeCells count="17">
    <mergeCell ref="A2:K2"/>
    <mergeCell ref="A4:A5"/>
    <mergeCell ref="B4:B5"/>
    <mergeCell ref="C40:C41"/>
    <mergeCell ref="D40:D41"/>
    <mergeCell ref="E40:E41"/>
    <mergeCell ref="H40:H41"/>
    <mergeCell ref="I40:I41"/>
    <mergeCell ref="J40:J41"/>
    <mergeCell ref="K40:K41"/>
    <mergeCell ref="L40:L41"/>
    <mergeCell ref="C4:O4"/>
    <mergeCell ref="M40:M41"/>
    <mergeCell ref="F40:F41"/>
    <mergeCell ref="G40:G41"/>
    <mergeCell ref="N40:N41"/>
    <mergeCell ref="O40:O41"/>
  </mergeCells>
  <pageMargins left="0.19685039370078741" right="0.19685039370078741" top="0.23622047244094491" bottom="0.19685039370078741" header="0.19685039370078741" footer="0.19685039370078741"/>
  <pageSetup paperSize="9" firstPageNumber="44" fitToHeight="7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23"/>
  <sheetViews>
    <sheetView tabSelected="1" zoomScaleSheetLayoutView="100" workbookViewId="0">
      <selection activeCell="P110" sqref="P110"/>
    </sheetView>
  </sheetViews>
  <sheetFormatPr defaultColWidth="9.140625" defaultRowHeight="12.75" outlineLevelRow="1"/>
  <cols>
    <col min="1" max="1" width="67.28515625" style="38" customWidth="1"/>
    <col min="2" max="2" width="21.28515625" style="39" customWidth="1"/>
    <col min="3" max="6" width="16.140625" style="35" hidden="1" customWidth="1"/>
    <col min="7" max="7" width="18" style="35" customWidth="1"/>
    <col min="8" max="9" width="17.140625" style="35" hidden="1" customWidth="1"/>
    <col min="10" max="10" width="17.140625" style="35" customWidth="1"/>
    <col min="11" max="11" width="17" style="35" hidden="1" customWidth="1"/>
    <col min="12" max="12" width="17.140625" style="35" hidden="1" customWidth="1"/>
    <col min="13" max="13" width="17" style="35" hidden="1" customWidth="1"/>
    <col min="14" max="14" width="17.140625" style="35" hidden="1" customWidth="1"/>
    <col min="15" max="15" width="17" style="35" customWidth="1"/>
    <col min="16" max="16384" width="9.140625" style="38"/>
  </cols>
  <sheetData>
    <row r="1" spans="1:15" ht="12.75" customHeight="1">
      <c r="A1" s="110" t="s">
        <v>186</v>
      </c>
      <c r="B1" s="116"/>
      <c r="C1" s="116"/>
      <c r="D1" s="116"/>
      <c r="E1" s="116"/>
      <c r="F1" s="116"/>
      <c r="G1" s="116"/>
      <c r="H1" s="116"/>
      <c r="I1" s="116"/>
      <c r="J1" s="117"/>
      <c r="K1" s="117"/>
      <c r="L1" s="117"/>
      <c r="M1" s="117"/>
      <c r="N1" s="112"/>
      <c r="O1" s="112"/>
    </row>
    <row r="2" spans="1:15" ht="12.75" customHeight="1">
      <c r="A2" s="110" t="s">
        <v>121</v>
      </c>
      <c r="B2" s="116"/>
      <c r="C2" s="116"/>
      <c r="D2" s="116"/>
      <c r="E2" s="116"/>
      <c r="F2" s="116"/>
      <c r="G2" s="116"/>
      <c r="H2" s="116"/>
      <c r="I2" s="116"/>
      <c r="J2" s="117"/>
      <c r="K2" s="117"/>
      <c r="L2" s="117"/>
      <c r="M2" s="117"/>
      <c r="N2" s="112"/>
      <c r="O2" s="112"/>
    </row>
    <row r="3" spans="1:15" ht="12.75" customHeight="1">
      <c r="A3" s="110" t="s">
        <v>184</v>
      </c>
      <c r="B3" s="116"/>
      <c r="C3" s="116"/>
      <c r="D3" s="116"/>
      <c r="E3" s="116"/>
      <c r="F3" s="116"/>
      <c r="G3" s="116"/>
      <c r="H3" s="116"/>
      <c r="I3" s="116"/>
      <c r="J3" s="117"/>
      <c r="K3" s="117"/>
      <c r="L3" s="117"/>
      <c r="M3" s="117"/>
      <c r="N3" s="112"/>
      <c r="O3" s="112"/>
    </row>
    <row r="4" spans="1:15" ht="12.75" customHeight="1">
      <c r="A4" s="86"/>
      <c r="B4" s="87"/>
      <c r="C4" s="87"/>
      <c r="D4" s="87"/>
      <c r="E4" s="87"/>
      <c r="F4" s="87"/>
      <c r="G4" s="87"/>
      <c r="H4" s="87"/>
      <c r="I4" s="87"/>
      <c r="J4" s="88"/>
      <c r="K4" s="88"/>
      <c r="L4" s="88"/>
      <c r="M4" s="88"/>
      <c r="N4" s="88"/>
      <c r="O4" s="88"/>
    </row>
    <row r="5" spans="1:15" ht="12.75" customHeight="1">
      <c r="A5" s="110" t="s">
        <v>119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8"/>
      <c r="O5" s="118"/>
    </row>
    <row r="6" spans="1:15" ht="12.75" customHeight="1">
      <c r="A6" s="110" t="s">
        <v>121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8"/>
      <c r="O6" s="118"/>
    </row>
    <row r="7" spans="1:15" ht="12.75" customHeight="1">
      <c r="A7" s="110" t="s">
        <v>185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8"/>
      <c r="O7" s="118"/>
    </row>
    <row r="8" spans="1:15" ht="12.75" customHeight="1">
      <c r="C8" s="37"/>
      <c r="J8" s="38"/>
      <c r="K8" s="38"/>
      <c r="L8" s="38"/>
      <c r="M8" s="38"/>
      <c r="N8" s="38"/>
      <c r="O8" s="38"/>
    </row>
    <row r="9" spans="1:15" ht="12.75" customHeight="1">
      <c r="A9" s="110" t="s">
        <v>116</v>
      </c>
      <c r="B9" s="116"/>
      <c r="C9" s="116"/>
      <c r="D9" s="116"/>
      <c r="E9" s="116"/>
      <c r="F9" s="116"/>
      <c r="G9" s="116"/>
      <c r="H9" s="116"/>
      <c r="I9" s="116"/>
      <c r="J9" s="117"/>
      <c r="K9" s="117"/>
      <c r="L9" s="117"/>
      <c r="M9" s="117"/>
      <c r="N9" s="112"/>
      <c r="O9" s="112"/>
    </row>
    <row r="10" spans="1:15" ht="12.75" customHeight="1">
      <c r="A10" s="110" t="s">
        <v>123</v>
      </c>
      <c r="B10" s="116"/>
      <c r="C10" s="116"/>
      <c r="D10" s="116"/>
      <c r="E10" s="116"/>
      <c r="F10" s="116"/>
      <c r="G10" s="116"/>
      <c r="H10" s="116"/>
      <c r="I10" s="116"/>
      <c r="J10" s="117"/>
      <c r="K10" s="117"/>
      <c r="L10" s="117"/>
      <c r="M10" s="117"/>
      <c r="N10" s="112"/>
      <c r="O10" s="112"/>
    </row>
    <row r="11" spans="1:15" ht="12.75" customHeight="1">
      <c r="A11" s="110" t="s">
        <v>122</v>
      </c>
      <c r="B11" s="116"/>
      <c r="C11" s="116"/>
      <c r="D11" s="116"/>
      <c r="E11" s="116"/>
      <c r="F11" s="116"/>
      <c r="G11" s="116"/>
      <c r="H11" s="116"/>
      <c r="I11" s="116"/>
      <c r="J11" s="117"/>
      <c r="K11" s="117"/>
      <c r="L11" s="117"/>
      <c r="M11" s="117"/>
      <c r="N11" s="112"/>
      <c r="O11" s="112"/>
    </row>
    <row r="12" spans="1:15" ht="12.75" customHeight="1">
      <c r="C12" s="37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</row>
    <row r="13" spans="1:15">
      <c r="A13" s="100" t="s">
        <v>1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85"/>
      <c r="M13" s="85"/>
      <c r="N13" s="85"/>
      <c r="O13" s="85"/>
    </row>
    <row r="14" spans="1:15" ht="4.5" customHeight="1"/>
    <row r="15" spans="1:15">
      <c r="A15" s="101" t="s">
        <v>2</v>
      </c>
      <c r="B15" s="101" t="s">
        <v>3</v>
      </c>
      <c r="C15" s="106" t="s">
        <v>4</v>
      </c>
      <c r="D15" s="107"/>
      <c r="E15" s="107"/>
      <c r="F15" s="107"/>
      <c r="G15" s="107"/>
      <c r="H15" s="107"/>
      <c r="I15" s="107"/>
      <c r="J15" s="107"/>
      <c r="K15" s="107"/>
      <c r="L15" s="113"/>
      <c r="M15" s="113"/>
      <c r="N15" s="113"/>
      <c r="O15" s="114"/>
    </row>
    <row r="16" spans="1:15">
      <c r="A16" s="102"/>
      <c r="B16" s="102"/>
      <c r="C16" s="41" t="s">
        <v>5</v>
      </c>
      <c r="D16" s="41" t="s">
        <v>118</v>
      </c>
      <c r="E16" s="41" t="s">
        <v>5</v>
      </c>
      <c r="F16" s="41" t="s">
        <v>118</v>
      </c>
      <c r="G16" s="41" t="s">
        <v>5</v>
      </c>
      <c r="H16" s="41" t="s">
        <v>6</v>
      </c>
      <c r="I16" s="41" t="s">
        <v>118</v>
      </c>
      <c r="J16" s="41" t="s">
        <v>6</v>
      </c>
      <c r="K16" s="41" t="s">
        <v>7</v>
      </c>
      <c r="L16" s="41" t="s">
        <v>118</v>
      </c>
      <c r="M16" s="41" t="s">
        <v>7</v>
      </c>
      <c r="N16" s="41" t="s">
        <v>118</v>
      </c>
      <c r="O16" s="41" t="s">
        <v>7</v>
      </c>
    </row>
    <row r="17" spans="1:15">
      <c r="A17" s="42">
        <v>1</v>
      </c>
      <c r="B17" s="43">
        <v>2</v>
      </c>
      <c r="C17" s="44">
        <v>3</v>
      </c>
      <c r="D17" s="44"/>
      <c r="E17" s="44">
        <v>3</v>
      </c>
      <c r="F17" s="44"/>
      <c r="G17" s="44">
        <v>3</v>
      </c>
      <c r="H17" s="44">
        <v>4</v>
      </c>
      <c r="I17" s="44"/>
      <c r="J17" s="44">
        <v>4</v>
      </c>
      <c r="K17" s="44">
        <v>5</v>
      </c>
      <c r="L17" s="44"/>
      <c r="M17" s="44">
        <v>5</v>
      </c>
      <c r="N17" s="44"/>
      <c r="O17" s="44">
        <v>5</v>
      </c>
    </row>
    <row r="18" spans="1:15" hidden="1">
      <c r="A18" s="57"/>
      <c r="B18" s="58"/>
      <c r="C18" s="59">
        <f>263050904-C19</f>
        <v>0</v>
      </c>
      <c r="D18" s="59"/>
      <c r="E18" s="59">
        <f>263050904-E19</f>
        <v>0</v>
      </c>
      <c r="F18" s="59"/>
      <c r="G18" s="59">
        <f>263050904-G19</f>
        <v>0</v>
      </c>
      <c r="H18" s="59"/>
      <c r="I18" s="59"/>
      <c r="J18" s="59"/>
      <c r="K18" s="59"/>
      <c r="L18" s="59"/>
      <c r="M18" s="59"/>
      <c r="N18" s="59"/>
      <c r="O18" s="59"/>
    </row>
    <row r="19" spans="1:15" ht="26.25" customHeight="1">
      <c r="A19" s="52" t="s">
        <v>8</v>
      </c>
      <c r="B19" s="60" t="s">
        <v>9</v>
      </c>
      <c r="C19" s="61">
        <f>C20+C22+C23+C27+C30+C36+C38+C41+C44</f>
        <v>263050904</v>
      </c>
      <c r="D19" s="61">
        <f>D20+D22+D23+D27+D30+D36+D38+D41+D44</f>
        <v>0</v>
      </c>
      <c r="E19" s="61">
        <f>SUM(C19:D19)</f>
        <v>263050904</v>
      </c>
      <c r="F19" s="61">
        <f>F20+F22+F23+F27+F30+F36+F38+F41+F44</f>
        <v>0</v>
      </c>
      <c r="G19" s="61">
        <f>SUM(E19:F19)</f>
        <v>263050904</v>
      </c>
      <c r="H19" s="61">
        <f>H20+H22+H23+H27+H30+H36+H38+H41+H44</f>
        <v>207717807</v>
      </c>
      <c r="I19" s="61"/>
      <c r="J19" s="61">
        <f>J20+J22+J23+J27+J30+J36+J38+J41+J44</f>
        <v>207717807</v>
      </c>
      <c r="K19" s="61">
        <f>K20+K22+K23+K27+K30+K36+K38+K41+K44</f>
        <v>205500771</v>
      </c>
      <c r="L19" s="61"/>
      <c r="M19" s="61">
        <f>M20+M22+M23+M27+M30+M36+M38+M41+M44</f>
        <v>205500771</v>
      </c>
      <c r="N19" s="61"/>
      <c r="O19" s="61">
        <f>O20+O22+O23+O27+O30+O36+O38+O41+O44</f>
        <v>205500771</v>
      </c>
    </row>
    <row r="20" spans="1:15" ht="18" customHeight="1" outlineLevel="1">
      <c r="A20" s="51" t="s">
        <v>10</v>
      </c>
      <c r="B20" s="60" t="s">
        <v>11</v>
      </c>
      <c r="C20" s="50">
        <f>C21</f>
        <v>187071205</v>
      </c>
      <c r="D20" s="50">
        <f>D21</f>
        <v>0</v>
      </c>
      <c r="E20" s="50">
        <f t="shared" ref="E20:G115" si="0">SUM(C20:D20)</f>
        <v>187071205</v>
      </c>
      <c r="F20" s="50">
        <f>F21</f>
        <v>0</v>
      </c>
      <c r="G20" s="50">
        <f t="shared" si="0"/>
        <v>187071205</v>
      </c>
      <c r="H20" s="50">
        <f>H21</f>
        <v>148547392</v>
      </c>
      <c r="I20" s="50"/>
      <c r="J20" s="50">
        <f>J21</f>
        <v>148547392</v>
      </c>
      <c r="K20" s="50">
        <f>K21</f>
        <v>151136251</v>
      </c>
      <c r="L20" s="50"/>
      <c r="M20" s="50">
        <f>M21</f>
        <v>151136251</v>
      </c>
      <c r="N20" s="50"/>
      <c r="O20" s="50">
        <f>O21</f>
        <v>151136251</v>
      </c>
    </row>
    <row r="21" spans="1:15" ht="15" customHeight="1" outlineLevel="1">
      <c r="A21" s="53" t="s">
        <v>12</v>
      </c>
      <c r="B21" s="49" t="s">
        <v>13</v>
      </c>
      <c r="C21" s="50">
        <v>187071205</v>
      </c>
      <c r="D21" s="50"/>
      <c r="E21" s="50">
        <f t="shared" si="0"/>
        <v>187071205</v>
      </c>
      <c r="F21" s="50"/>
      <c r="G21" s="50">
        <f t="shared" si="0"/>
        <v>187071205</v>
      </c>
      <c r="H21" s="50">
        <v>148547392</v>
      </c>
      <c r="I21" s="50"/>
      <c r="J21" s="50">
        <v>148547392</v>
      </c>
      <c r="K21" s="50">
        <v>151136251</v>
      </c>
      <c r="L21" s="50"/>
      <c r="M21" s="50">
        <v>151136251</v>
      </c>
      <c r="N21" s="50"/>
      <c r="O21" s="50">
        <v>151136251</v>
      </c>
    </row>
    <row r="22" spans="1:15" ht="25.5" outlineLevel="1">
      <c r="A22" s="62" t="s">
        <v>14</v>
      </c>
      <c r="B22" s="49" t="s">
        <v>15</v>
      </c>
      <c r="C22" s="50">
        <v>26808448</v>
      </c>
      <c r="D22" s="50"/>
      <c r="E22" s="50">
        <f t="shared" si="0"/>
        <v>26808448</v>
      </c>
      <c r="F22" s="50"/>
      <c r="G22" s="50">
        <f t="shared" si="0"/>
        <v>26808448</v>
      </c>
      <c r="H22" s="50">
        <v>28355000</v>
      </c>
      <c r="I22" s="50"/>
      <c r="J22" s="50">
        <v>28355000</v>
      </c>
      <c r="K22" s="50">
        <v>30925000</v>
      </c>
      <c r="L22" s="50"/>
      <c r="M22" s="50">
        <v>30925000</v>
      </c>
      <c r="N22" s="50"/>
      <c r="O22" s="50">
        <v>30925000</v>
      </c>
    </row>
    <row r="23" spans="1:15" ht="20.25" customHeight="1" outlineLevel="1">
      <c r="A23" s="62" t="s">
        <v>16</v>
      </c>
      <c r="B23" s="49" t="s">
        <v>17</v>
      </c>
      <c r="C23" s="50">
        <f>SUM(C24:C26)</f>
        <v>24377936</v>
      </c>
      <c r="D23" s="50">
        <f>SUM(D24:D26)</f>
        <v>0</v>
      </c>
      <c r="E23" s="50">
        <f t="shared" si="0"/>
        <v>24377936</v>
      </c>
      <c r="F23" s="50">
        <f>SUM(F24:F26)</f>
        <v>0</v>
      </c>
      <c r="G23" s="50">
        <f t="shared" si="0"/>
        <v>24377936</v>
      </c>
      <c r="H23" s="50">
        <f>SUM(H24:H26)</f>
        <v>5894000</v>
      </c>
      <c r="I23" s="50"/>
      <c r="J23" s="50">
        <f>SUM(J24:J26)</f>
        <v>5894000</v>
      </c>
      <c r="K23" s="50">
        <f>SUM(K24:K26)</f>
        <v>94000</v>
      </c>
      <c r="L23" s="50"/>
      <c r="M23" s="50">
        <f>SUM(M24:M26)</f>
        <v>94000</v>
      </c>
      <c r="N23" s="50"/>
      <c r="O23" s="50">
        <f>SUM(O24:O26)</f>
        <v>94000</v>
      </c>
    </row>
    <row r="24" spans="1:15" ht="15" customHeight="1" outlineLevel="1">
      <c r="A24" s="53" t="s">
        <v>18</v>
      </c>
      <c r="B24" s="49" t="s">
        <v>19</v>
      </c>
      <c r="C24" s="50">
        <v>24251000</v>
      </c>
      <c r="D24" s="50"/>
      <c r="E24" s="50">
        <f t="shared" si="0"/>
        <v>24251000</v>
      </c>
      <c r="F24" s="50"/>
      <c r="G24" s="50">
        <f t="shared" si="0"/>
        <v>24251000</v>
      </c>
      <c r="H24" s="50">
        <v>5800000</v>
      </c>
      <c r="I24" s="50"/>
      <c r="J24" s="50">
        <v>5800000</v>
      </c>
      <c r="K24" s="50">
        <v>0</v>
      </c>
      <c r="L24" s="50"/>
      <c r="M24" s="50">
        <v>0</v>
      </c>
      <c r="N24" s="50"/>
      <c r="O24" s="50">
        <v>0</v>
      </c>
    </row>
    <row r="25" spans="1:15" ht="15" customHeight="1" outlineLevel="1">
      <c r="A25" s="53" t="s">
        <v>20</v>
      </c>
      <c r="B25" s="49" t="s">
        <v>21</v>
      </c>
      <c r="C25" s="50">
        <v>4936</v>
      </c>
      <c r="D25" s="50"/>
      <c r="E25" s="50">
        <f t="shared" si="0"/>
        <v>4936</v>
      </c>
      <c r="F25" s="50"/>
      <c r="G25" s="50">
        <f t="shared" si="0"/>
        <v>4936</v>
      </c>
      <c r="H25" s="50">
        <v>5000</v>
      </c>
      <c r="I25" s="50"/>
      <c r="J25" s="50">
        <v>5000</v>
      </c>
      <c r="K25" s="50">
        <v>5000</v>
      </c>
      <c r="L25" s="50"/>
      <c r="M25" s="50">
        <v>5000</v>
      </c>
      <c r="N25" s="50"/>
      <c r="O25" s="50">
        <v>5000</v>
      </c>
    </row>
    <row r="26" spans="1:15" ht="15" customHeight="1" outlineLevel="1">
      <c r="A26" s="53" t="s">
        <v>22</v>
      </c>
      <c r="B26" s="49" t="s">
        <v>23</v>
      </c>
      <c r="C26" s="50">
        <v>122000</v>
      </c>
      <c r="D26" s="50"/>
      <c r="E26" s="50">
        <f t="shared" si="0"/>
        <v>122000</v>
      </c>
      <c r="F26" s="50"/>
      <c r="G26" s="50">
        <f t="shared" si="0"/>
        <v>122000</v>
      </c>
      <c r="H26" s="50">
        <v>89000</v>
      </c>
      <c r="I26" s="50"/>
      <c r="J26" s="50">
        <v>89000</v>
      </c>
      <c r="K26" s="50">
        <v>89000</v>
      </c>
      <c r="L26" s="50"/>
      <c r="M26" s="50">
        <v>89000</v>
      </c>
      <c r="N26" s="50"/>
      <c r="O26" s="50">
        <v>89000</v>
      </c>
    </row>
    <row r="27" spans="1:15" ht="20.25" customHeight="1" outlineLevel="1">
      <c r="A27" s="62" t="s">
        <v>24</v>
      </c>
      <c r="B27" s="49" t="s">
        <v>25</v>
      </c>
      <c r="C27" s="50">
        <f>SUM(C28:C29)</f>
        <v>4447815</v>
      </c>
      <c r="D27" s="50">
        <f>SUM(D28:D29)</f>
        <v>0</v>
      </c>
      <c r="E27" s="50">
        <f t="shared" si="0"/>
        <v>4447815</v>
      </c>
      <c r="F27" s="50">
        <f>SUM(F28:F29)</f>
        <v>0</v>
      </c>
      <c r="G27" s="50">
        <f t="shared" si="0"/>
        <v>4447815</v>
      </c>
      <c r="H27" s="50">
        <f>SUM(H28:H29)</f>
        <v>4447815</v>
      </c>
      <c r="I27" s="50"/>
      <c r="J27" s="50">
        <f>SUM(J28:J29)</f>
        <v>4447815</v>
      </c>
      <c r="K27" s="50">
        <f>SUM(K28:K29)</f>
        <v>4447815</v>
      </c>
      <c r="L27" s="50"/>
      <c r="M27" s="50">
        <f>SUM(M28:M29)</f>
        <v>4447815</v>
      </c>
      <c r="N27" s="50"/>
      <c r="O27" s="50">
        <f>SUM(O28:O29)</f>
        <v>4447815</v>
      </c>
    </row>
    <row r="28" spans="1:15" ht="15" customHeight="1" outlineLevel="1">
      <c r="A28" s="53" t="s">
        <v>26</v>
      </c>
      <c r="B28" s="49" t="s">
        <v>27</v>
      </c>
      <c r="C28" s="50">
        <v>3261000</v>
      </c>
      <c r="D28" s="50"/>
      <c r="E28" s="50">
        <f t="shared" si="0"/>
        <v>3261000</v>
      </c>
      <c r="F28" s="50"/>
      <c r="G28" s="50">
        <f t="shared" si="0"/>
        <v>3261000</v>
      </c>
      <c r="H28" s="50">
        <v>3261001</v>
      </c>
      <c r="I28" s="50"/>
      <c r="J28" s="50">
        <v>3261001</v>
      </c>
      <c r="K28" s="50">
        <v>3261002</v>
      </c>
      <c r="L28" s="50"/>
      <c r="M28" s="50">
        <v>3261002</v>
      </c>
      <c r="N28" s="50"/>
      <c r="O28" s="50">
        <v>3261002</v>
      </c>
    </row>
    <row r="29" spans="1:15" ht="16.5" customHeight="1" outlineLevel="1">
      <c r="A29" s="53" t="s">
        <v>28</v>
      </c>
      <c r="B29" s="49" t="s">
        <v>29</v>
      </c>
      <c r="C29" s="50">
        <v>1186815</v>
      </c>
      <c r="D29" s="50"/>
      <c r="E29" s="50">
        <f t="shared" si="0"/>
        <v>1186815</v>
      </c>
      <c r="F29" s="50"/>
      <c r="G29" s="50">
        <f t="shared" si="0"/>
        <v>1186815</v>
      </c>
      <c r="H29" s="50">
        <v>1186814</v>
      </c>
      <c r="I29" s="50"/>
      <c r="J29" s="50">
        <v>1186814</v>
      </c>
      <c r="K29" s="50">
        <v>1186813</v>
      </c>
      <c r="L29" s="50"/>
      <c r="M29" s="50">
        <v>1186813</v>
      </c>
      <c r="N29" s="50"/>
      <c r="O29" s="50">
        <v>1186813</v>
      </c>
    </row>
    <row r="30" spans="1:15" ht="25.5" outlineLevel="1">
      <c r="A30" s="62" t="s">
        <v>30</v>
      </c>
      <c r="B30" s="49" t="s">
        <v>31</v>
      </c>
      <c r="C30" s="50">
        <f>SUM(C31:C35)</f>
        <v>16696000</v>
      </c>
      <c r="D30" s="50">
        <f>SUM(D31:D35)</f>
        <v>0</v>
      </c>
      <c r="E30" s="50">
        <f t="shared" si="0"/>
        <v>16696000</v>
      </c>
      <c r="F30" s="50">
        <f>SUM(F31:F35)</f>
        <v>0</v>
      </c>
      <c r="G30" s="50">
        <f t="shared" si="0"/>
        <v>16696000</v>
      </c>
      <c r="H30" s="50">
        <f>SUM(H31:H35)</f>
        <v>17138800</v>
      </c>
      <c r="I30" s="50"/>
      <c r="J30" s="50">
        <f>SUM(J31:J35)</f>
        <v>17138800</v>
      </c>
      <c r="K30" s="50">
        <f>SUM(K31:K35)</f>
        <v>17138800</v>
      </c>
      <c r="L30" s="50"/>
      <c r="M30" s="50">
        <f>SUM(M31:M35)</f>
        <v>17138800</v>
      </c>
      <c r="N30" s="50"/>
      <c r="O30" s="50">
        <f>SUM(O31:O35)</f>
        <v>17138800</v>
      </c>
    </row>
    <row r="31" spans="1:15" ht="30.75" customHeight="1" outlineLevel="1">
      <c r="A31" s="53" t="s">
        <v>32</v>
      </c>
      <c r="B31" s="49" t="s">
        <v>33</v>
      </c>
      <c r="C31" s="50">
        <v>11400000</v>
      </c>
      <c r="D31" s="50"/>
      <c r="E31" s="50">
        <f t="shared" si="0"/>
        <v>11400000</v>
      </c>
      <c r="F31" s="50"/>
      <c r="G31" s="50">
        <f t="shared" si="0"/>
        <v>11400000</v>
      </c>
      <c r="H31" s="50">
        <v>12000000</v>
      </c>
      <c r="I31" s="50"/>
      <c r="J31" s="50">
        <v>12000000</v>
      </c>
      <c r="K31" s="50">
        <v>12000000</v>
      </c>
      <c r="L31" s="50"/>
      <c r="M31" s="50">
        <v>12000000</v>
      </c>
      <c r="N31" s="50"/>
      <c r="O31" s="50">
        <v>12000000</v>
      </c>
    </row>
    <row r="32" spans="1:15" ht="30.75" customHeight="1" outlineLevel="1">
      <c r="A32" s="53" t="s">
        <v>34</v>
      </c>
      <c r="B32" s="49" t="s">
        <v>35</v>
      </c>
      <c r="C32" s="50">
        <f>347000</f>
        <v>347000</v>
      </c>
      <c r="D32" s="50"/>
      <c r="E32" s="50">
        <f t="shared" si="0"/>
        <v>347000</v>
      </c>
      <c r="F32" s="50"/>
      <c r="G32" s="50">
        <f t="shared" si="0"/>
        <v>347000</v>
      </c>
      <c r="H32" s="50">
        <v>800</v>
      </c>
      <c r="I32" s="50"/>
      <c r="J32" s="50">
        <v>800</v>
      </c>
      <c r="K32" s="50">
        <v>800</v>
      </c>
      <c r="L32" s="50"/>
      <c r="M32" s="50">
        <v>800</v>
      </c>
      <c r="N32" s="50"/>
      <c r="O32" s="50">
        <v>800</v>
      </c>
    </row>
    <row r="33" spans="1:15" ht="27" customHeight="1" outlineLevel="1">
      <c r="A33" s="53" t="s">
        <v>36</v>
      </c>
      <c r="B33" s="49" t="s">
        <v>37</v>
      </c>
      <c r="C33" s="50">
        <v>480000</v>
      </c>
      <c r="D33" s="50"/>
      <c r="E33" s="50">
        <f t="shared" si="0"/>
        <v>480000</v>
      </c>
      <c r="F33" s="50"/>
      <c r="G33" s="50">
        <f t="shared" si="0"/>
        <v>480000</v>
      </c>
      <c r="H33" s="50">
        <v>519000</v>
      </c>
      <c r="I33" s="50"/>
      <c r="J33" s="50">
        <v>519000</v>
      </c>
      <c r="K33" s="50">
        <v>519000</v>
      </c>
      <c r="L33" s="50"/>
      <c r="M33" s="50">
        <v>519000</v>
      </c>
      <c r="N33" s="50"/>
      <c r="O33" s="50">
        <v>519000</v>
      </c>
    </row>
    <row r="34" spans="1:15" ht="15" customHeight="1" outlineLevel="1">
      <c r="A34" s="53" t="s">
        <v>38</v>
      </c>
      <c r="B34" s="49" t="s">
        <v>39</v>
      </c>
      <c r="C34" s="50">
        <v>50000</v>
      </c>
      <c r="D34" s="50"/>
      <c r="E34" s="50">
        <f t="shared" si="0"/>
        <v>50000</v>
      </c>
      <c r="F34" s="50"/>
      <c r="G34" s="50">
        <f t="shared" si="0"/>
        <v>50000</v>
      </c>
      <c r="H34" s="50">
        <v>0</v>
      </c>
      <c r="I34" s="50"/>
      <c r="J34" s="50">
        <v>0</v>
      </c>
      <c r="K34" s="50">
        <v>0</v>
      </c>
      <c r="L34" s="50"/>
      <c r="M34" s="50">
        <v>0</v>
      </c>
      <c r="N34" s="50"/>
      <c r="O34" s="50">
        <v>0</v>
      </c>
    </row>
    <row r="35" spans="1:15" ht="15" customHeight="1" outlineLevel="1">
      <c r="A35" s="53" t="s">
        <v>40</v>
      </c>
      <c r="B35" s="49" t="s">
        <v>41</v>
      </c>
      <c r="C35" s="50">
        <f>4300000+119000</f>
        <v>4419000</v>
      </c>
      <c r="D35" s="50"/>
      <c r="E35" s="50">
        <f t="shared" si="0"/>
        <v>4419000</v>
      </c>
      <c r="F35" s="50"/>
      <c r="G35" s="50">
        <f t="shared" si="0"/>
        <v>4419000</v>
      </c>
      <c r="H35" s="50">
        <f>119000+4500000</f>
        <v>4619000</v>
      </c>
      <c r="I35" s="50"/>
      <c r="J35" s="50">
        <f>119000+4500000</f>
        <v>4619000</v>
      </c>
      <c r="K35" s="50">
        <f>119000+4500000</f>
        <v>4619000</v>
      </c>
      <c r="L35" s="50"/>
      <c r="M35" s="50">
        <f>119000+4500000</f>
        <v>4619000</v>
      </c>
      <c r="N35" s="50"/>
      <c r="O35" s="50">
        <f>119000+4500000</f>
        <v>4619000</v>
      </c>
    </row>
    <row r="36" spans="1:15" ht="20.25" customHeight="1" outlineLevel="1">
      <c r="A36" s="62" t="s">
        <v>42</v>
      </c>
      <c r="B36" s="49" t="s">
        <v>43</v>
      </c>
      <c r="C36" s="50">
        <f>C37</f>
        <v>430800</v>
      </c>
      <c r="D36" s="50">
        <f>D37</f>
        <v>0</v>
      </c>
      <c r="E36" s="50">
        <f t="shared" si="0"/>
        <v>430800</v>
      </c>
      <c r="F36" s="50">
        <f>F37</f>
        <v>0</v>
      </c>
      <c r="G36" s="50">
        <f t="shared" si="0"/>
        <v>430800</v>
      </c>
      <c r="H36" s="50">
        <f>H37</f>
        <v>430800</v>
      </c>
      <c r="I36" s="50"/>
      <c r="J36" s="50">
        <f>J37</f>
        <v>430800</v>
      </c>
      <c r="K36" s="50">
        <f>K37</f>
        <v>430800</v>
      </c>
      <c r="L36" s="50"/>
      <c r="M36" s="50">
        <f>M37</f>
        <v>430800</v>
      </c>
      <c r="N36" s="50"/>
      <c r="O36" s="50">
        <f>O37</f>
        <v>430800</v>
      </c>
    </row>
    <row r="37" spans="1:15" ht="15" customHeight="1" outlineLevel="1">
      <c r="A37" s="53" t="s">
        <v>44</v>
      </c>
      <c r="B37" s="49" t="s">
        <v>45</v>
      </c>
      <c r="C37" s="50">
        <v>430800</v>
      </c>
      <c r="D37" s="50"/>
      <c r="E37" s="50">
        <f t="shared" si="0"/>
        <v>430800</v>
      </c>
      <c r="F37" s="50"/>
      <c r="G37" s="50">
        <f t="shared" si="0"/>
        <v>430800</v>
      </c>
      <c r="H37" s="50">
        <v>430800</v>
      </c>
      <c r="I37" s="50"/>
      <c r="J37" s="50">
        <v>430800</v>
      </c>
      <c r="K37" s="50">
        <v>430800</v>
      </c>
      <c r="L37" s="50"/>
      <c r="M37" s="50">
        <v>430800</v>
      </c>
      <c r="N37" s="50"/>
      <c r="O37" s="50">
        <v>430800</v>
      </c>
    </row>
    <row r="38" spans="1:15" ht="21" customHeight="1" outlineLevel="1">
      <c r="A38" s="62" t="s">
        <v>46</v>
      </c>
      <c r="B38" s="49" t="s">
        <v>47</v>
      </c>
      <c r="C38" s="50">
        <f>SUM(C39:C40)</f>
        <v>273000</v>
      </c>
      <c r="D38" s="50">
        <f>SUM(D39:D40)</f>
        <v>0</v>
      </c>
      <c r="E38" s="50">
        <f t="shared" si="0"/>
        <v>273000</v>
      </c>
      <c r="F38" s="50">
        <f>SUM(F39:F40)</f>
        <v>0</v>
      </c>
      <c r="G38" s="50">
        <f t="shared" si="0"/>
        <v>273000</v>
      </c>
      <c r="H38" s="50">
        <f>SUM(H39:H40)</f>
        <v>73000</v>
      </c>
      <c r="I38" s="50"/>
      <c r="J38" s="50">
        <f>SUM(J39:J40)</f>
        <v>73000</v>
      </c>
      <c r="K38" s="50">
        <f>SUM(K39:K40)</f>
        <v>73000</v>
      </c>
      <c r="L38" s="50"/>
      <c r="M38" s="50">
        <f>SUM(M39:M40)</f>
        <v>73000</v>
      </c>
      <c r="N38" s="50"/>
      <c r="O38" s="50">
        <f>SUM(O39:O40)</f>
        <v>73000</v>
      </c>
    </row>
    <row r="39" spans="1:15" ht="15" customHeight="1" outlineLevel="1">
      <c r="A39" s="53" t="s">
        <v>48</v>
      </c>
      <c r="B39" s="49" t="s">
        <v>49</v>
      </c>
      <c r="C39" s="50">
        <v>273000</v>
      </c>
      <c r="D39" s="50"/>
      <c r="E39" s="50">
        <f t="shared" si="0"/>
        <v>273000</v>
      </c>
      <c r="F39" s="50"/>
      <c r="G39" s="50">
        <f t="shared" si="0"/>
        <v>273000</v>
      </c>
      <c r="H39" s="50">
        <v>73000</v>
      </c>
      <c r="I39" s="50"/>
      <c r="J39" s="50">
        <v>73000</v>
      </c>
      <c r="K39" s="50">
        <v>73000</v>
      </c>
      <c r="L39" s="50"/>
      <c r="M39" s="50">
        <v>73000</v>
      </c>
      <c r="N39" s="50"/>
      <c r="O39" s="50">
        <v>73000</v>
      </c>
    </row>
    <row r="40" spans="1:15" ht="15" customHeight="1" outlineLevel="1">
      <c r="A40" s="53" t="s">
        <v>50</v>
      </c>
      <c r="B40" s="49" t="s">
        <v>51</v>
      </c>
      <c r="C40" s="50">
        <v>0</v>
      </c>
      <c r="D40" s="50"/>
      <c r="E40" s="50">
        <f t="shared" si="0"/>
        <v>0</v>
      </c>
      <c r="F40" s="50"/>
      <c r="G40" s="50">
        <f t="shared" si="0"/>
        <v>0</v>
      </c>
      <c r="H40" s="50">
        <v>0</v>
      </c>
      <c r="I40" s="50"/>
      <c r="J40" s="50">
        <v>0</v>
      </c>
      <c r="K40" s="50">
        <v>0</v>
      </c>
      <c r="L40" s="50"/>
      <c r="M40" s="50">
        <v>0</v>
      </c>
      <c r="N40" s="50"/>
      <c r="O40" s="50">
        <v>0</v>
      </c>
    </row>
    <row r="41" spans="1:15" ht="17.25" customHeight="1" outlineLevel="1">
      <c r="A41" s="62" t="s">
        <v>52</v>
      </c>
      <c r="B41" s="49" t="s">
        <v>53</v>
      </c>
      <c r="C41" s="50">
        <f>SUM(C42:C43)</f>
        <v>1691700</v>
      </c>
      <c r="D41" s="50">
        <f>SUM(D42:D43)</f>
        <v>0</v>
      </c>
      <c r="E41" s="50">
        <f t="shared" si="0"/>
        <v>1691700</v>
      </c>
      <c r="F41" s="50">
        <f>SUM(F42:F43)</f>
        <v>0</v>
      </c>
      <c r="G41" s="50">
        <f t="shared" si="0"/>
        <v>1691700</v>
      </c>
      <c r="H41" s="50">
        <f t="shared" ref="H41:K41" si="1">SUM(H42:H43)</f>
        <v>1577000</v>
      </c>
      <c r="I41" s="50"/>
      <c r="J41" s="50">
        <f t="shared" ref="J41" si="2">SUM(J42:J43)</f>
        <v>1577000</v>
      </c>
      <c r="K41" s="50">
        <f t="shared" si="1"/>
        <v>1105</v>
      </c>
      <c r="L41" s="50"/>
      <c r="M41" s="50">
        <f t="shared" ref="M41:O41" si="3">SUM(M42:M43)</f>
        <v>1105</v>
      </c>
      <c r="N41" s="50"/>
      <c r="O41" s="50">
        <f t="shared" si="3"/>
        <v>1105</v>
      </c>
    </row>
    <row r="42" spans="1:15" ht="16.5" customHeight="1" outlineLevel="1">
      <c r="A42" s="53" t="s">
        <v>54</v>
      </c>
      <c r="B42" s="49" t="s">
        <v>55</v>
      </c>
      <c r="C42" s="50">
        <v>1619000</v>
      </c>
      <c r="D42" s="50"/>
      <c r="E42" s="50">
        <f t="shared" si="0"/>
        <v>1619000</v>
      </c>
      <c r="F42" s="50"/>
      <c r="G42" s="50">
        <f t="shared" si="0"/>
        <v>1619000</v>
      </c>
      <c r="H42" s="50">
        <v>1577000</v>
      </c>
      <c r="I42" s="50"/>
      <c r="J42" s="50">
        <v>1577000</v>
      </c>
      <c r="K42" s="50">
        <v>1105</v>
      </c>
      <c r="L42" s="50"/>
      <c r="M42" s="50">
        <v>1105</v>
      </c>
      <c r="N42" s="50"/>
      <c r="O42" s="50">
        <v>1105</v>
      </c>
    </row>
    <row r="43" spans="1:15" ht="16.5" customHeight="1" outlineLevel="1">
      <c r="A43" s="53" t="s">
        <v>56</v>
      </c>
      <c r="B43" s="49" t="s">
        <v>57</v>
      </c>
      <c r="C43" s="50">
        <v>72700</v>
      </c>
      <c r="D43" s="50"/>
      <c r="E43" s="50">
        <f t="shared" si="0"/>
        <v>72700</v>
      </c>
      <c r="F43" s="50"/>
      <c r="G43" s="50">
        <f t="shared" si="0"/>
        <v>72700</v>
      </c>
      <c r="H43" s="50">
        <v>0</v>
      </c>
      <c r="I43" s="50"/>
      <c r="J43" s="50">
        <v>0</v>
      </c>
      <c r="K43" s="50">
        <v>0</v>
      </c>
      <c r="L43" s="50"/>
      <c r="M43" s="50">
        <v>0</v>
      </c>
      <c r="N43" s="50"/>
      <c r="O43" s="50">
        <v>0</v>
      </c>
    </row>
    <row r="44" spans="1:15" ht="20.25" customHeight="1" outlineLevel="1">
      <c r="A44" s="53" t="s">
        <v>58</v>
      </c>
      <c r="B44" s="49" t="s">
        <v>59</v>
      </c>
      <c r="C44" s="50">
        <v>1254000</v>
      </c>
      <c r="D44" s="50"/>
      <c r="E44" s="50">
        <f t="shared" si="0"/>
        <v>1254000</v>
      </c>
      <c r="F44" s="50"/>
      <c r="G44" s="50">
        <f t="shared" si="0"/>
        <v>1254000</v>
      </c>
      <c r="H44" s="50">
        <v>1254000</v>
      </c>
      <c r="I44" s="50"/>
      <c r="J44" s="50">
        <v>1254000</v>
      </c>
      <c r="K44" s="50">
        <v>1254000</v>
      </c>
      <c r="L44" s="50"/>
      <c r="M44" s="50">
        <v>1254000</v>
      </c>
      <c r="N44" s="50"/>
      <c r="O44" s="50">
        <v>1254000</v>
      </c>
    </row>
    <row r="45" spans="1:15" s="45" customFormat="1" ht="21" customHeight="1">
      <c r="A45" s="52" t="s">
        <v>60</v>
      </c>
      <c r="B45" s="60" t="s">
        <v>61</v>
      </c>
      <c r="C45" s="61">
        <f t="shared" ref="C45:M45" si="4">C46+C115</f>
        <v>978714234.49000001</v>
      </c>
      <c r="D45" s="61">
        <f t="shared" si="4"/>
        <v>333421814.31999999</v>
      </c>
      <c r="E45" s="61">
        <f t="shared" si="4"/>
        <v>1312136048.8099999</v>
      </c>
      <c r="F45" s="61">
        <f>F46+F115+F116+F117</f>
        <v>64834721.149999999</v>
      </c>
      <c r="G45" s="61">
        <f>G46+G115+G116+G117</f>
        <v>1376970769.96</v>
      </c>
      <c r="H45" s="61">
        <f t="shared" si="4"/>
        <v>1197636742.73</v>
      </c>
      <c r="I45" s="61">
        <f t="shared" si="4"/>
        <v>295895335.54000002</v>
      </c>
      <c r="J45" s="61">
        <f t="shared" si="4"/>
        <v>1493532078.27</v>
      </c>
      <c r="K45" s="61">
        <f t="shared" si="4"/>
        <v>1749222671.52</v>
      </c>
      <c r="L45" s="61">
        <f t="shared" si="4"/>
        <v>17521548.330000002</v>
      </c>
      <c r="M45" s="61">
        <f t="shared" si="4"/>
        <v>1766744219.8499999</v>
      </c>
      <c r="N45" s="61">
        <f t="shared" ref="N45:O45" si="5">N46+N115</f>
        <v>222222222.22</v>
      </c>
      <c r="O45" s="61">
        <f t="shared" si="5"/>
        <v>1988966442.0699999</v>
      </c>
    </row>
    <row r="46" spans="1:15" ht="29.25" customHeight="1">
      <c r="A46" s="53" t="s">
        <v>62</v>
      </c>
      <c r="B46" s="49" t="s">
        <v>63</v>
      </c>
      <c r="C46" s="50">
        <f t="shared" ref="C46:I46" si="6">C47+C49+C92+C108</f>
        <v>973182922.49000001</v>
      </c>
      <c r="D46" s="50">
        <f t="shared" si="6"/>
        <v>333421814.31999999</v>
      </c>
      <c r="E46" s="50">
        <f t="shared" si="6"/>
        <v>1306604736.8099999</v>
      </c>
      <c r="F46" s="50">
        <f t="shared" si="6"/>
        <v>60276717.75</v>
      </c>
      <c r="G46" s="50">
        <f t="shared" si="6"/>
        <v>1366881454.5599999</v>
      </c>
      <c r="H46" s="50">
        <f t="shared" si="6"/>
        <v>1197636742.73</v>
      </c>
      <c r="I46" s="50">
        <f t="shared" si="6"/>
        <v>295895335.54000002</v>
      </c>
      <c r="J46" s="50">
        <f t="shared" ref="J46:J115" si="7">SUM(H46:I46)</f>
        <v>1493532078.27</v>
      </c>
      <c r="K46" s="50">
        <f>K47+K49+K92+K108</f>
        <v>1749222671.52</v>
      </c>
      <c r="L46" s="50">
        <f>L47+L49+L92+L108</f>
        <v>17521548.330000002</v>
      </c>
      <c r="M46" s="50">
        <f>M47+M49+M92+M108</f>
        <v>1766744219.8499999</v>
      </c>
      <c r="N46" s="50">
        <f>N47+N49+N92+N108</f>
        <v>222222222.22</v>
      </c>
      <c r="O46" s="50">
        <f>O47+O49+O92+O108</f>
        <v>1988966442.0699999</v>
      </c>
    </row>
    <row r="47" spans="1:15" ht="18.75" customHeight="1">
      <c r="A47" s="51" t="s">
        <v>64</v>
      </c>
      <c r="B47" s="49" t="s">
        <v>65</v>
      </c>
      <c r="C47" s="50">
        <f>C48</f>
        <v>48709400</v>
      </c>
      <c r="D47" s="50"/>
      <c r="E47" s="50">
        <f t="shared" si="0"/>
        <v>48709400</v>
      </c>
      <c r="F47" s="50"/>
      <c r="G47" s="50">
        <f>E47</f>
        <v>48709400</v>
      </c>
      <c r="H47" s="50">
        <f>H48</f>
        <v>38977200</v>
      </c>
      <c r="I47" s="50">
        <f t="shared" ref="I47:J47" si="8">I48</f>
        <v>0</v>
      </c>
      <c r="J47" s="50">
        <f t="shared" si="8"/>
        <v>38977200</v>
      </c>
      <c r="K47" s="50">
        <f>K48</f>
        <v>10600</v>
      </c>
      <c r="L47" s="50"/>
      <c r="M47" s="50">
        <f t="shared" ref="M47:M115" si="9">SUM(K47:L47)</f>
        <v>10600</v>
      </c>
      <c r="N47" s="50"/>
      <c r="O47" s="50">
        <f t="shared" ref="O47:O48" si="10">SUM(M47:N47)</f>
        <v>10600</v>
      </c>
    </row>
    <row r="48" spans="1:15" ht="18.75" customHeight="1">
      <c r="A48" s="53" t="s">
        <v>66</v>
      </c>
      <c r="B48" s="49" t="s">
        <v>67</v>
      </c>
      <c r="C48" s="50">
        <v>48709400</v>
      </c>
      <c r="D48" s="50"/>
      <c r="E48" s="50">
        <f t="shared" si="0"/>
        <v>48709400</v>
      </c>
      <c r="F48" s="50"/>
      <c r="G48" s="50">
        <f t="shared" ref="G48:G50" si="11">E48</f>
        <v>48709400</v>
      </c>
      <c r="H48" s="50">
        <v>38977200</v>
      </c>
      <c r="I48" s="50"/>
      <c r="J48" s="50">
        <f t="shared" si="7"/>
        <v>38977200</v>
      </c>
      <c r="K48" s="50">
        <v>10600</v>
      </c>
      <c r="L48" s="50"/>
      <c r="M48" s="50">
        <f t="shared" si="9"/>
        <v>10600</v>
      </c>
      <c r="N48" s="50"/>
      <c r="O48" s="50">
        <f t="shared" si="10"/>
        <v>10600</v>
      </c>
    </row>
    <row r="49" spans="1:15" ht="31.5" customHeight="1">
      <c r="A49" s="51" t="s">
        <v>68</v>
      </c>
      <c r="B49" s="49" t="s">
        <v>69</v>
      </c>
      <c r="C49" s="50">
        <f>SUM(C50:C73)</f>
        <v>258895922.49000001</v>
      </c>
      <c r="D49" s="50">
        <f t="shared" ref="D49" si="12">SUM(D50:D73)</f>
        <v>332754147.98000002</v>
      </c>
      <c r="E49" s="50">
        <f>SUM(E50:E90)</f>
        <v>591650070.47000003</v>
      </c>
      <c r="F49" s="50">
        <f>SUM(F50:F91)</f>
        <v>42769999.57</v>
      </c>
      <c r="G49" s="50">
        <f>SUM(G50:G91)</f>
        <v>634420070.03999996</v>
      </c>
      <c r="H49" s="50">
        <f>SUM(H50:H73)</f>
        <v>455259342.73000002</v>
      </c>
      <c r="I49" s="50">
        <f>SUM(I50:I73)</f>
        <v>295402637.16000003</v>
      </c>
      <c r="J49" s="50">
        <f>SUM(J50:J73)</f>
        <v>750661979.88999999</v>
      </c>
      <c r="K49" s="50">
        <f>SUM(K50:K73)</f>
        <v>1014107471.52</v>
      </c>
      <c r="L49" s="50">
        <f t="shared" ref="L49:M49" si="13">SUM(L50:L73)</f>
        <v>17019282.07</v>
      </c>
      <c r="M49" s="50">
        <f t="shared" si="13"/>
        <v>1031126753.59</v>
      </c>
      <c r="N49" s="50">
        <f t="shared" ref="N49:O49" si="14">SUM(N50:N73)</f>
        <v>222222222.22</v>
      </c>
      <c r="O49" s="50">
        <f t="shared" si="14"/>
        <v>1253348975.8099999</v>
      </c>
    </row>
    <row r="50" spans="1:15" ht="63" customHeight="1">
      <c r="A50" s="53" t="s">
        <v>70</v>
      </c>
      <c r="B50" s="49" t="s">
        <v>71</v>
      </c>
      <c r="C50" s="50">
        <v>5365800</v>
      </c>
      <c r="D50" s="50">
        <v>-50</v>
      </c>
      <c r="E50" s="50">
        <f t="shared" si="0"/>
        <v>5365750</v>
      </c>
      <c r="F50" s="50"/>
      <c r="G50" s="50">
        <f t="shared" si="11"/>
        <v>5365750</v>
      </c>
      <c r="H50" s="50">
        <v>5548000</v>
      </c>
      <c r="I50" s="50"/>
      <c r="J50" s="50">
        <f t="shared" si="7"/>
        <v>5548000</v>
      </c>
      <c r="K50" s="50">
        <v>5769500</v>
      </c>
      <c r="L50" s="50"/>
      <c r="M50" s="50">
        <f t="shared" si="9"/>
        <v>5769500</v>
      </c>
      <c r="N50" s="50"/>
      <c r="O50" s="50">
        <f t="shared" ref="O50:O51" si="15">SUM(M50:N50)</f>
        <v>5769500</v>
      </c>
    </row>
    <row r="51" spans="1:15" ht="66.599999999999994" customHeight="1">
      <c r="A51" s="82" t="s">
        <v>125</v>
      </c>
      <c r="B51" s="49" t="s">
        <v>124</v>
      </c>
      <c r="C51" s="103">
        <v>0</v>
      </c>
      <c r="D51" s="103"/>
      <c r="E51" s="103">
        <f t="shared" si="0"/>
        <v>0</v>
      </c>
      <c r="F51" s="103"/>
      <c r="G51" s="103">
        <f>E51</f>
        <v>0</v>
      </c>
      <c r="H51" s="103">
        <v>99537700</v>
      </c>
      <c r="I51" s="103">
        <v>5.18</v>
      </c>
      <c r="J51" s="103">
        <f t="shared" si="7"/>
        <v>99537705.180000007</v>
      </c>
      <c r="K51" s="103">
        <v>605331000</v>
      </c>
      <c r="L51" s="103">
        <v>-61.63</v>
      </c>
      <c r="M51" s="103">
        <f t="shared" si="9"/>
        <v>605330938.37</v>
      </c>
      <c r="N51" s="103"/>
      <c r="O51" s="103">
        <f t="shared" si="15"/>
        <v>605330938.37</v>
      </c>
    </row>
    <row r="52" spans="1:15" ht="69.599999999999994" customHeight="1">
      <c r="A52" s="82" t="s">
        <v>126</v>
      </c>
      <c r="B52" s="49" t="s">
        <v>127</v>
      </c>
      <c r="C52" s="104"/>
      <c r="D52" s="104"/>
      <c r="E52" s="115"/>
      <c r="F52" s="104"/>
      <c r="G52" s="115"/>
      <c r="H52" s="104"/>
      <c r="I52" s="104"/>
      <c r="J52" s="115"/>
      <c r="K52" s="104"/>
      <c r="L52" s="104"/>
      <c r="M52" s="115"/>
      <c r="N52" s="104"/>
      <c r="O52" s="115"/>
    </row>
    <row r="53" spans="1:15" ht="40.9" customHeight="1">
      <c r="A53" s="82" t="s">
        <v>129</v>
      </c>
      <c r="B53" s="49" t="s">
        <v>128</v>
      </c>
      <c r="C53" s="50"/>
      <c r="D53" s="50">
        <v>11127171</v>
      </c>
      <c r="E53" s="50">
        <f t="shared" si="0"/>
        <v>11127171</v>
      </c>
      <c r="F53" s="50"/>
      <c r="G53" s="50">
        <f t="shared" ref="G53:G59" si="16">E53</f>
        <v>11127171</v>
      </c>
      <c r="H53" s="50"/>
      <c r="I53" s="50"/>
      <c r="J53" s="50">
        <f t="shared" si="7"/>
        <v>0</v>
      </c>
      <c r="K53" s="50"/>
      <c r="L53" s="50"/>
      <c r="M53" s="50">
        <f t="shared" si="9"/>
        <v>0</v>
      </c>
      <c r="N53" s="50"/>
      <c r="O53" s="50">
        <f t="shared" ref="O53:O63" si="17">SUM(M53:N53)</f>
        <v>0</v>
      </c>
    </row>
    <row r="54" spans="1:15" ht="42" customHeight="1">
      <c r="A54" s="82" t="s">
        <v>131</v>
      </c>
      <c r="B54" s="49" t="s">
        <v>130</v>
      </c>
      <c r="C54" s="50"/>
      <c r="D54" s="50"/>
      <c r="E54" s="50">
        <f t="shared" si="0"/>
        <v>0</v>
      </c>
      <c r="F54" s="50"/>
      <c r="G54" s="50">
        <f t="shared" si="16"/>
        <v>0</v>
      </c>
      <c r="H54" s="50"/>
      <c r="I54" s="50">
        <v>1250000</v>
      </c>
      <c r="J54" s="50">
        <f t="shared" si="7"/>
        <v>1250000</v>
      </c>
      <c r="K54" s="50"/>
      <c r="L54" s="50"/>
      <c r="M54" s="50">
        <f t="shared" si="9"/>
        <v>0</v>
      </c>
      <c r="N54" s="50"/>
      <c r="O54" s="50">
        <f t="shared" si="17"/>
        <v>0</v>
      </c>
    </row>
    <row r="55" spans="1:15" ht="29.45" customHeight="1">
      <c r="A55" s="82" t="s">
        <v>144</v>
      </c>
      <c r="B55" s="49" t="s">
        <v>143</v>
      </c>
      <c r="C55" s="50"/>
      <c r="D55" s="50">
        <v>8806635.0099999998</v>
      </c>
      <c r="E55" s="50">
        <f t="shared" si="0"/>
        <v>8806635.0099999998</v>
      </c>
      <c r="F55" s="50"/>
      <c r="G55" s="50">
        <f t="shared" si="16"/>
        <v>8806635.0099999998</v>
      </c>
      <c r="H55" s="50"/>
      <c r="I55" s="50"/>
      <c r="J55" s="50">
        <f t="shared" si="7"/>
        <v>0</v>
      </c>
      <c r="K55" s="50"/>
      <c r="L55" s="50"/>
      <c r="M55" s="50">
        <f t="shared" si="9"/>
        <v>0</v>
      </c>
      <c r="N55" s="50"/>
      <c r="O55" s="50">
        <f t="shared" si="17"/>
        <v>0</v>
      </c>
    </row>
    <row r="56" spans="1:15" ht="28.15" customHeight="1">
      <c r="A56" s="51" t="s">
        <v>134</v>
      </c>
      <c r="B56" s="49" t="s">
        <v>132</v>
      </c>
      <c r="C56" s="50"/>
      <c r="D56" s="50">
        <v>222222.22</v>
      </c>
      <c r="E56" s="50">
        <f t="shared" si="0"/>
        <v>222222.22</v>
      </c>
      <c r="F56" s="50"/>
      <c r="G56" s="50">
        <f t="shared" si="16"/>
        <v>222222.22</v>
      </c>
      <c r="H56" s="50"/>
      <c r="I56" s="50"/>
      <c r="J56" s="50">
        <f t="shared" si="7"/>
        <v>0</v>
      </c>
      <c r="K56" s="50"/>
      <c r="L56" s="50"/>
      <c r="M56" s="50">
        <f t="shared" si="9"/>
        <v>0</v>
      </c>
      <c r="N56" s="50"/>
      <c r="O56" s="50">
        <f t="shared" si="17"/>
        <v>0</v>
      </c>
    </row>
    <row r="57" spans="1:15" ht="42" customHeight="1">
      <c r="A57" s="51" t="s">
        <v>133</v>
      </c>
      <c r="B57" s="49" t="s">
        <v>132</v>
      </c>
      <c r="C57" s="50"/>
      <c r="D57" s="50"/>
      <c r="E57" s="50">
        <f t="shared" si="0"/>
        <v>0</v>
      </c>
      <c r="F57" s="50"/>
      <c r="G57" s="50">
        <f t="shared" si="16"/>
        <v>0</v>
      </c>
      <c r="H57" s="50"/>
      <c r="I57" s="50">
        <v>2540624.5</v>
      </c>
      <c r="J57" s="50">
        <f t="shared" si="7"/>
        <v>2540624.5</v>
      </c>
      <c r="K57" s="50"/>
      <c r="L57" s="50">
        <v>11415200</v>
      </c>
      <c r="M57" s="50">
        <f t="shared" si="9"/>
        <v>11415200</v>
      </c>
      <c r="N57" s="50"/>
      <c r="O57" s="50">
        <f t="shared" si="17"/>
        <v>11415200</v>
      </c>
    </row>
    <row r="58" spans="1:15" ht="42" customHeight="1">
      <c r="A58" s="51" t="s">
        <v>135</v>
      </c>
      <c r="B58" s="49" t="s">
        <v>132</v>
      </c>
      <c r="C58" s="50"/>
      <c r="D58" s="50"/>
      <c r="E58" s="50">
        <f t="shared" ref="E58" si="18">SUM(C58:D58)</f>
        <v>0</v>
      </c>
      <c r="F58" s="50"/>
      <c r="G58" s="50">
        <f t="shared" si="16"/>
        <v>0</v>
      </c>
      <c r="H58" s="50"/>
      <c r="I58" s="50">
        <v>3499139.47</v>
      </c>
      <c r="J58" s="50">
        <f t="shared" si="7"/>
        <v>3499139.47</v>
      </c>
      <c r="K58" s="50"/>
      <c r="L58" s="50"/>
      <c r="M58" s="50">
        <f t="shared" si="9"/>
        <v>0</v>
      </c>
      <c r="N58" s="50"/>
      <c r="O58" s="50">
        <f t="shared" si="17"/>
        <v>0</v>
      </c>
    </row>
    <row r="59" spans="1:15" ht="47.25" customHeight="1">
      <c r="A59" s="53" t="s">
        <v>114</v>
      </c>
      <c r="B59" s="50" t="s">
        <v>115</v>
      </c>
      <c r="C59" s="50">
        <v>6932622.4900000002</v>
      </c>
      <c r="D59" s="50"/>
      <c r="E59" s="50">
        <f t="shared" si="0"/>
        <v>6932622.4900000002</v>
      </c>
      <c r="F59" s="50"/>
      <c r="G59" s="50">
        <f t="shared" si="16"/>
        <v>6932622.4900000002</v>
      </c>
      <c r="H59" s="50">
        <v>7003943.7300000004</v>
      </c>
      <c r="I59" s="50"/>
      <c r="J59" s="50">
        <f t="shared" si="7"/>
        <v>7003943.7300000004</v>
      </c>
      <c r="K59" s="50">
        <v>7302292.5199999996</v>
      </c>
      <c r="L59" s="50"/>
      <c r="M59" s="50">
        <f t="shared" si="9"/>
        <v>7302292.5199999996</v>
      </c>
      <c r="N59" s="50"/>
      <c r="O59" s="50">
        <f t="shared" si="17"/>
        <v>7302292.5199999996</v>
      </c>
    </row>
    <row r="60" spans="1:15" ht="31.15" customHeight="1">
      <c r="A60" s="51" t="s">
        <v>141</v>
      </c>
      <c r="B60" s="50" t="s">
        <v>136</v>
      </c>
      <c r="C60" s="50"/>
      <c r="D60" s="50">
        <v>19834808.890000001</v>
      </c>
      <c r="E60" s="50">
        <f t="shared" si="0"/>
        <v>19834808.890000001</v>
      </c>
      <c r="F60" s="50"/>
      <c r="G60" s="50">
        <f t="shared" ref="G60:G110" si="19">E60</f>
        <v>19834808.890000001</v>
      </c>
      <c r="H60" s="50"/>
      <c r="I60" s="50"/>
      <c r="J60" s="50">
        <f t="shared" si="7"/>
        <v>0</v>
      </c>
      <c r="K60" s="50"/>
      <c r="L60" s="50"/>
      <c r="M60" s="50">
        <f t="shared" si="9"/>
        <v>0</v>
      </c>
      <c r="N60" s="50"/>
      <c r="O60" s="50">
        <f t="shared" si="17"/>
        <v>0</v>
      </c>
    </row>
    <row r="61" spans="1:15" ht="37.9" customHeight="1">
      <c r="A61" s="51" t="s">
        <v>139</v>
      </c>
      <c r="B61" s="50" t="s">
        <v>136</v>
      </c>
      <c r="C61" s="50"/>
      <c r="D61" s="50">
        <v>650300</v>
      </c>
      <c r="E61" s="50">
        <f t="shared" si="0"/>
        <v>650300</v>
      </c>
      <c r="F61" s="50"/>
      <c r="G61" s="50">
        <f t="shared" si="19"/>
        <v>650300</v>
      </c>
      <c r="H61" s="50"/>
      <c r="I61" s="50"/>
      <c r="J61" s="50">
        <f t="shared" si="7"/>
        <v>0</v>
      </c>
      <c r="K61" s="50"/>
      <c r="L61" s="50"/>
      <c r="M61" s="50">
        <f t="shared" si="9"/>
        <v>0</v>
      </c>
      <c r="N61" s="50"/>
      <c r="O61" s="50">
        <f t="shared" si="17"/>
        <v>0</v>
      </c>
    </row>
    <row r="62" spans="1:15" ht="28.15" customHeight="1">
      <c r="A62" s="51" t="s">
        <v>138</v>
      </c>
      <c r="B62" s="50" t="s">
        <v>136</v>
      </c>
      <c r="C62" s="50"/>
      <c r="D62" s="50">
        <v>1140266.05</v>
      </c>
      <c r="E62" s="50">
        <f t="shared" si="0"/>
        <v>1140266.05</v>
      </c>
      <c r="F62" s="50"/>
      <c r="G62" s="50">
        <f t="shared" si="19"/>
        <v>1140266.05</v>
      </c>
      <c r="H62" s="50"/>
      <c r="I62" s="50">
        <v>826973.96</v>
      </c>
      <c r="J62" s="50">
        <f t="shared" si="7"/>
        <v>826973.96</v>
      </c>
      <c r="K62" s="50"/>
      <c r="L62" s="50">
        <v>3730212.26</v>
      </c>
      <c r="M62" s="50">
        <f t="shared" si="9"/>
        <v>3730212.26</v>
      </c>
      <c r="N62" s="50"/>
      <c r="O62" s="50">
        <f t="shared" si="17"/>
        <v>3730212.26</v>
      </c>
    </row>
    <row r="63" spans="1:15" ht="31.15" customHeight="1">
      <c r="A63" s="51" t="s">
        <v>137</v>
      </c>
      <c r="B63" s="50" t="s">
        <v>136</v>
      </c>
      <c r="C63" s="50"/>
      <c r="D63" s="50">
        <v>3685977.6</v>
      </c>
      <c r="E63" s="50">
        <f t="shared" si="0"/>
        <v>3685977.6</v>
      </c>
      <c r="F63" s="50"/>
      <c r="G63" s="50">
        <f t="shared" si="19"/>
        <v>3685977.6</v>
      </c>
      <c r="H63" s="50"/>
      <c r="I63" s="50"/>
      <c r="J63" s="50">
        <f t="shared" si="7"/>
        <v>0</v>
      </c>
      <c r="K63" s="50"/>
      <c r="L63" s="50"/>
      <c r="M63" s="50">
        <f t="shared" si="9"/>
        <v>0</v>
      </c>
      <c r="N63" s="50"/>
      <c r="O63" s="50">
        <f t="shared" si="17"/>
        <v>0</v>
      </c>
    </row>
    <row r="64" spans="1:15" ht="33.6" customHeight="1">
      <c r="A64" s="51" t="s">
        <v>140</v>
      </c>
      <c r="B64" s="50" t="s">
        <v>136</v>
      </c>
      <c r="C64" s="50"/>
      <c r="D64" s="50">
        <v>285121249.99000001</v>
      </c>
      <c r="E64" s="50">
        <f t="shared" ref="E64" si="20">SUM(C64:D64)</f>
        <v>285121249.99000001</v>
      </c>
      <c r="F64" s="50"/>
      <c r="G64" s="50">
        <f t="shared" si="19"/>
        <v>285121249.99000001</v>
      </c>
      <c r="H64" s="50"/>
      <c r="I64" s="50">
        <v>285121670</v>
      </c>
      <c r="J64" s="50">
        <f t="shared" ref="J64" si="21">SUM(H64:I64)</f>
        <v>285121670</v>
      </c>
      <c r="K64" s="50"/>
      <c r="L64" s="50"/>
      <c r="M64" s="50">
        <f t="shared" ref="M64" si="22">SUM(K64:L64)</f>
        <v>0</v>
      </c>
      <c r="N64" s="50"/>
      <c r="O64" s="50">
        <f t="shared" ref="O64" si="23">SUM(M64:N64)</f>
        <v>0</v>
      </c>
    </row>
    <row r="65" spans="1:15" ht="70.900000000000006" customHeight="1">
      <c r="A65" s="80" t="s">
        <v>177</v>
      </c>
      <c r="B65" s="71" t="s">
        <v>176</v>
      </c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>
        <v>222222222.22</v>
      </c>
      <c r="O65" s="50">
        <f>N65</f>
        <v>222222222.22</v>
      </c>
    </row>
    <row r="66" spans="1:15" ht="49.5" customHeight="1">
      <c r="A66" s="53" t="s">
        <v>75</v>
      </c>
      <c r="B66" s="49" t="s">
        <v>77</v>
      </c>
      <c r="C66" s="50">
        <v>534400</v>
      </c>
      <c r="D66" s="50"/>
      <c r="E66" s="50">
        <f t="shared" si="0"/>
        <v>534400</v>
      </c>
      <c r="F66" s="50"/>
      <c r="G66" s="50">
        <f t="shared" si="19"/>
        <v>534400</v>
      </c>
      <c r="H66" s="50">
        <v>0</v>
      </c>
      <c r="I66" s="50"/>
      <c r="J66" s="50">
        <f t="shared" si="7"/>
        <v>0</v>
      </c>
      <c r="K66" s="50">
        <v>0</v>
      </c>
      <c r="L66" s="50"/>
      <c r="M66" s="50">
        <f t="shared" si="9"/>
        <v>0</v>
      </c>
      <c r="N66" s="50"/>
      <c r="O66" s="50">
        <f t="shared" ref="O66:O73" si="24">SUM(M66:N66)</f>
        <v>0</v>
      </c>
    </row>
    <row r="67" spans="1:15" ht="63" customHeight="1">
      <c r="A67" s="53" t="s">
        <v>76</v>
      </c>
      <c r="B67" s="49" t="s">
        <v>77</v>
      </c>
      <c r="C67" s="50">
        <v>208700</v>
      </c>
      <c r="D67" s="50"/>
      <c r="E67" s="50">
        <f t="shared" si="0"/>
        <v>208700</v>
      </c>
      <c r="F67" s="50"/>
      <c r="G67" s="50">
        <f t="shared" si="19"/>
        <v>208700</v>
      </c>
      <c r="H67" s="50">
        <v>241200</v>
      </c>
      <c r="I67" s="50"/>
      <c r="J67" s="50">
        <f t="shared" si="7"/>
        <v>241200</v>
      </c>
      <c r="K67" s="50">
        <v>250900</v>
      </c>
      <c r="L67" s="50"/>
      <c r="M67" s="50">
        <f t="shared" si="9"/>
        <v>250900</v>
      </c>
      <c r="N67" s="50"/>
      <c r="O67" s="50">
        <f t="shared" si="24"/>
        <v>250900</v>
      </c>
    </row>
    <row r="68" spans="1:15" ht="51" customHeight="1">
      <c r="A68" s="53" t="s">
        <v>72</v>
      </c>
      <c r="B68" s="49" t="s">
        <v>77</v>
      </c>
      <c r="C68" s="50">
        <v>188300</v>
      </c>
      <c r="D68" s="50"/>
      <c r="E68" s="50">
        <f t="shared" si="0"/>
        <v>188300</v>
      </c>
      <c r="F68" s="50"/>
      <c r="G68" s="50">
        <f t="shared" si="19"/>
        <v>188300</v>
      </c>
      <c r="H68" s="50">
        <v>190700</v>
      </c>
      <c r="I68" s="50"/>
      <c r="J68" s="50">
        <f t="shared" si="7"/>
        <v>190700</v>
      </c>
      <c r="K68" s="50">
        <v>190300</v>
      </c>
      <c r="L68" s="50"/>
      <c r="M68" s="50">
        <f t="shared" si="9"/>
        <v>190300</v>
      </c>
      <c r="N68" s="50"/>
      <c r="O68" s="50">
        <f t="shared" si="24"/>
        <v>190300</v>
      </c>
    </row>
    <row r="69" spans="1:15" ht="46.5" customHeight="1">
      <c r="A69" s="53" t="s">
        <v>78</v>
      </c>
      <c r="B69" s="49" t="s">
        <v>77</v>
      </c>
      <c r="C69" s="50">
        <v>1361500</v>
      </c>
      <c r="D69" s="50"/>
      <c r="E69" s="50">
        <f t="shared" si="0"/>
        <v>1361500</v>
      </c>
      <c r="F69" s="50"/>
      <c r="G69" s="50">
        <f t="shared" si="19"/>
        <v>1361500</v>
      </c>
      <c r="H69" s="50">
        <v>11300</v>
      </c>
      <c r="I69" s="50"/>
      <c r="J69" s="50">
        <f t="shared" si="7"/>
        <v>11300</v>
      </c>
      <c r="K69" s="50">
        <v>0</v>
      </c>
      <c r="L69" s="50"/>
      <c r="M69" s="50">
        <f t="shared" si="9"/>
        <v>0</v>
      </c>
      <c r="N69" s="50"/>
      <c r="O69" s="50">
        <f t="shared" si="24"/>
        <v>0</v>
      </c>
    </row>
    <row r="70" spans="1:15" ht="93.75" customHeight="1">
      <c r="A70" s="53" t="s">
        <v>79</v>
      </c>
      <c r="B70" s="49" t="s">
        <v>77</v>
      </c>
      <c r="C70" s="50">
        <v>25700</v>
      </c>
      <c r="D70" s="50"/>
      <c r="E70" s="50">
        <f t="shared" si="0"/>
        <v>25700</v>
      </c>
      <c r="F70" s="50"/>
      <c r="G70" s="50">
        <f t="shared" si="19"/>
        <v>25700</v>
      </c>
      <c r="H70" s="50">
        <v>25800</v>
      </c>
      <c r="I70" s="50"/>
      <c r="J70" s="50">
        <f t="shared" si="7"/>
        <v>25800</v>
      </c>
      <c r="K70" s="50">
        <v>28300</v>
      </c>
      <c r="L70" s="50"/>
      <c r="M70" s="50">
        <f t="shared" si="9"/>
        <v>28300</v>
      </c>
      <c r="N70" s="50"/>
      <c r="O70" s="50">
        <f t="shared" si="24"/>
        <v>28300</v>
      </c>
    </row>
    <row r="71" spans="1:15" s="46" customFormat="1" ht="16.5" customHeight="1">
      <c r="A71" s="54" t="s">
        <v>80</v>
      </c>
      <c r="B71" s="55" t="s">
        <v>81</v>
      </c>
      <c r="C71" s="50">
        <v>244278900</v>
      </c>
      <c r="D71" s="50"/>
      <c r="E71" s="50">
        <f t="shared" si="0"/>
        <v>244278900</v>
      </c>
      <c r="F71" s="50"/>
      <c r="G71" s="50">
        <f t="shared" si="19"/>
        <v>244278900</v>
      </c>
      <c r="H71" s="50">
        <v>342700699</v>
      </c>
      <c r="I71" s="50"/>
      <c r="J71" s="50">
        <f t="shared" si="7"/>
        <v>342700699</v>
      </c>
      <c r="K71" s="50">
        <v>395235179</v>
      </c>
      <c r="L71" s="50"/>
      <c r="M71" s="50">
        <f t="shared" si="9"/>
        <v>395235179</v>
      </c>
      <c r="N71" s="50"/>
      <c r="O71" s="50">
        <f t="shared" si="24"/>
        <v>395235179</v>
      </c>
    </row>
    <row r="72" spans="1:15" s="46" customFormat="1" ht="28.15" customHeight="1">
      <c r="A72" s="54" t="s">
        <v>142</v>
      </c>
      <c r="B72" s="55" t="s">
        <v>81</v>
      </c>
      <c r="C72" s="50"/>
      <c r="D72" s="50">
        <v>2119194.7200000002</v>
      </c>
      <c r="E72" s="50">
        <f t="shared" si="0"/>
        <v>2119194.7200000002</v>
      </c>
      <c r="F72" s="50"/>
      <c r="G72" s="50">
        <f t="shared" si="19"/>
        <v>2119194.7200000002</v>
      </c>
      <c r="H72" s="50"/>
      <c r="I72" s="50">
        <v>2164224.0499999998</v>
      </c>
      <c r="J72" s="50">
        <f t="shared" si="7"/>
        <v>2164224.0499999998</v>
      </c>
      <c r="K72" s="50"/>
      <c r="L72" s="50">
        <v>1873931.44</v>
      </c>
      <c r="M72" s="50">
        <f t="shared" si="9"/>
        <v>1873931.44</v>
      </c>
      <c r="N72" s="50"/>
      <c r="O72" s="50">
        <f t="shared" si="24"/>
        <v>1873931.44</v>
      </c>
    </row>
    <row r="73" spans="1:15" s="46" customFormat="1" ht="28.15" customHeight="1">
      <c r="A73" s="83" t="s">
        <v>145</v>
      </c>
      <c r="B73" s="55" t="s">
        <v>81</v>
      </c>
      <c r="C73" s="50"/>
      <c r="D73" s="50">
        <v>46372.5</v>
      </c>
      <c r="E73" s="50">
        <f t="shared" si="0"/>
        <v>46372.5</v>
      </c>
      <c r="F73" s="50"/>
      <c r="G73" s="50">
        <f t="shared" si="19"/>
        <v>46372.5</v>
      </c>
      <c r="H73" s="50"/>
      <c r="I73" s="50"/>
      <c r="J73" s="50">
        <f t="shared" si="7"/>
        <v>0</v>
      </c>
      <c r="K73" s="50"/>
      <c r="L73" s="50"/>
      <c r="M73" s="50">
        <f t="shared" si="9"/>
        <v>0</v>
      </c>
      <c r="N73" s="50"/>
      <c r="O73" s="50">
        <f t="shared" si="24"/>
        <v>0</v>
      </c>
    </row>
    <row r="74" spans="1:15" s="46" customFormat="1" ht="42.6" customHeight="1">
      <c r="A74" s="76" t="s">
        <v>155</v>
      </c>
      <c r="B74" s="55" t="s">
        <v>81</v>
      </c>
      <c r="C74" s="50"/>
      <c r="D74" s="50"/>
      <c r="E74" s="50"/>
      <c r="F74" s="50">
        <v>350000</v>
      </c>
      <c r="G74" s="50">
        <f>E74+F74</f>
        <v>350000</v>
      </c>
      <c r="H74" s="50"/>
      <c r="I74" s="50"/>
      <c r="J74" s="50"/>
      <c r="K74" s="50"/>
      <c r="L74" s="50"/>
      <c r="M74" s="50"/>
      <c r="N74" s="50"/>
      <c r="O74" s="50"/>
    </row>
    <row r="75" spans="1:15" s="46" customFormat="1" ht="36" customHeight="1">
      <c r="A75" s="76" t="s">
        <v>156</v>
      </c>
      <c r="B75" s="55" t="s">
        <v>81</v>
      </c>
      <c r="C75" s="50"/>
      <c r="D75" s="50"/>
      <c r="E75" s="50"/>
      <c r="F75" s="50">
        <v>3714220.8</v>
      </c>
      <c r="G75" s="50">
        <f t="shared" ref="G75:G87" si="25">E75+F75</f>
        <v>3714220.8</v>
      </c>
      <c r="H75" s="50"/>
      <c r="I75" s="50"/>
      <c r="J75" s="50"/>
      <c r="K75" s="50"/>
      <c r="L75" s="50"/>
      <c r="M75" s="50"/>
      <c r="N75" s="50"/>
      <c r="O75" s="50"/>
    </row>
    <row r="76" spans="1:15" s="46" customFormat="1" ht="29.45" customHeight="1">
      <c r="A76" s="76" t="s">
        <v>157</v>
      </c>
      <c r="B76" s="55" t="s">
        <v>81</v>
      </c>
      <c r="C76" s="50"/>
      <c r="D76" s="50"/>
      <c r="E76" s="50"/>
      <c r="F76" s="50">
        <v>2714600</v>
      </c>
      <c r="G76" s="50">
        <f t="shared" si="25"/>
        <v>2714600</v>
      </c>
      <c r="H76" s="50"/>
      <c r="I76" s="50"/>
      <c r="J76" s="50"/>
      <c r="K76" s="50"/>
      <c r="L76" s="50"/>
      <c r="M76" s="50"/>
      <c r="N76" s="50"/>
      <c r="O76" s="50"/>
    </row>
    <row r="77" spans="1:15" s="46" customFormat="1" ht="56.45" customHeight="1">
      <c r="A77" s="78" t="s">
        <v>163</v>
      </c>
      <c r="B77" s="55" t="s">
        <v>81</v>
      </c>
      <c r="C77" s="50"/>
      <c r="D77" s="50"/>
      <c r="E77" s="50"/>
      <c r="F77" s="50">
        <v>1737171.13</v>
      </c>
      <c r="G77" s="50">
        <f t="shared" si="25"/>
        <v>1737171.13</v>
      </c>
      <c r="H77" s="50"/>
      <c r="I77" s="50"/>
      <c r="J77" s="50"/>
      <c r="K77" s="50"/>
      <c r="L77" s="50"/>
      <c r="M77" s="50"/>
      <c r="N77" s="50"/>
      <c r="O77" s="50"/>
    </row>
    <row r="78" spans="1:15" s="46" customFormat="1" ht="54" customHeight="1">
      <c r="A78" s="78" t="s">
        <v>164</v>
      </c>
      <c r="B78" s="55" t="s">
        <v>81</v>
      </c>
      <c r="C78" s="50"/>
      <c r="D78" s="50"/>
      <c r="E78" s="50"/>
      <c r="F78" s="50">
        <v>575046</v>
      </c>
      <c r="G78" s="50">
        <f t="shared" si="25"/>
        <v>575046</v>
      </c>
      <c r="H78" s="50"/>
      <c r="I78" s="50"/>
      <c r="J78" s="50"/>
      <c r="K78" s="50"/>
      <c r="L78" s="50"/>
      <c r="M78" s="50"/>
      <c r="N78" s="50"/>
      <c r="O78" s="50"/>
    </row>
    <row r="79" spans="1:15" s="46" customFormat="1" ht="54" customHeight="1">
      <c r="A79" s="78" t="s">
        <v>165</v>
      </c>
      <c r="B79" s="55" t="s">
        <v>81</v>
      </c>
      <c r="C79" s="50"/>
      <c r="D79" s="50"/>
      <c r="E79" s="50"/>
      <c r="F79" s="50">
        <v>835634.86</v>
      </c>
      <c r="G79" s="50">
        <f t="shared" si="25"/>
        <v>835634.86</v>
      </c>
      <c r="H79" s="50"/>
      <c r="I79" s="50"/>
      <c r="J79" s="50"/>
      <c r="K79" s="50"/>
      <c r="L79" s="50"/>
      <c r="M79" s="50"/>
      <c r="N79" s="50"/>
      <c r="O79" s="50"/>
    </row>
    <row r="80" spans="1:15" s="46" customFormat="1" ht="54" customHeight="1">
      <c r="A80" s="78" t="s">
        <v>166</v>
      </c>
      <c r="B80" s="55" t="s">
        <v>81</v>
      </c>
      <c r="C80" s="50"/>
      <c r="D80" s="50"/>
      <c r="E80" s="50"/>
      <c r="F80" s="50">
        <v>1880864</v>
      </c>
      <c r="G80" s="50">
        <f t="shared" si="25"/>
        <v>1880864</v>
      </c>
      <c r="H80" s="50"/>
      <c r="I80" s="50"/>
      <c r="J80" s="50"/>
      <c r="K80" s="50"/>
      <c r="L80" s="50"/>
      <c r="M80" s="50"/>
      <c r="N80" s="50"/>
      <c r="O80" s="50"/>
    </row>
    <row r="81" spans="1:15" s="46" customFormat="1" ht="47.45" customHeight="1">
      <c r="A81" s="78" t="s">
        <v>170</v>
      </c>
      <c r="B81" s="55" t="s">
        <v>81</v>
      </c>
      <c r="C81" s="50"/>
      <c r="D81" s="50"/>
      <c r="E81" s="50"/>
      <c r="F81" s="50">
        <v>2299290</v>
      </c>
      <c r="G81" s="50">
        <f t="shared" si="25"/>
        <v>2299290</v>
      </c>
      <c r="H81" s="50"/>
      <c r="I81" s="50"/>
      <c r="J81" s="50"/>
      <c r="K81" s="50"/>
      <c r="L81" s="50"/>
      <c r="M81" s="50"/>
      <c r="N81" s="50"/>
      <c r="O81" s="50"/>
    </row>
    <row r="82" spans="1:15" s="46" customFormat="1" ht="47.45" customHeight="1">
      <c r="A82" s="78" t="s">
        <v>171</v>
      </c>
      <c r="B82" s="55" t="s">
        <v>81</v>
      </c>
      <c r="C82" s="50"/>
      <c r="D82" s="50"/>
      <c r="E82" s="50"/>
      <c r="F82" s="50">
        <v>472500</v>
      </c>
      <c r="G82" s="50">
        <f t="shared" si="25"/>
        <v>472500</v>
      </c>
      <c r="H82" s="50"/>
      <c r="I82" s="50"/>
      <c r="J82" s="50"/>
      <c r="K82" s="50"/>
      <c r="L82" s="50"/>
      <c r="M82" s="50"/>
      <c r="N82" s="50"/>
      <c r="O82" s="50"/>
    </row>
    <row r="83" spans="1:15" s="46" customFormat="1" ht="47.45" customHeight="1">
      <c r="A83" s="78" t="s">
        <v>172</v>
      </c>
      <c r="B83" s="55" t="s">
        <v>81</v>
      </c>
      <c r="C83" s="50"/>
      <c r="D83" s="50"/>
      <c r="E83" s="50"/>
      <c r="F83" s="50">
        <v>2064100</v>
      </c>
      <c r="G83" s="50">
        <f t="shared" si="25"/>
        <v>2064100</v>
      </c>
      <c r="H83" s="50"/>
      <c r="I83" s="50"/>
      <c r="J83" s="50"/>
      <c r="K83" s="50"/>
      <c r="L83" s="50"/>
      <c r="M83" s="50"/>
      <c r="N83" s="50"/>
      <c r="O83" s="50"/>
    </row>
    <row r="84" spans="1:15" s="46" customFormat="1" ht="42" customHeight="1">
      <c r="A84" s="78" t="s">
        <v>173</v>
      </c>
      <c r="B84" s="55" t="s">
        <v>81</v>
      </c>
      <c r="C84" s="50"/>
      <c r="D84" s="50"/>
      <c r="E84" s="50"/>
      <c r="F84" s="50">
        <v>1000000</v>
      </c>
      <c r="G84" s="50">
        <f t="shared" si="25"/>
        <v>1000000</v>
      </c>
      <c r="H84" s="50"/>
      <c r="I84" s="50"/>
      <c r="J84" s="50"/>
      <c r="K84" s="50"/>
      <c r="L84" s="50"/>
      <c r="M84" s="50"/>
      <c r="N84" s="50"/>
      <c r="O84" s="50"/>
    </row>
    <row r="85" spans="1:15" s="46" customFormat="1" ht="67.150000000000006" customHeight="1">
      <c r="A85" s="78" t="s">
        <v>174</v>
      </c>
      <c r="B85" s="55" t="s">
        <v>81</v>
      </c>
      <c r="C85" s="50"/>
      <c r="D85" s="50"/>
      <c r="E85" s="50"/>
      <c r="F85" s="50">
        <v>472000</v>
      </c>
      <c r="G85" s="50">
        <f t="shared" si="25"/>
        <v>472000</v>
      </c>
      <c r="H85" s="50"/>
      <c r="I85" s="50"/>
      <c r="J85" s="50"/>
      <c r="K85" s="50"/>
      <c r="L85" s="50"/>
      <c r="M85" s="50"/>
      <c r="N85" s="50"/>
      <c r="O85" s="50"/>
    </row>
    <row r="86" spans="1:15" s="46" customFormat="1" ht="57.6" customHeight="1">
      <c r="A86" s="78" t="s">
        <v>178</v>
      </c>
      <c r="B86" s="55" t="s">
        <v>81</v>
      </c>
      <c r="C86" s="50"/>
      <c r="D86" s="50"/>
      <c r="E86" s="50"/>
      <c r="F86" s="50">
        <v>5185100</v>
      </c>
      <c r="G86" s="50">
        <f t="shared" si="25"/>
        <v>5185100</v>
      </c>
      <c r="H86" s="50"/>
      <c r="I86" s="50"/>
      <c r="J86" s="50"/>
      <c r="K86" s="50"/>
      <c r="L86" s="50"/>
      <c r="M86" s="50"/>
      <c r="N86" s="50"/>
      <c r="O86" s="50"/>
    </row>
    <row r="87" spans="1:15" s="46" customFormat="1" ht="34.15" customHeight="1">
      <c r="A87" s="78" t="s">
        <v>175</v>
      </c>
      <c r="B87" s="55" t="s">
        <v>81</v>
      </c>
      <c r="C87" s="50"/>
      <c r="D87" s="50"/>
      <c r="E87" s="50"/>
      <c r="F87" s="50">
        <v>200000</v>
      </c>
      <c r="G87" s="50">
        <f t="shared" si="25"/>
        <v>200000</v>
      </c>
      <c r="H87" s="50"/>
      <c r="I87" s="50"/>
      <c r="J87" s="50"/>
      <c r="K87" s="50"/>
      <c r="L87" s="50"/>
      <c r="M87" s="50"/>
      <c r="N87" s="50"/>
      <c r="O87" s="50"/>
    </row>
    <row r="88" spans="1:15" ht="44.45" customHeight="1">
      <c r="A88" s="76" t="s">
        <v>154</v>
      </c>
      <c r="B88" s="55" t="s">
        <v>81</v>
      </c>
      <c r="C88" s="50"/>
      <c r="D88" s="50"/>
      <c r="E88" s="50">
        <f t="shared" ref="E88" si="26">D88</f>
        <v>0</v>
      </c>
      <c r="F88" s="50">
        <v>306000</v>
      </c>
      <c r="G88" s="50">
        <f>E88+F88</f>
        <v>306000</v>
      </c>
      <c r="H88" s="50"/>
      <c r="I88" s="50"/>
      <c r="J88" s="50"/>
      <c r="K88" s="50"/>
      <c r="L88" s="50"/>
      <c r="M88" s="50"/>
      <c r="N88" s="50"/>
      <c r="O88" s="50"/>
    </row>
    <row r="89" spans="1:15" ht="43.15" customHeight="1">
      <c r="A89" s="76" t="s">
        <v>153</v>
      </c>
      <c r="B89" s="55" t="s">
        <v>81</v>
      </c>
      <c r="C89" s="50"/>
      <c r="D89" s="50"/>
      <c r="E89" s="50">
        <f>D89</f>
        <v>0</v>
      </c>
      <c r="F89" s="50">
        <v>258354</v>
      </c>
      <c r="G89" s="50">
        <f>E89+F89</f>
        <v>258354</v>
      </c>
      <c r="H89" s="50"/>
      <c r="I89" s="50"/>
      <c r="J89" s="50"/>
      <c r="K89" s="50"/>
      <c r="L89" s="50"/>
      <c r="M89" s="50"/>
      <c r="N89" s="50"/>
      <c r="O89" s="50"/>
    </row>
    <row r="90" spans="1:15" s="46" customFormat="1" ht="26.45" customHeight="1">
      <c r="A90" s="89" t="s">
        <v>158</v>
      </c>
      <c r="B90" s="55" t="s">
        <v>81</v>
      </c>
      <c r="C90" s="50"/>
      <c r="D90" s="50"/>
      <c r="E90" s="50"/>
      <c r="F90" s="50">
        <v>434292.78</v>
      </c>
      <c r="G90" s="50">
        <f>E90+F90</f>
        <v>434292.78</v>
      </c>
      <c r="H90" s="50"/>
      <c r="I90" s="50"/>
      <c r="J90" s="50"/>
      <c r="K90" s="50"/>
      <c r="L90" s="50"/>
      <c r="M90" s="50"/>
      <c r="N90" s="50"/>
      <c r="O90" s="50"/>
    </row>
    <row r="91" spans="1:15" s="46" customFormat="1" ht="39.6" customHeight="1">
      <c r="A91" s="89" t="s">
        <v>183</v>
      </c>
      <c r="B91" s="55" t="s">
        <v>81</v>
      </c>
      <c r="C91" s="50"/>
      <c r="D91" s="50"/>
      <c r="E91" s="50"/>
      <c r="F91" s="50">
        <v>18270826</v>
      </c>
      <c r="G91" s="50">
        <f>E91+F91</f>
        <v>18270826</v>
      </c>
      <c r="H91" s="50"/>
      <c r="I91" s="50"/>
      <c r="J91" s="50"/>
      <c r="K91" s="50"/>
      <c r="L91" s="50"/>
      <c r="M91" s="50"/>
      <c r="N91" s="50"/>
      <c r="O91" s="50"/>
    </row>
    <row r="92" spans="1:15" ht="24" customHeight="1">
      <c r="A92" s="51" t="s">
        <v>82</v>
      </c>
      <c r="B92" s="49" t="s">
        <v>83</v>
      </c>
      <c r="C92" s="50">
        <f>SUM(C93:C107)</f>
        <v>665388400</v>
      </c>
      <c r="D92" s="50">
        <f t="shared" ref="D92:M92" si="27">SUM(D93:D107)</f>
        <v>-119.65999999999985</v>
      </c>
      <c r="E92" s="50">
        <f t="shared" si="27"/>
        <v>665388280.34000003</v>
      </c>
      <c r="F92" s="50">
        <f t="shared" si="27"/>
        <v>18071072.18</v>
      </c>
      <c r="G92" s="50">
        <f t="shared" si="27"/>
        <v>683459352.51999998</v>
      </c>
      <c r="H92" s="50">
        <f>SUM(H93:H107)</f>
        <v>703211000</v>
      </c>
      <c r="I92" s="50">
        <f>SUM(I93:I107)</f>
        <v>492698.38</v>
      </c>
      <c r="J92" s="50">
        <f>SUM(J93:J107)</f>
        <v>703703698.38</v>
      </c>
      <c r="K92" s="50">
        <f t="shared" si="27"/>
        <v>734915400</v>
      </c>
      <c r="L92" s="50">
        <f t="shared" si="27"/>
        <v>502266.25999999995</v>
      </c>
      <c r="M92" s="50">
        <f t="shared" si="27"/>
        <v>735417666.25999999</v>
      </c>
      <c r="N92" s="50">
        <f t="shared" ref="N92:O92" si="28">SUM(N93:N107)</f>
        <v>0</v>
      </c>
      <c r="O92" s="50">
        <f t="shared" si="28"/>
        <v>735417666.25999999</v>
      </c>
    </row>
    <row r="93" spans="1:15" ht="46.5" customHeight="1">
      <c r="A93" s="53" t="s">
        <v>84</v>
      </c>
      <c r="B93" s="49" t="s">
        <v>85</v>
      </c>
      <c r="C93" s="50">
        <v>5980600</v>
      </c>
      <c r="D93" s="50"/>
      <c r="E93" s="50">
        <f t="shared" si="0"/>
        <v>5980600</v>
      </c>
      <c r="F93" s="50"/>
      <c r="G93" s="50">
        <f t="shared" si="19"/>
        <v>5980600</v>
      </c>
      <c r="H93" s="50">
        <v>4802400</v>
      </c>
      <c r="I93" s="50"/>
      <c r="J93" s="50">
        <f t="shared" si="7"/>
        <v>4802400</v>
      </c>
      <c r="K93" s="50">
        <v>4784500</v>
      </c>
      <c r="L93" s="50"/>
      <c r="M93" s="50">
        <f t="shared" si="9"/>
        <v>4784500</v>
      </c>
      <c r="N93" s="50"/>
      <c r="O93" s="50">
        <f t="shared" ref="O93:O103" si="29">SUM(M93:N93)</f>
        <v>4784500</v>
      </c>
    </row>
    <row r="94" spans="1:15" ht="48" customHeight="1">
      <c r="A94" s="53" t="s">
        <v>87</v>
      </c>
      <c r="B94" s="49" t="s">
        <v>85</v>
      </c>
      <c r="C94" s="50">
        <v>291300</v>
      </c>
      <c r="D94" s="50"/>
      <c r="E94" s="50">
        <f t="shared" si="0"/>
        <v>291300</v>
      </c>
      <c r="F94" s="50"/>
      <c r="G94" s="50">
        <f t="shared" si="19"/>
        <v>291300</v>
      </c>
      <c r="H94" s="50">
        <v>299800</v>
      </c>
      <c r="I94" s="50"/>
      <c r="J94" s="50">
        <f t="shared" si="7"/>
        <v>299800</v>
      </c>
      <c r="K94" s="50">
        <v>310400</v>
      </c>
      <c r="L94" s="50"/>
      <c r="M94" s="50">
        <f t="shared" si="9"/>
        <v>310400</v>
      </c>
      <c r="N94" s="50"/>
      <c r="O94" s="50">
        <f t="shared" si="29"/>
        <v>310400</v>
      </c>
    </row>
    <row r="95" spans="1:15" ht="53.45" customHeight="1">
      <c r="A95" s="53" t="s">
        <v>88</v>
      </c>
      <c r="B95" s="49" t="s">
        <v>85</v>
      </c>
      <c r="C95" s="50">
        <v>5480300</v>
      </c>
      <c r="D95" s="50"/>
      <c r="E95" s="50">
        <f t="shared" si="0"/>
        <v>5480300</v>
      </c>
      <c r="F95" s="50"/>
      <c r="G95" s="50">
        <f t="shared" si="19"/>
        <v>5480300</v>
      </c>
      <c r="H95" s="50">
        <v>5480300</v>
      </c>
      <c r="I95" s="50"/>
      <c r="J95" s="50">
        <f t="shared" si="7"/>
        <v>5480300</v>
      </c>
      <c r="K95" s="50">
        <v>5480300</v>
      </c>
      <c r="L95" s="50"/>
      <c r="M95" s="50">
        <f t="shared" si="9"/>
        <v>5480300</v>
      </c>
      <c r="N95" s="50"/>
      <c r="O95" s="50">
        <f t="shared" si="29"/>
        <v>5480300</v>
      </c>
    </row>
    <row r="96" spans="1:15" ht="48" customHeight="1">
      <c r="A96" s="53" t="s">
        <v>89</v>
      </c>
      <c r="B96" s="49" t="s">
        <v>85</v>
      </c>
      <c r="C96" s="50">
        <v>1012500</v>
      </c>
      <c r="D96" s="50"/>
      <c r="E96" s="50">
        <f t="shared" si="0"/>
        <v>1012500</v>
      </c>
      <c r="F96" s="50"/>
      <c r="G96" s="50">
        <f t="shared" si="19"/>
        <v>1012500</v>
      </c>
      <c r="H96" s="50">
        <v>1012500</v>
      </c>
      <c r="I96" s="50"/>
      <c r="J96" s="50">
        <f t="shared" si="7"/>
        <v>1012500</v>
      </c>
      <c r="K96" s="50">
        <v>1012500</v>
      </c>
      <c r="L96" s="50"/>
      <c r="M96" s="50">
        <f t="shared" si="9"/>
        <v>1012500</v>
      </c>
      <c r="N96" s="50"/>
      <c r="O96" s="50">
        <f t="shared" si="29"/>
        <v>1012500</v>
      </c>
    </row>
    <row r="97" spans="1:15" ht="66.75" customHeight="1">
      <c r="A97" s="53" t="s">
        <v>90</v>
      </c>
      <c r="B97" s="49" t="s">
        <v>85</v>
      </c>
      <c r="C97" s="50">
        <v>10000</v>
      </c>
      <c r="D97" s="50"/>
      <c r="E97" s="50">
        <f t="shared" si="0"/>
        <v>10000</v>
      </c>
      <c r="F97" s="50"/>
      <c r="G97" s="50">
        <f t="shared" si="19"/>
        <v>10000</v>
      </c>
      <c r="H97" s="50">
        <v>10000</v>
      </c>
      <c r="I97" s="50"/>
      <c r="J97" s="50">
        <f t="shared" si="7"/>
        <v>10000</v>
      </c>
      <c r="K97" s="50">
        <v>10000</v>
      </c>
      <c r="L97" s="50"/>
      <c r="M97" s="50">
        <f t="shared" si="9"/>
        <v>10000</v>
      </c>
      <c r="N97" s="50"/>
      <c r="O97" s="50">
        <f t="shared" si="29"/>
        <v>10000</v>
      </c>
    </row>
    <row r="98" spans="1:15" ht="48.75" customHeight="1">
      <c r="A98" s="53" t="s">
        <v>91</v>
      </c>
      <c r="B98" s="49" t="s">
        <v>85</v>
      </c>
      <c r="C98" s="50">
        <v>25000</v>
      </c>
      <c r="D98" s="50"/>
      <c r="E98" s="50">
        <f t="shared" si="0"/>
        <v>25000</v>
      </c>
      <c r="F98" s="50"/>
      <c r="G98" s="50">
        <f t="shared" si="19"/>
        <v>25000</v>
      </c>
      <c r="H98" s="50">
        <v>25000</v>
      </c>
      <c r="I98" s="50"/>
      <c r="J98" s="50">
        <f t="shared" si="7"/>
        <v>25000</v>
      </c>
      <c r="K98" s="50">
        <v>25000</v>
      </c>
      <c r="L98" s="50"/>
      <c r="M98" s="50">
        <f t="shared" si="9"/>
        <v>25000</v>
      </c>
      <c r="N98" s="50"/>
      <c r="O98" s="50">
        <f t="shared" si="29"/>
        <v>25000</v>
      </c>
    </row>
    <row r="99" spans="1:15" ht="75.75" customHeight="1">
      <c r="A99" s="53" t="s">
        <v>112</v>
      </c>
      <c r="B99" s="49" t="s">
        <v>85</v>
      </c>
      <c r="C99" s="50">
        <v>49372000</v>
      </c>
      <c r="D99" s="50"/>
      <c r="E99" s="50">
        <f t="shared" si="0"/>
        <v>49372000</v>
      </c>
      <c r="F99" s="50"/>
      <c r="G99" s="50">
        <f t="shared" si="19"/>
        <v>49372000</v>
      </c>
      <c r="H99" s="50">
        <v>51346800</v>
      </c>
      <c r="I99" s="50"/>
      <c r="J99" s="50">
        <f t="shared" si="7"/>
        <v>51346800</v>
      </c>
      <c r="K99" s="50">
        <v>53400700</v>
      </c>
      <c r="L99" s="50"/>
      <c r="M99" s="50">
        <f t="shared" si="9"/>
        <v>53400700</v>
      </c>
      <c r="N99" s="50"/>
      <c r="O99" s="50">
        <f t="shared" si="29"/>
        <v>53400700</v>
      </c>
    </row>
    <row r="100" spans="1:15" ht="59.25" customHeight="1">
      <c r="A100" s="53" t="s">
        <v>92</v>
      </c>
      <c r="B100" s="49" t="s">
        <v>146</v>
      </c>
      <c r="C100" s="50">
        <v>9166200</v>
      </c>
      <c r="D100" s="50"/>
      <c r="E100" s="50">
        <f t="shared" si="0"/>
        <v>9166200</v>
      </c>
      <c r="F100" s="50"/>
      <c r="G100" s="50">
        <f t="shared" si="19"/>
        <v>9166200</v>
      </c>
      <c r="H100" s="50">
        <v>9188400</v>
      </c>
      <c r="I100" s="50"/>
      <c r="J100" s="50">
        <f t="shared" si="7"/>
        <v>9188400</v>
      </c>
      <c r="K100" s="50">
        <v>9188400</v>
      </c>
      <c r="L100" s="50"/>
      <c r="M100" s="50">
        <f t="shared" si="9"/>
        <v>9188400</v>
      </c>
      <c r="N100" s="50"/>
      <c r="O100" s="50">
        <f t="shared" si="29"/>
        <v>9188400</v>
      </c>
    </row>
    <row r="101" spans="1:15" ht="89.25" customHeight="1">
      <c r="A101" s="53" t="s">
        <v>93</v>
      </c>
      <c r="B101" s="49" t="s">
        <v>94</v>
      </c>
      <c r="C101" s="50">
        <v>4377500</v>
      </c>
      <c r="D101" s="50">
        <v>-24633.45</v>
      </c>
      <c r="E101" s="50">
        <f t="shared" si="0"/>
        <v>4352866.55</v>
      </c>
      <c r="F101" s="50"/>
      <c r="G101" s="50">
        <f t="shared" si="19"/>
        <v>4352866.55</v>
      </c>
      <c r="H101" s="50">
        <v>4607800</v>
      </c>
      <c r="I101" s="50">
        <v>547409.86</v>
      </c>
      <c r="J101" s="50">
        <f t="shared" si="7"/>
        <v>5155209.8600000003</v>
      </c>
      <c r="K101" s="50">
        <v>4631400</v>
      </c>
      <c r="L101" s="50">
        <v>558032.97</v>
      </c>
      <c r="M101" s="50">
        <f t="shared" si="9"/>
        <v>5189432.97</v>
      </c>
      <c r="N101" s="50"/>
      <c r="O101" s="50">
        <f t="shared" si="29"/>
        <v>5189432.97</v>
      </c>
    </row>
    <row r="102" spans="1:15" ht="30" customHeight="1">
      <c r="A102" s="53" t="s">
        <v>95</v>
      </c>
      <c r="B102" s="49" t="s">
        <v>96</v>
      </c>
      <c r="C102" s="50">
        <v>3023200</v>
      </c>
      <c r="D102" s="50"/>
      <c r="E102" s="50">
        <f t="shared" si="0"/>
        <v>3023200</v>
      </c>
      <c r="F102" s="50"/>
      <c r="G102" s="50">
        <f t="shared" si="19"/>
        <v>3023200</v>
      </c>
      <c r="H102" s="50">
        <v>3043600</v>
      </c>
      <c r="I102" s="50"/>
      <c r="J102" s="50">
        <f t="shared" si="7"/>
        <v>3043600</v>
      </c>
      <c r="K102" s="50">
        <v>3122600</v>
      </c>
      <c r="L102" s="50"/>
      <c r="M102" s="50">
        <f t="shared" si="9"/>
        <v>3122600</v>
      </c>
      <c r="N102" s="50"/>
      <c r="O102" s="50">
        <f t="shared" si="29"/>
        <v>3122600</v>
      </c>
    </row>
    <row r="103" spans="1:15" ht="44.25" customHeight="1">
      <c r="A103" s="53" t="s">
        <v>97</v>
      </c>
      <c r="B103" s="64" t="s">
        <v>98</v>
      </c>
      <c r="C103" s="50">
        <v>10400</v>
      </c>
      <c r="D103" s="50"/>
      <c r="E103" s="50">
        <f t="shared" si="0"/>
        <v>10400</v>
      </c>
      <c r="F103" s="50"/>
      <c r="G103" s="50">
        <f t="shared" si="19"/>
        <v>10400</v>
      </c>
      <c r="H103" s="50">
        <v>11200</v>
      </c>
      <c r="I103" s="50"/>
      <c r="J103" s="50">
        <f t="shared" si="7"/>
        <v>11200</v>
      </c>
      <c r="K103" s="50">
        <v>116800</v>
      </c>
      <c r="L103" s="50"/>
      <c r="M103" s="50">
        <f t="shared" si="9"/>
        <v>116800</v>
      </c>
      <c r="N103" s="50"/>
      <c r="O103" s="50">
        <f t="shared" si="29"/>
        <v>116800</v>
      </c>
    </row>
    <row r="104" spans="1:15" ht="34.9" customHeight="1">
      <c r="A104" s="53" t="s">
        <v>169</v>
      </c>
      <c r="B104" s="49" t="s">
        <v>168</v>
      </c>
      <c r="C104" s="50"/>
      <c r="D104" s="50"/>
      <c r="E104" s="50"/>
      <c r="F104" s="50">
        <v>397700</v>
      </c>
      <c r="G104" s="50">
        <f>E104+F104</f>
        <v>397700</v>
      </c>
      <c r="H104" s="50"/>
      <c r="I104" s="50"/>
      <c r="J104" s="50"/>
      <c r="K104" s="50"/>
      <c r="L104" s="50"/>
      <c r="M104" s="50"/>
      <c r="N104" s="50"/>
      <c r="O104" s="50"/>
    </row>
    <row r="105" spans="1:15" ht="28.5" customHeight="1">
      <c r="A105" s="53" t="s">
        <v>86</v>
      </c>
      <c r="B105" s="49" t="s">
        <v>113</v>
      </c>
      <c r="C105" s="50">
        <v>4953600</v>
      </c>
      <c r="D105" s="50"/>
      <c r="E105" s="50">
        <f t="shared" si="0"/>
        <v>4953600</v>
      </c>
      <c r="F105" s="50"/>
      <c r="G105" s="50">
        <f t="shared" si="19"/>
        <v>4953600</v>
      </c>
      <c r="H105" s="50">
        <v>5097300</v>
      </c>
      <c r="I105" s="50"/>
      <c r="J105" s="50">
        <f t="shared" si="7"/>
        <v>5097300</v>
      </c>
      <c r="K105" s="50">
        <v>5277400</v>
      </c>
      <c r="L105" s="50"/>
      <c r="M105" s="50">
        <f t="shared" si="9"/>
        <v>5277400</v>
      </c>
      <c r="N105" s="50"/>
      <c r="O105" s="50">
        <f t="shared" ref="O105:O108" si="30">SUM(M105:N105)</f>
        <v>5277400</v>
      </c>
    </row>
    <row r="106" spans="1:15" ht="73.5" customHeight="1">
      <c r="A106" s="53" t="s">
        <v>99</v>
      </c>
      <c r="B106" s="65" t="s">
        <v>101</v>
      </c>
      <c r="C106" s="50">
        <v>11180900</v>
      </c>
      <c r="D106" s="50">
        <v>24513.79</v>
      </c>
      <c r="E106" s="50">
        <f t="shared" si="0"/>
        <v>11205413.789999999</v>
      </c>
      <c r="F106" s="50">
        <v>1047672.18</v>
      </c>
      <c r="G106" s="50">
        <f>E106+F106</f>
        <v>12253085.969999999</v>
      </c>
      <c r="H106" s="50">
        <v>10872600</v>
      </c>
      <c r="I106" s="50">
        <v>-54711.48</v>
      </c>
      <c r="J106" s="50">
        <f t="shared" si="7"/>
        <v>10817888.52</v>
      </c>
      <c r="K106" s="50">
        <v>10872600</v>
      </c>
      <c r="L106" s="50">
        <v>-55766.71</v>
      </c>
      <c r="M106" s="50">
        <f t="shared" si="9"/>
        <v>10816833.289999999</v>
      </c>
      <c r="N106" s="50"/>
      <c r="O106" s="50">
        <f t="shared" si="30"/>
        <v>10816833.289999999</v>
      </c>
    </row>
    <row r="107" spans="1:15" ht="29.25" customHeight="1">
      <c r="A107" s="53" t="s">
        <v>100</v>
      </c>
      <c r="B107" s="49" t="s">
        <v>101</v>
      </c>
      <c r="C107" s="50">
        <v>570504900</v>
      </c>
      <c r="D107" s="50"/>
      <c r="E107" s="50">
        <f t="shared" si="0"/>
        <v>570504900</v>
      </c>
      <c r="F107" s="50">
        <v>16625700</v>
      </c>
      <c r="G107" s="50">
        <f>E107+F107</f>
        <v>587130600</v>
      </c>
      <c r="H107" s="50">
        <v>607413300</v>
      </c>
      <c r="I107" s="50"/>
      <c r="J107" s="50">
        <f t="shared" si="7"/>
        <v>607413300</v>
      </c>
      <c r="K107" s="50">
        <v>636682800</v>
      </c>
      <c r="L107" s="50"/>
      <c r="M107" s="50">
        <f t="shared" si="9"/>
        <v>636682800</v>
      </c>
      <c r="N107" s="50"/>
      <c r="O107" s="50">
        <f t="shared" si="30"/>
        <v>636682800</v>
      </c>
    </row>
    <row r="108" spans="1:15" ht="24" customHeight="1">
      <c r="A108" s="51" t="s">
        <v>102</v>
      </c>
      <c r="B108" s="49" t="s">
        <v>103</v>
      </c>
      <c r="C108" s="50">
        <f>SUM(C109:C114)</f>
        <v>189200</v>
      </c>
      <c r="D108" s="50">
        <f>SUM(D109:D114)</f>
        <v>667786</v>
      </c>
      <c r="E108" s="50">
        <f>SUM(E109:E114)</f>
        <v>856986</v>
      </c>
      <c r="F108" s="50">
        <f>SUM(F109:F114)</f>
        <v>-564354</v>
      </c>
      <c r="G108" s="50">
        <f>SUM(G109:G113)</f>
        <v>292632</v>
      </c>
      <c r="H108" s="50">
        <f>SUM(H109:H113)</f>
        <v>189200</v>
      </c>
      <c r="I108" s="50">
        <f>SUM(I109:I113)</f>
        <v>0</v>
      </c>
      <c r="J108" s="50">
        <f>SUM(J109:J113)</f>
        <v>189200</v>
      </c>
      <c r="K108" s="50">
        <f>SUM(K109:K114)</f>
        <v>189200</v>
      </c>
      <c r="L108" s="50"/>
      <c r="M108" s="50">
        <f t="shared" si="9"/>
        <v>189200</v>
      </c>
      <c r="N108" s="50"/>
      <c r="O108" s="50">
        <f t="shared" si="30"/>
        <v>189200</v>
      </c>
    </row>
    <row r="109" spans="1:15" ht="55.9" customHeight="1">
      <c r="A109" s="53" t="s">
        <v>147</v>
      </c>
      <c r="B109" s="49" t="s">
        <v>105</v>
      </c>
      <c r="C109" s="50"/>
      <c r="D109" s="50">
        <v>68432</v>
      </c>
      <c r="E109" s="50">
        <f t="shared" ref="E109:E111" si="31">D109</f>
        <v>68432</v>
      </c>
      <c r="F109" s="50"/>
      <c r="G109" s="50">
        <f t="shared" si="19"/>
        <v>68432</v>
      </c>
      <c r="H109" s="50"/>
      <c r="I109" s="50"/>
      <c r="J109" s="50"/>
      <c r="K109" s="50"/>
      <c r="L109" s="50"/>
      <c r="M109" s="50"/>
      <c r="N109" s="50"/>
      <c r="O109" s="50"/>
    </row>
    <row r="110" spans="1:15" ht="55.9" customHeight="1">
      <c r="A110" s="53" t="s">
        <v>148</v>
      </c>
      <c r="B110" s="49" t="s">
        <v>105</v>
      </c>
      <c r="C110" s="50"/>
      <c r="D110" s="50">
        <v>35000</v>
      </c>
      <c r="E110" s="50">
        <f t="shared" si="31"/>
        <v>35000</v>
      </c>
      <c r="F110" s="50"/>
      <c r="G110" s="50">
        <f t="shared" si="19"/>
        <v>35000</v>
      </c>
      <c r="H110" s="50"/>
      <c r="I110" s="50"/>
      <c r="J110" s="50"/>
      <c r="K110" s="50"/>
      <c r="L110" s="50"/>
      <c r="M110" s="50"/>
      <c r="N110" s="50"/>
      <c r="O110" s="50"/>
    </row>
    <row r="111" spans="1:15" ht="44.45" customHeight="1">
      <c r="A111" s="76" t="s">
        <v>149</v>
      </c>
      <c r="B111" s="49" t="s">
        <v>107</v>
      </c>
      <c r="C111" s="50"/>
      <c r="D111" s="50">
        <v>306000</v>
      </c>
      <c r="E111" s="50">
        <f t="shared" si="31"/>
        <v>306000</v>
      </c>
      <c r="F111" s="50">
        <v>-306000</v>
      </c>
      <c r="G111" s="50">
        <f>E111+F111</f>
        <v>0</v>
      </c>
      <c r="H111" s="50"/>
      <c r="I111" s="50"/>
      <c r="J111" s="50"/>
      <c r="K111" s="50"/>
      <c r="L111" s="50"/>
      <c r="M111" s="50"/>
      <c r="N111" s="50"/>
      <c r="O111" s="50"/>
    </row>
    <row r="112" spans="1:15" ht="43.15" customHeight="1">
      <c r="A112" s="76" t="s">
        <v>150</v>
      </c>
      <c r="B112" s="49" t="s">
        <v>107</v>
      </c>
      <c r="C112" s="50"/>
      <c r="D112" s="50">
        <v>258354</v>
      </c>
      <c r="E112" s="50">
        <f>D112</f>
        <v>258354</v>
      </c>
      <c r="F112" s="50">
        <v>-258354</v>
      </c>
      <c r="G112" s="50">
        <f>E112+F112</f>
        <v>0</v>
      </c>
      <c r="H112" s="50"/>
      <c r="I112" s="50"/>
      <c r="J112" s="50"/>
      <c r="K112" s="50"/>
      <c r="L112" s="50"/>
      <c r="M112" s="50"/>
      <c r="N112" s="50"/>
      <c r="O112" s="50"/>
    </row>
    <row r="113" spans="1:15" ht="64.900000000000006" customHeight="1">
      <c r="A113" s="53" t="s">
        <v>106</v>
      </c>
      <c r="B113" s="49" t="s">
        <v>107</v>
      </c>
      <c r="C113" s="50">
        <v>189200</v>
      </c>
      <c r="D113" s="50"/>
      <c r="E113" s="50">
        <f t="shared" si="0"/>
        <v>189200</v>
      </c>
      <c r="F113" s="50"/>
      <c r="G113" s="50">
        <f t="shared" si="0"/>
        <v>189200</v>
      </c>
      <c r="H113" s="50">
        <v>189200</v>
      </c>
      <c r="I113" s="50"/>
      <c r="J113" s="50">
        <f t="shared" si="7"/>
        <v>189200</v>
      </c>
      <c r="K113" s="50">
        <v>189200</v>
      </c>
      <c r="L113" s="50"/>
      <c r="M113" s="50">
        <f t="shared" si="9"/>
        <v>189200</v>
      </c>
      <c r="N113" s="50"/>
      <c r="O113" s="50">
        <f t="shared" ref="O113:O115" si="32">SUM(M113:N113)</f>
        <v>189200</v>
      </c>
    </row>
    <row r="114" spans="1:15" ht="15.75" customHeight="1">
      <c r="A114" s="53" t="s">
        <v>108</v>
      </c>
      <c r="B114" s="49" t="s">
        <v>107</v>
      </c>
      <c r="C114" s="50"/>
      <c r="D114" s="50"/>
      <c r="E114" s="50">
        <f t="shared" si="0"/>
        <v>0</v>
      </c>
      <c r="F114" s="50"/>
      <c r="G114" s="50">
        <f t="shared" si="0"/>
        <v>0</v>
      </c>
      <c r="H114" s="50"/>
      <c r="I114" s="50"/>
      <c r="J114" s="50">
        <f t="shared" si="7"/>
        <v>0</v>
      </c>
      <c r="K114" s="50"/>
      <c r="L114" s="50"/>
      <c r="M114" s="50">
        <f t="shared" si="9"/>
        <v>0</v>
      </c>
      <c r="N114" s="50"/>
      <c r="O114" s="50">
        <f t="shared" si="32"/>
        <v>0</v>
      </c>
    </row>
    <row r="115" spans="1:15" ht="24" customHeight="1">
      <c r="A115" s="51" t="s">
        <v>109</v>
      </c>
      <c r="B115" s="49" t="s">
        <v>110</v>
      </c>
      <c r="C115" s="50">
        <v>5531312</v>
      </c>
      <c r="D115" s="50"/>
      <c r="E115" s="50">
        <f t="shared" si="0"/>
        <v>5531312</v>
      </c>
      <c r="F115" s="50"/>
      <c r="G115" s="50">
        <f t="shared" si="0"/>
        <v>5531312</v>
      </c>
      <c r="H115" s="50">
        <v>0</v>
      </c>
      <c r="I115" s="50"/>
      <c r="J115" s="50">
        <f t="shared" si="7"/>
        <v>0</v>
      </c>
      <c r="K115" s="50">
        <v>0</v>
      </c>
      <c r="L115" s="50"/>
      <c r="M115" s="50">
        <f t="shared" si="9"/>
        <v>0</v>
      </c>
      <c r="N115" s="50"/>
      <c r="O115" s="50">
        <f t="shared" si="32"/>
        <v>0</v>
      </c>
    </row>
    <row r="116" spans="1:15" s="46" customFormat="1" ht="31.9" customHeight="1">
      <c r="A116" s="90" t="s">
        <v>179</v>
      </c>
      <c r="B116" s="91" t="s">
        <v>180</v>
      </c>
      <c r="C116" s="84"/>
      <c r="D116" s="84"/>
      <c r="E116" s="84"/>
      <c r="F116" s="84">
        <v>5174552.41</v>
      </c>
      <c r="G116" s="84">
        <f>F116</f>
        <v>5174552.41</v>
      </c>
      <c r="H116" s="84"/>
      <c r="I116" s="92"/>
      <c r="J116" s="92"/>
      <c r="K116" s="92"/>
      <c r="L116" s="92"/>
      <c r="M116" s="92"/>
      <c r="N116" s="92"/>
      <c r="O116" s="92"/>
    </row>
    <row r="117" spans="1:15" s="46" customFormat="1" ht="25.5" customHeight="1">
      <c r="A117" s="90" t="s">
        <v>181</v>
      </c>
      <c r="B117" s="91" t="s">
        <v>182</v>
      </c>
      <c r="C117" s="84"/>
      <c r="D117" s="84"/>
      <c r="E117" s="84"/>
      <c r="F117" s="84">
        <v>-616549.01</v>
      </c>
      <c r="G117" s="84">
        <f>F117</f>
        <v>-616549.01</v>
      </c>
      <c r="H117" s="84"/>
      <c r="I117" s="92"/>
      <c r="J117" s="92"/>
      <c r="K117" s="92"/>
      <c r="L117" s="92"/>
      <c r="M117" s="92"/>
      <c r="N117" s="92"/>
      <c r="O117" s="92"/>
    </row>
    <row r="118" spans="1:15" s="47" customFormat="1" ht="21.75" customHeight="1">
      <c r="A118" s="66" t="s">
        <v>111</v>
      </c>
      <c r="B118" s="60"/>
      <c r="C118" s="61">
        <f t="shared" ref="C118:M118" si="33">C19+C45</f>
        <v>1241765138.49</v>
      </c>
      <c r="D118" s="61">
        <f t="shared" si="33"/>
        <v>333421814.31999999</v>
      </c>
      <c r="E118" s="61">
        <f t="shared" si="33"/>
        <v>1575186952.8099999</v>
      </c>
      <c r="F118" s="61">
        <f t="shared" ref="F118:G118" si="34">F19+F45</f>
        <v>64834721.149999999</v>
      </c>
      <c r="G118" s="61">
        <f t="shared" si="34"/>
        <v>1640021673.96</v>
      </c>
      <c r="H118" s="61">
        <f t="shared" si="33"/>
        <v>1405354549.73</v>
      </c>
      <c r="I118" s="61">
        <f t="shared" si="33"/>
        <v>295895335.54000002</v>
      </c>
      <c r="J118" s="61">
        <f t="shared" si="33"/>
        <v>1701249885.27</v>
      </c>
      <c r="K118" s="61">
        <f t="shared" si="33"/>
        <v>1954723442.52</v>
      </c>
      <c r="L118" s="61">
        <f t="shared" si="33"/>
        <v>17521548.330000002</v>
      </c>
      <c r="M118" s="61">
        <f t="shared" si="33"/>
        <v>1972244990.8499999</v>
      </c>
      <c r="N118" s="61">
        <f t="shared" ref="N118:O118" si="35">N19+N45</f>
        <v>222222222.22</v>
      </c>
      <c r="O118" s="61">
        <f t="shared" si="35"/>
        <v>2194467213.0699997</v>
      </c>
    </row>
    <row r="120" spans="1:15">
      <c r="D120" s="77"/>
      <c r="F120" s="77"/>
    </row>
    <row r="123" spans="1:15" s="67" customFormat="1" ht="12">
      <c r="B123" s="68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</row>
  </sheetData>
  <mergeCells count="26">
    <mergeCell ref="A13:K13"/>
    <mergeCell ref="A15:A16"/>
    <mergeCell ref="B15:B16"/>
    <mergeCell ref="A1:O1"/>
    <mergeCell ref="A2:O2"/>
    <mergeCell ref="A3:O3"/>
    <mergeCell ref="A5:O5"/>
    <mergeCell ref="A6:O6"/>
    <mergeCell ref="A7:O7"/>
    <mergeCell ref="A9:O9"/>
    <mergeCell ref="A10:O10"/>
    <mergeCell ref="A11:O11"/>
    <mergeCell ref="N51:N52"/>
    <mergeCell ref="O51:O52"/>
    <mergeCell ref="C15:O15"/>
    <mergeCell ref="J51:J52"/>
    <mergeCell ref="K51:K52"/>
    <mergeCell ref="L51:L52"/>
    <mergeCell ref="M51:M52"/>
    <mergeCell ref="F51:F52"/>
    <mergeCell ref="G51:G52"/>
    <mergeCell ref="C51:C52"/>
    <mergeCell ref="D51:D52"/>
    <mergeCell ref="E51:E52"/>
    <mergeCell ref="H51:H52"/>
    <mergeCell ref="I51:I52"/>
  </mergeCells>
  <pageMargins left="0.52" right="0.19685039370078741" top="0.23622047244094491" bottom="0.19685039370078741" header="0.19685039370078741" footer="0.19685039370078741"/>
  <pageSetup paperSize="9" scale="95" firstPageNumber="44" fitToHeight="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10</vt:i4>
      </vt:variant>
    </vt:vector>
  </HeadingPairs>
  <TitlesOfParts>
    <vt:vector size="16" baseType="lpstr">
      <vt:lpstr>доходы 2020-22 первон.</vt:lpstr>
      <vt:lpstr>февраль (ПЗ)</vt:lpstr>
      <vt:lpstr>приложение</vt:lpstr>
      <vt:lpstr>апрель (ПЗ)</vt:lpstr>
      <vt:lpstr>приложение апрель</vt:lpstr>
      <vt:lpstr>Лист2</vt:lpstr>
      <vt:lpstr>'апрель (ПЗ)'!Заголовки_для_печати</vt:lpstr>
      <vt:lpstr>'доходы 2020-22 первон.'!Заголовки_для_печати</vt:lpstr>
      <vt:lpstr>приложение!Заголовки_для_печати</vt:lpstr>
      <vt:lpstr>'приложение апрель'!Заголовки_для_печати</vt:lpstr>
      <vt:lpstr>'февраль (ПЗ)'!Заголовки_для_печати</vt:lpstr>
      <vt:lpstr>'апрель (ПЗ)'!Область_печати</vt:lpstr>
      <vt:lpstr>'доходы 2020-22 первон.'!Область_печати</vt:lpstr>
      <vt:lpstr>приложение!Область_печати</vt:lpstr>
      <vt:lpstr>'приложение апрель'!Область_печати</vt:lpstr>
      <vt:lpstr>'февраль (ПЗ)'!Область_печати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2020-04-28T10:53:38Z</cp:lastPrinted>
  <dcterms:created xsi:type="dcterms:W3CDTF">2019-11-05T12:18:39Z</dcterms:created>
  <dcterms:modified xsi:type="dcterms:W3CDTF">2020-04-28T10:53:56Z</dcterms:modified>
</cp:coreProperties>
</file>