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РаспределениеДФ!$A$1:$E$16</definedName>
  </definedNames>
  <calcPr calcId="124519"/>
</workbook>
</file>

<file path=xl/calcChain.xml><?xml version="1.0" encoding="utf-8"?>
<calcChain xmlns="http://schemas.openxmlformats.org/spreadsheetml/2006/main">
  <c r="E14" i="1"/>
  <c r="B14" s="1"/>
  <c r="D15"/>
  <c r="B15" s="1"/>
  <c r="C14"/>
  <c r="D14"/>
  <c r="C12"/>
  <c r="B12" s="1"/>
  <c r="E11"/>
  <c r="B13"/>
  <c r="E27" i="2"/>
  <c r="D27"/>
  <c r="C27" s="1"/>
  <c r="D18"/>
  <c r="C18"/>
  <c r="E25"/>
  <c r="D31"/>
  <c r="C31" s="1"/>
  <c r="C23"/>
  <c r="C25"/>
  <c r="C16"/>
  <c r="D22"/>
  <c r="C22" s="1"/>
  <c r="D24"/>
  <c r="C24" s="1"/>
  <c r="E31"/>
  <c r="D29"/>
  <c r="C29" s="1"/>
  <c r="E20"/>
  <c r="C20" s="1"/>
  <c r="D19"/>
  <c r="E19"/>
  <c r="C19" s="1"/>
  <c r="E30"/>
  <c r="C30" s="1"/>
  <c r="E28"/>
  <c r="C28"/>
  <c r="E26"/>
  <c r="C26" s="1"/>
  <c r="E17"/>
  <c r="C17"/>
  <c r="E21"/>
  <c r="C21" s="1"/>
  <c r="E15"/>
  <c r="D15"/>
  <c r="C2"/>
  <c r="D11"/>
  <c r="C10"/>
  <c r="E11"/>
  <c r="C7"/>
  <c r="E6"/>
  <c r="D6"/>
  <c r="E32"/>
  <c r="D32"/>
  <c r="C32" s="1"/>
  <c r="C8"/>
  <c r="C9"/>
  <c r="C11" s="1"/>
  <c r="C3" s="1"/>
  <c r="D13" s="1"/>
  <c r="C11" i="1" l="1"/>
  <c r="D11"/>
  <c r="B11"/>
</calcChain>
</file>

<file path=xl/sharedStrings.xml><?xml version="1.0" encoding="utf-8"?>
<sst xmlns="http://schemas.openxmlformats.org/spreadsheetml/2006/main" count="56" uniqueCount="49">
  <si>
    <t>Муниципальный дорожный фонд</t>
  </si>
  <si>
    <t>В том числе</t>
  </si>
  <si>
    <t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</si>
  <si>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</si>
  <si>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</si>
  <si>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</si>
  <si>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</si>
  <si>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</si>
  <si>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</si>
  <si>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</si>
  <si>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</si>
  <si>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</si>
  <si>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</si>
  <si>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</si>
  <si>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</si>
  <si>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</si>
  <si>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</si>
  <si>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</si>
  <si>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</si>
  <si>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</si>
  <si>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</si>
  <si>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</si>
  <si>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</si>
  <si>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</si>
  <si>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</si>
  <si>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</si>
  <si>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</si>
  <si>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</si>
  <si>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</si>
  <si>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</si>
  <si>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</si>
  <si>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</si>
  <si>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</si>
  <si>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</si>
  <si>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</si>
  <si>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</si>
  <si>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</si>
  <si>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r>
      <t xml:space="preserve">На содержание, капитальный ремонт, ремонт и обустройство автомобильных дорог общего пользования местного значения </t>
    </r>
    <r>
      <rPr>
        <sz val="12"/>
        <color indexed="8"/>
        <rFont val="Times New Roman"/>
        <family val="1"/>
        <charset val="204"/>
      </rPr>
      <t xml:space="preserve"> вне границ населенных пунктов в границах муниципального района, включая обеспечение безопасности дорожного движения на них</t>
    </r>
  </si>
  <si>
    <t>Предоставление субсидий бюджетам городских поселений, входящих в состав муниципального образования "Устьянский муниципальный район"  в соответствии с пунктом 2 Порядка формирования и использования бюджетных ассигнований муниципального дорожного фонда  муниципального образования "Устьянский муниципальный район"</t>
  </si>
  <si>
    <t>в т.ч. за счет субсидий</t>
  </si>
  <si>
    <t xml:space="preserve">            Распределение средств муниципального дорожного фонда  муниципального   образования "Устьянский муниципальный район" по направлениям  на 2019 год</t>
  </si>
  <si>
    <t>Приложение №14</t>
  </si>
  <si>
    <t>в т.ч.за счет остатка акциз на 01.01.2019года</t>
  </si>
  <si>
    <t>в т.ч.за счет остатка акциз на 01.01.2019г. Резерв</t>
  </si>
  <si>
    <t>к решению сессии шестого созыва Собрания депутатов № 49 от 21 декабря 2018года</t>
  </si>
  <si>
    <t>Приложение №10</t>
  </si>
  <si>
    <t>к решению сессии шестого созыва Собрания депутатов № 66 от 22 февраля 2019года</t>
  </si>
  <si>
    <t>Приложение №5</t>
  </si>
  <si>
    <t>к решению сессии шестого созыва Собрания депутатов     № 94 от 26 апреля 2019года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</si>
</sst>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0" fontId="7" fillId="3" borderId="0" xfId="0" applyFont="1" applyFill="1" applyBorder="1"/>
    <xf numFmtId="0" fontId="9" fillId="3" borderId="1" xfId="0" applyFont="1" applyFill="1" applyBorder="1" applyAlignment="1">
      <alignment horizontal="right" wrapText="1"/>
    </xf>
    <xf numFmtId="4" fontId="9" fillId="3" borderId="1" xfId="0" applyNumberFormat="1" applyFont="1" applyFill="1" applyBorder="1" applyAlignment="1">
      <alignment horizontal="center" vertical="center" wrapText="1"/>
    </xf>
    <xf numFmtId="0" fontId="10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0" fillId="0" borderId="1" xfId="0" applyFont="1" applyFill="1" applyBorder="1"/>
    <xf numFmtId="0" fontId="8" fillId="3" borderId="1" xfId="0" applyFont="1" applyFill="1" applyBorder="1" applyAlignment="1">
      <alignment horizontal="right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tabSelected="1" view="pageBreakPreview" zoomScaleSheetLayoutView="100" workbookViewId="0">
      <selection activeCell="D4" sqref="D4"/>
    </sheetView>
  </sheetViews>
  <sheetFormatPr defaultRowHeight="18.75"/>
  <cols>
    <col min="1" max="1" width="20.85546875" style="7" customWidth="1"/>
    <col min="2" max="2" width="17.5703125" style="7" customWidth="1"/>
    <col min="3" max="3" width="29.28515625" style="7" customWidth="1"/>
    <col min="4" max="5" width="29.7109375" style="7" customWidth="1"/>
    <col min="6" max="6" width="14.42578125" style="7" bestFit="1" customWidth="1"/>
    <col min="7" max="16384" width="9.140625" style="7"/>
  </cols>
  <sheetData>
    <row r="1" spans="1:5">
      <c r="E1" s="31" t="s">
        <v>47</v>
      </c>
    </row>
    <row r="2" spans="1:5" ht="45.75">
      <c r="E2" s="32" t="s">
        <v>48</v>
      </c>
    </row>
    <row r="3" spans="1:5">
      <c r="E3" s="31" t="s">
        <v>45</v>
      </c>
    </row>
    <row r="4" spans="1:5" ht="45.75">
      <c r="E4" s="32" t="s">
        <v>46</v>
      </c>
    </row>
    <row r="5" spans="1:5">
      <c r="A5" s="27"/>
      <c r="B5" s="27"/>
      <c r="C5" s="27"/>
      <c r="D5" s="27"/>
      <c r="E5" s="31" t="s">
        <v>41</v>
      </c>
    </row>
    <row r="6" spans="1:5" ht="45.75" customHeight="1">
      <c r="A6" s="27"/>
      <c r="B6" s="27"/>
      <c r="C6" s="27"/>
      <c r="D6" s="27"/>
      <c r="E6" s="32" t="s">
        <v>44</v>
      </c>
    </row>
    <row r="7" spans="1:5" ht="51.75" customHeight="1">
      <c r="A7" s="37" t="s">
        <v>40</v>
      </c>
      <c r="B7" s="37"/>
      <c r="C7" s="37"/>
      <c r="D7" s="37"/>
      <c r="E7" s="37"/>
    </row>
    <row r="8" spans="1:5" ht="18.75" customHeight="1">
      <c r="A8" s="36" t="s">
        <v>0</v>
      </c>
      <c r="B8" s="36"/>
      <c r="C8" s="38" t="s">
        <v>1</v>
      </c>
      <c r="D8" s="39"/>
      <c r="E8" s="39"/>
    </row>
    <row r="9" spans="1:5" ht="74.25" customHeight="1">
      <c r="A9" s="36"/>
      <c r="B9" s="36"/>
      <c r="C9" s="36" t="s">
        <v>37</v>
      </c>
      <c r="D9" s="36" t="s">
        <v>2</v>
      </c>
      <c r="E9" s="40" t="s">
        <v>38</v>
      </c>
    </row>
    <row r="10" spans="1:5" ht="219" customHeight="1">
      <c r="A10" s="36"/>
      <c r="B10" s="36"/>
      <c r="C10" s="36"/>
      <c r="D10" s="36"/>
      <c r="E10" s="41"/>
    </row>
    <row r="11" spans="1:5" s="8" customFormat="1" ht="34.5" customHeight="1">
      <c r="A11" s="34" t="s">
        <v>3</v>
      </c>
      <c r="B11" s="35">
        <f>B12+B13+B14+B15</f>
        <v>35174288.869999997</v>
      </c>
      <c r="C11" s="35">
        <f>C12+C13+C14+C15</f>
        <v>12350729.800000001</v>
      </c>
      <c r="D11" s="35">
        <f>D12+D13+D14+D15</f>
        <v>19568159.07</v>
      </c>
      <c r="E11" s="35">
        <f>E12+E13+E14+E15</f>
        <v>3255400</v>
      </c>
    </row>
    <row r="12" spans="1:5" s="8" customFormat="1" ht="36.75" customHeight="1">
      <c r="A12" s="34" t="s">
        <v>4</v>
      </c>
      <c r="B12" s="35">
        <f>C12+D12+E12</f>
        <v>22554241</v>
      </c>
      <c r="C12" s="35">
        <f>10600621</f>
        <v>10600621</v>
      </c>
      <c r="D12" s="35">
        <v>11953620</v>
      </c>
      <c r="E12" s="35"/>
    </row>
    <row r="13" spans="1:5" s="8" customFormat="1" ht="36.75" customHeight="1">
      <c r="A13" s="34" t="s">
        <v>39</v>
      </c>
      <c r="B13" s="35">
        <f>C13+D13+E13</f>
        <v>1988400</v>
      </c>
      <c r="C13" s="35"/>
      <c r="D13" s="35"/>
      <c r="E13" s="35">
        <v>1988400</v>
      </c>
    </row>
    <row r="14" spans="1:5" s="8" customFormat="1" ht="51.75" customHeight="1">
      <c r="A14" s="34" t="s">
        <v>42</v>
      </c>
      <c r="B14" s="35">
        <f>C14+D14+E14</f>
        <v>6068021.5800000001</v>
      </c>
      <c r="C14" s="35">
        <f>752736.8+997372</f>
        <v>1750108.8</v>
      </c>
      <c r="D14" s="35">
        <f>2241689.8+35585.88+773637.1</f>
        <v>3050912.78</v>
      </c>
      <c r="E14" s="35">
        <f>295000+972000</f>
        <v>1267000</v>
      </c>
    </row>
    <row r="15" spans="1:5" s="8" customFormat="1" ht="48.75" customHeight="1">
      <c r="A15" s="34" t="s">
        <v>43</v>
      </c>
      <c r="B15" s="35">
        <f>C15+D15+E15</f>
        <v>4563626.29</v>
      </c>
      <c r="C15" s="35"/>
      <c r="D15" s="35">
        <f>7342221.27-35585.88-773637.1-997372-972000</f>
        <v>4563626.29</v>
      </c>
      <c r="E15" s="35"/>
    </row>
    <row r="16" spans="1:5" s="8" customFormat="1" ht="36.75" customHeight="1">
      <c r="A16" s="28"/>
      <c r="B16" s="29"/>
      <c r="C16" s="29"/>
      <c r="D16" s="29"/>
      <c r="E16" s="29"/>
    </row>
    <row r="17" spans="1:5" ht="34.5" customHeight="1">
      <c r="A17" s="33"/>
      <c r="B17" s="33"/>
      <c r="C17" s="33"/>
      <c r="D17" s="33"/>
      <c r="E17" s="33"/>
    </row>
    <row r="18" spans="1:5">
      <c r="A18" s="30"/>
      <c r="B18" s="30"/>
      <c r="C18" s="30"/>
      <c r="D18" s="30"/>
      <c r="E18" s="30"/>
    </row>
    <row r="19" spans="1:5">
      <c r="B19" s="17"/>
    </row>
    <row r="20" spans="1:5">
      <c r="B20" s="26"/>
    </row>
  </sheetData>
  <mergeCells count="6">
    <mergeCell ref="C9:C10"/>
    <mergeCell ref="D9:D10"/>
    <mergeCell ref="A7:E7"/>
    <mergeCell ref="A8:B10"/>
    <mergeCell ref="C8:E8"/>
    <mergeCell ref="E9:E10"/>
  </mergeCells>
  <phoneticPr fontId="11" type="noConversion"/>
  <pageMargins left="0" right="0" top="0" bottom="0" header="0" footer="0"/>
  <pageSetup paperSize="9" scale="57" orientation="landscape" horizontalDpi="180" verticalDpi="180" r:id="rId1"/>
  <rowBreaks count="1" manualBreakCount="1">
    <brk id="1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43" t="s">
        <v>5</v>
      </c>
      <c r="C1" s="43"/>
      <c r="D1" s="43"/>
      <c r="E1" s="43"/>
      <c r="F1" s="43"/>
    </row>
    <row r="2" spans="1:7">
      <c r="B2" s="10" t="s">
        <v>6</v>
      </c>
      <c r="C2" s="11">
        <f>[1]Остатки!$E$4</f>
        <v>1176432.2300000153</v>
      </c>
      <c r="D2" s="12" t="s">
        <v>7</v>
      </c>
      <c r="E2" s="12"/>
      <c r="G2" s="2"/>
    </row>
    <row r="3" spans="1:7">
      <c r="B3" s="10"/>
      <c r="C3" s="11">
        <f>C11-C2</f>
        <v>485635.76999998465</v>
      </c>
      <c r="D3" s="12" t="s">
        <v>27</v>
      </c>
      <c r="E3" s="12"/>
      <c r="G3" s="2"/>
    </row>
    <row r="4" spans="1:7">
      <c r="A4" s="44" t="s">
        <v>15</v>
      </c>
      <c r="B4" s="44"/>
      <c r="C4" s="44"/>
      <c r="D4" s="44"/>
      <c r="E4" s="44"/>
      <c r="F4" s="44"/>
    </row>
    <row r="5" spans="1:7">
      <c r="A5" s="45" t="s">
        <v>9</v>
      </c>
      <c r="B5" s="47" t="s">
        <v>10</v>
      </c>
      <c r="C5" s="47" t="s">
        <v>3</v>
      </c>
      <c r="D5" s="48" t="s">
        <v>8</v>
      </c>
      <c r="E5" s="48"/>
      <c r="F5" s="49" t="s">
        <v>11</v>
      </c>
    </row>
    <row r="6" spans="1:7" ht="98.25" customHeight="1">
      <c r="A6" s="46"/>
      <c r="B6" s="47"/>
      <c r="C6" s="47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50"/>
    </row>
    <row r="7" spans="1:7">
      <c r="A7" s="1">
        <v>1</v>
      </c>
      <c r="B7" s="14" t="s">
        <v>17</v>
      </c>
      <c r="C7" s="4">
        <f>SUM(D7:E7)</f>
        <v>867745</v>
      </c>
      <c r="D7" s="4">
        <v>867745</v>
      </c>
      <c r="E7" s="4">
        <v>0</v>
      </c>
      <c r="F7" s="25" t="s">
        <v>23</v>
      </c>
    </row>
    <row r="8" spans="1:7">
      <c r="A8" s="1">
        <v>2</v>
      </c>
      <c r="B8" s="14" t="s">
        <v>24</v>
      </c>
      <c r="C8" s="4">
        <f>SUM(D8:E8)</f>
        <v>95000</v>
      </c>
      <c r="D8" s="4">
        <v>0</v>
      </c>
      <c r="E8" s="4">
        <v>95000</v>
      </c>
      <c r="F8" s="25" t="s">
        <v>29</v>
      </c>
    </row>
    <row r="9" spans="1:7">
      <c r="A9" s="15">
        <v>3</v>
      </c>
      <c r="B9" s="16" t="s">
        <v>25</v>
      </c>
      <c r="C9" s="4">
        <f>SUM(D9:E9)</f>
        <v>200000</v>
      </c>
      <c r="D9" s="4">
        <v>200000</v>
      </c>
      <c r="E9" s="4">
        <v>0</v>
      </c>
      <c r="F9" s="25" t="s">
        <v>30</v>
      </c>
    </row>
    <row r="10" spans="1:7">
      <c r="A10" s="1">
        <v>4</v>
      </c>
      <c r="B10" s="14" t="s">
        <v>26</v>
      </c>
      <c r="C10" s="4">
        <f>SUM(D10:E10)</f>
        <v>499323</v>
      </c>
      <c r="D10" s="4">
        <v>318145</v>
      </c>
      <c r="E10" s="4">
        <v>181178</v>
      </c>
      <c r="F10" s="25" t="s">
        <v>31</v>
      </c>
    </row>
    <row r="11" spans="1:7">
      <c r="A11" s="5"/>
      <c r="B11" s="5" t="s">
        <v>3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28</v>
      </c>
      <c r="C13" s="18"/>
      <c r="D13" s="42">
        <f>[1]Остатки!$E$5-C3</f>
        <v>2367058.3400000152</v>
      </c>
      <c r="E13" s="42"/>
    </row>
    <row r="14" spans="1:7">
      <c r="B14" s="3" t="s">
        <v>32</v>
      </c>
    </row>
    <row r="15" spans="1:7">
      <c r="A15" s="5"/>
      <c r="B15" s="5"/>
      <c r="C15" s="5" t="s">
        <v>3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33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19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25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34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16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12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13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35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18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24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20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36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21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14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22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17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3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1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2019-04-29T06:54:28Z</dcterms:modified>
</cp:coreProperties>
</file>