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РаспределениеДФ!$A$1:$G$15</definedName>
  </definedNames>
  <calcPr calcId="124519"/>
</workbook>
</file>

<file path=xl/calcChain.xml><?xml version="1.0" encoding="utf-8"?>
<calcChain xmlns="http://schemas.openxmlformats.org/spreadsheetml/2006/main">
  <c r="G12" i="1"/>
  <c r="G9" s="1"/>
  <c r="C12"/>
  <c r="C9" s="1"/>
  <c r="F12"/>
  <c r="D14"/>
  <c r="B14" s="1"/>
  <c r="D9"/>
  <c r="E9"/>
  <c r="F9"/>
  <c r="B13"/>
  <c r="D15" l="1"/>
  <c r="E11"/>
  <c r="B12"/>
  <c r="B9" s="1"/>
  <c r="B11" l="1"/>
  <c r="B15"/>
  <c r="B10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</calcChain>
</file>

<file path=xl/sharedStrings.xml><?xml version="1.0" encoding="utf-8"?>
<sst xmlns="http://schemas.openxmlformats.org/spreadsheetml/2006/main" count="58" uniqueCount="51">
  <si>
    <t>Муниципальный дорожный фонд</t>
  </si>
  <si>
    <t>В том числе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</si>
  <si>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</si>
  <si>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</si>
  <si>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</si>
  <si>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</si>
  <si>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</si>
  <si>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</si>
  <si>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</si>
  <si>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</si>
  <si>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</si>
  <si>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</si>
  <si>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</si>
  <si>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</si>
  <si>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</si>
  <si>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</si>
  <si>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</si>
  <si>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</si>
  <si>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</si>
  <si>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</si>
  <si>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</si>
  <si>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</si>
  <si>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</si>
  <si>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</si>
  <si>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</si>
  <si>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</si>
  <si>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</si>
  <si>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</si>
  <si>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</si>
  <si>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</si>
  <si>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</si>
  <si>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</si>
  <si>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</si>
  <si>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</si>
  <si>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</si>
  <si>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</si>
  <si>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в т.ч. за счет субсидий</t>
  </si>
  <si>
    <t>Приложение №10</t>
  </si>
  <si>
    <t>в т.ч. за счет  иных межбюджетных трансфертов поступивших в виде остатков средств ликвидируемых муниципальных дорожных фондом сельских поселений на 01.01.2016г</t>
  </si>
  <si>
    <t>Гашение кредиторской задолженности прошлых лет,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 на них</t>
  </si>
  <si>
    <t>Гашение кредиторской задолженности прошлых лет,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 на них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</si>
  <si>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2020 год</t>
  </si>
  <si>
    <r>
      <t xml:space="preserve">На содержание,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</si>
  <si>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На содержание,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</si>
  <si>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Приложение № 8</t>
  </si>
  <si>
    <t>в т.ч.за счет остатка акциз на 01.01.2020года</t>
  </si>
  <si>
    <t>в т.ч.за счет остатка акциз на 01.01.2020г. Резерв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</si>
  <si>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</si>
  <si>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в т.ч.за счет остатка акциз на 01.01.2020г.софинансирование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</si>
  <si>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к решению сессии шестого созыва Собрания депутатов                № 185 от 21 февраля 2020года</t>
  </si>
  <si>
    <t>к решению сессии шестого созыва Собрания депутатов           № 170 от 20 декабря 2019года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</si>
</sst>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0" fillId="0" borderId="1" xfId="0" applyFont="1" applyFill="1" applyBorder="1"/>
    <xf numFmtId="0" fontId="8" fillId="3" borderId="1" xfId="0" applyFont="1" applyFill="1" applyBorder="1" applyAlignment="1">
      <alignment horizontal="right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3" borderId="6" xfId="0" applyNumberFormat="1" applyFont="1" applyFill="1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zoomScaleSheetLayoutView="100" workbookViewId="0">
      <selection activeCell="A6" sqref="A6:B8"/>
    </sheetView>
  </sheetViews>
  <sheetFormatPr defaultRowHeight="18.75"/>
  <cols>
    <col min="1" max="1" width="42.5703125" style="7" customWidth="1"/>
    <col min="2" max="2" width="17.5703125" style="7" customWidth="1"/>
    <col min="3" max="3" width="29.28515625" style="7" customWidth="1"/>
    <col min="4" max="7" width="29.7109375" style="7" customWidth="1"/>
    <col min="8" max="16384" width="9.140625" style="7"/>
  </cols>
  <sheetData>
    <row r="1" spans="1:7">
      <c r="G1" s="30" t="s">
        <v>44</v>
      </c>
    </row>
    <row r="2" spans="1:7" ht="45.75">
      <c r="G2" s="31" t="s">
        <v>49</v>
      </c>
    </row>
    <row r="3" spans="1:7">
      <c r="A3" s="27"/>
      <c r="B3" s="27"/>
      <c r="C3" s="27"/>
      <c r="D3" s="27"/>
      <c r="E3" s="27"/>
      <c r="F3" s="27"/>
      <c r="G3" s="30" t="s">
        <v>37</v>
      </c>
    </row>
    <row r="4" spans="1:7" ht="45.75" customHeight="1">
      <c r="A4" s="27"/>
      <c r="B4" s="27"/>
      <c r="C4" s="27"/>
      <c r="D4" s="27"/>
      <c r="E4" s="27"/>
      <c r="F4" s="27"/>
      <c r="G4" s="31" t="s">
        <v>50</v>
      </c>
    </row>
    <row r="5" spans="1:7" ht="36.75" customHeight="1">
      <c r="A5" s="39" t="s">
        <v>41</v>
      </c>
      <c r="B5" s="39"/>
      <c r="C5" s="39"/>
      <c r="D5" s="39"/>
      <c r="E5" s="39"/>
      <c r="F5" s="39"/>
      <c r="G5" s="39"/>
    </row>
    <row r="6" spans="1:7" ht="18.75" customHeight="1">
      <c r="A6" s="38" t="s">
        <v>0</v>
      </c>
      <c r="B6" s="38"/>
      <c r="C6" s="40" t="s">
        <v>1</v>
      </c>
      <c r="D6" s="41"/>
      <c r="E6" s="41"/>
      <c r="F6" s="41"/>
      <c r="G6" s="41"/>
    </row>
    <row r="7" spans="1:7" ht="74.25" customHeight="1">
      <c r="A7" s="38"/>
      <c r="B7" s="38"/>
      <c r="C7" s="38" t="s">
        <v>42</v>
      </c>
      <c r="D7" s="38" t="s">
        <v>43</v>
      </c>
      <c r="E7" s="42" t="s">
        <v>47</v>
      </c>
      <c r="F7" s="42" t="s">
        <v>39</v>
      </c>
      <c r="G7" s="42" t="s">
        <v>40</v>
      </c>
    </row>
    <row r="8" spans="1:7" ht="180.75" customHeight="1">
      <c r="A8" s="38"/>
      <c r="B8" s="38"/>
      <c r="C8" s="38"/>
      <c r="D8" s="38"/>
      <c r="E8" s="44"/>
      <c r="F8" s="43"/>
      <c r="G8" s="43"/>
    </row>
    <row r="9" spans="1:7" s="8" customFormat="1" ht="34.5" customHeight="1">
      <c r="A9" s="33" t="s">
        <v>2</v>
      </c>
      <c r="B9" s="34">
        <f>B10+B11+B12+B13+B14+B15</f>
        <v>43874335.710000001</v>
      </c>
      <c r="C9" s="34">
        <f>C10+C11+C12+C13+C14+C15</f>
        <v>17586688.289999999</v>
      </c>
      <c r="D9" s="34">
        <f t="shared" ref="D9:G9" si="0">D10+D11+D12+D13+D14+D15</f>
        <v>19324136.18</v>
      </c>
      <c r="E9" s="34">
        <f t="shared" si="0"/>
        <v>5634037.5</v>
      </c>
      <c r="F9" s="34">
        <f t="shared" si="0"/>
        <v>471143.16000000003</v>
      </c>
      <c r="G9" s="34">
        <f t="shared" si="0"/>
        <v>858330.58000000007</v>
      </c>
    </row>
    <row r="10" spans="1:7" s="8" customFormat="1" ht="33.75" customHeight="1">
      <c r="A10" s="33" t="s">
        <v>3</v>
      </c>
      <c r="B10" s="34">
        <f>C10+D10+E10+F10+G10</f>
        <v>26808448</v>
      </c>
      <c r="C10" s="34">
        <v>12599971</v>
      </c>
      <c r="D10" s="34">
        <v>14208477</v>
      </c>
      <c r="E10" s="35"/>
      <c r="F10" s="35"/>
      <c r="G10" s="34"/>
    </row>
    <row r="11" spans="1:7" s="8" customFormat="1" ht="36.75" customHeight="1">
      <c r="A11" s="33" t="s">
        <v>36</v>
      </c>
      <c r="B11" s="34">
        <f>C11+D11+E11+F11+G11</f>
        <v>5365750</v>
      </c>
      <c r="C11" s="34"/>
      <c r="D11" s="34"/>
      <c r="E11" s="35">
        <f>5365800-50</f>
        <v>5365750</v>
      </c>
      <c r="F11" s="35"/>
      <c r="G11" s="34"/>
    </row>
    <row r="12" spans="1:7" s="8" customFormat="1" ht="47.25" customHeight="1">
      <c r="A12" s="33" t="s">
        <v>45</v>
      </c>
      <c r="B12" s="34">
        <f>C12+D12+E12+F12+G12</f>
        <v>6316191.0300000003</v>
      </c>
      <c r="C12" s="34">
        <f>4563626.29+423091</f>
        <v>4986717.29</v>
      </c>
      <c r="D12" s="34"/>
      <c r="E12" s="35"/>
      <c r="F12" s="35">
        <f>536078.16-64935</f>
        <v>471143.16000000003</v>
      </c>
      <c r="G12" s="34">
        <f>942474.18-84143.6</f>
        <v>858330.58000000007</v>
      </c>
    </row>
    <row r="13" spans="1:7" s="8" customFormat="1" ht="165.75" customHeight="1">
      <c r="A13" s="33" t="s">
        <v>48</v>
      </c>
      <c r="B13" s="34">
        <f t="shared" ref="B13:B15" si="1">C13+D13+E13+F13+G13</f>
        <v>268287.5</v>
      </c>
      <c r="C13" s="34"/>
      <c r="D13" s="34"/>
      <c r="E13" s="35">
        <v>268287.5</v>
      </c>
      <c r="F13" s="35"/>
      <c r="G13" s="34"/>
    </row>
    <row r="14" spans="1:7" s="8" customFormat="1" ht="37.5" customHeight="1">
      <c r="A14" s="33" t="s">
        <v>46</v>
      </c>
      <c r="B14" s="34">
        <f t="shared" ref="B14" si="2">C14+D14+E14+F14+G14</f>
        <v>4655969.2299999995</v>
      </c>
      <c r="C14" s="34"/>
      <c r="D14" s="34">
        <f>5198269.13-268287.5-423091+149078.6</f>
        <v>4655969.2299999995</v>
      </c>
      <c r="E14" s="35"/>
      <c r="F14" s="35"/>
      <c r="G14" s="34"/>
    </row>
    <row r="15" spans="1:7" s="8" customFormat="1" ht="96" customHeight="1">
      <c r="A15" s="33" t="s">
        <v>38</v>
      </c>
      <c r="B15" s="34">
        <f t="shared" si="1"/>
        <v>459689.95</v>
      </c>
      <c r="C15" s="28"/>
      <c r="D15" s="28">
        <f>120000+338520.25+1169.7</f>
        <v>459689.95</v>
      </c>
      <c r="E15" s="36"/>
      <c r="F15" s="36"/>
      <c r="G15" s="28"/>
    </row>
    <row r="16" spans="1:7" ht="34.5" customHeight="1">
      <c r="A16" s="32"/>
      <c r="B16" s="32"/>
      <c r="C16" s="32"/>
      <c r="D16" s="32"/>
      <c r="E16" s="37"/>
      <c r="F16" s="37"/>
      <c r="G16" s="32"/>
    </row>
    <row r="17" spans="1:7">
      <c r="A17" s="29"/>
      <c r="B17" s="29"/>
      <c r="C17" s="29"/>
      <c r="D17" s="29"/>
      <c r="E17" s="29"/>
      <c r="F17" s="29"/>
      <c r="G17" s="29"/>
    </row>
    <row r="18" spans="1:7">
      <c r="B18" s="17"/>
    </row>
    <row r="19" spans="1:7">
      <c r="B19" s="26"/>
    </row>
  </sheetData>
  <mergeCells count="8">
    <mergeCell ref="C7:C8"/>
    <mergeCell ref="D7:D8"/>
    <mergeCell ref="A5:G5"/>
    <mergeCell ref="A6:B8"/>
    <mergeCell ref="C6:G6"/>
    <mergeCell ref="G7:G8"/>
    <mergeCell ref="E7:E8"/>
    <mergeCell ref="F7:F8"/>
  </mergeCells>
  <phoneticPr fontId="11" type="noConversion"/>
  <pageMargins left="0.77" right="0.18" top="0.32" bottom="0" header="0" footer="0"/>
  <pageSetup paperSize="9" scale="57" orientation="landscape" r:id="rId1"/>
  <rowBreaks count="1" manualBreakCount="1">
    <brk id="1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6" t="s">
        <v>4</v>
      </c>
      <c r="C1" s="46"/>
      <c r="D1" s="46"/>
      <c r="E1" s="46"/>
      <c r="F1" s="46"/>
    </row>
    <row r="2" spans="1:7">
      <c r="B2" s="10" t="s">
        <v>5</v>
      </c>
      <c r="C2" s="11">
        <f>[1]Остатки!$E$4</f>
        <v>1176432.2300000153</v>
      </c>
      <c r="D2" s="12" t="s">
        <v>6</v>
      </c>
      <c r="E2" s="12"/>
      <c r="G2" s="2"/>
    </row>
    <row r="3" spans="1:7">
      <c r="B3" s="10"/>
      <c r="C3" s="11">
        <f>C11-C2</f>
        <v>485635.76999998465</v>
      </c>
      <c r="D3" s="12" t="s">
        <v>26</v>
      </c>
      <c r="E3" s="12"/>
      <c r="G3" s="2"/>
    </row>
    <row r="4" spans="1:7">
      <c r="A4" s="47" t="s">
        <v>14</v>
      </c>
      <c r="B4" s="47"/>
      <c r="C4" s="47"/>
      <c r="D4" s="47"/>
      <c r="E4" s="47"/>
      <c r="F4" s="47"/>
    </row>
    <row r="5" spans="1:7">
      <c r="A5" s="48" t="s">
        <v>8</v>
      </c>
      <c r="B5" s="50" t="s">
        <v>9</v>
      </c>
      <c r="C5" s="50" t="s">
        <v>2</v>
      </c>
      <c r="D5" s="51" t="s">
        <v>7</v>
      </c>
      <c r="E5" s="51"/>
      <c r="F5" s="52" t="s">
        <v>10</v>
      </c>
    </row>
    <row r="6" spans="1:7" ht="98.25" customHeight="1">
      <c r="A6" s="49"/>
      <c r="B6" s="50"/>
      <c r="C6" s="50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53"/>
    </row>
    <row r="7" spans="1:7">
      <c r="A7" s="1">
        <v>1</v>
      </c>
      <c r="B7" s="14" t="s">
        <v>16</v>
      </c>
      <c r="C7" s="4">
        <f>SUM(D7:E7)</f>
        <v>867745</v>
      </c>
      <c r="D7" s="4">
        <v>867745</v>
      </c>
      <c r="E7" s="4">
        <v>0</v>
      </c>
      <c r="F7" s="25" t="s">
        <v>22</v>
      </c>
    </row>
    <row r="8" spans="1:7">
      <c r="A8" s="1">
        <v>2</v>
      </c>
      <c r="B8" s="14" t="s">
        <v>23</v>
      </c>
      <c r="C8" s="4">
        <f>SUM(D8:E8)</f>
        <v>95000</v>
      </c>
      <c r="D8" s="4">
        <v>0</v>
      </c>
      <c r="E8" s="4">
        <v>95000</v>
      </c>
      <c r="F8" s="25" t="s">
        <v>28</v>
      </c>
    </row>
    <row r="9" spans="1:7">
      <c r="A9" s="15">
        <v>3</v>
      </c>
      <c r="B9" s="16" t="s">
        <v>24</v>
      </c>
      <c r="C9" s="4">
        <f>SUM(D9:E9)</f>
        <v>200000</v>
      </c>
      <c r="D9" s="4">
        <v>200000</v>
      </c>
      <c r="E9" s="4">
        <v>0</v>
      </c>
      <c r="F9" s="25" t="s">
        <v>29</v>
      </c>
    </row>
    <row r="10" spans="1:7">
      <c r="A10" s="1">
        <v>4</v>
      </c>
      <c r="B10" s="14" t="s">
        <v>25</v>
      </c>
      <c r="C10" s="4">
        <f>SUM(D10:E10)</f>
        <v>499323</v>
      </c>
      <c r="D10" s="4">
        <v>318145</v>
      </c>
      <c r="E10" s="4">
        <v>181178</v>
      </c>
      <c r="F10" s="25" t="s">
        <v>30</v>
      </c>
    </row>
    <row r="11" spans="1:7">
      <c r="A11" s="5"/>
      <c r="B11" s="5" t="s">
        <v>2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27</v>
      </c>
      <c r="C13" s="18"/>
      <c r="D13" s="45">
        <f>[1]Остатки!$E$5-C3</f>
        <v>2367058.3400000152</v>
      </c>
      <c r="E13" s="45"/>
    </row>
    <row r="14" spans="1:7">
      <c r="B14" s="3" t="s">
        <v>31</v>
      </c>
    </row>
    <row r="15" spans="1:7">
      <c r="A15" s="5"/>
      <c r="B15" s="5"/>
      <c r="C15" s="5" t="s">
        <v>2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32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18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24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33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15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11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12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34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17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23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19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35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20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13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21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16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2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2020-02-27T04:48:44Z</dcterms:modified>
</cp:coreProperties>
</file>