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№1'!$A$1:$M$104</definedName>
  </definedNames>
  <calcPr calcId="124519"/>
</workbook>
</file>

<file path=xl/calcChain.xml><?xml version="1.0" encoding="utf-8"?>
<calcChain xmlns="http://schemas.openxmlformats.org/spreadsheetml/2006/main">
  <c r="G99" i="4"/>
  <c r="G58"/>
  <c r="G101"/>
  <c r="I101"/>
  <c r="J56"/>
  <c r="I59"/>
  <c r="H68"/>
  <c r="I56" l="1"/>
  <c r="H48"/>
  <c r="K99"/>
  <c r="L103"/>
  <c r="K103"/>
  <c r="J103"/>
  <c r="H103"/>
  <c r="I103"/>
  <c r="L99"/>
  <c r="I104"/>
  <c r="H84"/>
  <c r="H102"/>
  <c r="G104"/>
  <c r="L104"/>
  <c r="K104"/>
  <c r="J104"/>
  <c r="H104"/>
  <c r="G88"/>
  <c r="G47"/>
  <c r="G59"/>
  <c r="G60"/>
  <c r="G41"/>
  <c r="G48"/>
  <c r="L68"/>
  <c r="K68"/>
  <c r="G97"/>
  <c r="G70"/>
  <c r="G87"/>
  <c r="K64"/>
  <c r="I64"/>
  <c r="H64"/>
  <c r="G55"/>
  <c r="G54"/>
  <c r="G42"/>
  <c r="G36"/>
  <c r="G35"/>
  <c r="G34"/>
  <c r="L31"/>
  <c r="K31"/>
  <c r="J31"/>
  <c r="I31"/>
  <c r="H31"/>
  <c r="G29"/>
  <c r="G24"/>
  <c r="G23"/>
  <c r="G17"/>
  <c r="G16"/>
  <c r="G11"/>
  <c r="J64"/>
  <c r="L64"/>
  <c r="G102" l="1"/>
  <c r="G31"/>
  <c r="G68"/>
  <c r="G103" s="1"/>
  <c r="G64"/>
  <c r="G10"/>
  <c r="G30"/>
  <c r="G28"/>
  <c r="L25"/>
  <c r="K25"/>
  <c r="J25"/>
  <c r="I25"/>
  <c r="H25"/>
  <c r="G12"/>
  <c r="L102"/>
  <c r="K102"/>
  <c r="L101"/>
  <c r="K101"/>
  <c r="L93"/>
  <c r="K93"/>
  <c r="L84"/>
  <c r="K84"/>
  <c r="L78"/>
  <c r="K78"/>
  <c r="L72"/>
  <c r="K72"/>
  <c r="L56"/>
  <c r="K56"/>
  <c r="L50"/>
  <c r="K50"/>
  <c r="L44"/>
  <c r="K44"/>
  <c r="L37"/>
  <c r="K37"/>
  <c r="L19"/>
  <c r="K19"/>
  <c r="L13"/>
  <c r="K13"/>
  <c r="L7"/>
  <c r="K7"/>
  <c r="G61" i="10"/>
  <c r="F61"/>
  <c r="G48"/>
  <c r="F48"/>
  <c r="G43"/>
  <c r="F43"/>
  <c r="G38"/>
  <c r="F38"/>
  <c r="G25" i="4" l="1"/>
  <c r="L106"/>
  <c r="L108" s="1"/>
  <c r="G33" i="10"/>
  <c r="F33"/>
  <c r="G28"/>
  <c r="F28"/>
  <c r="J102" i="4"/>
  <c r="J101"/>
  <c r="I102"/>
  <c r="H101"/>
  <c r="J84"/>
  <c r="I84"/>
  <c r="G67"/>
  <c r="G98"/>
  <c r="G96"/>
  <c r="G91"/>
  <c r="G83"/>
  <c r="G82"/>
  <c r="G81"/>
  <c r="G77"/>
  <c r="G71"/>
  <c r="G61"/>
  <c r="G40"/>
  <c r="G39"/>
  <c r="J37"/>
  <c r="I37"/>
  <c r="H37"/>
  <c r="G37" l="1"/>
  <c r="G84"/>
  <c r="F13" i="10"/>
  <c r="G13"/>
  <c r="F18"/>
  <c r="G18"/>
  <c r="G62" l="1"/>
  <c r="F62"/>
  <c r="G60"/>
  <c r="F60"/>
  <c r="G53"/>
  <c r="F53"/>
  <c r="G23"/>
  <c r="F23"/>
  <c r="G8"/>
  <c r="F8"/>
  <c r="F58" l="1"/>
  <c r="N81" i="4"/>
  <c r="N83" s="1"/>
  <c r="G58" i="10"/>
  <c r="J78" i="4" l="1"/>
  <c r="I78"/>
  <c r="H78"/>
  <c r="G78" l="1"/>
  <c r="J72"/>
  <c r="I72"/>
  <c r="H72"/>
  <c r="G33"/>
  <c r="G46"/>
  <c r="H56"/>
  <c r="G56" l="1"/>
  <c r="G72"/>
  <c r="G90" l="1"/>
  <c r="G86"/>
  <c r="H50"/>
  <c r="I50"/>
  <c r="J50"/>
  <c r="H44"/>
  <c r="I44"/>
  <c r="I99" s="1"/>
  <c r="J44"/>
  <c r="J99" s="1"/>
  <c r="H13"/>
  <c r="I13"/>
  <c r="J13"/>
  <c r="H19"/>
  <c r="I19"/>
  <c r="J19"/>
  <c r="H7"/>
  <c r="I7"/>
  <c r="J7"/>
  <c r="G15"/>
  <c r="G53"/>
  <c r="G22"/>
  <c r="G49"/>
  <c r="G18"/>
  <c r="G44" l="1"/>
  <c r="H99"/>
  <c r="G19"/>
  <c r="G50"/>
  <c r="G7"/>
  <c r="G13"/>
  <c r="I93"/>
  <c r="H93"/>
  <c r="J93"/>
  <c r="G93" l="1"/>
  <c r="J106"/>
  <c r="J108" s="1"/>
</calcChain>
</file>

<file path=xl/sharedStrings.xml><?xml version="1.0" encoding="utf-8"?>
<sst xmlns="http://schemas.openxmlformats.org/spreadsheetml/2006/main" count="298" uniqueCount="103">
  <si>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</si>
  <si>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</si>
  <si>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</si>
  <si>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</si>
  <si>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</si>
  <si>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1.</t>
  </si>
  <si>
    <t>Общий объем средств</t>
  </si>
  <si>
    <t>в том числе:</t>
  </si>
  <si>
    <t>Областной бюджет</t>
  </si>
  <si>
    <t>Внебюджетные источники</t>
  </si>
  <si>
    <t>3.</t>
  </si>
  <si>
    <t>4.</t>
  </si>
  <si>
    <t xml:space="preserve">Развитие музейного дела     </t>
  </si>
  <si>
    <t>2.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</si>
  <si>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</si>
  <si>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</si>
  <si>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</si>
  <si>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</si>
  <si>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</si>
  <si>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</si>
  <si>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</si>
  <si>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4. Осуществление функций органов местного самоуправления в сфере культуры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</si>
  <si>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</si>
  <si>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</si>
  <si>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</si>
  <si>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</si>
  <si>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 xml:space="preserve">УКСТиМ         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</si>
  <si>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</si>
  <si>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</si>
  <si>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</si>
  <si>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</si>
  <si>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</si>
  <si>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</si>
  <si>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</si>
  <si>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</si>
  <si>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</si>
  <si>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</si>
  <si>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</si>
  <si>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Выплата работникам соцподдержки и оплата проезда к месту отдыха и обратно (100%)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</si>
  <si>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</si>
  <si>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</si>
  <si>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</si>
  <si>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</si>
  <si>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</si>
  <si>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</si>
  <si>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</si>
  <si>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</si>
  <si>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</si>
  <si>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</si>
  <si>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</si>
  <si>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</si>
  <si>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</si>
  <si>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</si>
  <si>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</si>
  <si>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</si>
  <si>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</si>
  <si>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</si>
  <si>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</si>
  <si>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</si>
  <si>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</si>
  <si>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</si>
  <si>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</si>
  <si>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</si>
  <si>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</si>
  <si>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</si>
  <si>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культурно-массовых мероприятий  и мероприятий направленных на сохранение, возррождение и развитие народных художественных промыслов и ремесел на территории МО "Устьянский муниципальный район"</t>
  </si>
  <si>
    <t>Проведение мероприятий по  повышению уровня квалификации специалистов сферы культуры</t>
  </si>
  <si>
    <t>6.</t>
  </si>
  <si>
    <t>7.</t>
  </si>
  <si>
    <t>8.</t>
  </si>
  <si>
    <t>2.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</si>
  <si>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 xml:space="preserve">Приложение №3
к муниципальной программе
"Развитие культуры Устьянского района"
на 2019-2021 годы
</t>
  </si>
  <si>
    <t>9.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</si>
  <si>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</si>
  <si>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</si>
  <si>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</si>
  <si>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</si>
  <si>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</si>
  <si>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</si>
  <si>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</si>
  <si>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</si>
  <si>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</si>
  <si>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>3.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</si>
  <si>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 xml:space="preserve">Перечень мероприятий муниципальной программы  «Развитие культуры  Устьянского района" </t>
  </si>
  <si>
    <t xml:space="preserve">Приложение №1 
к муниципальной программе
"Развитие культуры Устьянского района"
</t>
  </si>
  <si>
    <t>5.</t>
  </si>
  <si>
    <t xml:space="preserve">Издательская деятельность     </t>
  </si>
  <si>
    <t>Доведение средней заработной платы работников учреждений культуры 
до 43543,86 рублей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</si>
  <si>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до 87196  человек;
-Увеличение количества культурно-массовых мероприятий районного и областного значения до 15 мероприятий к 2024 г.;
-Увеличение количества участников клубных формирований - до 3100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</si>
  <si>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</si>
  <si>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</si>
  <si>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Доведение средней заработной платы  педагогических работников
 до 49817,00 рублей</t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</si>
  <si>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</si>
  <si>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>Создание условий для выпуска литературы (8 изданий к 2024 году )</t>
  </si>
  <si>
    <t xml:space="preserve">Развитие библиотечного дела 
        </t>
  </si>
  <si>
    <t xml:space="preserve">Комплектование книжных фондов муниципальных общедоступных библиотек    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</si>
  <si>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Приложение №4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</si>
  <si>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</si>
  <si>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человек.   Увеличение количества записей в электронном каталоге к 2024 года до 34000 экземпляров. Увеличение доли библиотек, оказывающих услуги, как центры ЦО ЕСИА до 19 библиотек к 2024 году. Увеличение количества библиотек подключенных к НЭБ до 10 библиотек к 2024 году .                                              Приложение №4                                                                                                              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</si>
  <si>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</si>
  <si>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</si>
  <si>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Число новых поступлений в библиотечные фонды на тысячу жителей - от 90- до130 книг ( всего 14346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</si>
  <si>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условия для повышения посещаемости музейных мероприятий к 2024 году - 9970 человек, увеличение музейных фондов - 0,5% от фонда на 01.01.2024 года),увеличение числа музейных предметов представленных зрителю - 8,5% от общего количества на 01.01.2024 )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</si>
</sst>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6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3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9" fillId="0" borderId="0" xfId="0" applyFont="1"/>
    <xf numFmtId="4" fontId="6" fillId="0" borderId="2" xfId="0" applyNumberFormat="1" applyFont="1" applyBorder="1" applyAlignment="1">
      <alignment horizontal="center" vertical="top" wrapText="1"/>
    </xf>
    <xf numFmtId="0" fontId="10" fillId="0" borderId="0" xfId="0" applyFont="1"/>
    <xf numFmtId="0" fontId="11" fillId="0" borderId="2" xfId="0" applyFont="1" applyBorder="1" applyAlignment="1">
      <alignment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3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4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" fillId="0" borderId="7" xfId="1" applyNumberFormat="1" applyFont="1" applyFill="1" applyBorder="1" applyAlignment="1">
      <alignment vertical="top" wrapText="1"/>
    </xf>
    <xf numFmtId="0" fontId="16" fillId="0" borderId="0" xfId="1" applyFont="1" applyFill="1"/>
    <xf numFmtId="0" fontId="17" fillId="0" borderId="0" xfId="1" applyFont="1" applyFill="1"/>
    <xf numFmtId="0" fontId="4" fillId="0" borderId="7" xfId="1" applyFont="1" applyFill="1" applyBorder="1" applyAlignment="1">
      <alignment vertical="top" wrapText="1"/>
    </xf>
    <xf numFmtId="4" fontId="4" fillId="0" borderId="7" xfId="1" applyNumberFormat="1" applyFont="1" applyFill="1" applyBorder="1" applyAlignment="1">
      <alignment vertical="top" wrapText="1"/>
    </xf>
    <xf numFmtId="0" fontId="16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8" fillId="0" borderId="0" xfId="1" applyFont="1" applyBorder="1" applyAlignment="1"/>
    <xf numFmtId="0" fontId="14" fillId="0" borderId="0" xfId="1"/>
    <xf numFmtId="0" fontId="7" fillId="0" borderId="0" xfId="1" applyFont="1"/>
    <xf numFmtId="4" fontId="10" fillId="0" borderId="0" xfId="0" applyNumberFormat="1" applyFont="1" applyFill="1"/>
    <xf numFmtId="4" fontId="19" fillId="0" borderId="2" xfId="0" applyNumberFormat="1" applyFont="1" applyBorder="1" applyAlignment="1">
      <alignment horizontal="center" vertical="top" wrapText="1"/>
    </xf>
    <xf numFmtId="4" fontId="20" fillId="0" borderId="2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4" fontId="19" fillId="0" borderId="2" xfId="0" applyNumberFormat="1" applyFont="1" applyBorder="1" applyAlignment="1">
      <alignment horizontal="center" vertical="top"/>
    </xf>
    <xf numFmtId="0" fontId="1" fillId="0" borderId="7" xfId="1" applyFont="1" applyFill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4" fontId="19" fillId="0" borderId="5" xfId="0" applyNumberFormat="1" applyFont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9" fillId="2" borderId="2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top" wrapText="1"/>
    </xf>
    <xf numFmtId="0" fontId="23" fillId="0" borderId="4" xfId="0" applyFont="1" applyBorder="1"/>
    <xf numFmtId="0" fontId="23" fillId="0" borderId="1" xfId="0" applyFont="1" applyBorder="1"/>
    <xf numFmtId="0" fontId="19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 wrapText="1"/>
    </xf>
    <xf numFmtId="0" fontId="10" fillId="0" borderId="4" xfId="0" applyFont="1" applyBorder="1"/>
    <xf numFmtId="0" fontId="10" fillId="0" borderId="1" xfId="0" applyFont="1" applyBorder="1"/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0" fontId="25" fillId="0" borderId="14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24" fillId="0" borderId="13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3" fillId="0" borderId="4" xfId="0" applyFont="1" applyFill="1" applyBorder="1"/>
    <xf numFmtId="0" fontId="23" fillId="0" borderId="1" xfId="0" applyFont="1" applyFill="1" applyBorder="1"/>
    <xf numFmtId="0" fontId="1" fillId="0" borderId="15" xfId="1" applyFont="1" applyFill="1" applyBorder="1" applyAlignment="1">
      <alignment horizontal="center" vertical="top" wrapText="1"/>
    </xf>
    <xf numFmtId="0" fontId="1" fillId="0" borderId="18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vertical="top" wrapText="1"/>
    </xf>
    <xf numFmtId="0" fontId="1" fillId="0" borderId="18" xfId="1" applyFont="1" applyFill="1" applyBorder="1" applyAlignment="1">
      <alignment vertical="top" wrapText="1"/>
    </xf>
    <xf numFmtId="0" fontId="1" fillId="0" borderId="21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1" fillId="0" borderId="19" xfId="1" applyFont="1" applyFill="1" applyBorder="1" applyAlignment="1">
      <alignment vertical="top" wrapText="1"/>
    </xf>
    <xf numFmtId="0" fontId="1" fillId="0" borderId="20" xfId="1" applyFont="1" applyFill="1" applyBorder="1" applyAlignment="1">
      <alignment vertical="top" wrapText="1"/>
    </xf>
    <xf numFmtId="0" fontId="1" fillId="0" borderId="22" xfId="1" applyFont="1" applyFill="1" applyBorder="1" applyAlignment="1">
      <alignment vertical="top" wrapText="1"/>
    </xf>
    <xf numFmtId="0" fontId="1" fillId="0" borderId="23" xfId="1" applyFont="1" applyFill="1" applyBorder="1" applyAlignment="1">
      <alignment vertical="top" wrapText="1"/>
    </xf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4" fillId="0" borderId="7" xfId="1" applyFont="1" applyFill="1" applyBorder="1" applyAlignment="1">
      <alignment horizontal="center" vertical="top" wrapText="1"/>
    </xf>
    <xf numFmtId="0" fontId="14" fillId="0" borderId="7" xfId="1" applyFill="1" applyBorder="1" applyAlignment="1">
      <alignment horizontal="center" vertical="top" wrapText="1"/>
    </xf>
    <xf numFmtId="0" fontId="12" fillId="0" borderId="7" xfId="1" applyFont="1" applyFill="1" applyBorder="1" applyAlignment="1">
      <alignment horizontal="center" vertical="top" wrapText="1"/>
    </xf>
    <xf numFmtId="0" fontId="14" fillId="0" borderId="7" xfId="1" applyFill="1" applyBorder="1"/>
    <xf numFmtId="0" fontId="1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0" fontId="16" fillId="0" borderId="7" xfId="1" applyFont="1" applyFill="1" applyBorder="1" applyAlignment="1"/>
    <xf numFmtId="0" fontId="4" fillId="0" borderId="15" xfId="1" applyFont="1" applyFill="1" applyBorder="1" applyAlignment="1">
      <alignment horizontal="center" vertical="top" wrapText="1"/>
    </xf>
    <xf numFmtId="0" fontId="4" fillId="0" borderId="18" xfId="1" applyFont="1" applyFill="1" applyBorder="1" applyAlignment="1">
      <alignment horizontal="center" vertical="top" wrapText="1"/>
    </xf>
    <xf numFmtId="0" fontId="4" fillId="0" borderId="21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18" xfId="1" applyFont="1" applyFill="1" applyBorder="1" applyAlignment="1">
      <alignment vertical="top" wrapText="1"/>
    </xf>
    <xf numFmtId="0" fontId="4" fillId="0" borderId="21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4" fillId="0" borderId="19" xfId="1" applyFont="1" applyFill="1" applyBorder="1" applyAlignment="1">
      <alignment vertical="top" wrapText="1"/>
    </xf>
    <xf numFmtId="0" fontId="4" fillId="0" borderId="20" xfId="1" applyFont="1" applyFill="1" applyBorder="1" applyAlignment="1">
      <alignment vertical="top" wrapText="1"/>
    </xf>
    <xf numFmtId="0" fontId="4" fillId="0" borderId="22" xfId="1" applyFont="1" applyFill="1" applyBorder="1" applyAlignment="1">
      <alignment vertical="top" wrapText="1"/>
    </xf>
    <xf numFmtId="0" fontId="4" fillId="0" borderId="23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zoomScale="75" zoomScaleNormal="75" zoomScaleSheetLayoutView="75" workbookViewId="0">
      <pane xSplit="6" ySplit="5" topLeftCell="G6" activePane="bottomRight" state="frozen"/>
      <selection pane="topRight" activeCell="G1" sqref="G1"/>
      <selection pane="bottomLeft" activeCell="A8" sqref="A8"/>
      <selection pane="bottomRight" activeCell="M99" sqref="M99:M104"/>
    </sheetView>
  </sheetViews>
  <sheetFormatPr defaultRowHeight="12.75"/>
  <cols>
    <col min="2" max="2" width="33.42578125" customWidth="1"/>
    <col min="3" max="4" width="17" customWidth="1"/>
    <col min="5" max="5" width="9.7109375" customWidth="1"/>
    <col min="6" max="6" width="13.140625" customWidth="1"/>
    <col min="7" max="7" width="19" customWidth="1"/>
    <col min="8" max="8" width="18.7109375" customWidth="1"/>
    <col min="9" max="9" width="17.42578125" customWidth="1"/>
    <col min="10" max="10" width="17" style="7" customWidth="1"/>
    <col min="11" max="11" width="17.42578125" customWidth="1"/>
    <col min="12" max="12" width="17" style="7" customWidth="1"/>
    <col min="13" max="13" width="44.7109375" customWidth="1"/>
    <col min="14" max="14" width="18.5703125" customWidth="1"/>
  </cols>
  <sheetData>
    <row r="1" spans="1:13" ht="99" customHeight="1">
      <c r="A1" s="1"/>
      <c r="B1" s="6"/>
      <c r="C1" s="6"/>
      <c r="D1" s="6"/>
      <c r="E1" s="6"/>
      <c r="F1" s="6"/>
      <c r="G1" s="6"/>
      <c r="H1" s="6"/>
      <c r="I1" s="6"/>
      <c r="J1" s="119" t="s">
        <v>84</v>
      </c>
      <c r="K1" s="119"/>
      <c r="L1" s="119"/>
      <c r="M1" s="120"/>
    </row>
    <row r="2" spans="1:13" ht="18.75">
      <c r="A2" s="124" t="s">
        <v>83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6.5" thickBot="1">
      <c r="A3" s="2"/>
      <c r="B3" s="6"/>
      <c r="C3" s="6"/>
      <c r="D3" s="6"/>
      <c r="E3" s="6"/>
      <c r="F3" s="6"/>
      <c r="G3" s="6"/>
      <c r="H3" s="6"/>
      <c r="I3" s="6"/>
      <c r="J3" s="19"/>
      <c r="K3" s="6"/>
      <c r="L3" s="19"/>
      <c r="M3" s="24"/>
    </row>
    <row r="4" spans="1:13" ht="39" thickBot="1">
      <c r="A4" s="18" t="s">
        <v>0</v>
      </c>
      <c r="B4" s="18" t="s">
        <v>1</v>
      </c>
      <c r="C4" s="18" t="s">
        <v>30</v>
      </c>
      <c r="D4" s="18" t="s">
        <v>31</v>
      </c>
      <c r="E4" s="18" t="s">
        <v>32</v>
      </c>
      <c r="F4" s="18" t="s">
        <v>2</v>
      </c>
      <c r="G4" s="17" t="s">
        <v>4</v>
      </c>
      <c r="H4" s="17">
        <v>2020</v>
      </c>
      <c r="I4" s="17">
        <v>2021</v>
      </c>
      <c r="J4" s="20">
        <v>2022</v>
      </c>
      <c r="K4" s="17">
        <v>2023</v>
      </c>
      <c r="L4" s="20">
        <v>2024</v>
      </c>
      <c r="M4" s="18" t="s">
        <v>3</v>
      </c>
    </row>
    <row r="5" spans="1:13" ht="13.5" thickBot="1">
      <c r="A5" s="3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21">
        <v>10</v>
      </c>
      <c r="K5" s="4">
        <v>9</v>
      </c>
      <c r="L5" s="21">
        <v>10</v>
      </c>
      <c r="M5" s="4">
        <v>13</v>
      </c>
    </row>
    <row r="6" spans="1:13" ht="48.75" customHeight="1" thickBot="1">
      <c r="A6" s="121" t="s">
        <v>99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3"/>
    </row>
    <row r="7" spans="1:13" s="12" customFormat="1" ht="24.6" customHeight="1" thickBot="1">
      <c r="A7" s="64" t="s">
        <v>5</v>
      </c>
      <c r="B7" s="64" t="s">
        <v>94</v>
      </c>
      <c r="C7" s="64" t="s">
        <v>33</v>
      </c>
      <c r="D7" s="64" t="s">
        <v>14</v>
      </c>
      <c r="E7" s="64" t="s">
        <v>16</v>
      </c>
      <c r="F7" s="13" t="s">
        <v>6</v>
      </c>
      <c r="G7" s="11">
        <f>SUM(H7:L7)</f>
        <v>424000</v>
      </c>
      <c r="H7" s="11">
        <f t="shared" ref="H7:J7" si="0">SUM(H10:H12)</f>
        <v>84000</v>
      </c>
      <c r="I7" s="11">
        <f t="shared" si="0"/>
        <v>0</v>
      </c>
      <c r="J7" s="14">
        <f t="shared" si="0"/>
        <v>0</v>
      </c>
      <c r="K7" s="11">
        <f t="shared" ref="K7:L7" si="1">SUM(K10:K12)</f>
        <v>170000</v>
      </c>
      <c r="L7" s="14">
        <f t="shared" si="1"/>
        <v>170000</v>
      </c>
      <c r="M7" s="116" t="s">
        <v>98</v>
      </c>
    </row>
    <row r="8" spans="1:13" s="12" customFormat="1" ht="15.75" thickBot="1">
      <c r="A8" s="65"/>
      <c r="B8" s="65"/>
      <c r="C8" s="65"/>
      <c r="D8" s="65"/>
      <c r="E8" s="65"/>
      <c r="F8" s="13" t="s">
        <v>7</v>
      </c>
      <c r="G8" s="11"/>
      <c r="H8" s="11"/>
      <c r="I8" s="11"/>
      <c r="J8" s="14"/>
      <c r="K8" s="11"/>
      <c r="L8" s="14"/>
      <c r="M8" s="117"/>
    </row>
    <row r="9" spans="1:13" s="12" customFormat="1" ht="25.5" customHeight="1" thickBot="1">
      <c r="A9" s="65"/>
      <c r="B9" s="65"/>
      <c r="C9" s="65"/>
      <c r="D9" s="65"/>
      <c r="E9" s="65"/>
      <c r="F9" s="13" t="s">
        <v>27</v>
      </c>
      <c r="G9" s="5">
        <v>0</v>
      </c>
      <c r="H9" s="5">
        <v>0</v>
      </c>
      <c r="I9" s="5">
        <v>0</v>
      </c>
      <c r="J9" s="15">
        <v>0</v>
      </c>
      <c r="K9" s="5">
        <v>0</v>
      </c>
      <c r="L9" s="15">
        <v>0</v>
      </c>
      <c r="M9" s="117"/>
    </row>
    <row r="10" spans="1:13" s="12" customFormat="1" ht="24.75" thickBot="1">
      <c r="A10" s="65"/>
      <c r="B10" s="65"/>
      <c r="C10" s="65"/>
      <c r="D10" s="65"/>
      <c r="E10" s="65"/>
      <c r="F10" s="13" t="s">
        <v>8</v>
      </c>
      <c r="G10" s="11">
        <f>SUM(H10:L10)</f>
        <v>0</v>
      </c>
      <c r="H10" s="11">
        <v>0</v>
      </c>
      <c r="I10" s="11">
        <v>0</v>
      </c>
      <c r="J10" s="14">
        <v>0</v>
      </c>
      <c r="K10" s="11">
        <v>0</v>
      </c>
      <c r="L10" s="14">
        <v>0</v>
      </c>
      <c r="M10" s="117"/>
    </row>
    <row r="11" spans="1:13" s="12" customFormat="1" ht="24.75" thickBot="1">
      <c r="A11" s="65"/>
      <c r="B11" s="65"/>
      <c r="C11" s="65"/>
      <c r="D11" s="65"/>
      <c r="E11" s="65"/>
      <c r="F11" s="13" t="s">
        <v>18</v>
      </c>
      <c r="G11" s="11">
        <f>SUM(H11:L11)</f>
        <v>424000</v>
      </c>
      <c r="H11" s="11">
        <v>84000</v>
      </c>
      <c r="I11" s="11">
        <v>0</v>
      </c>
      <c r="J11" s="14">
        <v>0</v>
      </c>
      <c r="K11" s="11">
        <v>170000</v>
      </c>
      <c r="L11" s="14">
        <v>170000</v>
      </c>
      <c r="M11" s="117"/>
    </row>
    <row r="12" spans="1:13" s="12" customFormat="1" ht="75" customHeight="1" thickBot="1">
      <c r="A12" s="66"/>
      <c r="B12" s="66"/>
      <c r="C12" s="66"/>
      <c r="D12" s="66"/>
      <c r="E12" s="66"/>
      <c r="F12" s="13" t="s">
        <v>9</v>
      </c>
      <c r="G12" s="11">
        <f>SUM(H12:L12)</f>
        <v>0</v>
      </c>
      <c r="H12" s="11">
        <v>0</v>
      </c>
      <c r="I12" s="11">
        <v>0</v>
      </c>
      <c r="J12" s="14">
        <v>0</v>
      </c>
      <c r="K12" s="11">
        <v>0</v>
      </c>
      <c r="L12" s="14">
        <v>0</v>
      </c>
      <c r="M12" s="118"/>
    </row>
    <row r="13" spans="1:13" s="12" customFormat="1" ht="24.6" customHeight="1" thickBot="1">
      <c r="A13" s="70" t="s">
        <v>13</v>
      </c>
      <c r="B13" s="70" t="s">
        <v>95</v>
      </c>
      <c r="C13" s="70" t="s">
        <v>33</v>
      </c>
      <c r="D13" s="70" t="s">
        <v>14</v>
      </c>
      <c r="E13" s="70" t="s">
        <v>16</v>
      </c>
      <c r="F13" s="59" t="s">
        <v>6</v>
      </c>
      <c r="G13" s="60">
        <f>SUM(H13:L13)</f>
        <v>3038593.33</v>
      </c>
      <c r="H13" s="60">
        <f t="shared" ref="H13:J13" si="2">SUM(H15:H18)</f>
        <v>712533.33</v>
      </c>
      <c r="I13" s="60">
        <f t="shared" si="2"/>
        <v>90000</v>
      </c>
      <c r="J13" s="61">
        <f t="shared" si="2"/>
        <v>100000</v>
      </c>
      <c r="K13" s="60">
        <f t="shared" ref="K13:L13" si="3">SUM(K15:K18)</f>
        <v>1024055</v>
      </c>
      <c r="L13" s="61">
        <f t="shared" si="3"/>
        <v>1112005</v>
      </c>
      <c r="M13" s="67" t="s">
        <v>101</v>
      </c>
    </row>
    <row r="14" spans="1:13" s="12" customFormat="1" ht="15.75" thickBot="1">
      <c r="A14" s="73"/>
      <c r="B14" s="73"/>
      <c r="C14" s="73"/>
      <c r="D14" s="73"/>
      <c r="E14" s="73"/>
      <c r="F14" s="52" t="s">
        <v>7</v>
      </c>
      <c r="G14" s="50"/>
      <c r="H14" s="50"/>
      <c r="I14" s="50"/>
      <c r="J14" s="53"/>
      <c r="K14" s="50"/>
      <c r="L14" s="53"/>
      <c r="M14" s="68"/>
    </row>
    <row r="15" spans="1:13" s="12" customFormat="1" ht="25.5" customHeight="1" thickBot="1">
      <c r="A15" s="73"/>
      <c r="B15" s="73"/>
      <c r="C15" s="73"/>
      <c r="D15" s="73"/>
      <c r="E15" s="73"/>
      <c r="F15" s="52" t="s">
        <v>27</v>
      </c>
      <c r="G15" s="51">
        <f>SUM(H15:J15)</f>
        <v>0</v>
      </c>
      <c r="H15" s="51">
        <v>0</v>
      </c>
      <c r="I15" s="50">
        <v>0</v>
      </c>
      <c r="J15" s="54">
        <v>0</v>
      </c>
      <c r="K15" s="50">
        <v>0</v>
      </c>
      <c r="L15" s="54">
        <v>0</v>
      </c>
      <c r="M15" s="68"/>
    </row>
    <row r="16" spans="1:13" s="12" customFormat="1" ht="24.75" thickBot="1">
      <c r="A16" s="73"/>
      <c r="B16" s="73"/>
      <c r="C16" s="73"/>
      <c r="D16" s="73"/>
      <c r="E16" s="73"/>
      <c r="F16" s="52" t="s">
        <v>8</v>
      </c>
      <c r="G16" s="51">
        <f>SUM(H16:L16)</f>
        <v>2391460</v>
      </c>
      <c r="H16" s="50">
        <v>534400</v>
      </c>
      <c r="I16" s="50">
        <v>0</v>
      </c>
      <c r="J16" s="53">
        <v>0</v>
      </c>
      <c r="K16" s="50">
        <v>890055</v>
      </c>
      <c r="L16" s="53">
        <v>967005</v>
      </c>
      <c r="M16" s="68"/>
    </row>
    <row r="17" spans="1:13" s="12" customFormat="1" ht="24.75" thickBot="1">
      <c r="A17" s="73"/>
      <c r="B17" s="73"/>
      <c r="C17" s="73"/>
      <c r="D17" s="73"/>
      <c r="E17" s="73"/>
      <c r="F17" s="52" t="s">
        <v>18</v>
      </c>
      <c r="G17" s="51">
        <f>SUM(H17:L17)</f>
        <v>647133.32999999996</v>
      </c>
      <c r="H17" s="50">
        <v>178133.33</v>
      </c>
      <c r="I17" s="50">
        <v>90000</v>
      </c>
      <c r="J17" s="53">
        <v>100000</v>
      </c>
      <c r="K17" s="50">
        <v>134000</v>
      </c>
      <c r="L17" s="53">
        <v>145000</v>
      </c>
      <c r="M17" s="68"/>
    </row>
    <row r="18" spans="1:13" s="12" customFormat="1" ht="110.25" customHeight="1" thickBot="1">
      <c r="A18" s="74"/>
      <c r="B18" s="74"/>
      <c r="C18" s="74"/>
      <c r="D18" s="74"/>
      <c r="E18" s="74"/>
      <c r="F18" s="52" t="s">
        <v>9</v>
      </c>
      <c r="G18" s="51">
        <f>SUM(H18:J18)</f>
        <v>0</v>
      </c>
      <c r="H18" s="50">
        <v>0</v>
      </c>
      <c r="I18" s="50">
        <v>0</v>
      </c>
      <c r="J18" s="53">
        <v>0</v>
      </c>
      <c r="K18" s="50">
        <v>0</v>
      </c>
      <c r="L18" s="53">
        <v>0</v>
      </c>
      <c r="M18" s="69"/>
    </row>
    <row r="19" spans="1:13" s="12" customFormat="1" ht="24.75" customHeight="1" thickBot="1">
      <c r="A19" s="64" t="s">
        <v>10</v>
      </c>
      <c r="B19" s="64" t="s">
        <v>12</v>
      </c>
      <c r="C19" s="64" t="s">
        <v>33</v>
      </c>
      <c r="D19" s="64" t="s">
        <v>15</v>
      </c>
      <c r="E19" s="64" t="s">
        <v>16</v>
      </c>
      <c r="F19" s="13" t="s">
        <v>6</v>
      </c>
      <c r="G19" s="11">
        <f>SUM(H19:L19)</f>
        <v>500000</v>
      </c>
      <c r="H19" s="11">
        <f t="shared" ref="H19:J19" si="4">SUM(H22:H24)</f>
        <v>0</v>
      </c>
      <c r="I19" s="11">
        <f t="shared" si="4"/>
        <v>0</v>
      </c>
      <c r="J19" s="14">
        <f t="shared" si="4"/>
        <v>0</v>
      </c>
      <c r="K19" s="11">
        <f t="shared" ref="K19:L19" si="5">SUM(K22:K24)</f>
        <v>250000</v>
      </c>
      <c r="L19" s="14">
        <f t="shared" si="5"/>
        <v>250000</v>
      </c>
      <c r="M19" s="113" t="s">
        <v>102</v>
      </c>
    </row>
    <row r="20" spans="1:13" s="12" customFormat="1" ht="15.75" thickBot="1">
      <c r="A20" s="65"/>
      <c r="B20" s="65"/>
      <c r="C20" s="65"/>
      <c r="D20" s="65"/>
      <c r="E20" s="65"/>
      <c r="F20" s="13" t="s">
        <v>7</v>
      </c>
      <c r="G20" s="11"/>
      <c r="H20" s="11"/>
      <c r="I20" s="11"/>
      <c r="J20" s="14"/>
      <c r="K20" s="11"/>
      <c r="L20" s="14"/>
      <c r="M20" s="114"/>
    </row>
    <row r="21" spans="1:13" s="12" customFormat="1" ht="27.75" customHeight="1" thickBot="1">
      <c r="A21" s="65"/>
      <c r="B21" s="65"/>
      <c r="C21" s="65"/>
      <c r="D21" s="65"/>
      <c r="E21" s="65"/>
      <c r="F21" s="13" t="s">
        <v>27</v>
      </c>
      <c r="G21" s="5">
        <v>0</v>
      </c>
      <c r="H21" s="5">
        <v>0</v>
      </c>
      <c r="I21" s="5">
        <v>0</v>
      </c>
      <c r="J21" s="15">
        <v>0</v>
      </c>
      <c r="K21" s="5">
        <v>0</v>
      </c>
      <c r="L21" s="15">
        <v>0</v>
      </c>
      <c r="M21" s="114"/>
    </row>
    <row r="22" spans="1:13" s="12" customFormat="1" ht="24.75" thickBot="1">
      <c r="A22" s="65"/>
      <c r="B22" s="65"/>
      <c r="C22" s="65"/>
      <c r="D22" s="65"/>
      <c r="E22" s="65"/>
      <c r="F22" s="13" t="s">
        <v>8</v>
      </c>
      <c r="G22" s="11">
        <f>SUM(H22:J22)</f>
        <v>0</v>
      </c>
      <c r="H22" s="11">
        <v>0</v>
      </c>
      <c r="I22" s="11">
        <v>0</v>
      </c>
      <c r="J22" s="14">
        <v>0</v>
      </c>
      <c r="K22" s="11">
        <v>0</v>
      </c>
      <c r="L22" s="14">
        <v>0</v>
      </c>
      <c r="M22" s="114"/>
    </row>
    <row r="23" spans="1:13" s="12" customFormat="1" ht="24.75" thickBot="1">
      <c r="A23" s="65"/>
      <c r="B23" s="65"/>
      <c r="C23" s="65"/>
      <c r="D23" s="65"/>
      <c r="E23" s="65"/>
      <c r="F23" s="13" t="s">
        <v>18</v>
      </c>
      <c r="G23" s="11">
        <f>SUM(H23:L23)</f>
        <v>500000</v>
      </c>
      <c r="H23" s="11">
        <v>0</v>
      </c>
      <c r="I23" s="11">
        <v>0</v>
      </c>
      <c r="J23" s="14">
        <v>0</v>
      </c>
      <c r="K23" s="11">
        <v>250000</v>
      </c>
      <c r="L23" s="14">
        <v>250000</v>
      </c>
      <c r="M23" s="114"/>
    </row>
    <row r="24" spans="1:13" s="12" customFormat="1" ht="30" customHeight="1" thickBot="1">
      <c r="A24" s="66"/>
      <c r="B24" s="66"/>
      <c r="C24" s="66"/>
      <c r="D24" s="66"/>
      <c r="E24" s="66"/>
      <c r="F24" s="13" t="s">
        <v>9</v>
      </c>
      <c r="G24" s="11">
        <f>SUM(H24:L24)</f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5"/>
    </row>
    <row r="25" spans="1:13" s="12" customFormat="1" ht="24.75" customHeight="1" thickBot="1">
      <c r="A25" s="64" t="s">
        <v>11</v>
      </c>
      <c r="B25" s="64" t="s">
        <v>86</v>
      </c>
      <c r="C25" s="64" t="s">
        <v>33</v>
      </c>
      <c r="D25" s="64" t="s">
        <v>15</v>
      </c>
      <c r="E25" s="64" t="s">
        <v>16</v>
      </c>
      <c r="F25" s="13" t="s">
        <v>6</v>
      </c>
      <c r="G25" s="11">
        <f>SUM(H25:L25)</f>
        <v>1100000</v>
      </c>
      <c r="H25" s="11">
        <f t="shared" ref="H25:L25" si="6">SUM(H28:H30)</f>
        <v>100000</v>
      </c>
      <c r="I25" s="11">
        <f t="shared" si="6"/>
        <v>100000</v>
      </c>
      <c r="J25" s="14">
        <f t="shared" si="6"/>
        <v>100000</v>
      </c>
      <c r="K25" s="11">
        <f t="shared" si="6"/>
        <v>400000</v>
      </c>
      <c r="L25" s="14">
        <f t="shared" si="6"/>
        <v>400000</v>
      </c>
      <c r="M25" s="113" t="s">
        <v>93</v>
      </c>
    </row>
    <row r="26" spans="1:13" s="12" customFormat="1" ht="15.75" thickBot="1">
      <c r="A26" s="65"/>
      <c r="B26" s="65"/>
      <c r="C26" s="65"/>
      <c r="D26" s="65"/>
      <c r="E26" s="65"/>
      <c r="F26" s="13" t="s">
        <v>7</v>
      </c>
      <c r="G26" s="11"/>
      <c r="H26" s="11"/>
      <c r="I26" s="11"/>
      <c r="J26" s="14"/>
      <c r="K26" s="11"/>
      <c r="L26" s="14"/>
      <c r="M26" s="114"/>
    </row>
    <row r="27" spans="1:13" s="12" customFormat="1" ht="27.75" customHeight="1" thickBot="1">
      <c r="A27" s="65"/>
      <c r="B27" s="65"/>
      <c r="C27" s="65"/>
      <c r="D27" s="65"/>
      <c r="E27" s="65"/>
      <c r="F27" s="13" t="s">
        <v>27</v>
      </c>
      <c r="G27" s="5">
        <v>0</v>
      </c>
      <c r="H27" s="5">
        <v>0</v>
      </c>
      <c r="I27" s="5">
        <v>0</v>
      </c>
      <c r="J27" s="15">
        <v>0</v>
      </c>
      <c r="K27" s="5">
        <v>0</v>
      </c>
      <c r="L27" s="15">
        <v>0</v>
      </c>
      <c r="M27" s="114"/>
    </row>
    <row r="28" spans="1:13" s="12" customFormat="1" ht="24.75" thickBot="1">
      <c r="A28" s="65"/>
      <c r="B28" s="65"/>
      <c r="C28" s="65"/>
      <c r="D28" s="65"/>
      <c r="E28" s="65"/>
      <c r="F28" s="13" t="s">
        <v>8</v>
      </c>
      <c r="G28" s="11">
        <f>SUM(H28:J28)</f>
        <v>0</v>
      </c>
      <c r="H28" s="11">
        <v>0</v>
      </c>
      <c r="I28" s="11">
        <v>0</v>
      </c>
      <c r="J28" s="14">
        <v>0</v>
      </c>
      <c r="K28" s="11">
        <v>0</v>
      </c>
      <c r="L28" s="14">
        <v>0</v>
      </c>
      <c r="M28" s="114"/>
    </row>
    <row r="29" spans="1:13" s="12" customFormat="1" ht="24.75" thickBot="1">
      <c r="A29" s="65"/>
      <c r="B29" s="65"/>
      <c r="C29" s="65"/>
      <c r="D29" s="65"/>
      <c r="E29" s="65"/>
      <c r="F29" s="13" t="s">
        <v>18</v>
      </c>
      <c r="G29" s="11">
        <f>SUM(H29:L29)</f>
        <v>600000</v>
      </c>
      <c r="H29" s="11">
        <v>0</v>
      </c>
      <c r="I29" s="11">
        <v>0</v>
      </c>
      <c r="J29" s="11">
        <v>0</v>
      </c>
      <c r="K29" s="11">
        <v>300000</v>
      </c>
      <c r="L29" s="11">
        <v>300000</v>
      </c>
      <c r="M29" s="114"/>
    </row>
    <row r="30" spans="1:13" s="12" customFormat="1" ht="30" customHeight="1" thickBot="1">
      <c r="A30" s="66"/>
      <c r="B30" s="66"/>
      <c r="C30" s="66"/>
      <c r="D30" s="66"/>
      <c r="E30" s="66"/>
      <c r="F30" s="13" t="s">
        <v>9</v>
      </c>
      <c r="G30" s="11">
        <f>SUM(H30:L30)</f>
        <v>500000</v>
      </c>
      <c r="H30" s="11">
        <v>100000</v>
      </c>
      <c r="I30" s="11">
        <v>100000</v>
      </c>
      <c r="J30" s="14">
        <v>100000</v>
      </c>
      <c r="K30" s="11">
        <v>100000</v>
      </c>
      <c r="L30" s="14">
        <v>100000</v>
      </c>
      <c r="M30" s="115"/>
    </row>
    <row r="31" spans="1:13" s="12" customFormat="1" ht="24.75" customHeight="1" thickBot="1">
      <c r="A31" s="70" t="s">
        <v>85</v>
      </c>
      <c r="B31" s="70" t="s">
        <v>65</v>
      </c>
      <c r="C31" s="107" t="s">
        <v>33</v>
      </c>
      <c r="D31" s="107" t="s">
        <v>37</v>
      </c>
      <c r="E31" s="70" t="s">
        <v>16</v>
      </c>
      <c r="F31" s="52" t="s">
        <v>6</v>
      </c>
      <c r="G31" s="50">
        <f>H31+I31+K31+L31+J31</f>
        <v>5232222.22</v>
      </c>
      <c r="H31" s="50">
        <f>H34+H35+H36+H33</f>
        <v>1092222.22</v>
      </c>
      <c r="I31" s="50">
        <f>I34+I35+I36+I33</f>
        <v>870000</v>
      </c>
      <c r="J31" s="50">
        <f>J34+J35+J36+J33</f>
        <v>870000</v>
      </c>
      <c r="K31" s="50">
        <f>K34+K35+K36+K33</f>
        <v>1100000</v>
      </c>
      <c r="L31" s="50">
        <f>L34+L35+L36+L33</f>
        <v>1300000</v>
      </c>
      <c r="M31" s="96" t="s">
        <v>88</v>
      </c>
    </row>
    <row r="32" spans="1:13" s="12" customFormat="1" ht="15.75" thickBot="1">
      <c r="A32" s="73"/>
      <c r="B32" s="73"/>
      <c r="C32" s="108"/>
      <c r="D32" s="108"/>
      <c r="E32" s="73"/>
      <c r="F32" s="52" t="s">
        <v>7</v>
      </c>
      <c r="G32" s="50"/>
      <c r="H32" s="50"/>
      <c r="I32" s="50"/>
      <c r="J32" s="53"/>
      <c r="K32" s="50"/>
      <c r="L32" s="53"/>
      <c r="M32" s="97"/>
    </row>
    <row r="33" spans="1:13" s="12" customFormat="1" ht="25.5" customHeight="1" thickBot="1">
      <c r="A33" s="73"/>
      <c r="B33" s="73"/>
      <c r="C33" s="108"/>
      <c r="D33" s="108"/>
      <c r="E33" s="73"/>
      <c r="F33" s="52" t="s">
        <v>27</v>
      </c>
      <c r="G33" s="51">
        <f>SUM(H33:J33)</f>
        <v>0</v>
      </c>
      <c r="H33" s="51">
        <v>0</v>
      </c>
      <c r="I33" s="51">
        <v>0</v>
      </c>
      <c r="J33" s="54">
        <v>0</v>
      </c>
      <c r="K33" s="51">
        <v>0</v>
      </c>
      <c r="L33" s="54">
        <v>0</v>
      </c>
      <c r="M33" s="97"/>
    </row>
    <row r="34" spans="1:13" s="12" customFormat="1" ht="24.75" thickBot="1">
      <c r="A34" s="73"/>
      <c r="B34" s="73"/>
      <c r="C34" s="108"/>
      <c r="D34" s="108"/>
      <c r="E34" s="73"/>
      <c r="F34" s="52" t="s">
        <v>8</v>
      </c>
      <c r="G34" s="50">
        <f>H34+I34+J34+K34+L34</f>
        <v>1022222.22</v>
      </c>
      <c r="H34" s="50">
        <v>222222.22</v>
      </c>
      <c r="I34" s="50">
        <v>0</v>
      </c>
      <c r="J34" s="53">
        <v>0</v>
      </c>
      <c r="K34" s="50">
        <v>300000</v>
      </c>
      <c r="L34" s="53">
        <v>500000</v>
      </c>
      <c r="M34" s="97"/>
    </row>
    <row r="35" spans="1:13" s="12" customFormat="1" ht="24.75" thickBot="1">
      <c r="A35" s="73"/>
      <c r="B35" s="73"/>
      <c r="C35" s="108"/>
      <c r="D35" s="108"/>
      <c r="E35" s="73"/>
      <c r="F35" s="52" t="s">
        <v>19</v>
      </c>
      <c r="G35" s="50">
        <f>H35+I35+K35+L35+J35</f>
        <v>4210000</v>
      </c>
      <c r="H35" s="50">
        <v>870000</v>
      </c>
      <c r="I35" s="53">
        <v>870000</v>
      </c>
      <c r="J35" s="53">
        <v>870000</v>
      </c>
      <c r="K35" s="53">
        <v>800000</v>
      </c>
      <c r="L35" s="53">
        <v>800000</v>
      </c>
      <c r="M35" s="97"/>
    </row>
    <row r="36" spans="1:13" s="12" customFormat="1" ht="159.75" customHeight="1" thickBot="1">
      <c r="A36" s="74"/>
      <c r="B36" s="74"/>
      <c r="C36" s="109"/>
      <c r="D36" s="109"/>
      <c r="E36" s="74"/>
      <c r="F36" s="52" t="s">
        <v>9</v>
      </c>
      <c r="G36" s="50">
        <f>H36+I36+J36+K36+L36</f>
        <v>0</v>
      </c>
      <c r="H36" s="50">
        <v>0</v>
      </c>
      <c r="I36" s="50">
        <v>0</v>
      </c>
      <c r="J36" s="53">
        <v>0</v>
      </c>
      <c r="K36" s="50">
        <v>0</v>
      </c>
      <c r="L36" s="53">
        <v>0</v>
      </c>
      <c r="M36" s="98"/>
    </row>
    <row r="37" spans="1:13" s="12" customFormat="1" ht="24.75" customHeight="1" thickBot="1">
      <c r="A37" s="70" t="s">
        <v>67</v>
      </c>
      <c r="B37" s="70" t="s">
        <v>66</v>
      </c>
      <c r="C37" s="107" t="s">
        <v>33</v>
      </c>
      <c r="D37" s="107" t="s">
        <v>37</v>
      </c>
      <c r="E37" s="70" t="s">
        <v>16</v>
      </c>
      <c r="F37" s="52" t="s">
        <v>6</v>
      </c>
      <c r="G37" s="50">
        <f>H37+I37+J37+K37+L37</f>
        <v>565000</v>
      </c>
      <c r="H37" s="50">
        <f>H40+H41+H42+H39</f>
        <v>50000</v>
      </c>
      <c r="I37" s="50">
        <f t="shared" ref="I37:J37" si="7">I40+I41+I42+I39</f>
        <v>50000</v>
      </c>
      <c r="J37" s="50">
        <f t="shared" si="7"/>
        <v>50000</v>
      </c>
      <c r="K37" s="50">
        <f t="shared" ref="K37:L37" si="8">K40+K41+K42+K39</f>
        <v>320000</v>
      </c>
      <c r="L37" s="50">
        <f t="shared" si="8"/>
        <v>95000</v>
      </c>
      <c r="M37" s="96" t="s">
        <v>89</v>
      </c>
    </row>
    <row r="38" spans="1:13" s="12" customFormat="1" ht="15.75" thickBot="1">
      <c r="A38" s="73"/>
      <c r="B38" s="73"/>
      <c r="C38" s="108"/>
      <c r="D38" s="108"/>
      <c r="E38" s="73"/>
      <c r="F38" s="52" t="s">
        <v>7</v>
      </c>
      <c r="G38" s="50"/>
      <c r="H38" s="50"/>
      <c r="I38" s="50"/>
      <c r="J38" s="53"/>
      <c r="K38" s="50"/>
      <c r="L38" s="53"/>
      <c r="M38" s="97"/>
    </row>
    <row r="39" spans="1:13" s="12" customFormat="1" ht="25.5" customHeight="1" thickBot="1">
      <c r="A39" s="73"/>
      <c r="B39" s="73"/>
      <c r="C39" s="108"/>
      <c r="D39" s="108"/>
      <c r="E39" s="73"/>
      <c r="F39" s="52" t="s">
        <v>27</v>
      </c>
      <c r="G39" s="51">
        <f>SUM(H39:J39)</f>
        <v>0</v>
      </c>
      <c r="H39" s="51">
        <v>0</v>
      </c>
      <c r="I39" s="51">
        <v>0</v>
      </c>
      <c r="J39" s="54">
        <v>0</v>
      </c>
      <c r="K39" s="51">
        <v>0</v>
      </c>
      <c r="L39" s="54">
        <v>0</v>
      </c>
      <c r="M39" s="97"/>
    </row>
    <row r="40" spans="1:13" s="12" customFormat="1" ht="24.75" thickBot="1">
      <c r="A40" s="73"/>
      <c r="B40" s="73"/>
      <c r="C40" s="108"/>
      <c r="D40" s="108"/>
      <c r="E40" s="73"/>
      <c r="F40" s="52" t="s">
        <v>8</v>
      </c>
      <c r="G40" s="50">
        <f>H40+I40+J40</f>
        <v>0</v>
      </c>
      <c r="H40" s="50">
        <v>0</v>
      </c>
      <c r="I40" s="50">
        <v>0</v>
      </c>
      <c r="J40" s="53">
        <v>0</v>
      </c>
      <c r="K40" s="50">
        <v>0</v>
      </c>
      <c r="L40" s="53">
        <v>0</v>
      </c>
      <c r="M40" s="97"/>
    </row>
    <row r="41" spans="1:13" s="12" customFormat="1" ht="24.75" thickBot="1">
      <c r="A41" s="73"/>
      <c r="B41" s="73"/>
      <c r="C41" s="108"/>
      <c r="D41" s="108"/>
      <c r="E41" s="73"/>
      <c r="F41" s="52" t="s">
        <v>19</v>
      </c>
      <c r="G41" s="50">
        <f>H41+K41+L41+I41+J41</f>
        <v>315000</v>
      </c>
      <c r="H41" s="50">
        <v>0</v>
      </c>
      <c r="I41" s="53">
        <v>0</v>
      </c>
      <c r="J41" s="53">
        <v>0</v>
      </c>
      <c r="K41" s="53">
        <v>270000</v>
      </c>
      <c r="L41" s="53">
        <v>45000</v>
      </c>
      <c r="M41" s="97"/>
    </row>
    <row r="42" spans="1:13" s="12" customFormat="1" ht="87.75" customHeight="1" thickBot="1">
      <c r="A42" s="74"/>
      <c r="B42" s="74"/>
      <c r="C42" s="109"/>
      <c r="D42" s="109"/>
      <c r="E42" s="74"/>
      <c r="F42" s="52" t="s">
        <v>9</v>
      </c>
      <c r="G42" s="50">
        <f>H42+I42+J42+K42+L42</f>
        <v>250000</v>
      </c>
      <c r="H42" s="50">
        <v>50000</v>
      </c>
      <c r="I42" s="50">
        <v>50000</v>
      </c>
      <c r="J42" s="53">
        <v>50000</v>
      </c>
      <c r="K42" s="50">
        <v>50000</v>
      </c>
      <c r="L42" s="53">
        <v>50000</v>
      </c>
      <c r="M42" s="98"/>
    </row>
    <row r="43" spans="1:13" s="12" customFormat="1" ht="23.25" customHeight="1" thickBot="1">
      <c r="A43" s="110" t="s">
        <v>70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2"/>
    </row>
    <row r="44" spans="1:13" s="12" customFormat="1" ht="27.75" customHeight="1" thickBot="1">
      <c r="A44" s="70" t="s">
        <v>68</v>
      </c>
      <c r="B44" s="70" t="s">
        <v>64</v>
      </c>
      <c r="C44" s="70" t="s">
        <v>33</v>
      </c>
      <c r="D44" s="107" t="s">
        <v>37</v>
      </c>
      <c r="E44" s="70" t="s">
        <v>16</v>
      </c>
      <c r="F44" s="52" t="s">
        <v>6</v>
      </c>
      <c r="G44" s="50">
        <f>SUM(H44:L44)</f>
        <v>174676324.5</v>
      </c>
      <c r="H44" s="50">
        <f t="shared" ref="H44:J44" si="9">SUM(H46:H49)</f>
        <v>1802500</v>
      </c>
      <c r="I44" s="50">
        <f t="shared" si="9"/>
        <v>2684624.5</v>
      </c>
      <c r="J44" s="53">
        <f t="shared" si="9"/>
        <v>11559200</v>
      </c>
      <c r="K44" s="50">
        <f t="shared" ref="K44:L44" si="10">SUM(K46:K49)</f>
        <v>41780000</v>
      </c>
      <c r="L44" s="53">
        <f t="shared" si="10"/>
        <v>116850000</v>
      </c>
      <c r="M44" s="67" t="s">
        <v>100</v>
      </c>
    </row>
    <row r="45" spans="1:13" s="12" customFormat="1" ht="15.75" thickBot="1">
      <c r="A45" s="73"/>
      <c r="B45" s="73"/>
      <c r="C45" s="73"/>
      <c r="D45" s="108"/>
      <c r="E45" s="73"/>
      <c r="F45" s="52" t="s">
        <v>7</v>
      </c>
      <c r="G45" s="50"/>
      <c r="H45" s="50"/>
      <c r="I45" s="50"/>
      <c r="J45" s="53"/>
      <c r="K45" s="50"/>
      <c r="L45" s="53"/>
      <c r="M45" s="68"/>
    </row>
    <row r="46" spans="1:13" s="12" customFormat="1" ht="28.5" customHeight="1" thickBot="1">
      <c r="A46" s="73"/>
      <c r="B46" s="73"/>
      <c r="C46" s="73"/>
      <c r="D46" s="108"/>
      <c r="E46" s="73"/>
      <c r="F46" s="52" t="s">
        <v>27</v>
      </c>
      <c r="G46" s="51">
        <f>SUM(H46:J46)</f>
        <v>0</v>
      </c>
      <c r="H46" s="51">
        <v>0</v>
      </c>
      <c r="I46" s="51">
        <v>0</v>
      </c>
      <c r="J46" s="54">
        <v>0</v>
      </c>
      <c r="K46" s="51">
        <v>0</v>
      </c>
      <c r="L46" s="54">
        <v>0</v>
      </c>
      <c r="M46" s="68"/>
    </row>
    <row r="47" spans="1:13" s="12" customFormat="1" ht="24.75" thickBot="1">
      <c r="A47" s="73"/>
      <c r="B47" s="73"/>
      <c r="C47" s="73"/>
      <c r="D47" s="108"/>
      <c r="E47" s="73"/>
      <c r="F47" s="52" t="s">
        <v>8</v>
      </c>
      <c r="G47" s="50">
        <f>SUM(H47:L47)</f>
        <v>167255824.5</v>
      </c>
      <c r="H47" s="50">
        <v>0</v>
      </c>
      <c r="I47" s="50">
        <v>2540624.5</v>
      </c>
      <c r="J47" s="53">
        <v>11415200</v>
      </c>
      <c r="K47" s="50">
        <v>38300000</v>
      </c>
      <c r="L47" s="53">
        <v>115000000</v>
      </c>
      <c r="M47" s="68"/>
    </row>
    <row r="48" spans="1:13" s="12" customFormat="1" ht="24.75" thickBot="1">
      <c r="A48" s="73"/>
      <c r="B48" s="73"/>
      <c r="C48" s="73"/>
      <c r="D48" s="108"/>
      <c r="E48" s="73"/>
      <c r="F48" s="52" t="s">
        <v>18</v>
      </c>
      <c r="G48" s="50">
        <f>SUM(H48:L48)</f>
        <v>7420500</v>
      </c>
      <c r="H48" s="50">
        <f>1500000+302500</f>
        <v>1802500</v>
      </c>
      <c r="I48" s="50">
        <v>144000</v>
      </c>
      <c r="J48" s="53">
        <v>144000</v>
      </c>
      <c r="K48" s="50">
        <v>3480000</v>
      </c>
      <c r="L48" s="53">
        <v>1850000</v>
      </c>
      <c r="M48" s="68"/>
    </row>
    <row r="49" spans="1:13" s="12" customFormat="1" ht="43.5" customHeight="1" thickBot="1">
      <c r="A49" s="74"/>
      <c r="B49" s="74"/>
      <c r="C49" s="74"/>
      <c r="D49" s="109"/>
      <c r="E49" s="74"/>
      <c r="F49" s="52" t="s">
        <v>9</v>
      </c>
      <c r="G49" s="50">
        <f>SUM(H49:J49)</f>
        <v>0</v>
      </c>
      <c r="H49" s="50">
        <v>0</v>
      </c>
      <c r="I49" s="50">
        <v>0</v>
      </c>
      <c r="J49" s="53">
        <v>0</v>
      </c>
      <c r="K49" s="50">
        <v>0</v>
      </c>
      <c r="L49" s="53">
        <v>0</v>
      </c>
      <c r="M49" s="69"/>
    </row>
    <row r="50" spans="1:13" s="12" customFormat="1" ht="24.75" hidden="1" customHeight="1" thickBot="1">
      <c r="A50" s="64" t="s">
        <v>69</v>
      </c>
      <c r="B50" s="64" t="s">
        <v>92</v>
      </c>
      <c r="C50" s="64" t="s">
        <v>33</v>
      </c>
      <c r="D50" s="116" t="s">
        <v>37</v>
      </c>
      <c r="E50" s="64" t="s">
        <v>16</v>
      </c>
      <c r="F50" s="13" t="s">
        <v>6</v>
      </c>
      <c r="G50" s="11">
        <f>SUM(H50:L50)</f>
        <v>0</v>
      </c>
      <c r="H50" s="11">
        <f t="shared" ref="H50:J50" si="11">SUM(H53:H55)</f>
        <v>0</v>
      </c>
      <c r="I50" s="11">
        <f t="shared" si="11"/>
        <v>0</v>
      </c>
      <c r="J50" s="14">
        <f t="shared" si="11"/>
        <v>0</v>
      </c>
      <c r="K50" s="11">
        <f t="shared" ref="K50:L50" si="12">SUM(K53:K55)</f>
        <v>0</v>
      </c>
      <c r="L50" s="14">
        <f t="shared" si="12"/>
        <v>0</v>
      </c>
      <c r="M50" s="113"/>
    </row>
    <row r="51" spans="1:13" s="12" customFormat="1" ht="15.75" hidden="1" thickBot="1">
      <c r="A51" s="65"/>
      <c r="B51" s="65"/>
      <c r="C51" s="65"/>
      <c r="D51" s="117"/>
      <c r="E51" s="65"/>
      <c r="F51" s="13" t="s">
        <v>7</v>
      </c>
      <c r="G51" s="11"/>
      <c r="H51" s="11"/>
      <c r="I51" s="11"/>
      <c r="J51" s="14"/>
      <c r="K51" s="11"/>
      <c r="L51" s="14"/>
      <c r="M51" s="114"/>
    </row>
    <row r="52" spans="1:13" s="12" customFormat="1" ht="28.5" hidden="1" customHeight="1" thickBot="1">
      <c r="A52" s="65"/>
      <c r="B52" s="65"/>
      <c r="C52" s="65"/>
      <c r="D52" s="117"/>
      <c r="E52" s="65"/>
      <c r="F52" s="13" t="s">
        <v>27</v>
      </c>
      <c r="G52" s="5">
        <v>0</v>
      </c>
      <c r="H52" s="5">
        <v>0</v>
      </c>
      <c r="I52" s="5">
        <v>0</v>
      </c>
      <c r="J52" s="15">
        <v>0</v>
      </c>
      <c r="K52" s="5">
        <v>0</v>
      </c>
      <c r="L52" s="15">
        <v>0</v>
      </c>
      <c r="M52" s="114"/>
    </row>
    <row r="53" spans="1:13" s="12" customFormat="1" ht="24.75" hidden="1" thickBot="1">
      <c r="A53" s="65"/>
      <c r="B53" s="65"/>
      <c r="C53" s="65"/>
      <c r="D53" s="117"/>
      <c r="E53" s="65"/>
      <c r="F53" s="13" t="s">
        <v>8</v>
      </c>
      <c r="G53" s="11">
        <f>SUM(H53:J53)</f>
        <v>0</v>
      </c>
      <c r="H53" s="11">
        <v>0</v>
      </c>
      <c r="I53" s="11">
        <v>0</v>
      </c>
      <c r="J53" s="14">
        <v>0</v>
      </c>
      <c r="K53" s="11">
        <v>0</v>
      </c>
      <c r="L53" s="14">
        <v>0</v>
      </c>
      <c r="M53" s="114"/>
    </row>
    <row r="54" spans="1:13" s="12" customFormat="1" ht="24.75" hidden="1" thickBot="1">
      <c r="A54" s="65"/>
      <c r="B54" s="65"/>
      <c r="C54" s="65"/>
      <c r="D54" s="117"/>
      <c r="E54" s="65"/>
      <c r="F54" s="13" t="s">
        <v>18</v>
      </c>
      <c r="G54" s="11">
        <f>SUM(H54:L54)</f>
        <v>0</v>
      </c>
      <c r="H54" s="11">
        <v>0</v>
      </c>
      <c r="I54" s="11">
        <v>0</v>
      </c>
      <c r="J54" s="14">
        <v>0</v>
      </c>
      <c r="K54" s="11">
        <v>0</v>
      </c>
      <c r="L54" s="14">
        <v>0</v>
      </c>
      <c r="M54" s="114"/>
    </row>
    <row r="55" spans="1:13" s="12" customFormat="1" ht="50.25" hidden="1" customHeight="1" thickBot="1">
      <c r="A55" s="66"/>
      <c r="B55" s="66"/>
      <c r="C55" s="66"/>
      <c r="D55" s="118"/>
      <c r="E55" s="66"/>
      <c r="F55" s="13" t="s">
        <v>9</v>
      </c>
      <c r="G55" s="11">
        <f>SUM(H55:L55)</f>
        <v>0</v>
      </c>
      <c r="H55" s="11">
        <v>0</v>
      </c>
      <c r="I55" s="11">
        <v>0</v>
      </c>
      <c r="J55" s="14">
        <v>0</v>
      </c>
      <c r="K55" s="11">
        <v>0</v>
      </c>
      <c r="L55" s="14">
        <v>0</v>
      </c>
      <c r="M55" s="115"/>
    </row>
    <row r="56" spans="1:13" s="12" customFormat="1" ht="24.75" customHeight="1" thickBot="1">
      <c r="A56" s="70" t="s">
        <v>69</v>
      </c>
      <c r="B56" s="70" t="s">
        <v>97</v>
      </c>
      <c r="C56" s="107" t="s">
        <v>33</v>
      </c>
      <c r="D56" s="107" t="s">
        <v>37</v>
      </c>
      <c r="E56" s="70" t="s">
        <v>16</v>
      </c>
      <c r="F56" s="52" t="s">
        <v>6</v>
      </c>
      <c r="G56" s="50">
        <f>H56+I56+J56+K56+L56</f>
        <v>17816006.140000001</v>
      </c>
      <c r="H56" s="50">
        <f>H59+H60+H61</f>
        <v>343866.67</v>
      </c>
      <c r="I56" s="50">
        <f>I59+I60+I61+I58</f>
        <v>5121139.4700000007</v>
      </c>
      <c r="J56" s="50">
        <f>J59+J60+J61+J58</f>
        <v>372000</v>
      </c>
      <c r="K56" s="50">
        <f t="shared" ref="K56:L56" si="13">K59+K60+K61</f>
        <v>3000000</v>
      </c>
      <c r="L56" s="50">
        <f t="shared" si="13"/>
        <v>8979000</v>
      </c>
      <c r="M56" s="67" t="s">
        <v>96</v>
      </c>
    </row>
    <row r="57" spans="1:13" s="12" customFormat="1" ht="15.75" thickBot="1">
      <c r="A57" s="73"/>
      <c r="B57" s="73"/>
      <c r="C57" s="108"/>
      <c r="D57" s="108"/>
      <c r="E57" s="73"/>
      <c r="F57" s="52" t="s">
        <v>7</v>
      </c>
      <c r="G57" s="50"/>
      <c r="H57" s="50"/>
      <c r="I57" s="50"/>
      <c r="J57" s="53"/>
      <c r="K57" s="50"/>
      <c r="L57" s="53"/>
      <c r="M57" s="68"/>
    </row>
    <row r="58" spans="1:13" s="12" customFormat="1" ht="24.75" thickBot="1">
      <c r="A58" s="73"/>
      <c r="B58" s="73"/>
      <c r="C58" s="108"/>
      <c r="D58" s="108"/>
      <c r="E58" s="73"/>
      <c r="F58" s="52" t="s">
        <v>27</v>
      </c>
      <c r="G58" s="51">
        <f>H58+I58+J58+K58+L58</f>
        <v>3219209.47</v>
      </c>
      <c r="H58" s="51">
        <v>0</v>
      </c>
      <c r="I58" s="51">
        <v>3219209.47</v>
      </c>
      <c r="J58" s="54">
        <v>0</v>
      </c>
      <c r="K58" s="51">
        <v>0</v>
      </c>
      <c r="L58" s="54">
        <v>0</v>
      </c>
      <c r="M58" s="68"/>
    </row>
    <row r="59" spans="1:13" s="12" customFormat="1" ht="24.75" thickBot="1">
      <c r="A59" s="73"/>
      <c r="B59" s="73"/>
      <c r="C59" s="108"/>
      <c r="D59" s="108"/>
      <c r="E59" s="73"/>
      <c r="F59" s="52" t="s">
        <v>8</v>
      </c>
      <c r="G59" s="50">
        <f>H59+I59+J59+K59+L59</f>
        <v>12809930</v>
      </c>
      <c r="H59" s="50">
        <v>0</v>
      </c>
      <c r="I59" s="50">
        <f>1250000+279930</f>
        <v>1529930</v>
      </c>
      <c r="J59" s="50">
        <v>0</v>
      </c>
      <c r="K59" s="50">
        <v>2700000</v>
      </c>
      <c r="L59" s="53">
        <v>8580000</v>
      </c>
      <c r="M59" s="68"/>
    </row>
    <row r="60" spans="1:13" s="12" customFormat="1" ht="24.75" thickBot="1">
      <c r="A60" s="73"/>
      <c r="B60" s="73"/>
      <c r="C60" s="108"/>
      <c r="D60" s="108"/>
      <c r="E60" s="73"/>
      <c r="F60" s="52" t="s">
        <v>19</v>
      </c>
      <c r="G60" s="50">
        <f>H60+I60+J60+K60+L60</f>
        <v>1786866.67</v>
      </c>
      <c r="H60" s="50">
        <v>343866.67</v>
      </c>
      <c r="I60" s="50">
        <v>372000</v>
      </c>
      <c r="J60" s="53">
        <v>372000</v>
      </c>
      <c r="K60" s="50">
        <v>300000</v>
      </c>
      <c r="L60" s="53">
        <v>399000</v>
      </c>
      <c r="M60" s="68"/>
    </row>
    <row r="61" spans="1:13" s="12" customFormat="1" ht="198" customHeight="1" thickBot="1">
      <c r="A61" s="74"/>
      <c r="B61" s="74"/>
      <c r="C61" s="109"/>
      <c r="D61" s="109"/>
      <c r="E61" s="74"/>
      <c r="F61" s="52" t="s">
        <v>9</v>
      </c>
      <c r="G61" s="57">
        <f>H61+I61+J61</f>
        <v>0</v>
      </c>
      <c r="H61" s="50">
        <v>0</v>
      </c>
      <c r="I61" s="50">
        <v>0</v>
      </c>
      <c r="J61" s="53">
        <v>0</v>
      </c>
      <c r="K61" s="50">
        <v>0</v>
      </c>
      <c r="L61" s="53">
        <v>0</v>
      </c>
      <c r="M61" s="69"/>
    </row>
    <row r="62" spans="1:13">
      <c r="A62" s="78" t="s">
        <v>82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80"/>
    </row>
    <row r="63" spans="1:13" ht="24.75" customHeight="1" thickBot="1">
      <c r="A63" s="81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3"/>
    </row>
    <row r="64" spans="1:13" s="12" customFormat="1" ht="26.25" customHeight="1" thickBot="1">
      <c r="A64" s="64" t="s">
        <v>72</v>
      </c>
      <c r="B64" s="64" t="s">
        <v>23</v>
      </c>
      <c r="C64" s="64" t="s">
        <v>33</v>
      </c>
      <c r="D64" s="64" t="s">
        <v>36</v>
      </c>
      <c r="E64" s="64" t="s">
        <v>16</v>
      </c>
      <c r="F64" s="13" t="s">
        <v>6</v>
      </c>
      <c r="G64" s="11">
        <f>H64+I64+K64+J64+L64</f>
        <v>655759381</v>
      </c>
      <c r="H64" s="11">
        <f>H67+H68+H71</f>
        <v>124091741</v>
      </c>
      <c r="I64" s="11">
        <f t="shared" ref="I64:J64" si="14">I67+I68+I71</f>
        <v>126999923</v>
      </c>
      <c r="J64" s="11">
        <f t="shared" si="14"/>
        <v>128662423</v>
      </c>
      <c r="K64" s="11">
        <f t="shared" ref="K64:L64" si="15">K67+K68+K71</f>
        <v>138002647</v>
      </c>
      <c r="L64" s="11">
        <f t="shared" si="15"/>
        <v>138002647</v>
      </c>
      <c r="M64" s="99" t="s">
        <v>28</v>
      </c>
    </row>
    <row r="65" spans="1:13" s="12" customFormat="1" ht="15.75" thickBot="1">
      <c r="A65" s="65"/>
      <c r="B65" s="65"/>
      <c r="C65" s="105"/>
      <c r="D65" s="105"/>
      <c r="E65" s="65"/>
      <c r="F65" s="13" t="s">
        <v>7</v>
      </c>
      <c r="G65" s="11"/>
      <c r="H65" s="11"/>
      <c r="I65" s="11"/>
      <c r="J65" s="14"/>
      <c r="K65" s="11"/>
      <c r="L65" s="14"/>
      <c r="M65" s="100"/>
    </row>
    <row r="66" spans="1:13" s="12" customFormat="1" ht="27" customHeight="1" thickBot="1">
      <c r="A66" s="65"/>
      <c r="B66" s="65"/>
      <c r="C66" s="105"/>
      <c r="D66" s="105"/>
      <c r="E66" s="65"/>
      <c r="F66" s="13" t="s">
        <v>27</v>
      </c>
      <c r="G66" s="5">
        <v>0</v>
      </c>
      <c r="H66" s="5">
        <v>0</v>
      </c>
      <c r="I66" s="5">
        <v>0</v>
      </c>
      <c r="J66" s="15">
        <v>0</v>
      </c>
      <c r="K66" s="5">
        <v>0</v>
      </c>
      <c r="L66" s="15">
        <v>0</v>
      </c>
      <c r="M66" s="100"/>
    </row>
    <row r="67" spans="1:13" s="12" customFormat="1" ht="24.75" thickBot="1">
      <c r="A67" s="65"/>
      <c r="B67" s="65"/>
      <c r="C67" s="105"/>
      <c r="D67" s="105"/>
      <c r="E67" s="65"/>
      <c r="F67" s="13" t="s">
        <v>8</v>
      </c>
      <c r="G67" s="11">
        <f>H67+I67+J67</f>
        <v>0</v>
      </c>
      <c r="H67" s="11">
        <v>0</v>
      </c>
      <c r="I67" s="11">
        <v>0</v>
      </c>
      <c r="J67" s="14">
        <v>0</v>
      </c>
      <c r="K67" s="11">
        <v>0</v>
      </c>
      <c r="L67" s="14">
        <v>0</v>
      </c>
      <c r="M67" s="100"/>
    </row>
    <row r="68" spans="1:13" s="12" customFormat="1" ht="24.75" thickBot="1">
      <c r="A68" s="65"/>
      <c r="B68" s="65"/>
      <c r="C68" s="105"/>
      <c r="D68" s="105"/>
      <c r="E68" s="65"/>
      <c r="F68" s="13" t="s">
        <v>19</v>
      </c>
      <c r="G68" s="11">
        <f>H68+I68+J68+L68+K68</f>
        <v>655759381</v>
      </c>
      <c r="H68" s="11">
        <f>123818841+272900</f>
        <v>124091741</v>
      </c>
      <c r="I68" s="11">
        <v>126999923</v>
      </c>
      <c r="J68" s="14">
        <v>128662423</v>
      </c>
      <c r="K68" s="11">
        <f>106527975+14351175+K70</f>
        <v>138002647</v>
      </c>
      <c r="L68" s="14">
        <f>106527975+14351175+L70</f>
        <v>138002647</v>
      </c>
      <c r="M68" s="100"/>
    </row>
    <row r="69" spans="1:13" s="12" customFormat="1" ht="15.75" thickBot="1">
      <c r="A69" s="65"/>
      <c r="B69" s="65"/>
      <c r="C69" s="105"/>
      <c r="D69" s="105"/>
      <c r="E69" s="65"/>
      <c r="F69" s="13" t="s">
        <v>7</v>
      </c>
      <c r="G69" s="11"/>
      <c r="H69" s="11"/>
      <c r="I69" s="11"/>
      <c r="J69" s="14"/>
      <c r="K69" s="11"/>
      <c r="L69" s="14"/>
      <c r="M69" s="100"/>
    </row>
    <row r="70" spans="1:13" s="12" customFormat="1" ht="24.75" thickBot="1">
      <c r="A70" s="65"/>
      <c r="B70" s="65"/>
      <c r="C70" s="105"/>
      <c r="D70" s="105"/>
      <c r="E70" s="65"/>
      <c r="F70" s="13" t="s">
        <v>24</v>
      </c>
      <c r="G70" s="11">
        <f>SUM(H70:L70)</f>
        <v>105421996</v>
      </c>
      <c r="H70" s="14">
        <v>22546959</v>
      </c>
      <c r="I70" s="14">
        <v>24220950</v>
      </c>
      <c r="J70" s="14">
        <v>24407093</v>
      </c>
      <c r="K70" s="14">
        <v>17123497</v>
      </c>
      <c r="L70" s="14">
        <v>17123497</v>
      </c>
      <c r="M70" s="100"/>
    </row>
    <row r="71" spans="1:13" s="12" customFormat="1" ht="26.25" customHeight="1" thickBot="1">
      <c r="A71" s="66"/>
      <c r="B71" s="66"/>
      <c r="C71" s="106"/>
      <c r="D71" s="106"/>
      <c r="E71" s="66"/>
      <c r="F71" s="13" t="s">
        <v>9</v>
      </c>
      <c r="G71" s="11">
        <f>H71+I71+J71</f>
        <v>0</v>
      </c>
      <c r="H71" s="11">
        <v>0</v>
      </c>
      <c r="I71" s="11">
        <v>0</v>
      </c>
      <c r="J71" s="14">
        <v>0</v>
      </c>
      <c r="K71" s="11">
        <v>0</v>
      </c>
      <c r="L71" s="14">
        <v>0</v>
      </c>
      <c r="M71" s="101"/>
    </row>
    <row r="72" spans="1:13" s="12" customFormat="1" ht="26.25" hidden="1" customHeight="1" thickBot="1">
      <c r="A72" s="70" t="s">
        <v>73</v>
      </c>
      <c r="B72" s="70" t="s">
        <v>63</v>
      </c>
      <c r="C72" s="70" t="s">
        <v>33</v>
      </c>
      <c r="D72" s="70" t="s">
        <v>40</v>
      </c>
      <c r="E72" s="70" t="s">
        <v>16</v>
      </c>
      <c r="F72" s="52" t="s">
        <v>6</v>
      </c>
      <c r="G72" s="50">
        <f>H72+I72+J72</f>
        <v>0</v>
      </c>
      <c r="H72" s="50">
        <f t="shared" ref="H72:J72" si="16">H75+H76+H77</f>
        <v>0</v>
      </c>
      <c r="I72" s="50">
        <f t="shared" si="16"/>
        <v>0</v>
      </c>
      <c r="J72" s="50">
        <f t="shared" si="16"/>
        <v>0</v>
      </c>
      <c r="K72" s="50">
        <f t="shared" ref="K72:L72" si="17">K75+K76+K77</f>
        <v>0</v>
      </c>
      <c r="L72" s="50">
        <f t="shared" si="17"/>
        <v>0</v>
      </c>
      <c r="M72" s="96" t="s">
        <v>87</v>
      </c>
    </row>
    <row r="73" spans="1:13" s="12" customFormat="1" ht="15.75" hidden="1" thickBot="1">
      <c r="A73" s="73"/>
      <c r="B73" s="73"/>
      <c r="C73" s="71"/>
      <c r="D73" s="71"/>
      <c r="E73" s="73"/>
      <c r="F73" s="52" t="s">
        <v>7</v>
      </c>
      <c r="G73" s="50"/>
      <c r="H73" s="50"/>
      <c r="I73" s="50"/>
      <c r="J73" s="53"/>
      <c r="K73" s="50"/>
      <c r="L73" s="53"/>
      <c r="M73" s="97"/>
    </row>
    <row r="74" spans="1:13" s="12" customFormat="1" ht="27" hidden="1" customHeight="1" thickBot="1">
      <c r="A74" s="73"/>
      <c r="B74" s="73"/>
      <c r="C74" s="71"/>
      <c r="D74" s="71"/>
      <c r="E74" s="73"/>
      <c r="F74" s="52" t="s">
        <v>27</v>
      </c>
      <c r="G74" s="51">
        <v>0</v>
      </c>
      <c r="H74" s="51">
        <v>0</v>
      </c>
      <c r="I74" s="51">
        <v>0</v>
      </c>
      <c r="J74" s="54">
        <v>0</v>
      </c>
      <c r="K74" s="51">
        <v>0</v>
      </c>
      <c r="L74" s="54">
        <v>0</v>
      </c>
      <c r="M74" s="97"/>
    </row>
    <row r="75" spans="1:13" s="12" customFormat="1" ht="24.75" hidden="1" thickBot="1">
      <c r="A75" s="73"/>
      <c r="B75" s="73"/>
      <c r="C75" s="71"/>
      <c r="D75" s="71"/>
      <c r="E75" s="73"/>
      <c r="F75" s="52" t="s">
        <v>8</v>
      </c>
      <c r="G75" s="50">
        <v>0</v>
      </c>
      <c r="H75" s="50">
        <v>0</v>
      </c>
      <c r="I75" s="50">
        <v>0</v>
      </c>
      <c r="J75" s="53">
        <v>0</v>
      </c>
      <c r="K75" s="50">
        <v>0</v>
      </c>
      <c r="L75" s="53">
        <v>0</v>
      </c>
      <c r="M75" s="97"/>
    </row>
    <row r="76" spans="1:13" s="12" customFormat="1" ht="24.75" hidden="1" thickBot="1">
      <c r="A76" s="73"/>
      <c r="B76" s="73"/>
      <c r="C76" s="71"/>
      <c r="D76" s="71"/>
      <c r="E76" s="73"/>
      <c r="F76" s="52" t="s">
        <v>19</v>
      </c>
      <c r="G76" s="50">
        <v>0</v>
      </c>
      <c r="H76" s="50">
        <v>0</v>
      </c>
      <c r="I76" s="50">
        <v>0</v>
      </c>
      <c r="J76" s="53">
        <v>0</v>
      </c>
      <c r="K76" s="50">
        <v>0</v>
      </c>
      <c r="L76" s="53">
        <v>0</v>
      </c>
      <c r="M76" s="97"/>
    </row>
    <row r="77" spans="1:13" s="12" customFormat="1" ht="48" hidden="1" customHeight="1" thickBot="1">
      <c r="A77" s="74"/>
      <c r="B77" s="74"/>
      <c r="C77" s="72"/>
      <c r="D77" s="72"/>
      <c r="E77" s="74"/>
      <c r="F77" s="52" t="s">
        <v>9</v>
      </c>
      <c r="G77" s="50">
        <f>H77+I77+J77</f>
        <v>0</v>
      </c>
      <c r="H77" s="50">
        <v>0</v>
      </c>
      <c r="I77" s="50">
        <v>0</v>
      </c>
      <c r="J77" s="53">
        <v>0</v>
      </c>
      <c r="K77" s="50">
        <v>0</v>
      </c>
      <c r="L77" s="53">
        <v>0</v>
      </c>
      <c r="M77" s="98"/>
    </row>
    <row r="78" spans="1:13" s="26" customFormat="1" ht="26.25" hidden="1" customHeight="1" thickBot="1">
      <c r="A78" s="125" t="s">
        <v>20</v>
      </c>
      <c r="B78" s="125" t="s">
        <v>35</v>
      </c>
      <c r="C78" s="125" t="s">
        <v>33</v>
      </c>
      <c r="D78" s="125" t="s">
        <v>39</v>
      </c>
      <c r="E78" s="125" t="s">
        <v>16</v>
      </c>
      <c r="F78" s="55" t="s">
        <v>6</v>
      </c>
      <c r="G78" s="53">
        <f>H78+I78+J78</f>
        <v>0</v>
      </c>
      <c r="H78" s="53">
        <f t="shared" ref="H78:J78" si="18">H81+H82+H83</f>
        <v>0</v>
      </c>
      <c r="I78" s="53">
        <f t="shared" si="18"/>
        <v>0</v>
      </c>
      <c r="J78" s="53">
        <f t="shared" si="18"/>
        <v>0</v>
      </c>
      <c r="K78" s="53">
        <f t="shared" ref="K78:L78" si="19">K81+K82+K83</f>
        <v>0</v>
      </c>
      <c r="L78" s="53">
        <f t="shared" si="19"/>
        <v>0</v>
      </c>
      <c r="M78" s="96" t="s">
        <v>91</v>
      </c>
    </row>
    <row r="79" spans="1:13" s="26" customFormat="1" ht="15.75" hidden="1" thickBot="1">
      <c r="A79" s="126"/>
      <c r="B79" s="126"/>
      <c r="C79" s="128"/>
      <c r="D79" s="128"/>
      <c r="E79" s="126"/>
      <c r="F79" s="55" t="s">
        <v>7</v>
      </c>
      <c r="G79" s="53"/>
      <c r="H79" s="53"/>
      <c r="I79" s="53"/>
      <c r="J79" s="53"/>
      <c r="K79" s="53"/>
      <c r="L79" s="53"/>
      <c r="M79" s="97"/>
    </row>
    <row r="80" spans="1:13" s="26" customFormat="1" ht="27" hidden="1" customHeight="1" thickBot="1">
      <c r="A80" s="126"/>
      <c r="B80" s="126"/>
      <c r="C80" s="128"/>
      <c r="D80" s="128"/>
      <c r="E80" s="126"/>
      <c r="F80" s="55" t="s">
        <v>27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97"/>
    </row>
    <row r="81" spans="1:14" s="26" customFormat="1" ht="24.75" hidden="1" thickBot="1">
      <c r="A81" s="126"/>
      <c r="B81" s="126"/>
      <c r="C81" s="128"/>
      <c r="D81" s="128"/>
      <c r="E81" s="126"/>
      <c r="F81" s="55" t="s">
        <v>8</v>
      </c>
      <c r="G81" s="53">
        <f>H81+I81+J81</f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97"/>
      <c r="N81" s="49" t="e">
        <f>#REF!+#REF!+#REF!+#REF!+#REF!</f>
        <v>#REF!</v>
      </c>
    </row>
    <row r="82" spans="1:14" s="26" customFormat="1" ht="24.75" hidden="1" thickBot="1">
      <c r="A82" s="126"/>
      <c r="B82" s="126"/>
      <c r="C82" s="128"/>
      <c r="D82" s="128"/>
      <c r="E82" s="126"/>
      <c r="F82" s="55" t="s">
        <v>19</v>
      </c>
      <c r="G82" s="53">
        <f>H82+I82+J82</f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97"/>
      <c r="N82" s="26">
        <v>98085660.420000002</v>
      </c>
    </row>
    <row r="83" spans="1:14" s="26" customFormat="1" ht="53.45" hidden="1" customHeight="1" thickBot="1">
      <c r="A83" s="127"/>
      <c r="B83" s="127"/>
      <c r="C83" s="129"/>
      <c r="D83" s="129"/>
      <c r="E83" s="127"/>
      <c r="F83" s="55" t="s">
        <v>9</v>
      </c>
      <c r="G83" s="53">
        <f>H83+I83+J83</f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98"/>
      <c r="N83" s="49" t="e">
        <f>N82-N81</f>
        <v>#REF!</v>
      </c>
    </row>
    <row r="84" spans="1:14" s="12" customFormat="1" ht="26.25" customHeight="1" thickBot="1">
      <c r="A84" s="70" t="s">
        <v>73</v>
      </c>
      <c r="B84" s="70" t="s">
        <v>25</v>
      </c>
      <c r="C84" s="70" t="s">
        <v>33</v>
      </c>
      <c r="D84" s="70" t="s">
        <v>36</v>
      </c>
      <c r="E84" s="70" t="s">
        <v>16</v>
      </c>
      <c r="F84" s="52" t="s">
        <v>6</v>
      </c>
      <c r="G84" s="50">
        <f>H84+I84+J84+K84+L84</f>
        <v>17442776</v>
      </c>
      <c r="H84" s="53">
        <f>H87+H88+H90+H91+H86</f>
        <v>1852148</v>
      </c>
      <c r="I84" s="53">
        <f>I87+I88+I90+I91+I86</f>
        <v>2311248</v>
      </c>
      <c r="J84" s="53">
        <f>J87+J88+J90+J91+J86</f>
        <v>2313748</v>
      </c>
      <c r="K84" s="53">
        <f>K87+K88+K90+K91+K86</f>
        <v>5482816</v>
      </c>
      <c r="L84" s="53">
        <f>L87+L88+L90+L91+L86</f>
        <v>5482816</v>
      </c>
      <c r="M84" s="96" t="s">
        <v>38</v>
      </c>
    </row>
    <row r="85" spans="1:14" s="12" customFormat="1" ht="15.75" thickBot="1">
      <c r="A85" s="73"/>
      <c r="B85" s="73"/>
      <c r="C85" s="71"/>
      <c r="D85" s="71"/>
      <c r="E85" s="73"/>
      <c r="F85" s="52" t="s">
        <v>7</v>
      </c>
      <c r="G85" s="50"/>
      <c r="H85" s="50"/>
      <c r="I85" s="50"/>
      <c r="J85" s="53"/>
      <c r="K85" s="50"/>
      <c r="L85" s="53"/>
      <c r="M85" s="97"/>
    </row>
    <row r="86" spans="1:14" s="12" customFormat="1" ht="26.25" customHeight="1" thickBot="1">
      <c r="A86" s="73"/>
      <c r="B86" s="73"/>
      <c r="C86" s="71"/>
      <c r="D86" s="71"/>
      <c r="E86" s="73"/>
      <c r="F86" s="52" t="s">
        <v>27</v>
      </c>
      <c r="G86" s="51">
        <f>SUM(H86:J86)</f>
        <v>0</v>
      </c>
      <c r="H86" s="51">
        <v>0</v>
      </c>
      <c r="I86" s="51">
        <v>0</v>
      </c>
      <c r="J86" s="54">
        <v>0</v>
      </c>
      <c r="K86" s="51">
        <v>0</v>
      </c>
      <c r="L86" s="54">
        <v>0</v>
      </c>
      <c r="M86" s="97"/>
    </row>
    <row r="87" spans="1:14" s="12" customFormat="1" ht="24.75" thickBot="1">
      <c r="A87" s="73"/>
      <c r="B87" s="73"/>
      <c r="C87" s="71"/>
      <c r="D87" s="71"/>
      <c r="E87" s="73"/>
      <c r="F87" s="52" t="s">
        <v>8</v>
      </c>
      <c r="G87" s="63">
        <f>H87+I87+J87+K87+L87</f>
        <v>79800</v>
      </c>
      <c r="H87" s="63">
        <v>25700</v>
      </c>
      <c r="I87" s="63">
        <v>25800</v>
      </c>
      <c r="J87" s="63">
        <v>28300</v>
      </c>
      <c r="K87" s="63">
        <v>0</v>
      </c>
      <c r="L87" s="63">
        <v>0</v>
      </c>
      <c r="M87" s="97"/>
    </row>
    <row r="88" spans="1:14" s="12" customFormat="1" ht="24.75" thickBot="1">
      <c r="A88" s="73"/>
      <c r="B88" s="73"/>
      <c r="C88" s="71"/>
      <c r="D88" s="71"/>
      <c r="E88" s="73"/>
      <c r="F88" s="52" t="s">
        <v>19</v>
      </c>
      <c r="G88" s="50">
        <f>H88+I88+J88+K88+L88</f>
        <v>17362976</v>
      </c>
      <c r="H88" s="50">
        <v>1826448</v>
      </c>
      <c r="I88" s="50">
        <v>2285448</v>
      </c>
      <c r="J88" s="50">
        <v>2285448</v>
      </c>
      <c r="K88" s="50">
        <v>5482816</v>
      </c>
      <c r="L88" s="50">
        <v>5482816</v>
      </c>
      <c r="M88" s="97"/>
    </row>
    <row r="89" spans="1:14" s="12" customFormat="1" ht="15.75" thickBot="1">
      <c r="A89" s="73"/>
      <c r="B89" s="73"/>
      <c r="C89" s="71"/>
      <c r="D89" s="71"/>
      <c r="E89" s="73"/>
      <c r="F89" s="52" t="s">
        <v>7</v>
      </c>
      <c r="G89" s="50"/>
      <c r="H89" s="50"/>
      <c r="I89" s="50"/>
      <c r="J89" s="53"/>
      <c r="K89" s="50"/>
      <c r="L89" s="53"/>
      <c r="M89" s="97"/>
    </row>
    <row r="90" spans="1:14" s="12" customFormat="1" ht="24.75" thickBot="1">
      <c r="A90" s="73"/>
      <c r="B90" s="73"/>
      <c r="C90" s="71"/>
      <c r="D90" s="71"/>
      <c r="E90" s="73"/>
      <c r="F90" s="52" t="s">
        <v>24</v>
      </c>
      <c r="G90" s="50">
        <f>SUM(H90:J90)</f>
        <v>0</v>
      </c>
      <c r="H90" s="50">
        <v>0</v>
      </c>
      <c r="I90" s="50">
        <v>0</v>
      </c>
      <c r="J90" s="53">
        <v>0</v>
      </c>
      <c r="K90" s="50">
        <v>0</v>
      </c>
      <c r="L90" s="53">
        <v>0</v>
      </c>
      <c r="M90" s="97"/>
    </row>
    <row r="91" spans="1:14" s="12" customFormat="1" ht="26.25" customHeight="1" thickBot="1">
      <c r="A91" s="74"/>
      <c r="B91" s="74"/>
      <c r="C91" s="72"/>
      <c r="D91" s="72"/>
      <c r="E91" s="74"/>
      <c r="F91" s="52" t="s">
        <v>9</v>
      </c>
      <c r="G91" s="50">
        <f>H91+I91+J91</f>
        <v>0</v>
      </c>
      <c r="H91" s="50">
        <v>0</v>
      </c>
      <c r="I91" s="50">
        <v>0</v>
      </c>
      <c r="J91" s="53">
        <v>0</v>
      </c>
      <c r="K91" s="50">
        <v>0</v>
      </c>
      <c r="L91" s="53">
        <v>0</v>
      </c>
      <c r="M91" s="98"/>
    </row>
    <row r="92" spans="1:14" s="7" customFormat="1" ht="24.75" customHeight="1" thickBot="1">
      <c r="A92" s="102" t="s">
        <v>21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4"/>
    </row>
    <row r="93" spans="1:14" ht="26.25" customHeight="1" thickBot="1">
      <c r="A93" s="89" t="s">
        <v>20</v>
      </c>
      <c r="B93" s="70" t="s">
        <v>22</v>
      </c>
      <c r="C93" s="70" t="s">
        <v>26</v>
      </c>
      <c r="D93" s="90"/>
      <c r="E93" s="89" t="s">
        <v>16</v>
      </c>
      <c r="F93" s="56" t="s">
        <v>6</v>
      </c>
      <c r="G93" s="51">
        <f>H93+L93+K93+I93+J93</f>
        <v>42248107</v>
      </c>
      <c r="H93" s="51">
        <f>H96+H97+H98+H95</f>
        <v>8140268</v>
      </c>
      <c r="I93" s="51">
        <f t="shared" ref="I93:J93" si="20">I96+I97+I98+I95</f>
        <v>8326573</v>
      </c>
      <c r="J93" s="51">
        <f t="shared" si="20"/>
        <v>8402348</v>
      </c>
      <c r="K93" s="51">
        <f t="shared" ref="K93:L93" si="21">K96+K97+K98+K95</f>
        <v>8689459</v>
      </c>
      <c r="L93" s="51">
        <f t="shared" si="21"/>
        <v>8689459</v>
      </c>
      <c r="M93" s="96" t="s">
        <v>29</v>
      </c>
    </row>
    <row r="94" spans="1:14" ht="16.5" thickBot="1">
      <c r="A94" s="87"/>
      <c r="B94" s="73"/>
      <c r="C94" s="87"/>
      <c r="D94" s="91"/>
      <c r="E94" s="87"/>
      <c r="F94" s="56" t="s">
        <v>7</v>
      </c>
      <c r="G94" s="51"/>
      <c r="H94" s="51"/>
      <c r="I94" s="51"/>
      <c r="J94" s="54"/>
      <c r="K94" s="51"/>
      <c r="L94" s="54"/>
      <c r="M94" s="97"/>
    </row>
    <row r="95" spans="1:14" ht="26.25" thickBot="1">
      <c r="A95" s="87"/>
      <c r="B95" s="73"/>
      <c r="C95" s="87"/>
      <c r="D95" s="91"/>
      <c r="E95" s="87"/>
      <c r="F95" s="56" t="s">
        <v>27</v>
      </c>
      <c r="G95" s="51">
        <v>0</v>
      </c>
      <c r="H95" s="51">
        <v>0</v>
      </c>
      <c r="I95" s="51">
        <v>0</v>
      </c>
      <c r="J95" s="54">
        <v>0</v>
      </c>
      <c r="K95" s="51">
        <v>0</v>
      </c>
      <c r="L95" s="54">
        <v>0</v>
      </c>
      <c r="M95" s="97"/>
    </row>
    <row r="96" spans="1:14" ht="26.25" thickBot="1">
      <c r="A96" s="87"/>
      <c r="B96" s="73"/>
      <c r="C96" s="87"/>
      <c r="D96" s="91"/>
      <c r="E96" s="87"/>
      <c r="F96" s="56" t="s">
        <v>8</v>
      </c>
      <c r="G96" s="51">
        <f>H96+I96+J96</f>
        <v>0</v>
      </c>
      <c r="H96" s="51">
        <v>0</v>
      </c>
      <c r="I96" s="51">
        <v>0</v>
      </c>
      <c r="J96" s="54">
        <v>0</v>
      </c>
      <c r="K96" s="51">
        <v>0</v>
      </c>
      <c r="L96" s="54">
        <v>0</v>
      </c>
      <c r="M96" s="97"/>
    </row>
    <row r="97" spans="1:13" ht="26.25" thickBot="1">
      <c r="A97" s="87"/>
      <c r="B97" s="73"/>
      <c r="C97" s="87"/>
      <c r="D97" s="91"/>
      <c r="E97" s="87"/>
      <c r="F97" s="56" t="s">
        <v>19</v>
      </c>
      <c r="G97" s="51">
        <f>H97+I97+J97+L97+K97</f>
        <v>42248107</v>
      </c>
      <c r="H97" s="51">
        <v>8140268</v>
      </c>
      <c r="I97" s="54">
        <v>8326573</v>
      </c>
      <c r="J97" s="54">
        <v>8402348</v>
      </c>
      <c r="K97" s="54">
        <v>8689459</v>
      </c>
      <c r="L97" s="54">
        <v>8689459</v>
      </c>
      <c r="M97" s="97"/>
    </row>
    <row r="98" spans="1:13" ht="29.25" customHeight="1" thickBot="1">
      <c r="A98" s="88"/>
      <c r="B98" s="74"/>
      <c r="C98" s="88"/>
      <c r="D98" s="92"/>
      <c r="E98" s="88"/>
      <c r="F98" s="56" t="s">
        <v>9</v>
      </c>
      <c r="G98" s="51">
        <f>H98+I98+J98</f>
        <v>0</v>
      </c>
      <c r="H98" s="51">
        <v>0</v>
      </c>
      <c r="I98" s="54">
        <v>0</v>
      </c>
      <c r="J98" s="54">
        <v>0</v>
      </c>
      <c r="K98" s="54">
        <v>0</v>
      </c>
      <c r="L98" s="54">
        <v>0</v>
      </c>
      <c r="M98" s="98"/>
    </row>
    <row r="99" spans="1:13" s="10" customFormat="1" ht="26.25" thickBot="1">
      <c r="A99" s="75"/>
      <c r="B99" s="84" t="s">
        <v>17</v>
      </c>
      <c r="C99" s="75"/>
      <c r="D99" s="75"/>
      <c r="E99" s="75"/>
      <c r="F99" s="8" t="s">
        <v>6</v>
      </c>
      <c r="G99" s="22">
        <f>G56+G50+G44+G13+G19+G7+G93+G31+G64+G84+G72+G78+G37+G25</f>
        <v>918802410.19000006</v>
      </c>
      <c r="H99" s="22">
        <f>H56+H50+H44+H13+H19+H7+H93+H31+H64+H84+H72+H78+H37+H25</f>
        <v>138269279.22</v>
      </c>
      <c r="I99" s="22">
        <f>I56+I50+I44+I13+I19+I7+I93+I31+I64+I84+I72+I78+I37+I25</f>
        <v>146553507.97</v>
      </c>
      <c r="J99" s="22">
        <f>J56+J50+J44+J13+J19+J7+J93+J31+J64+J84+J72+J78+J37+J25</f>
        <v>152429719</v>
      </c>
      <c r="K99" s="22">
        <f>K56+K50+K44+K13+K19+K7+K93+K31+K64+K84+K72+K78+K37+K25</f>
        <v>200218977</v>
      </c>
      <c r="L99" s="22">
        <f>L56+L50+L37+L25+L44+L13+L19+L7+L93+L31+L64+L84+L72+L78</f>
        <v>281330927</v>
      </c>
      <c r="M99" s="93"/>
    </row>
    <row r="100" spans="1:13" s="10" customFormat="1" ht="16.5" thickBot="1">
      <c r="A100" s="76"/>
      <c r="B100" s="85"/>
      <c r="C100" s="76"/>
      <c r="D100" s="76"/>
      <c r="E100" s="76"/>
      <c r="F100" s="8" t="s">
        <v>7</v>
      </c>
      <c r="G100" s="9"/>
      <c r="H100" s="9"/>
      <c r="I100" s="9"/>
      <c r="J100" s="22"/>
      <c r="K100" s="9"/>
      <c r="L100" s="22"/>
      <c r="M100" s="94"/>
    </row>
    <row r="101" spans="1:13" s="10" customFormat="1" ht="26.25" thickBot="1">
      <c r="A101" s="76"/>
      <c r="B101" s="85"/>
      <c r="C101" s="76"/>
      <c r="D101" s="76"/>
      <c r="E101" s="76"/>
      <c r="F101" s="8" t="s">
        <v>27</v>
      </c>
      <c r="G101" s="22">
        <f>G58+G52+G46+G15+G21+G9+G95+G33+G66+G86+G74+G80</f>
        <v>3219209.47</v>
      </c>
      <c r="H101" s="22">
        <f t="shared" ref="G101:J102" si="22">H58+H52+H46+H15+H21+H9+H95+H33+H66+H86+H74+H80</f>
        <v>0</v>
      </c>
      <c r="I101" s="22">
        <f>I58+I52+I46+I15+I21+I9+I95+I33+I66+I86+I74+I80</f>
        <v>3219209.47</v>
      </c>
      <c r="J101" s="22">
        <f t="shared" si="22"/>
        <v>0</v>
      </c>
      <c r="K101" s="22">
        <f t="shared" ref="K101:L101" si="23">K58+K52+K46+K15+K21+K9+K95+K33+K66+K86+K74+K80</f>
        <v>0</v>
      </c>
      <c r="L101" s="22">
        <f t="shared" si="23"/>
        <v>0</v>
      </c>
      <c r="M101" s="94"/>
    </row>
    <row r="102" spans="1:13" s="10" customFormat="1" ht="26.25" thickBot="1">
      <c r="A102" s="76"/>
      <c r="B102" s="85"/>
      <c r="C102" s="76"/>
      <c r="D102" s="76"/>
      <c r="E102" s="76"/>
      <c r="F102" s="8" t="s">
        <v>8</v>
      </c>
      <c r="G102" s="22">
        <f>G59+G53+G47+G16+G22+G10+G96+G34+G67+G87+G75+G81</f>
        <v>183559236.72</v>
      </c>
      <c r="H102" s="22">
        <f>H59+H53+H47+H16+H22+H10+H96+H34+H67+H87+H75+H81</f>
        <v>782322.22</v>
      </c>
      <c r="I102" s="22">
        <f t="shared" si="22"/>
        <v>4096354.5</v>
      </c>
      <c r="J102" s="22">
        <f t="shared" si="22"/>
        <v>11443500</v>
      </c>
      <c r="K102" s="22">
        <f t="shared" ref="K102:L102" si="24">K59+K53+K47+K16+K22+K10+K96+K34+K67+K87+K75+K81</f>
        <v>42190055</v>
      </c>
      <c r="L102" s="22">
        <f t="shared" si="24"/>
        <v>125047005</v>
      </c>
      <c r="M102" s="94"/>
    </row>
    <row r="103" spans="1:13" s="10" customFormat="1" ht="26.25" thickBot="1">
      <c r="A103" s="76"/>
      <c r="B103" s="85"/>
      <c r="C103" s="76"/>
      <c r="D103" s="76"/>
      <c r="E103" s="76"/>
      <c r="F103" s="8" t="s">
        <v>19</v>
      </c>
      <c r="G103" s="22">
        <f>G60+G54+G48+G17+G23+G11+G97+G35+G68+G88+G76+G82+G41+G29</f>
        <v>731273964</v>
      </c>
      <c r="H103" s="22">
        <f>H60+H54+H48+H17+H23+H11+H97+H35+H68+H88+H76+H82</f>
        <v>137336957</v>
      </c>
      <c r="I103" s="22">
        <f>I60+I54+I48+I17+I23+I11+I97+I35+I68+I88+I76+I82</f>
        <v>139087944</v>
      </c>
      <c r="J103" s="22">
        <f>J60+J54+J48+J17+J23+J11+J97+J35+J68+J88+J76+J82</f>
        <v>140836219</v>
      </c>
      <c r="K103" s="22">
        <f>K60+K54+K48+K17+K23+K11+K97+K35+K68+K88+K76+K82+K29+K41</f>
        <v>157878922</v>
      </c>
      <c r="L103" s="22">
        <f>L60+L54+L48+L17+L23+L11+L97+L35+L68+L88+L76+L82+L41+L29</f>
        <v>156133922</v>
      </c>
      <c r="M103" s="94"/>
    </row>
    <row r="104" spans="1:13" s="10" customFormat="1" ht="26.25" thickBot="1">
      <c r="A104" s="77"/>
      <c r="B104" s="86"/>
      <c r="C104" s="77"/>
      <c r="D104" s="77"/>
      <c r="E104" s="77"/>
      <c r="F104" s="8" t="s">
        <v>9</v>
      </c>
      <c r="G104" s="9">
        <f>G61+G55+G42+G49+G18+G24+G12+G98+G36++G30+G69+G89</f>
        <v>750000</v>
      </c>
      <c r="H104" s="9">
        <f>H61+H55+H49+H18+H24+H12+H98+H36+H42+H69+H89+H30</f>
        <v>150000</v>
      </c>
      <c r="I104" s="9">
        <f>I61+I55+I49+I18+I24+I12+I42+I98+I36+I30+I69+I89</f>
        <v>150000</v>
      </c>
      <c r="J104" s="9">
        <f>J61+J55+J49+J18+J24+J12+J98+J36+J42+J69+J89+J30</f>
        <v>150000</v>
      </c>
      <c r="K104" s="9">
        <f>K61+K55+K49+K18+K24+K12+K42+K98+K36++K30+K69+K89</f>
        <v>150000</v>
      </c>
      <c r="L104" s="9">
        <f>L61+L55+L49+L18+L24+L12+L98+L36+L42++L30+L69+L89</f>
        <v>150000</v>
      </c>
      <c r="M104" s="95"/>
    </row>
    <row r="105" spans="1:13">
      <c r="G105" s="16"/>
    </row>
    <row r="106" spans="1:13">
      <c r="H106" s="16"/>
      <c r="I106" s="16"/>
      <c r="J106" s="23">
        <f>J102+J103+J101</f>
        <v>152279719</v>
      </c>
      <c r="K106" s="16"/>
      <c r="L106" s="23">
        <f>L102+L103+L101</f>
        <v>281180927</v>
      </c>
    </row>
    <row r="107" spans="1:13">
      <c r="I107" s="16"/>
      <c r="J107" s="25">
        <v>88258286.189999998</v>
      </c>
      <c r="K107" s="16"/>
      <c r="L107" s="25">
        <v>88258286.189999998</v>
      </c>
    </row>
    <row r="108" spans="1:13">
      <c r="J108" s="23">
        <f>J106-J107</f>
        <v>64021432.810000002</v>
      </c>
      <c r="L108" s="23">
        <f>L106-L107</f>
        <v>192922640.81</v>
      </c>
    </row>
    <row r="109" spans="1:13">
      <c r="I109" s="16"/>
      <c r="K109" s="16"/>
    </row>
  </sheetData>
  <mergeCells count="96">
    <mergeCell ref="A25:A30"/>
    <mergeCell ref="B25:B30"/>
    <mergeCell ref="C25:C30"/>
    <mergeCell ref="D25:D30"/>
    <mergeCell ref="E25:E30"/>
    <mergeCell ref="A2:M2"/>
    <mergeCell ref="M78:M83"/>
    <mergeCell ref="A78:A83"/>
    <mergeCell ref="B78:B83"/>
    <mergeCell ref="C78:C83"/>
    <mergeCell ref="D78:D83"/>
    <mergeCell ref="E78:E83"/>
    <mergeCell ref="M72:M77"/>
    <mergeCell ref="A72:A77"/>
    <mergeCell ref="B72:B77"/>
    <mergeCell ref="C72:C77"/>
    <mergeCell ref="D72:D77"/>
    <mergeCell ref="E72:E77"/>
    <mergeCell ref="C64:C71"/>
    <mergeCell ref="E64:E71"/>
    <mergeCell ref="D31:D36"/>
    <mergeCell ref="J1:M1"/>
    <mergeCell ref="M7:M12"/>
    <mergeCell ref="A6:M6"/>
    <mergeCell ref="A50:A55"/>
    <mergeCell ref="B50:B55"/>
    <mergeCell ref="C50:C55"/>
    <mergeCell ref="E44:E49"/>
    <mergeCell ref="A31:A36"/>
    <mergeCell ref="B31:B36"/>
    <mergeCell ref="E7:E12"/>
    <mergeCell ref="A7:A12"/>
    <mergeCell ref="B44:B49"/>
    <mergeCell ref="B13:B18"/>
    <mergeCell ref="A13:A18"/>
    <mergeCell ref="A19:A24"/>
    <mergeCell ref="M50:M55"/>
    <mergeCell ref="D7:D12"/>
    <mergeCell ref="B84:B91"/>
    <mergeCell ref="E31:E36"/>
    <mergeCell ref="C7:C12"/>
    <mergeCell ref="E50:E55"/>
    <mergeCell ref="E13:E18"/>
    <mergeCell ref="E19:E24"/>
    <mergeCell ref="E37:E42"/>
    <mergeCell ref="D50:D55"/>
    <mergeCell ref="B7:B12"/>
    <mergeCell ref="B19:B24"/>
    <mergeCell ref="C84:C91"/>
    <mergeCell ref="D56:D61"/>
    <mergeCell ref="B56:B61"/>
    <mergeCell ref="C56:C61"/>
    <mergeCell ref="E56:E61"/>
    <mergeCell ref="M19:M24"/>
    <mergeCell ref="C37:C42"/>
    <mergeCell ref="C19:C24"/>
    <mergeCell ref="C44:C49"/>
    <mergeCell ref="M13:M18"/>
    <mergeCell ref="C13:C18"/>
    <mergeCell ref="D19:D24"/>
    <mergeCell ref="D13:D18"/>
    <mergeCell ref="M31:M36"/>
    <mergeCell ref="C31:C36"/>
    <mergeCell ref="M25:M30"/>
    <mergeCell ref="B37:B42"/>
    <mergeCell ref="A92:M92"/>
    <mergeCell ref="A93:A98"/>
    <mergeCell ref="B93:B98"/>
    <mergeCell ref="B64:B71"/>
    <mergeCell ref="D64:D71"/>
    <mergeCell ref="D44:D49"/>
    <mergeCell ref="A43:M43"/>
    <mergeCell ref="M37:M42"/>
    <mergeCell ref="D37:D42"/>
    <mergeCell ref="A37:A42"/>
    <mergeCell ref="E84:E91"/>
    <mergeCell ref="A44:A49"/>
    <mergeCell ref="A84:A91"/>
    <mergeCell ref="M56:M61"/>
    <mergeCell ref="M93:M98"/>
    <mergeCell ref="A64:A71"/>
    <mergeCell ref="M44:M49"/>
    <mergeCell ref="D84:D91"/>
    <mergeCell ref="A56:A61"/>
    <mergeCell ref="A99:A104"/>
    <mergeCell ref="A62:M63"/>
    <mergeCell ref="B99:B104"/>
    <mergeCell ref="C99:C104"/>
    <mergeCell ref="E99:E104"/>
    <mergeCell ref="D99:D104"/>
    <mergeCell ref="C93:C98"/>
    <mergeCell ref="E93:E98"/>
    <mergeCell ref="D93:D98"/>
    <mergeCell ref="M99:M104"/>
    <mergeCell ref="M84:M91"/>
    <mergeCell ref="M64:M71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45" fitToHeight="3" orientation="landscape" r:id="rId1"/>
  <headerFooter alignWithMargins="0"/>
  <rowBreaks count="2" manualBreakCount="2">
    <brk id="36" max="10" man="1"/>
    <brk id="7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47" customWidth="1"/>
    <col min="2" max="2" width="35.140625" style="47" customWidth="1"/>
    <col min="3" max="3" width="20.5703125" style="47" customWidth="1"/>
    <col min="4" max="4" width="16" style="47" customWidth="1"/>
    <col min="5" max="5" width="19" style="47" customWidth="1"/>
    <col min="6" max="7" width="18.28515625" style="47" customWidth="1"/>
    <col min="8" max="8" width="11.5703125" style="47" customWidth="1"/>
    <col min="9" max="9" width="24" style="47" customWidth="1"/>
    <col min="10" max="10" width="11.5703125" style="47" customWidth="1"/>
    <col min="11" max="11" width="10.85546875" style="47" customWidth="1"/>
    <col min="12" max="12" width="49.140625" style="47" customWidth="1"/>
    <col min="13" max="256" width="8.85546875" style="47"/>
    <col min="257" max="257" width="10.5703125" style="47" customWidth="1"/>
    <col min="258" max="258" width="35.140625" style="47" customWidth="1"/>
    <col min="259" max="259" width="20.5703125" style="47" customWidth="1"/>
    <col min="260" max="260" width="16" style="47" customWidth="1"/>
    <col min="261" max="261" width="19" style="47" customWidth="1"/>
    <col min="262" max="263" width="18.28515625" style="47" customWidth="1"/>
    <col min="264" max="264" width="11.5703125" style="47" customWidth="1"/>
    <col min="265" max="265" width="24" style="47" customWidth="1"/>
    <col min="266" max="266" width="11.5703125" style="47" customWidth="1"/>
    <col min="267" max="267" width="10.85546875" style="47" customWidth="1"/>
    <col min="268" max="268" width="49.140625" style="47" customWidth="1"/>
    <col min="269" max="512" width="8.85546875" style="47"/>
    <col min="513" max="513" width="10.5703125" style="47" customWidth="1"/>
    <col min="514" max="514" width="35.140625" style="47" customWidth="1"/>
    <col min="515" max="515" width="20.5703125" style="47" customWidth="1"/>
    <col min="516" max="516" width="16" style="47" customWidth="1"/>
    <col min="517" max="517" width="19" style="47" customWidth="1"/>
    <col min="518" max="519" width="18.28515625" style="47" customWidth="1"/>
    <col min="520" max="520" width="11.5703125" style="47" customWidth="1"/>
    <col min="521" max="521" width="24" style="47" customWidth="1"/>
    <col min="522" max="522" width="11.5703125" style="47" customWidth="1"/>
    <col min="523" max="523" width="10.85546875" style="47" customWidth="1"/>
    <col min="524" max="524" width="49.140625" style="47" customWidth="1"/>
    <col min="525" max="768" width="8.85546875" style="47"/>
    <col min="769" max="769" width="10.5703125" style="47" customWidth="1"/>
    <col min="770" max="770" width="35.140625" style="47" customWidth="1"/>
    <col min="771" max="771" width="20.5703125" style="47" customWidth="1"/>
    <col min="772" max="772" width="16" style="47" customWidth="1"/>
    <col min="773" max="773" width="19" style="47" customWidth="1"/>
    <col min="774" max="775" width="18.28515625" style="47" customWidth="1"/>
    <col min="776" max="776" width="11.5703125" style="47" customWidth="1"/>
    <col min="777" max="777" width="24" style="47" customWidth="1"/>
    <col min="778" max="778" width="11.5703125" style="47" customWidth="1"/>
    <col min="779" max="779" width="10.85546875" style="47" customWidth="1"/>
    <col min="780" max="780" width="49.140625" style="47" customWidth="1"/>
    <col min="781" max="1024" width="8.85546875" style="47"/>
    <col min="1025" max="1025" width="10.5703125" style="47" customWidth="1"/>
    <col min="1026" max="1026" width="35.140625" style="47" customWidth="1"/>
    <col min="1027" max="1027" width="20.5703125" style="47" customWidth="1"/>
    <col min="1028" max="1028" width="16" style="47" customWidth="1"/>
    <col min="1029" max="1029" width="19" style="47" customWidth="1"/>
    <col min="1030" max="1031" width="18.28515625" style="47" customWidth="1"/>
    <col min="1032" max="1032" width="11.5703125" style="47" customWidth="1"/>
    <col min="1033" max="1033" width="24" style="47" customWidth="1"/>
    <col min="1034" max="1034" width="11.5703125" style="47" customWidth="1"/>
    <col min="1035" max="1035" width="10.85546875" style="47" customWidth="1"/>
    <col min="1036" max="1036" width="49.140625" style="47" customWidth="1"/>
    <col min="1037" max="1280" width="8.85546875" style="47"/>
    <col min="1281" max="1281" width="10.5703125" style="47" customWidth="1"/>
    <col min="1282" max="1282" width="35.140625" style="47" customWidth="1"/>
    <col min="1283" max="1283" width="20.5703125" style="47" customWidth="1"/>
    <col min="1284" max="1284" width="16" style="47" customWidth="1"/>
    <col min="1285" max="1285" width="19" style="47" customWidth="1"/>
    <col min="1286" max="1287" width="18.28515625" style="47" customWidth="1"/>
    <col min="1288" max="1288" width="11.5703125" style="47" customWidth="1"/>
    <col min="1289" max="1289" width="24" style="47" customWidth="1"/>
    <col min="1290" max="1290" width="11.5703125" style="47" customWidth="1"/>
    <col min="1291" max="1291" width="10.85546875" style="47" customWidth="1"/>
    <col min="1292" max="1292" width="49.140625" style="47" customWidth="1"/>
    <col min="1293" max="1536" width="8.85546875" style="47"/>
    <col min="1537" max="1537" width="10.5703125" style="47" customWidth="1"/>
    <col min="1538" max="1538" width="35.140625" style="47" customWidth="1"/>
    <col min="1539" max="1539" width="20.5703125" style="47" customWidth="1"/>
    <col min="1540" max="1540" width="16" style="47" customWidth="1"/>
    <col min="1541" max="1541" width="19" style="47" customWidth="1"/>
    <col min="1542" max="1543" width="18.28515625" style="47" customWidth="1"/>
    <col min="1544" max="1544" width="11.5703125" style="47" customWidth="1"/>
    <col min="1545" max="1545" width="24" style="47" customWidth="1"/>
    <col min="1546" max="1546" width="11.5703125" style="47" customWidth="1"/>
    <col min="1547" max="1547" width="10.85546875" style="47" customWidth="1"/>
    <col min="1548" max="1548" width="49.140625" style="47" customWidth="1"/>
    <col min="1549" max="1792" width="8.85546875" style="47"/>
    <col min="1793" max="1793" width="10.5703125" style="47" customWidth="1"/>
    <col min="1794" max="1794" width="35.140625" style="47" customWidth="1"/>
    <col min="1795" max="1795" width="20.5703125" style="47" customWidth="1"/>
    <col min="1796" max="1796" width="16" style="47" customWidth="1"/>
    <col min="1797" max="1797" width="19" style="47" customWidth="1"/>
    <col min="1798" max="1799" width="18.28515625" style="47" customWidth="1"/>
    <col min="1800" max="1800" width="11.5703125" style="47" customWidth="1"/>
    <col min="1801" max="1801" width="24" style="47" customWidth="1"/>
    <col min="1802" max="1802" width="11.5703125" style="47" customWidth="1"/>
    <col min="1803" max="1803" width="10.85546875" style="47" customWidth="1"/>
    <col min="1804" max="1804" width="49.140625" style="47" customWidth="1"/>
    <col min="1805" max="2048" width="8.85546875" style="47"/>
    <col min="2049" max="2049" width="10.5703125" style="47" customWidth="1"/>
    <col min="2050" max="2050" width="35.140625" style="47" customWidth="1"/>
    <col min="2051" max="2051" width="20.5703125" style="47" customWidth="1"/>
    <col min="2052" max="2052" width="16" style="47" customWidth="1"/>
    <col min="2053" max="2053" width="19" style="47" customWidth="1"/>
    <col min="2054" max="2055" width="18.28515625" style="47" customWidth="1"/>
    <col min="2056" max="2056" width="11.5703125" style="47" customWidth="1"/>
    <col min="2057" max="2057" width="24" style="47" customWidth="1"/>
    <col min="2058" max="2058" width="11.5703125" style="47" customWidth="1"/>
    <col min="2059" max="2059" width="10.85546875" style="47" customWidth="1"/>
    <col min="2060" max="2060" width="49.140625" style="47" customWidth="1"/>
    <col min="2061" max="2304" width="8.85546875" style="47"/>
    <col min="2305" max="2305" width="10.5703125" style="47" customWidth="1"/>
    <col min="2306" max="2306" width="35.140625" style="47" customWidth="1"/>
    <col min="2307" max="2307" width="20.5703125" style="47" customWidth="1"/>
    <col min="2308" max="2308" width="16" style="47" customWidth="1"/>
    <col min="2309" max="2309" width="19" style="47" customWidth="1"/>
    <col min="2310" max="2311" width="18.28515625" style="47" customWidth="1"/>
    <col min="2312" max="2312" width="11.5703125" style="47" customWidth="1"/>
    <col min="2313" max="2313" width="24" style="47" customWidth="1"/>
    <col min="2314" max="2314" width="11.5703125" style="47" customWidth="1"/>
    <col min="2315" max="2315" width="10.85546875" style="47" customWidth="1"/>
    <col min="2316" max="2316" width="49.140625" style="47" customWidth="1"/>
    <col min="2317" max="2560" width="8.85546875" style="47"/>
    <col min="2561" max="2561" width="10.5703125" style="47" customWidth="1"/>
    <col min="2562" max="2562" width="35.140625" style="47" customWidth="1"/>
    <col min="2563" max="2563" width="20.5703125" style="47" customWidth="1"/>
    <col min="2564" max="2564" width="16" style="47" customWidth="1"/>
    <col min="2565" max="2565" width="19" style="47" customWidth="1"/>
    <col min="2566" max="2567" width="18.28515625" style="47" customWidth="1"/>
    <col min="2568" max="2568" width="11.5703125" style="47" customWidth="1"/>
    <col min="2569" max="2569" width="24" style="47" customWidth="1"/>
    <col min="2570" max="2570" width="11.5703125" style="47" customWidth="1"/>
    <col min="2571" max="2571" width="10.85546875" style="47" customWidth="1"/>
    <col min="2572" max="2572" width="49.140625" style="47" customWidth="1"/>
    <col min="2573" max="2816" width="8.85546875" style="47"/>
    <col min="2817" max="2817" width="10.5703125" style="47" customWidth="1"/>
    <col min="2818" max="2818" width="35.140625" style="47" customWidth="1"/>
    <col min="2819" max="2819" width="20.5703125" style="47" customWidth="1"/>
    <col min="2820" max="2820" width="16" style="47" customWidth="1"/>
    <col min="2821" max="2821" width="19" style="47" customWidth="1"/>
    <col min="2822" max="2823" width="18.28515625" style="47" customWidth="1"/>
    <col min="2824" max="2824" width="11.5703125" style="47" customWidth="1"/>
    <col min="2825" max="2825" width="24" style="47" customWidth="1"/>
    <col min="2826" max="2826" width="11.5703125" style="47" customWidth="1"/>
    <col min="2827" max="2827" width="10.85546875" style="47" customWidth="1"/>
    <col min="2828" max="2828" width="49.140625" style="47" customWidth="1"/>
    <col min="2829" max="3072" width="8.85546875" style="47"/>
    <col min="3073" max="3073" width="10.5703125" style="47" customWidth="1"/>
    <col min="3074" max="3074" width="35.140625" style="47" customWidth="1"/>
    <col min="3075" max="3075" width="20.5703125" style="47" customWidth="1"/>
    <col min="3076" max="3076" width="16" style="47" customWidth="1"/>
    <col min="3077" max="3077" width="19" style="47" customWidth="1"/>
    <col min="3078" max="3079" width="18.28515625" style="47" customWidth="1"/>
    <col min="3080" max="3080" width="11.5703125" style="47" customWidth="1"/>
    <col min="3081" max="3081" width="24" style="47" customWidth="1"/>
    <col min="3082" max="3082" width="11.5703125" style="47" customWidth="1"/>
    <col min="3083" max="3083" width="10.85546875" style="47" customWidth="1"/>
    <col min="3084" max="3084" width="49.140625" style="47" customWidth="1"/>
    <col min="3085" max="3328" width="8.85546875" style="47"/>
    <col min="3329" max="3329" width="10.5703125" style="47" customWidth="1"/>
    <col min="3330" max="3330" width="35.140625" style="47" customWidth="1"/>
    <col min="3331" max="3331" width="20.5703125" style="47" customWidth="1"/>
    <col min="3332" max="3332" width="16" style="47" customWidth="1"/>
    <col min="3333" max="3333" width="19" style="47" customWidth="1"/>
    <col min="3334" max="3335" width="18.28515625" style="47" customWidth="1"/>
    <col min="3336" max="3336" width="11.5703125" style="47" customWidth="1"/>
    <col min="3337" max="3337" width="24" style="47" customWidth="1"/>
    <col min="3338" max="3338" width="11.5703125" style="47" customWidth="1"/>
    <col min="3339" max="3339" width="10.85546875" style="47" customWidth="1"/>
    <col min="3340" max="3340" width="49.140625" style="47" customWidth="1"/>
    <col min="3341" max="3584" width="8.85546875" style="47"/>
    <col min="3585" max="3585" width="10.5703125" style="47" customWidth="1"/>
    <col min="3586" max="3586" width="35.140625" style="47" customWidth="1"/>
    <col min="3587" max="3587" width="20.5703125" style="47" customWidth="1"/>
    <col min="3588" max="3588" width="16" style="47" customWidth="1"/>
    <col min="3589" max="3589" width="19" style="47" customWidth="1"/>
    <col min="3590" max="3591" width="18.28515625" style="47" customWidth="1"/>
    <col min="3592" max="3592" width="11.5703125" style="47" customWidth="1"/>
    <col min="3593" max="3593" width="24" style="47" customWidth="1"/>
    <col min="3594" max="3594" width="11.5703125" style="47" customWidth="1"/>
    <col min="3595" max="3595" width="10.85546875" style="47" customWidth="1"/>
    <col min="3596" max="3596" width="49.140625" style="47" customWidth="1"/>
    <col min="3597" max="3840" width="8.85546875" style="47"/>
    <col min="3841" max="3841" width="10.5703125" style="47" customWidth="1"/>
    <col min="3842" max="3842" width="35.140625" style="47" customWidth="1"/>
    <col min="3843" max="3843" width="20.5703125" style="47" customWidth="1"/>
    <col min="3844" max="3844" width="16" style="47" customWidth="1"/>
    <col min="3845" max="3845" width="19" style="47" customWidth="1"/>
    <col min="3846" max="3847" width="18.28515625" style="47" customWidth="1"/>
    <col min="3848" max="3848" width="11.5703125" style="47" customWidth="1"/>
    <col min="3849" max="3849" width="24" style="47" customWidth="1"/>
    <col min="3850" max="3850" width="11.5703125" style="47" customWidth="1"/>
    <col min="3851" max="3851" width="10.85546875" style="47" customWidth="1"/>
    <col min="3852" max="3852" width="49.140625" style="47" customWidth="1"/>
    <col min="3853" max="4096" width="8.85546875" style="47"/>
    <col min="4097" max="4097" width="10.5703125" style="47" customWidth="1"/>
    <col min="4098" max="4098" width="35.140625" style="47" customWidth="1"/>
    <col min="4099" max="4099" width="20.5703125" style="47" customWidth="1"/>
    <col min="4100" max="4100" width="16" style="47" customWidth="1"/>
    <col min="4101" max="4101" width="19" style="47" customWidth="1"/>
    <col min="4102" max="4103" width="18.28515625" style="47" customWidth="1"/>
    <col min="4104" max="4104" width="11.5703125" style="47" customWidth="1"/>
    <col min="4105" max="4105" width="24" style="47" customWidth="1"/>
    <col min="4106" max="4106" width="11.5703125" style="47" customWidth="1"/>
    <col min="4107" max="4107" width="10.85546875" style="47" customWidth="1"/>
    <col min="4108" max="4108" width="49.140625" style="47" customWidth="1"/>
    <col min="4109" max="4352" width="8.85546875" style="47"/>
    <col min="4353" max="4353" width="10.5703125" style="47" customWidth="1"/>
    <col min="4354" max="4354" width="35.140625" style="47" customWidth="1"/>
    <col min="4355" max="4355" width="20.5703125" style="47" customWidth="1"/>
    <col min="4356" max="4356" width="16" style="47" customWidth="1"/>
    <col min="4357" max="4357" width="19" style="47" customWidth="1"/>
    <col min="4358" max="4359" width="18.28515625" style="47" customWidth="1"/>
    <col min="4360" max="4360" width="11.5703125" style="47" customWidth="1"/>
    <col min="4361" max="4361" width="24" style="47" customWidth="1"/>
    <col min="4362" max="4362" width="11.5703125" style="47" customWidth="1"/>
    <col min="4363" max="4363" width="10.85546875" style="47" customWidth="1"/>
    <col min="4364" max="4364" width="49.140625" style="47" customWidth="1"/>
    <col min="4365" max="4608" width="8.85546875" style="47"/>
    <col min="4609" max="4609" width="10.5703125" style="47" customWidth="1"/>
    <col min="4610" max="4610" width="35.140625" style="47" customWidth="1"/>
    <col min="4611" max="4611" width="20.5703125" style="47" customWidth="1"/>
    <col min="4612" max="4612" width="16" style="47" customWidth="1"/>
    <col min="4613" max="4613" width="19" style="47" customWidth="1"/>
    <col min="4614" max="4615" width="18.28515625" style="47" customWidth="1"/>
    <col min="4616" max="4616" width="11.5703125" style="47" customWidth="1"/>
    <col min="4617" max="4617" width="24" style="47" customWidth="1"/>
    <col min="4618" max="4618" width="11.5703125" style="47" customWidth="1"/>
    <col min="4619" max="4619" width="10.85546875" style="47" customWidth="1"/>
    <col min="4620" max="4620" width="49.140625" style="47" customWidth="1"/>
    <col min="4621" max="4864" width="8.85546875" style="47"/>
    <col min="4865" max="4865" width="10.5703125" style="47" customWidth="1"/>
    <col min="4866" max="4866" width="35.140625" style="47" customWidth="1"/>
    <col min="4867" max="4867" width="20.5703125" style="47" customWidth="1"/>
    <col min="4868" max="4868" width="16" style="47" customWidth="1"/>
    <col min="4869" max="4869" width="19" style="47" customWidth="1"/>
    <col min="4870" max="4871" width="18.28515625" style="47" customWidth="1"/>
    <col min="4872" max="4872" width="11.5703125" style="47" customWidth="1"/>
    <col min="4873" max="4873" width="24" style="47" customWidth="1"/>
    <col min="4874" max="4874" width="11.5703125" style="47" customWidth="1"/>
    <col min="4875" max="4875" width="10.85546875" style="47" customWidth="1"/>
    <col min="4876" max="4876" width="49.140625" style="47" customWidth="1"/>
    <col min="4877" max="5120" width="8.85546875" style="47"/>
    <col min="5121" max="5121" width="10.5703125" style="47" customWidth="1"/>
    <col min="5122" max="5122" width="35.140625" style="47" customWidth="1"/>
    <col min="5123" max="5123" width="20.5703125" style="47" customWidth="1"/>
    <col min="5124" max="5124" width="16" style="47" customWidth="1"/>
    <col min="5125" max="5125" width="19" style="47" customWidth="1"/>
    <col min="5126" max="5127" width="18.28515625" style="47" customWidth="1"/>
    <col min="5128" max="5128" width="11.5703125" style="47" customWidth="1"/>
    <col min="5129" max="5129" width="24" style="47" customWidth="1"/>
    <col min="5130" max="5130" width="11.5703125" style="47" customWidth="1"/>
    <col min="5131" max="5131" width="10.85546875" style="47" customWidth="1"/>
    <col min="5132" max="5132" width="49.140625" style="47" customWidth="1"/>
    <col min="5133" max="5376" width="8.85546875" style="47"/>
    <col min="5377" max="5377" width="10.5703125" style="47" customWidth="1"/>
    <col min="5378" max="5378" width="35.140625" style="47" customWidth="1"/>
    <col min="5379" max="5379" width="20.5703125" style="47" customWidth="1"/>
    <col min="5380" max="5380" width="16" style="47" customWidth="1"/>
    <col min="5381" max="5381" width="19" style="47" customWidth="1"/>
    <col min="5382" max="5383" width="18.28515625" style="47" customWidth="1"/>
    <col min="5384" max="5384" width="11.5703125" style="47" customWidth="1"/>
    <col min="5385" max="5385" width="24" style="47" customWidth="1"/>
    <col min="5386" max="5386" width="11.5703125" style="47" customWidth="1"/>
    <col min="5387" max="5387" width="10.85546875" style="47" customWidth="1"/>
    <col min="5388" max="5388" width="49.140625" style="47" customWidth="1"/>
    <col min="5389" max="5632" width="8.85546875" style="47"/>
    <col min="5633" max="5633" width="10.5703125" style="47" customWidth="1"/>
    <col min="5634" max="5634" width="35.140625" style="47" customWidth="1"/>
    <col min="5635" max="5635" width="20.5703125" style="47" customWidth="1"/>
    <col min="5636" max="5636" width="16" style="47" customWidth="1"/>
    <col min="5637" max="5637" width="19" style="47" customWidth="1"/>
    <col min="5638" max="5639" width="18.28515625" style="47" customWidth="1"/>
    <col min="5640" max="5640" width="11.5703125" style="47" customWidth="1"/>
    <col min="5641" max="5641" width="24" style="47" customWidth="1"/>
    <col min="5642" max="5642" width="11.5703125" style="47" customWidth="1"/>
    <col min="5643" max="5643" width="10.85546875" style="47" customWidth="1"/>
    <col min="5644" max="5644" width="49.140625" style="47" customWidth="1"/>
    <col min="5645" max="5888" width="8.85546875" style="47"/>
    <col min="5889" max="5889" width="10.5703125" style="47" customWidth="1"/>
    <col min="5890" max="5890" width="35.140625" style="47" customWidth="1"/>
    <col min="5891" max="5891" width="20.5703125" style="47" customWidth="1"/>
    <col min="5892" max="5892" width="16" style="47" customWidth="1"/>
    <col min="5893" max="5893" width="19" style="47" customWidth="1"/>
    <col min="5894" max="5895" width="18.28515625" style="47" customWidth="1"/>
    <col min="5896" max="5896" width="11.5703125" style="47" customWidth="1"/>
    <col min="5897" max="5897" width="24" style="47" customWidth="1"/>
    <col min="5898" max="5898" width="11.5703125" style="47" customWidth="1"/>
    <col min="5899" max="5899" width="10.85546875" style="47" customWidth="1"/>
    <col min="5900" max="5900" width="49.140625" style="47" customWidth="1"/>
    <col min="5901" max="6144" width="8.85546875" style="47"/>
    <col min="6145" max="6145" width="10.5703125" style="47" customWidth="1"/>
    <col min="6146" max="6146" width="35.140625" style="47" customWidth="1"/>
    <col min="6147" max="6147" width="20.5703125" style="47" customWidth="1"/>
    <col min="6148" max="6148" width="16" style="47" customWidth="1"/>
    <col min="6149" max="6149" width="19" style="47" customWidth="1"/>
    <col min="6150" max="6151" width="18.28515625" style="47" customWidth="1"/>
    <col min="6152" max="6152" width="11.5703125" style="47" customWidth="1"/>
    <col min="6153" max="6153" width="24" style="47" customWidth="1"/>
    <col min="6154" max="6154" width="11.5703125" style="47" customWidth="1"/>
    <col min="6155" max="6155" width="10.85546875" style="47" customWidth="1"/>
    <col min="6156" max="6156" width="49.140625" style="47" customWidth="1"/>
    <col min="6157" max="6400" width="8.85546875" style="47"/>
    <col min="6401" max="6401" width="10.5703125" style="47" customWidth="1"/>
    <col min="6402" max="6402" width="35.140625" style="47" customWidth="1"/>
    <col min="6403" max="6403" width="20.5703125" style="47" customWidth="1"/>
    <col min="6404" max="6404" width="16" style="47" customWidth="1"/>
    <col min="6405" max="6405" width="19" style="47" customWidth="1"/>
    <col min="6406" max="6407" width="18.28515625" style="47" customWidth="1"/>
    <col min="6408" max="6408" width="11.5703125" style="47" customWidth="1"/>
    <col min="6409" max="6409" width="24" style="47" customWidth="1"/>
    <col min="6410" max="6410" width="11.5703125" style="47" customWidth="1"/>
    <col min="6411" max="6411" width="10.85546875" style="47" customWidth="1"/>
    <col min="6412" max="6412" width="49.140625" style="47" customWidth="1"/>
    <col min="6413" max="6656" width="8.85546875" style="47"/>
    <col min="6657" max="6657" width="10.5703125" style="47" customWidth="1"/>
    <col min="6658" max="6658" width="35.140625" style="47" customWidth="1"/>
    <col min="6659" max="6659" width="20.5703125" style="47" customWidth="1"/>
    <col min="6660" max="6660" width="16" style="47" customWidth="1"/>
    <col min="6661" max="6661" width="19" style="47" customWidth="1"/>
    <col min="6662" max="6663" width="18.28515625" style="47" customWidth="1"/>
    <col min="6664" max="6664" width="11.5703125" style="47" customWidth="1"/>
    <col min="6665" max="6665" width="24" style="47" customWidth="1"/>
    <col min="6666" max="6666" width="11.5703125" style="47" customWidth="1"/>
    <col min="6667" max="6667" width="10.85546875" style="47" customWidth="1"/>
    <col min="6668" max="6668" width="49.140625" style="47" customWidth="1"/>
    <col min="6669" max="6912" width="8.85546875" style="47"/>
    <col min="6913" max="6913" width="10.5703125" style="47" customWidth="1"/>
    <col min="6914" max="6914" width="35.140625" style="47" customWidth="1"/>
    <col min="6915" max="6915" width="20.5703125" style="47" customWidth="1"/>
    <col min="6916" max="6916" width="16" style="47" customWidth="1"/>
    <col min="6917" max="6917" width="19" style="47" customWidth="1"/>
    <col min="6918" max="6919" width="18.28515625" style="47" customWidth="1"/>
    <col min="6920" max="6920" width="11.5703125" style="47" customWidth="1"/>
    <col min="6921" max="6921" width="24" style="47" customWidth="1"/>
    <col min="6922" max="6922" width="11.5703125" style="47" customWidth="1"/>
    <col min="6923" max="6923" width="10.85546875" style="47" customWidth="1"/>
    <col min="6924" max="6924" width="49.140625" style="47" customWidth="1"/>
    <col min="6925" max="7168" width="8.85546875" style="47"/>
    <col min="7169" max="7169" width="10.5703125" style="47" customWidth="1"/>
    <col min="7170" max="7170" width="35.140625" style="47" customWidth="1"/>
    <col min="7171" max="7171" width="20.5703125" style="47" customWidth="1"/>
    <col min="7172" max="7172" width="16" style="47" customWidth="1"/>
    <col min="7173" max="7173" width="19" style="47" customWidth="1"/>
    <col min="7174" max="7175" width="18.28515625" style="47" customWidth="1"/>
    <col min="7176" max="7176" width="11.5703125" style="47" customWidth="1"/>
    <col min="7177" max="7177" width="24" style="47" customWidth="1"/>
    <col min="7178" max="7178" width="11.5703125" style="47" customWidth="1"/>
    <col min="7179" max="7179" width="10.85546875" style="47" customWidth="1"/>
    <col min="7180" max="7180" width="49.140625" style="47" customWidth="1"/>
    <col min="7181" max="7424" width="8.85546875" style="47"/>
    <col min="7425" max="7425" width="10.5703125" style="47" customWidth="1"/>
    <col min="7426" max="7426" width="35.140625" style="47" customWidth="1"/>
    <col min="7427" max="7427" width="20.5703125" style="47" customWidth="1"/>
    <col min="7428" max="7428" width="16" style="47" customWidth="1"/>
    <col min="7429" max="7429" width="19" style="47" customWidth="1"/>
    <col min="7430" max="7431" width="18.28515625" style="47" customWidth="1"/>
    <col min="7432" max="7432" width="11.5703125" style="47" customWidth="1"/>
    <col min="7433" max="7433" width="24" style="47" customWidth="1"/>
    <col min="7434" max="7434" width="11.5703125" style="47" customWidth="1"/>
    <col min="7435" max="7435" width="10.85546875" style="47" customWidth="1"/>
    <col min="7436" max="7436" width="49.140625" style="47" customWidth="1"/>
    <col min="7437" max="7680" width="8.85546875" style="47"/>
    <col min="7681" max="7681" width="10.5703125" style="47" customWidth="1"/>
    <col min="7682" max="7682" width="35.140625" style="47" customWidth="1"/>
    <col min="7683" max="7683" width="20.5703125" style="47" customWidth="1"/>
    <col min="7684" max="7684" width="16" style="47" customWidth="1"/>
    <col min="7685" max="7685" width="19" style="47" customWidth="1"/>
    <col min="7686" max="7687" width="18.28515625" style="47" customWidth="1"/>
    <col min="7688" max="7688" width="11.5703125" style="47" customWidth="1"/>
    <col min="7689" max="7689" width="24" style="47" customWidth="1"/>
    <col min="7690" max="7690" width="11.5703125" style="47" customWidth="1"/>
    <col min="7691" max="7691" width="10.85546875" style="47" customWidth="1"/>
    <col min="7692" max="7692" width="49.140625" style="47" customWidth="1"/>
    <col min="7693" max="7936" width="8.85546875" style="47"/>
    <col min="7937" max="7937" width="10.5703125" style="47" customWidth="1"/>
    <col min="7938" max="7938" width="35.140625" style="47" customWidth="1"/>
    <col min="7939" max="7939" width="20.5703125" style="47" customWidth="1"/>
    <col min="7940" max="7940" width="16" style="47" customWidth="1"/>
    <col min="7941" max="7941" width="19" style="47" customWidth="1"/>
    <col min="7942" max="7943" width="18.28515625" style="47" customWidth="1"/>
    <col min="7944" max="7944" width="11.5703125" style="47" customWidth="1"/>
    <col min="7945" max="7945" width="24" style="47" customWidth="1"/>
    <col min="7946" max="7946" width="11.5703125" style="47" customWidth="1"/>
    <col min="7947" max="7947" width="10.85546875" style="47" customWidth="1"/>
    <col min="7948" max="7948" width="49.140625" style="47" customWidth="1"/>
    <col min="7949" max="8192" width="8.85546875" style="47"/>
    <col min="8193" max="8193" width="10.5703125" style="47" customWidth="1"/>
    <col min="8194" max="8194" width="35.140625" style="47" customWidth="1"/>
    <col min="8195" max="8195" width="20.5703125" style="47" customWidth="1"/>
    <col min="8196" max="8196" width="16" style="47" customWidth="1"/>
    <col min="8197" max="8197" width="19" style="47" customWidth="1"/>
    <col min="8198" max="8199" width="18.28515625" style="47" customWidth="1"/>
    <col min="8200" max="8200" width="11.5703125" style="47" customWidth="1"/>
    <col min="8201" max="8201" width="24" style="47" customWidth="1"/>
    <col min="8202" max="8202" width="11.5703125" style="47" customWidth="1"/>
    <col min="8203" max="8203" width="10.85546875" style="47" customWidth="1"/>
    <col min="8204" max="8204" width="49.140625" style="47" customWidth="1"/>
    <col min="8205" max="8448" width="8.85546875" style="47"/>
    <col min="8449" max="8449" width="10.5703125" style="47" customWidth="1"/>
    <col min="8450" max="8450" width="35.140625" style="47" customWidth="1"/>
    <col min="8451" max="8451" width="20.5703125" style="47" customWidth="1"/>
    <col min="8452" max="8452" width="16" style="47" customWidth="1"/>
    <col min="8453" max="8453" width="19" style="47" customWidth="1"/>
    <col min="8454" max="8455" width="18.28515625" style="47" customWidth="1"/>
    <col min="8456" max="8456" width="11.5703125" style="47" customWidth="1"/>
    <col min="8457" max="8457" width="24" style="47" customWidth="1"/>
    <col min="8458" max="8458" width="11.5703125" style="47" customWidth="1"/>
    <col min="8459" max="8459" width="10.85546875" style="47" customWidth="1"/>
    <col min="8460" max="8460" width="49.140625" style="47" customWidth="1"/>
    <col min="8461" max="8704" width="8.85546875" style="47"/>
    <col min="8705" max="8705" width="10.5703125" style="47" customWidth="1"/>
    <col min="8706" max="8706" width="35.140625" style="47" customWidth="1"/>
    <col min="8707" max="8707" width="20.5703125" style="47" customWidth="1"/>
    <col min="8708" max="8708" width="16" style="47" customWidth="1"/>
    <col min="8709" max="8709" width="19" style="47" customWidth="1"/>
    <col min="8710" max="8711" width="18.28515625" style="47" customWidth="1"/>
    <col min="8712" max="8712" width="11.5703125" style="47" customWidth="1"/>
    <col min="8713" max="8713" width="24" style="47" customWidth="1"/>
    <col min="8714" max="8714" width="11.5703125" style="47" customWidth="1"/>
    <col min="8715" max="8715" width="10.85546875" style="47" customWidth="1"/>
    <col min="8716" max="8716" width="49.140625" style="47" customWidth="1"/>
    <col min="8717" max="8960" width="8.85546875" style="47"/>
    <col min="8961" max="8961" width="10.5703125" style="47" customWidth="1"/>
    <col min="8962" max="8962" width="35.140625" style="47" customWidth="1"/>
    <col min="8963" max="8963" width="20.5703125" style="47" customWidth="1"/>
    <col min="8964" max="8964" width="16" style="47" customWidth="1"/>
    <col min="8965" max="8965" width="19" style="47" customWidth="1"/>
    <col min="8966" max="8967" width="18.28515625" style="47" customWidth="1"/>
    <col min="8968" max="8968" width="11.5703125" style="47" customWidth="1"/>
    <col min="8969" max="8969" width="24" style="47" customWidth="1"/>
    <col min="8970" max="8970" width="11.5703125" style="47" customWidth="1"/>
    <col min="8971" max="8971" width="10.85546875" style="47" customWidth="1"/>
    <col min="8972" max="8972" width="49.140625" style="47" customWidth="1"/>
    <col min="8973" max="9216" width="8.85546875" style="47"/>
    <col min="9217" max="9217" width="10.5703125" style="47" customWidth="1"/>
    <col min="9218" max="9218" width="35.140625" style="47" customWidth="1"/>
    <col min="9219" max="9219" width="20.5703125" style="47" customWidth="1"/>
    <col min="9220" max="9220" width="16" style="47" customWidth="1"/>
    <col min="9221" max="9221" width="19" style="47" customWidth="1"/>
    <col min="9222" max="9223" width="18.28515625" style="47" customWidth="1"/>
    <col min="9224" max="9224" width="11.5703125" style="47" customWidth="1"/>
    <col min="9225" max="9225" width="24" style="47" customWidth="1"/>
    <col min="9226" max="9226" width="11.5703125" style="47" customWidth="1"/>
    <col min="9227" max="9227" width="10.85546875" style="47" customWidth="1"/>
    <col min="9228" max="9228" width="49.140625" style="47" customWidth="1"/>
    <col min="9229" max="9472" width="8.85546875" style="47"/>
    <col min="9473" max="9473" width="10.5703125" style="47" customWidth="1"/>
    <col min="9474" max="9474" width="35.140625" style="47" customWidth="1"/>
    <col min="9475" max="9475" width="20.5703125" style="47" customWidth="1"/>
    <col min="9476" max="9476" width="16" style="47" customWidth="1"/>
    <col min="9477" max="9477" width="19" style="47" customWidth="1"/>
    <col min="9478" max="9479" width="18.28515625" style="47" customWidth="1"/>
    <col min="9480" max="9480" width="11.5703125" style="47" customWidth="1"/>
    <col min="9481" max="9481" width="24" style="47" customWidth="1"/>
    <col min="9482" max="9482" width="11.5703125" style="47" customWidth="1"/>
    <col min="9483" max="9483" width="10.85546875" style="47" customWidth="1"/>
    <col min="9484" max="9484" width="49.140625" style="47" customWidth="1"/>
    <col min="9485" max="9728" width="8.85546875" style="47"/>
    <col min="9729" max="9729" width="10.5703125" style="47" customWidth="1"/>
    <col min="9730" max="9730" width="35.140625" style="47" customWidth="1"/>
    <col min="9731" max="9731" width="20.5703125" style="47" customWidth="1"/>
    <col min="9732" max="9732" width="16" style="47" customWidth="1"/>
    <col min="9733" max="9733" width="19" style="47" customWidth="1"/>
    <col min="9734" max="9735" width="18.28515625" style="47" customWidth="1"/>
    <col min="9736" max="9736" width="11.5703125" style="47" customWidth="1"/>
    <col min="9737" max="9737" width="24" style="47" customWidth="1"/>
    <col min="9738" max="9738" width="11.5703125" style="47" customWidth="1"/>
    <col min="9739" max="9739" width="10.85546875" style="47" customWidth="1"/>
    <col min="9740" max="9740" width="49.140625" style="47" customWidth="1"/>
    <col min="9741" max="9984" width="8.85546875" style="47"/>
    <col min="9985" max="9985" width="10.5703125" style="47" customWidth="1"/>
    <col min="9986" max="9986" width="35.140625" style="47" customWidth="1"/>
    <col min="9987" max="9987" width="20.5703125" style="47" customWidth="1"/>
    <col min="9988" max="9988" width="16" style="47" customWidth="1"/>
    <col min="9989" max="9989" width="19" style="47" customWidth="1"/>
    <col min="9990" max="9991" width="18.28515625" style="47" customWidth="1"/>
    <col min="9992" max="9992" width="11.5703125" style="47" customWidth="1"/>
    <col min="9993" max="9993" width="24" style="47" customWidth="1"/>
    <col min="9994" max="9994" width="11.5703125" style="47" customWidth="1"/>
    <col min="9995" max="9995" width="10.85546875" style="47" customWidth="1"/>
    <col min="9996" max="9996" width="49.140625" style="47" customWidth="1"/>
    <col min="9997" max="10240" width="8.85546875" style="47"/>
    <col min="10241" max="10241" width="10.5703125" style="47" customWidth="1"/>
    <col min="10242" max="10242" width="35.140625" style="47" customWidth="1"/>
    <col min="10243" max="10243" width="20.5703125" style="47" customWidth="1"/>
    <col min="10244" max="10244" width="16" style="47" customWidth="1"/>
    <col min="10245" max="10245" width="19" style="47" customWidth="1"/>
    <col min="10246" max="10247" width="18.28515625" style="47" customWidth="1"/>
    <col min="10248" max="10248" width="11.5703125" style="47" customWidth="1"/>
    <col min="10249" max="10249" width="24" style="47" customWidth="1"/>
    <col min="10250" max="10250" width="11.5703125" style="47" customWidth="1"/>
    <col min="10251" max="10251" width="10.85546875" style="47" customWidth="1"/>
    <col min="10252" max="10252" width="49.140625" style="47" customWidth="1"/>
    <col min="10253" max="10496" width="8.85546875" style="47"/>
    <col min="10497" max="10497" width="10.5703125" style="47" customWidth="1"/>
    <col min="10498" max="10498" width="35.140625" style="47" customWidth="1"/>
    <col min="10499" max="10499" width="20.5703125" style="47" customWidth="1"/>
    <col min="10500" max="10500" width="16" style="47" customWidth="1"/>
    <col min="10501" max="10501" width="19" style="47" customWidth="1"/>
    <col min="10502" max="10503" width="18.28515625" style="47" customWidth="1"/>
    <col min="10504" max="10504" width="11.5703125" style="47" customWidth="1"/>
    <col min="10505" max="10505" width="24" style="47" customWidth="1"/>
    <col min="10506" max="10506" width="11.5703125" style="47" customWidth="1"/>
    <col min="10507" max="10507" width="10.85546875" style="47" customWidth="1"/>
    <col min="10508" max="10508" width="49.140625" style="47" customWidth="1"/>
    <col min="10509" max="10752" width="8.85546875" style="47"/>
    <col min="10753" max="10753" width="10.5703125" style="47" customWidth="1"/>
    <col min="10754" max="10754" width="35.140625" style="47" customWidth="1"/>
    <col min="10755" max="10755" width="20.5703125" style="47" customWidth="1"/>
    <col min="10756" max="10756" width="16" style="47" customWidth="1"/>
    <col min="10757" max="10757" width="19" style="47" customWidth="1"/>
    <col min="10758" max="10759" width="18.28515625" style="47" customWidth="1"/>
    <col min="10760" max="10760" width="11.5703125" style="47" customWidth="1"/>
    <col min="10761" max="10761" width="24" style="47" customWidth="1"/>
    <col min="10762" max="10762" width="11.5703125" style="47" customWidth="1"/>
    <col min="10763" max="10763" width="10.85546875" style="47" customWidth="1"/>
    <col min="10764" max="10764" width="49.140625" style="47" customWidth="1"/>
    <col min="10765" max="11008" width="8.85546875" style="47"/>
    <col min="11009" max="11009" width="10.5703125" style="47" customWidth="1"/>
    <col min="11010" max="11010" width="35.140625" style="47" customWidth="1"/>
    <col min="11011" max="11011" width="20.5703125" style="47" customWidth="1"/>
    <col min="11012" max="11012" width="16" style="47" customWidth="1"/>
    <col min="11013" max="11013" width="19" style="47" customWidth="1"/>
    <col min="11014" max="11015" width="18.28515625" style="47" customWidth="1"/>
    <col min="11016" max="11016" width="11.5703125" style="47" customWidth="1"/>
    <col min="11017" max="11017" width="24" style="47" customWidth="1"/>
    <col min="11018" max="11018" width="11.5703125" style="47" customWidth="1"/>
    <col min="11019" max="11019" width="10.85546875" style="47" customWidth="1"/>
    <col min="11020" max="11020" width="49.140625" style="47" customWidth="1"/>
    <col min="11021" max="11264" width="8.85546875" style="47"/>
    <col min="11265" max="11265" width="10.5703125" style="47" customWidth="1"/>
    <col min="11266" max="11266" width="35.140625" style="47" customWidth="1"/>
    <col min="11267" max="11267" width="20.5703125" style="47" customWidth="1"/>
    <col min="11268" max="11268" width="16" style="47" customWidth="1"/>
    <col min="11269" max="11269" width="19" style="47" customWidth="1"/>
    <col min="11270" max="11271" width="18.28515625" style="47" customWidth="1"/>
    <col min="11272" max="11272" width="11.5703125" style="47" customWidth="1"/>
    <col min="11273" max="11273" width="24" style="47" customWidth="1"/>
    <col min="11274" max="11274" width="11.5703125" style="47" customWidth="1"/>
    <col min="11275" max="11275" width="10.85546875" style="47" customWidth="1"/>
    <col min="11276" max="11276" width="49.140625" style="47" customWidth="1"/>
    <col min="11277" max="11520" width="8.85546875" style="47"/>
    <col min="11521" max="11521" width="10.5703125" style="47" customWidth="1"/>
    <col min="11522" max="11522" width="35.140625" style="47" customWidth="1"/>
    <col min="11523" max="11523" width="20.5703125" style="47" customWidth="1"/>
    <col min="11524" max="11524" width="16" style="47" customWidth="1"/>
    <col min="11525" max="11525" width="19" style="47" customWidth="1"/>
    <col min="11526" max="11527" width="18.28515625" style="47" customWidth="1"/>
    <col min="11528" max="11528" width="11.5703125" style="47" customWidth="1"/>
    <col min="11529" max="11529" width="24" style="47" customWidth="1"/>
    <col min="11530" max="11530" width="11.5703125" style="47" customWidth="1"/>
    <col min="11531" max="11531" width="10.85546875" style="47" customWidth="1"/>
    <col min="11532" max="11532" width="49.140625" style="47" customWidth="1"/>
    <col min="11533" max="11776" width="8.85546875" style="47"/>
    <col min="11777" max="11777" width="10.5703125" style="47" customWidth="1"/>
    <col min="11778" max="11778" width="35.140625" style="47" customWidth="1"/>
    <col min="11779" max="11779" width="20.5703125" style="47" customWidth="1"/>
    <col min="11780" max="11780" width="16" style="47" customWidth="1"/>
    <col min="11781" max="11781" width="19" style="47" customWidth="1"/>
    <col min="11782" max="11783" width="18.28515625" style="47" customWidth="1"/>
    <col min="11784" max="11784" width="11.5703125" style="47" customWidth="1"/>
    <col min="11785" max="11785" width="24" style="47" customWidth="1"/>
    <col min="11786" max="11786" width="11.5703125" style="47" customWidth="1"/>
    <col min="11787" max="11787" width="10.85546875" style="47" customWidth="1"/>
    <col min="11788" max="11788" width="49.140625" style="47" customWidth="1"/>
    <col min="11789" max="12032" width="8.85546875" style="47"/>
    <col min="12033" max="12033" width="10.5703125" style="47" customWidth="1"/>
    <col min="12034" max="12034" width="35.140625" style="47" customWidth="1"/>
    <col min="12035" max="12035" width="20.5703125" style="47" customWidth="1"/>
    <col min="12036" max="12036" width="16" style="47" customWidth="1"/>
    <col min="12037" max="12037" width="19" style="47" customWidth="1"/>
    <col min="12038" max="12039" width="18.28515625" style="47" customWidth="1"/>
    <col min="12040" max="12040" width="11.5703125" style="47" customWidth="1"/>
    <col min="12041" max="12041" width="24" style="47" customWidth="1"/>
    <col min="12042" max="12042" width="11.5703125" style="47" customWidth="1"/>
    <col min="12043" max="12043" width="10.85546875" style="47" customWidth="1"/>
    <col min="12044" max="12044" width="49.140625" style="47" customWidth="1"/>
    <col min="12045" max="12288" width="8.85546875" style="47"/>
    <col min="12289" max="12289" width="10.5703125" style="47" customWidth="1"/>
    <col min="12290" max="12290" width="35.140625" style="47" customWidth="1"/>
    <col min="12291" max="12291" width="20.5703125" style="47" customWidth="1"/>
    <col min="12292" max="12292" width="16" style="47" customWidth="1"/>
    <col min="12293" max="12293" width="19" style="47" customWidth="1"/>
    <col min="12294" max="12295" width="18.28515625" style="47" customWidth="1"/>
    <col min="12296" max="12296" width="11.5703125" style="47" customWidth="1"/>
    <col min="12297" max="12297" width="24" style="47" customWidth="1"/>
    <col min="12298" max="12298" width="11.5703125" style="47" customWidth="1"/>
    <col min="12299" max="12299" width="10.85546875" style="47" customWidth="1"/>
    <col min="12300" max="12300" width="49.140625" style="47" customWidth="1"/>
    <col min="12301" max="12544" width="8.85546875" style="47"/>
    <col min="12545" max="12545" width="10.5703125" style="47" customWidth="1"/>
    <col min="12546" max="12546" width="35.140625" style="47" customWidth="1"/>
    <col min="12547" max="12547" width="20.5703125" style="47" customWidth="1"/>
    <col min="12548" max="12548" width="16" style="47" customWidth="1"/>
    <col min="12549" max="12549" width="19" style="47" customWidth="1"/>
    <col min="12550" max="12551" width="18.28515625" style="47" customWidth="1"/>
    <col min="12552" max="12552" width="11.5703125" style="47" customWidth="1"/>
    <col min="12553" max="12553" width="24" style="47" customWidth="1"/>
    <col min="12554" max="12554" width="11.5703125" style="47" customWidth="1"/>
    <col min="12555" max="12555" width="10.85546875" style="47" customWidth="1"/>
    <col min="12556" max="12556" width="49.140625" style="47" customWidth="1"/>
    <col min="12557" max="12800" width="8.85546875" style="47"/>
    <col min="12801" max="12801" width="10.5703125" style="47" customWidth="1"/>
    <col min="12802" max="12802" width="35.140625" style="47" customWidth="1"/>
    <col min="12803" max="12803" width="20.5703125" style="47" customWidth="1"/>
    <col min="12804" max="12804" width="16" style="47" customWidth="1"/>
    <col min="12805" max="12805" width="19" style="47" customWidth="1"/>
    <col min="12806" max="12807" width="18.28515625" style="47" customWidth="1"/>
    <col min="12808" max="12808" width="11.5703125" style="47" customWidth="1"/>
    <col min="12809" max="12809" width="24" style="47" customWidth="1"/>
    <col min="12810" max="12810" width="11.5703125" style="47" customWidth="1"/>
    <col min="12811" max="12811" width="10.85546875" style="47" customWidth="1"/>
    <col min="12812" max="12812" width="49.140625" style="47" customWidth="1"/>
    <col min="12813" max="13056" width="8.85546875" style="47"/>
    <col min="13057" max="13057" width="10.5703125" style="47" customWidth="1"/>
    <col min="13058" max="13058" width="35.140625" style="47" customWidth="1"/>
    <col min="13059" max="13059" width="20.5703125" style="47" customWidth="1"/>
    <col min="13060" max="13060" width="16" style="47" customWidth="1"/>
    <col min="13061" max="13061" width="19" style="47" customWidth="1"/>
    <col min="13062" max="13063" width="18.28515625" style="47" customWidth="1"/>
    <col min="13064" max="13064" width="11.5703125" style="47" customWidth="1"/>
    <col min="13065" max="13065" width="24" style="47" customWidth="1"/>
    <col min="13066" max="13066" width="11.5703125" style="47" customWidth="1"/>
    <col min="13067" max="13067" width="10.85546875" style="47" customWidth="1"/>
    <col min="13068" max="13068" width="49.140625" style="47" customWidth="1"/>
    <col min="13069" max="13312" width="8.85546875" style="47"/>
    <col min="13313" max="13313" width="10.5703125" style="47" customWidth="1"/>
    <col min="13314" max="13314" width="35.140625" style="47" customWidth="1"/>
    <col min="13315" max="13315" width="20.5703125" style="47" customWidth="1"/>
    <col min="13316" max="13316" width="16" style="47" customWidth="1"/>
    <col min="13317" max="13317" width="19" style="47" customWidth="1"/>
    <col min="13318" max="13319" width="18.28515625" style="47" customWidth="1"/>
    <col min="13320" max="13320" width="11.5703125" style="47" customWidth="1"/>
    <col min="13321" max="13321" width="24" style="47" customWidth="1"/>
    <col min="13322" max="13322" width="11.5703125" style="47" customWidth="1"/>
    <col min="13323" max="13323" width="10.85546875" style="47" customWidth="1"/>
    <col min="13324" max="13324" width="49.140625" style="47" customWidth="1"/>
    <col min="13325" max="13568" width="8.85546875" style="47"/>
    <col min="13569" max="13569" width="10.5703125" style="47" customWidth="1"/>
    <col min="13570" max="13570" width="35.140625" style="47" customWidth="1"/>
    <col min="13571" max="13571" width="20.5703125" style="47" customWidth="1"/>
    <col min="13572" max="13572" width="16" style="47" customWidth="1"/>
    <col min="13573" max="13573" width="19" style="47" customWidth="1"/>
    <col min="13574" max="13575" width="18.28515625" style="47" customWidth="1"/>
    <col min="13576" max="13576" width="11.5703125" style="47" customWidth="1"/>
    <col min="13577" max="13577" width="24" style="47" customWidth="1"/>
    <col min="13578" max="13578" width="11.5703125" style="47" customWidth="1"/>
    <col min="13579" max="13579" width="10.85546875" style="47" customWidth="1"/>
    <col min="13580" max="13580" width="49.140625" style="47" customWidth="1"/>
    <col min="13581" max="13824" width="8.85546875" style="47"/>
    <col min="13825" max="13825" width="10.5703125" style="47" customWidth="1"/>
    <col min="13826" max="13826" width="35.140625" style="47" customWidth="1"/>
    <col min="13827" max="13827" width="20.5703125" style="47" customWidth="1"/>
    <col min="13828" max="13828" width="16" style="47" customWidth="1"/>
    <col min="13829" max="13829" width="19" style="47" customWidth="1"/>
    <col min="13830" max="13831" width="18.28515625" style="47" customWidth="1"/>
    <col min="13832" max="13832" width="11.5703125" style="47" customWidth="1"/>
    <col min="13833" max="13833" width="24" style="47" customWidth="1"/>
    <col min="13834" max="13834" width="11.5703125" style="47" customWidth="1"/>
    <col min="13835" max="13835" width="10.85546875" style="47" customWidth="1"/>
    <col min="13836" max="13836" width="49.140625" style="47" customWidth="1"/>
    <col min="13837" max="14080" width="8.85546875" style="47"/>
    <col min="14081" max="14081" width="10.5703125" style="47" customWidth="1"/>
    <col min="14082" max="14082" width="35.140625" style="47" customWidth="1"/>
    <col min="14083" max="14083" width="20.5703125" style="47" customWidth="1"/>
    <col min="14084" max="14084" width="16" style="47" customWidth="1"/>
    <col min="14085" max="14085" width="19" style="47" customWidth="1"/>
    <col min="14086" max="14087" width="18.28515625" style="47" customWidth="1"/>
    <col min="14088" max="14088" width="11.5703125" style="47" customWidth="1"/>
    <col min="14089" max="14089" width="24" style="47" customWidth="1"/>
    <col min="14090" max="14090" width="11.5703125" style="47" customWidth="1"/>
    <col min="14091" max="14091" width="10.85546875" style="47" customWidth="1"/>
    <col min="14092" max="14092" width="49.140625" style="47" customWidth="1"/>
    <col min="14093" max="14336" width="8.85546875" style="47"/>
    <col min="14337" max="14337" width="10.5703125" style="47" customWidth="1"/>
    <col min="14338" max="14338" width="35.140625" style="47" customWidth="1"/>
    <col min="14339" max="14339" width="20.5703125" style="47" customWidth="1"/>
    <col min="14340" max="14340" width="16" style="47" customWidth="1"/>
    <col min="14341" max="14341" width="19" style="47" customWidth="1"/>
    <col min="14342" max="14343" width="18.28515625" style="47" customWidth="1"/>
    <col min="14344" max="14344" width="11.5703125" style="47" customWidth="1"/>
    <col min="14345" max="14345" width="24" style="47" customWidth="1"/>
    <col min="14346" max="14346" width="11.5703125" style="47" customWidth="1"/>
    <col min="14347" max="14347" width="10.85546875" style="47" customWidth="1"/>
    <col min="14348" max="14348" width="49.140625" style="47" customWidth="1"/>
    <col min="14349" max="14592" width="8.85546875" style="47"/>
    <col min="14593" max="14593" width="10.5703125" style="47" customWidth="1"/>
    <col min="14594" max="14594" width="35.140625" style="47" customWidth="1"/>
    <col min="14595" max="14595" width="20.5703125" style="47" customWidth="1"/>
    <col min="14596" max="14596" width="16" style="47" customWidth="1"/>
    <col min="14597" max="14597" width="19" style="47" customWidth="1"/>
    <col min="14598" max="14599" width="18.28515625" style="47" customWidth="1"/>
    <col min="14600" max="14600" width="11.5703125" style="47" customWidth="1"/>
    <col min="14601" max="14601" width="24" style="47" customWidth="1"/>
    <col min="14602" max="14602" width="11.5703125" style="47" customWidth="1"/>
    <col min="14603" max="14603" width="10.85546875" style="47" customWidth="1"/>
    <col min="14604" max="14604" width="49.140625" style="47" customWidth="1"/>
    <col min="14605" max="14848" width="8.85546875" style="47"/>
    <col min="14849" max="14849" width="10.5703125" style="47" customWidth="1"/>
    <col min="14850" max="14850" width="35.140625" style="47" customWidth="1"/>
    <col min="14851" max="14851" width="20.5703125" style="47" customWidth="1"/>
    <col min="14852" max="14852" width="16" style="47" customWidth="1"/>
    <col min="14853" max="14853" width="19" style="47" customWidth="1"/>
    <col min="14854" max="14855" width="18.28515625" style="47" customWidth="1"/>
    <col min="14856" max="14856" width="11.5703125" style="47" customWidth="1"/>
    <col min="14857" max="14857" width="24" style="47" customWidth="1"/>
    <col min="14858" max="14858" width="11.5703125" style="47" customWidth="1"/>
    <col min="14859" max="14859" width="10.85546875" style="47" customWidth="1"/>
    <col min="14860" max="14860" width="49.140625" style="47" customWidth="1"/>
    <col min="14861" max="15104" width="8.85546875" style="47"/>
    <col min="15105" max="15105" width="10.5703125" style="47" customWidth="1"/>
    <col min="15106" max="15106" width="35.140625" style="47" customWidth="1"/>
    <col min="15107" max="15107" width="20.5703125" style="47" customWidth="1"/>
    <col min="15108" max="15108" width="16" style="47" customWidth="1"/>
    <col min="15109" max="15109" width="19" style="47" customWidth="1"/>
    <col min="15110" max="15111" width="18.28515625" style="47" customWidth="1"/>
    <col min="15112" max="15112" width="11.5703125" style="47" customWidth="1"/>
    <col min="15113" max="15113" width="24" style="47" customWidth="1"/>
    <col min="15114" max="15114" width="11.5703125" style="47" customWidth="1"/>
    <col min="15115" max="15115" width="10.85546875" style="47" customWidth="1"/>
    <col min="15116" max="15116" width="49.140625" style="47" customWidth="1"/>
    <col min="15117" max="15360" width="8.85546875" style="47"/>
    <col min="15361" max="15361" width="10.5703125" style="47" customWidth="1"/>
    <col min="15362" max="15362" width="35.140625" style="47" customWidth="1"/>
    <col min="15363" max="15363" width="20.5703125" style="47" customWidth="1"/>
    <col min="15364" max="15364" width="16" style="47" customWidth="1"/>
    <col min="15365" max="15365" width="19" style="47" customWidth="1"/>
    <col min="15366" max="15367" width="18.28515625" style="47" customWidth="1"/>
    <col min="15368" max="15368" width="11.5703125" style="47" customWidth="1"/>
    <col min="15369" max="15369" width="24" style="47" customWidth="1"/>
    <col min="15370" max="15370" width="11.5703125" style="47" customWidth="1"/>
    <col min="15371" max="15371" width="10.85546875" style="47" customWidth="1"/>
    <col min="15372" max="15372" width="49.140625" style="47" customWidth="1"/>
    <col min="15373" max="15616" width="8.85546875" style="47"/>
    <col min="15617" max="15617" width="10.5703125" style="47" customWidth="1"/>
    <col min="15618" max="15618" width="35.140625" style="47" customWidth="1"/>
    <col min="15619" max="15619" width="20.5703125" style="47" customWidth="1"/>
    <col min="15620" max="15620" width="16" style="47" customWidth="1"/>
    <col min="15621" max="15621" width="19" style="47" customWidth="1"/>
    <col min="15622" max="15623" width="18.28515625" style="47" customWidth="1"/>
    <col min="15624" max="15624" width="11.5703125" style="47" customWidth="1"/>
    <col min="15625" max="15625" width="24" style="47" customWidth="1"/>
    <col min="15626" max="15626" width="11.5703125" style="47" customWidth="1"/>
    <col min="15627" max="15627" width="10.85546875" style="47" customWidth="1"/>
    <col min="15628" max="15628" width="49.140625" style="47" customWidth="1"/>
    <col min="15629" max="15872" width="8.85546875" style="47"/>
    <col min="15873" max="15873" width="10.5703125" style="47" customWidth="1"/>
    <col min="15874" max="15874" width="35.140625" style="47" customWidth="1"/>
    <col min="15875" max="15875" width="20.5703125" style="47" customWidth="1"/>
    <col min="15876" max="15876" width="16" style="47" customWidth="1"/>
    <col min="15877" max="15877" width="19" style="47" customWidth="1"/>
    <col min="15878" max="15879" width="18.28515625" style="47" customWidth="1"/>
    <col min="15880" max="15880" width="11.5703125" style="47" customWidth="1"/>
    <col min="15881" max="15881" width="24" style="47" customWidth="1"/>
    <col min="15882" max="15882" width="11.5703125" style="47" customWidth="1"/>
    <col min="15883" max="15883" width="10.85546875" style="47" customWidth="1"/>
    <col min="15884" max="15884" width="49.140625" style="47" customWidth="1"/>
    <col min="15885" max="16128" width="8.85546875" style="47"/>
    <col min="16129" max="16129" width="10.5703125" style="47" customWidth="1"/>
    <col min="16130" max="16130" width="35.140625" style="47" customWidth="1"/>
    <col min="16131" max="16131" width="20.5703125" style="47" customWidth="1"/>
    <col min="16132" max="16132" width="16" style="47" customWidth="1"/>
    <col min="16133" max="16133" width="19" style="47" customWidth="1"/>
    <col min="16134" max="16135" width="18.28515625" style="47" customWidth="1"/>
    <col min="16136" max="16136" width="11.5703125" style="47" customWidth="1"/>
    <col min="16137" max="16137" width="24" style="47" customWidth="1"/>
    <col min="16138" max="16138" width="11.5703125" style="47" customWidth="1"/>
    <col min="16139" max="16139" width="10.85546875" style="47" customWidth="1"/>
    <col min="16140" max="16140" width="49.140625" style="47" customWidth="1"/>
    <col min="16141" max="16384" width="8.85546875" style="47"/>
  </cols>
  <sheetData>
    <row r="1" spans="1:13" s="28" customFormat="1" ht="27.75" customHeight="1">
      <c r="A1" s="142" t="s">
        <v>71</v>
      </c>
      <c r="B1" s="142"/>
      <c r="C1" s="142"/>
      <c r="D1" s="142"/>
      <c r="E1" s="142"/>
      <c r="F1" s="142"/>
      <c r="G1" s="142"/>
      <c r="H1" s="27"/>
      <c r="I1" s="27"/>
    </row>
    <row r="2" spans="1:13" s="28" customFormat="1" ht="99.6" customHeight="1">
      <c r="A2" s="142"/>
      <c r="B2" s="142"/>
      <c r="C2" s="142"/>
      <c r="D2" s="142"/>
      <c r="E2" s="142"/>
      <c r="F2" s="142"/>
      <c r="G2" s="142"/>
      <c r="H2" s="27"/>
      <c r="I2" s="27"/>
    </row>
    <row r="3" spans="1:13" s="28" customFormat="1" ht="20.25" customHeight="1">
      <c r="A3" s="143" t="s">
        <v>41</v>
      </c>
      <c r="B3" s="143"/>
      <c r="C3" s="143"/>
      <c r="D3" s="143"/>
      <c r="E3" s="143"/>
      <c r="F3" s="143"/>
      <c r="G3" s="143"/>
      <c r="H3" s="29"/>
      <c r="I3" s="29"/>
      <c r="J3" s="29"/>
      <c r="K3" s="29"/>
      <c r="L3" s="29"/>
      <c r="M3" s="29"/>
    </row>
    <row r="4" spans="1:13" s="28" customFormat="1" ht="37.5" customHeight="1">
      <c r="A4" s="144" t="s">
        <v>90</v>
      </c>
      <c r="B4" s="144"/>
      <c r="C4" s="144"/>
      <c r="D4" s="144"/>
      <c r="E4" s="144"/>
      <c r="F4" s="144"/>
      <c r="G4" s="144"/>
      <c r="H4" s="30"/>
      <c r="I4" s="30"/>
      <c r="J4" s="29"/>
      <c r="K4" s="29"/>
      <c r="L4" s="29"/>
      <c r="M4" s="29"/>
    </row>
    <row r="5" spans="1:13" s="28" customFormat="1" ht="15.75">
      <c r="A5" s="31"/>
    </row>
    <row r="6" spans="1:13" s="28" customFormat="1" ht="31.5" customHeight="1">
      <c r="A6" s="145" t="s">
        <v>0</v>
      </c>
      <c r="B6" s="145" t="s">
        <v>42</v>
      </c>
      <c r="C6" s="145" t="s">
        <v>43</v>
      </c>
      <c r="D6" s="145" t="s">
        <v>44</v>
      </c>
      <c r="E6" s="145" t="s">
        <v>2</v>
      </c>
      <c r="F6" s="147" t="s">
        <v>45</v>
      </c>
      <c r="G6" s="147"/>
      <c r="H6" s="145" t="s">
        <v>3</v>
      </c>
      <c r="I6" s="148"/>
    </row>
    <row r="7" spans="1:13" s="28" customFormat="1" ht="15" customHeight="1">
      <c r="A7" s="145"/>
      <c r="B7" s="145"/>
      <c r="C7" s="146"/>
      <c r="D7" s="145"/>
      <c r="E7" s="146"/>
      <c r="F7" s="32" t="s">
        <v>4</v>
      </c>
      <c r="G7" s="32">
        <v>2019</v>
      </c>
      <c r="H7" s="148"/>
      <c r="I7" s="148"/>
    </row>
    <row r="8" spans="1:13" s="35" customFormat="1" ht="40.5" customHeight="1">
      <c r="A8" s="149">
        <v>1</v>
      </c>
      <c r="B8" s="150" t="s">
        <v>46</v>
      </c>
      <c r="C8" s="150" t="s">
        <v>47</v>
      </c>
      <c r="D8" s="150" t="s">
        <v>48</v>
      </c>
      <c r="E8" s="33" t="s">
        <v>6</v>
      </c>
      <c r="F8" s="34">
        <f>F10+F11+F12</f>
        <v>550000</v>
      </c>
      <c r="G8" s="34">
        <f>G10+G11+G12</f>
        <v>550000</v>
      </c>
      <c r="H8" s="150" t="s">
        <v>49</v>
      </c>
      <c r="I8" s="151"/>
    </row>
    <row r="9" spans="1:13" s="35" customFormat="1" ht="13.5" customHeight="1">
      <c r="A9" s="149"/>
      <c r="B9" s="150"/>
      <c r="C9" s="150"/>
      <c r="D9" s="150"/>
      <c r="E9" s="33" t="s">
        <v>7</v>
      </c>
      <c r="F9" s="34"/>
      <c r="G9" s="34"/>
      <c r="H9" s="151"/>
      <c r="I9" s="151"/>
    </row>
    <row r="10" spans="1:13" s="35" customFormat="1" ht="13.5" customHeight="1">
      <c r="A10" s="149"/>
      <c r="B10" s="150"/>
      <c r="C10" s="150"/>
      <c r="D10" s="150"/>
      <c r="E10" s="33" t="s">
        <v>50</v>
      </c>
      <c r="F10" s="34">
        <v>0</v>
      </c>
      <c r="G10" s="34">
        <v>0</v>
      </c>
      <c r="H10" s="151"/>
      <c r="I10" s="151"/>
    </row>
    <row r="11" spans="1:13" s="35" customFormat="1" ht="14.25" customHeight="1">
      <c r="A11" s="149"/>
      <c r="B11" s="150"/>
      <c r="C11" s="150"/>
      <c r="D11" s="150"/>
      <c r="E11" s="33" t="s">
        <v>51</v>
      </c>
      <c r="F11" s="34">
        <v>300000</v>
      </c>
      <c r="G11" s="34">
        <v>300000</v>
      </c>
      <c r="H11" s="151"/>
      <c r="I11" s="151"/>
    </row>
    <row r="12" spans="1:13" s="35" customFormat="1" ht="28.5" customHeight="1">
      <c r="A12" s="149"/>
      <c r="B12" s="150"/>
      <c r="C12" s="150"/>
      <c r="D12" s="150"/>
      <c r="E12" s="33" t="s">
        <v>52</v>
      </c>
      <c r="F12" s="34">
        <v>250000</v>
      </c>
      <c r="G12" s="34">
        <v>250000</v>
      </c>
      <c r="H12" s="151"/>
      <c r="I12" s="151"/>
    </row>
    <row r="13" spans="1:13" s="35" customFormat="1" ht="29.25" hidden="1" customHeight="1">
      <c r="A13" s="130">
        <v>2</v>
      </c>
      <c r="B13" s="133" t="s">
        <v>53</v>
      </c>
      <c r="C13" s="133" t="s">
        <v>54</v>
      </c>
      <c r="D13" s="133" t="s">
        <v>16</v>
      </c>
      <c r="E13" s="33" t="s">
        <v>6</v>
      </c>
      <c r="F13" s="34">
        <f>F15+F16</f>
        <v>0</v>
      </c>
      <c r="G13" s="34">
        <f>G15+G16</f>
        <v>0</v>
      </c>
      <c r="H13" s="136" t="s">
        <v>55</v>
      </c>
      <c r="I13" s="137"/>
    </row>
    <row r="14" spans="1:13" s="35" customFormat="1" ht="16.5" hidden="1" customHeight="1">
      <c r="A14" s="131"/>
      <c r="B14" s="134"/>
      <c r="C14" s="134"/>
      <c r="D14" s="134"/>
      <c r="E14" s="33" t="s">
        <v>7</v>
      </c>
      <c r="F14" s="34"/>
      <c r="G14" s="34"/>
      <c r="H14" s="138"/>
      <c r="I14" s="139"/>
    </row>
    <row r="15" spans="1:13" s="35" customFormat="1" ht="16.5" hidden="1" customHeight="1">
      <c r="A15" s="131"/>
      <c r="B15" s="134"/>
      <c r="C15" s="134"/>
      <c r="D15" s="134"/>
      <c r="E15" s="33" t="s">
        <v>34</v>
      </c>
      <c r="F15" s="34">
        <v>0</v>
      </c>
      <c r="G15" s="34">
        <v>0</v>
      </c>
      <c r="H15" s="138"/>
      <c r="I15" s="139"/>
    </row>
    <row r="16" spans="1:13" s="35" customFormat="1" ht="16.5" hidden="1" customHeight="1">
      <c r="A16" s="131"/>
      <c r="B16" s="134"/>
      <c r="C16" s="134"/>
      <c r="D16" s="134"/>
      <c r="E16" s="33" t="s">
        <v>51</v>
      </c>
      <c r="F16" s="34">
        <v>0</v>
      </c>
      <c r="G16" s="34">
        <v>0</v>
      </c>
      <c r="H16" s="138"/>
      <c r="I16" s="139"/>
    </row>
    <row r="17" spans="1:9" s="35" customFormat="1" ht="29.25" hidden="1" customHeight="1">
      <c r="A17" s="132"/>
      <c r="B17" s="135"/>
      <c r="C17" s="135"/>
      <c r="D17" s="135"/>
      <c r="E17" s="33" t="s">
        <v>52</v>
      </c>
      <c r="F17" s="34">
        <v>0</v>
      </c>
      <c r="G17" s="34">
        <v>0</v>
      </c>
      <c r="H17" s="140"/>
      <c r="I17" s="141"/>
    </row>
    <row r="18" spans="1:9" s="35" customFormat="1" ht="29.25" hidden="1" customHeight="1">
      <c r="A18" s="130">
        <v>3</v>
      </c>
      <c r="B18" s="133" t="s">
        <v>56</v>
      </c>
      <c r="C18" s="133" t="s">
        <v>54</v>
      </c>
      <c r="D18" s="133" t="s">
        <v>16</v>
      </c>
      <c r="E18" s="33" t="s">
        <v>6</v>
      </c>
      <c r="F18" s="34">
        <f>F20+F21+F22</f>
        <v>0</v>
      </c>
      <c r="G18" s="34">
        <f>G20+G21+G22</f>
        <v>0</v>
      </c>
      <c r="H18" s="136" t="s">
        <v>57</v>
      </c>
      <c r="I18" s="137"/>
    </row>
    <row r="19" spans="1:9" s="35" customFormat="1" ht="16.5" hidden="1" customHeight="1">
      <c r="A19" s="131"/>
      <c r="B19" s="134"/>
      <c r="C19" s="134"/>
      <c r="D19" s="134"/>
      <c r="E19" s="33" t="s">
        <v>7</v>
      </c>
      <c r="F19" s="34"/>
      <c r="G19" s="34"/>
      <c r="H19" s="138"/>
      <c r="I19" s="139"/>
    </row>
    <row r="20" spans="1:9" s="35" customFormat="1" ht="16.5" hidden="1" customHeight="1">
      <c r="A20" s="131"/>
      <c r="B20" s="134"/>
      <c r="C20" s="134"/>
      <c r="D20" s="134"/>
      <c r="E20" s="33" t="s">
        <v>58</v>
      </c>
      <c r="F20" s="34">
        <v>0</v>
      </c>
      <c r="G20" s="34">
        <v>0</v>
      </c>
      <c r="H20" s="138"/>
      <c r="I20" s="139"/>
    </row>
    <row r="21" spans="1:9" s="35" customFormat="1" ht="16.5" hidden="1" customHeight="1">
      <c r="A21" s="131"/>
      <c r="B21" s="134"/>
      <c r="C21" s="134"/>
      <c r="D21" s="134"/>
      <c r="E21" s="33" t="s">
        <v>51</v>
      </c>
      <c r="F21" s="34">
        <v>0</v>
      </c>
      <c r="G21" s="34">
        <v>0</v>
      </c>
      <c r="H21" s="138"/>
      <c r="I21" s="139"/>
    </row>
    <row r="22" spans="1:9" s="35" customFormat="1" ht="29.25" hidden="1" customHeight="1">
      <c r="A22" s="132"/>
      <c r="B22" s="135"/>
      <c r="C22" s="135"/>
      <c r="D22" s="135"/>
      <c r="E22" s="33" t="s">
        <v>52</v>
      </c>
      <c r="F22" s="34">
        <v>0</v>
      </c>
      <c r="G22" s="34">
        <v>0</v>
      </c>
      <c r="H22" s="140"/>
      <c r="I22" s="141"/>
    </row>
    <row r="23" spans="1:9" s="36" customFormat="1" ht="29.25" customHeight="1">
      <c r="A23" s="130">
        <v>2</v>
      </c>
      <c r="B23" s="133" t="s">
        <v>59</v>
      </c>
      <c r="C23" s="133" t="s">
        <v>62</v>
      </c>
      <c r="D23" s="133" t="s">
        <v>60</v>
      </c>
      <c r="E23" s="33" t="s">
        <v>6</v>
      </c>
      <c r="F23" s="34">
        <f>F25+F26+F27</f>
        <v>40000</v>
      </c>
      <c r="G23" s="34">
        <f>G25+G26+G27</f>
        <v>40000</v>
      </c>
      <c r="H23" s="136" t="s">
        <v>79</v>
      </c>
      <c r="I23" s="137"/>
    </row>
    <row r="24" spans="1:9" s="36" customFormat="1" ht="16.5" customHeight="1">
      <c r="A24" s="131"/>
      <c r="B24" s="134"/>
      <c r="C24" s="134"/>
      <c r="D24" s="134"/>
      <c r="E24" s="33" t="s">
        <v>7</v>
      </c>
      <c r="F24" s="34"/>
      <c r="G24" s="34"/>
      <c r="H24" s="138"/>
      <c r="I24" s="139"/>
    </row>
    <row r="25" spans="1:9" s="36" customFormat="1" ht="17.45" customHeight="1">
      <c r="A25" s="131"/>
      <c r="B25" s="134"/>
      <c r="C25" s="134"/>
      <c r="D25" s="134"/>
      <c r="E25" s="58" t="s">
        <v>34</v>
      </c>
      <c r="F25" s="34">
        <v>0</v>
      </c>
      <c r="G25" s="34">
        <v>0</v>
      </c>
      <c r="H25" s="138"/>
      <c r="I25" s="139"/>
    </row>
    <row r="26" spans="1:9" s="36" customFormat="1" ht="16.5" customHeight="1">
      <c r="A26" s="131"/>
      <c r="B26" s="134"/>
      <c r="C26" s="134"/>
      <c r="D26" s="134"/>
      <c r="E26" s="33" t="s">
        <v>51</v>
      </c>
      <c r="F26" s="34">
        <v>40000</v>
      </c>
      <c r="G26" s="34">
        <v>40000</v>
      </c>
      <c r="H26" s="138"/>
      <c r="I26" s="139"/>
    </row>
    <row r="27" spans="1:9" s="36" customFormat="1" ht="29.25" customHeight="1">
      <c r="A27" s="132"/>
      <c r="B27" s="135"/>
      <c r="C27" s="135"/>
      <c r="D27" s="135"/>
      <c r="E27" s="33" t="s">
        <v>52</v>
      </c>
      <c r="F27" s="34">
        <v>0</v>
      </c>
      <c r="G27" s="34">
        <v>0</v>
      </c>
      <c r="H27" s="140"/>
      <c r="I27" s="141"/>
    </row>
    <row r="28" spans="1:9" s="35" customFormat="1" ht="29.25" customHeight="1">
      <c r="A28" s="130">
        <v>3</v>
      </c>
      <c r="B28" s="133" t="s">
        <v>53</v>
      </c>
      <c r="C28" s="133" t="s">
        <v>54</v>
      </c>
      <c r="D28" s="133" t="s">
        <v>16</v>
      </c>
      <c r="E28" s="62" t="s">
        <v>6</v>
      </c>
      <c r="F28" s="34">
        <f>F30+F31</f>
        <v>50000</v>
      </c>
      <c r="G28" s="34">
        <f>G30+G31</f>
        <v>50000</v>
      </c>
      <c r="H28" s="136" t="s">
        <v>55</v>
      </c>
      <c r="I28" s="137"/>
    </row>
    <row r="29" spans="1:9" s="35" customFormat="1" ht="16.5" customHeight="1">
      <c r="A29" s="131"/>
      <c r="B29" s="134"/>
      <c r="C29" s="134"/>
      <c r="D29" s="134"/>
      <c r="E29" s="62" t="s">
        <v>7</v>
      </c>
      <c r="F29" s="34"/>
      <c r="G29" s="34"/>
      <c r="H29" s="138"/>
      <c r="I29" s="139"/>
    </row>
    <row r="30" spans="1:9" s="35" customFormat="1" ht="16.5" customHeight="1">
      <c r="A30" s="131"/>
      <c r="B30" s="134"/>
      <c r="C30" s="134"/>
      <c r="D30" s="134"/>
      <c r="E30" s="62" t="s">
        <v>34</v>
      </c>
      <c r="F30" s="34">
        <v>0</v>
      </c>
      <c r="G30" s="34">
        <v>0</v>
      </c>
      <c r="H30" s="138"/>
      <c r="I30" s="139"/>
    </row>
    <row r="31" spans="1:9" s="35" customFormat="1" ht="16.5" customHeight="1">
      <c r="A31" s="131"/>
      <c r="B31" s="134"/>
      <c r="C31" s="134"/>
      <c r="D31" s="134"/>
      <c r="E31" s="62" t="s">
        <v>51</v>
      </c>
      <c r="F31" s="34">
        <v>50000</v>
      </c>
      <c r="G31" s="34">
        <v>50000</v>
      </c>
      <c r="H31" s="138"/>
      <c r="I31" s="139"/>
    </row>
    <row r="32" spans="1:9" s="35" customFormat="1" ht="29.25" customHeight="1">
      <c r="A32" s="132"/>
      <c r="B32" s="135"/>
      <c r="C32" s="135"/>
      <c r="D32" s="135"/>
      <c r="E32" s="62" t="s">
        <v>52</v>
      </c>
      <c r="F32" s="34">
        <v>0</v>
      </c>
      <c r="G32" s="34">
        <v>0</v>
      </c>
      <c r="H32" s="140"/>
      <c r="I32" s="141"/>
    </row>
    <row r="33" spans="1:9" s="35" customFormat="1" ht="29.25" customHeight="1">
      <c r="A33" s="130">
        <v>4</v>
      </c>
      <c r="B33" s="133" t="s">
        <v>56</v>
      </c>
      <c r="C33" s="133" t="s">
        <v>54</v>
      </c>
      <c r="D33" s="133" t="s">
        <v>16</v>
      </c>
      <c r="E33" s="62" t="s">
        <v>6</v>
      </c>
      <c r="F33" s="34">
        <f>F35+F36+F37</f>
        <v>20000</v>
      </c>
      <c r="G33" s="34">
        <f>G35+G36+G37</f>
        <v>20000</v>
      </c>
      <c r="H33" s="136" t="s">
        <v>57</v>
      </c>
      <c r="I33" s="137"/>
    </row>
    <row r="34" spans="1:9" s="35" customFormat="1" ht="16.5" customHeight="1">
      <c r="A34" s="131"/>
      <c r="B34" s="134"/>
      <c r="C34" s="134"/>
      <c r="D34" s="134"/>
      <c r="E34" s="62" t="s">
        <v>7</v>
      </c>
      <c r="F34" s="34"/>
      <c r="G34" s="34"/>
      <c r="H34" s="138"/>
      <c r="I34" s="139"/>
    </row>
    <row r="35" spans="1:9" s="35" customFormat="1" ht="16.5" customHeight="1">
      <c r="A35" s="131"/>
      <c r="B35" s="134"/>
      <c r="C35" s="134"/>
      <c r="D35" s="134"/>
      <c r="E35" s="62" t="s">
        <v>58</v>
      </c>
      <c r="F35" s="34">
        <v>0</v>
      </c>
      <c r="G35" s="34">
        <v>0</v>
      </c>
      <c r="H35" s="138"/>
      <c r="I35" s="139"/>
    </row>
    <row r="36" spans="1:9" s="35" customFormat="1" ht="16.5" customHeight="1">
      <c r="A36" s="131"/>
      <c r="B36" s="134"/>
      <c r="C36" s="134"/>
      <c r="D36" s="134"/>
      <c r="E36" s="62" t="s">
        <v>51</v>
      </c>
      <c r="F36" s="34">
        <v>20000</v>
      </c>
      <c r="G36" s="34">
        <v>20000</v>
      </c>
      <c r="H36" s="138"/>
      <c r="I36" s="139"/>
    </row>
    <row r="37" spans="1:9" s="35" customFormat="1" ht="29.25" customHeight="1">
      <c r="A37" s="132"/>
      <c r="B37" s="135"/>
      <c r="C37" s="135"/>
      <c r="D37" s="135"/>
      <c r="E37" s="62" t="s">
        <v>52</v>
      </c>
      <c r="F37" s="34">
        <v>0</v>
      </c>
      <c r="G37" s="34">
        <v>0</v>
      </c>
      <c r="H37" s="140"/>
      <c r="I37" s="141"/>
    </row>
    <row r="38" spans="1:9" s="35" customFormat="1" ht="29.25" customHeight="1">
      <c r="A38" s="130">
        <v>5</v>
      </c>
      <c r="B38" s="133" t="s">
        <v>76</v>
      </c>
      <c r="C38" s="133" t="s">
        <v>54</v>
      </c>
      <c r="D38" s="133" t="s">
        <v>16</v>
      </c>
      <c r="E38" s="62" t="s">
        <v>6</v>
      </c>
      <c r="F38" s="34">
        <f>F40+F41</f>
        <v>20000</v>
      </c>
      <c r="G38" s="34">
        <f>G40+G41</f>
        <v>20000</v>
      </c>
      <c r="H38" s="136" t="s">
        <v>81</v>
      </c>
      <c r="I38" s="137"/>
    </row>
    <row r="39" spans="1:9" s="35" customFormat="1" ht="16.5" customHeight="1">
      <c r="A39" s="131"/>
      <c r="B39" s="134"/>
      <c r="C39" s="134"/>
      <c r="D39" s="134"/>
      <c r="E39" s="62" t="s">
        <v>7</v>
      </c>
      <c r="F39" s="34"/>
      <c r="G39" s="34"/>
      <c r="H39" s="138"/>
      <c r="I39" s="139"/>
    </row>
    <row r="40" spans="1:9" s="35" customFormat="1" ht="16.5" customHeight="1">
      <c r="A40" s="131"/>
      <c r="B40" s="134"/>
      <c r="C40" s="134"/>
      <c r="D40" s="134"/>
      <c r="E40" s="62" t="s">
        <v>34</v>
      </c>
      <c r="F40" s="34">
        <v>0</v>
      </c>
      <c r="G40" s="34">
        <v>0</v>
      </c>
      <c r="H40" s="138"/>
      <c r="I40" s="139"/>
    </row>
    <row r="41" spans="1:9" s="35" customFormat="1" ht="16.5" customHeight="1">
      <c r="A41" s="131"/>
      <c r="B41" s="134"/>
      <c r="C41" s="134"/>
      <c r="D41" s="134"/>
      <c r="E41" s="62" t="s">
        <v>51</v>
      </c>
      <c r="F41" s="34">
        <v>20000</v>
      </c>
      <c r="G41" s="34">
        <v>20000</v>
      </c>
      <c r="H41" s="138"/>
      <c r="I41" s="139"/>
    </row>
    <row r="42" spans="1:9" s="35" customFormat="1" ht="29.25" customHeight="1">
      <c r="A42" s="132"/>
      <c r="B42" s="135"/>
      <c r="C42" s="135"/>
      <c r="D42" s="135"/>
      <c r="E42" s="62" t="s">
        <v>52</v>
      </c>
      <c r="F42" s="34">
        <v>0</v>
      </c>
      <c r="G42" s="34">
        <v>0</v>
      </c>
      <c r="H42" s="140"/>
      <c r="I42" s="141"/>
    </row>
    <row r="43" spans="1:9" s="35" customFormat="1" ht="29.25" customHeight="1">
      <c r="A43" s="130">
        <v>6</v>
      </c>
      <c r="B43" s="133" t="s">
        <v>78</v>
      </c>
      <c r="C43" s="133" t="s">
        <v>54</v>
      </c>
      <c r="D43" s="133" t="s">
        <v>16</v>
      </c>
      <c r="E43" s="62" t="s">
        <v>6</v>
      </c>
      <c r="F43" s="34">
        <f>F45+F46+F47</f>
        <v>10000</v>
      </c>
      <c r="G43" s="34">
        <f>G45+G46+G47</f>
        <v>10000</v>
      </c>
      <c r="H43" s="136" t="s">
        <v>80</v>
      </c>
      <c r="I43" s="137"/>
    </row>
    <row r="44" spans="1:9" s="35" customFormat="1" ht="16.5" customHeight="1">
      <c r="A44" s="131"/>
      <c r="B44" s="134"/>
      <c r="C44" s="134"/>
      <c r="D44" s="134"/>
      <c r="E44" s="62" t="s">
        <v>7</v>
      </c>
      <c r="F44" s="34"/>
      <c r="G44" s="34"/>
      <c r="H44" s="138"/>
      <c r="I44" s="139"/>
    </row>
    <row r="45" spans="1:9" s="35" customFormat="1" ht="16.5" customHeight="1">
      <c r="A45" s="131"/>
      <c r="B45" s="134"/>
      <c r="C45" s="134"/>
      <c r="D45" s="134"/>
      <c r="E45" s="62" t="s">
        <v>58</v>
      </c>
      <c r="F45" s="34">
        <v>0</v>
      </c>
      <c r="G45" s="34">
        <v>0</v>
      </c>
      <c r="H45" s="138"/>
      <c r="I45" s="139"/>
    </row>
    <row r="46" spans="1:9" s="35" customFormat="1" ht="16.5" customHeight="1">
      <c r="A46" s="131"/>
      <c r="B46" s="134"/>
      <c r="C46" s="134"/>
      <c r="D46" s="134"/>
      <c r="E46" s="62" t="s">
        <v>51</v>
      </c>
      <c r="F46" s="34">
        <v>10000</v>
      </c>
      <c r="G46" s="34">
        <v>10000</v>
      </c>
      <c r="H46" s="138"/>
      <c r="I46" s="139"/>
    </row>
    <row r="47" spans="1:9" s="35" customFormat="1" ht="29.25" customHeight="1">
      <c r="A47" s="132"/>
      <c r="B47" s="135"/>
      <c r="C47" s="135"/>
      <c r="D47" s="135"/>
      <c r="E47" s="62" t="s">
        <v>52</v>
      </c>
      <c r="F47" s="34">
        <v>0</v>
      </c>
      <c r="G47" s="34">
        <v>0</v>
      </c>
      <c r="H47" s="140"/>
      <c r="I47" s="141"/>
    </row>
    <row r="48" spans="1:9" s="35" customFormat="1" ht="29.25" customHeight="1">
      <c r="A48" s="130">
        <v>7</v>
      </c>
      <c r="B48" s="133" t="s">
        <v>77</v>
      </c>
      <c r="C48" s="133" t="s">
        <v>54</v>
      </c>
      <c r="D48" s="133" t="s">
        <v>16</v>
      </c>
      <c r="E48" s="62" t="s">
        <v>6</v>
      </c>
      <c r="F48" s="34">
        <f>F50+F51+F52</f>
        <v>10000</v>
      </c>
      <c r="G48" s="34">
        <f>G50+G51+G52</f>
        <v>10000</v>
      </c>
      <c r="H48" s="136" t="s">
        <v>81</v>
      </c>
      <c r="I48" s="137"/>
    </row>
    <row r="49" spans="1:9" s="35" customFormat="1" ht="16.5" customHeight="1">
      <c r="A49" s="131"/>
      <c r="B49" s="134"/>
      <c r="C49" s="134"/>
      <c r="D49" s="134"/>
      <c r="E49" s="62" t="s">
        <v>7</v>
      </c>
      <c r="F49" s="34"/>
      <c r="G49" s="34"/>
      <c r="H49" s="138"/>
      <c r="I49" s="139"/>
    </row>
    <row r="50" spans="1:9" s="35" customFormat="1" ht="16.5" customHeight="1">
      <c r="A50" s="131"/>
      <c r="B50" s="134"/>
      <c r="C50" s="134"/>
      <c r="D50" s="134"/>
      <c r="E50" s="62" t="s">
        <v>58</v>
      </c>
      <c r="F50" s="34">
        <v>0</v>
      </c>
      <c r="G50" s="34">
        <v>0</v>
      </c>
      <c r="H50" s="138"/>
      <c r="I50" s="139"/>
    </row>
    <row r="51" spans="1:9" s="35" customFormat="1" ht="16.5" customHeight="1">
      <c r="A51" s="131"/>
      <c r="B51" s="134"/>
      <c r="C51" s="134"/>
      <c r="D51" s="134"/>
      <c r="E51" s="62" t="s">
        <v>51</v>
      </c>
      <c r="F51" s="34">
        <v>10000</v>
      </c>
      <c r="G51" s="34">
        <v>10000</v>
      </c>
      <c r="H51" s="138"/>
      <c r="I51" s="139"/>
    </row>
    <row r="52" spans="1:9" s="35" customFormat="1" ht="29.25" customHeight="1">
      <c r="A52" s="132"/>
      <c r="B52" s="135"/>
      <c r="C52" s="135"/>
      <c r="D52" s="135"/>
      <c r="E52" s="62" t="s">
        <v>52</v>
      </c>
      <c r="F52" s="34">
        <v>0</v>
      </c>
      <c r="G52" s="34">
        <v>0</v>
      </c>
      <c r="H52" s="140"/>
      <c r="I52" s="141"/>
    </row>
    <row r="53" spans="1:9" s="36" customFormat="1" ht="29.25" customHeight="1">
      <c r="A53" s="130">
        <v>8</v>
      </c>
      <c r="B53" s="133" t="s">
        <v>75</v>
      </c>
      <c r="C53" s="133" t="s">
        <v>54</v>
      </c>
      <c r="D53" s="133" t="s">
        <v>16</v>
      </c>
      <c r="E53" s="33" t="s">
        <v>6</v>
      </c>
      <c r="F53" s="34">
        <f>F55+F56+F57</f>
        <v>100000</v>
      </c>
      <c r="G53" s="34">
        <f>G55+G56+G57</f>
        <v>100000</v>
      </c>
      <c r="H53" s="136"/>
      <c r="I53" s="137"/>
    </row>
    <row r="54" spans="1:9" s="36" customFormat="1" ht="16.5" customHeight="1">
      <c r="A54" s="131"/>
      <c r="B54" s="134"/>
      <c r="C54" s="134"/>
      <c r="D54" s="134"/>
      <c r="E54" s="33" t="s">
        <v>7</v>
      </c>
      <c r="F54" s="34"/>
      <c r="G54" s="34"/>
      <c r="H54" s="138"/>
      <c r="I54" s="139"/>
    </row>
    <row r="55" spans="1:9" s="36" customFormat="1" ht="17.45" customHeight="1">
      <c r="A55" s="131"/>
      <c r="B55" s="134"/>
      <c r="C55" s="134"/>
      <c r="D55" s="134"/>
      <c r="E55" s="58" t="s">
        <v>34</v>
      </c>
      <c r="F55" s="34">
        <v>0</v>
      </c>
      <c r="G55" s="34">
        <v>0</v>
      </c>
      <c r="H55" s="138"/>
      <c r="I55" s="139"/>
    </row>
    <row r="56" spans="1:9" s="36" customFormat="1" ht="16.5" customHeight="1">
      <c r="A56" s="131"/>
      <c r="B56" s="134"/>
      <c r="C56" s="134"/>
      <c r="D56" s="134"/>
      <c r="E56" s="33" t="s">
        <v>51</v>
      </c>
      <c r="F56" s="34">
        <v>100000</v>
      </c>
      <c r="G56" s="34">
        <v>100000</v>
      </c>
      <c r="H56" s="138"/>
      <c r="I56" s="139"/>
    </row>
    <row r="57" spans="1:9" s="36" customFormat="1" ht="29.25" customHeight="1">
      <c r="A57" s="132"/>
      <c r="B57" s="135"/>
      <c r="C57" s="135"/>
      <c r="D57" s="135"/>
      <c r="E57" s="33" t="s">
        <v>52</v>
      </c>
      <c r="F57" s="34">
        <v>0</v>
      </c>
      <c r="G57" s="34">
        <v>0</v>
      </c>
      <c r="H57" s="140"/>
      <c r="I57" s="141"/>
    </row>
    <row r="58" spans="1:9" s="39" customFormat="1" ht="21" customHeight="1">
      <c r="A58" s="152"/>
      <c r="B58" s="155" t="s">
        <v>61</v>
      </c>
      <c r="C58" s="155"/>
      <c r="D58" s="155"/>
      <c r="E58" s="37" t="s">
        <v>6</v>
      </c>
      <c r="F58" s="38">
        <f>F60+F61+F62</f>
        <v>800000</v>
      </c>
      <c r="G58" s="38">
        <f>G60+G61+G62</f>
        <v>800000</v>
      </c>
      <c r="H58" s="158"/>
      <c r="I58" s="159"/>
    </row>
    <row r="59" spans="1:9" s="39" customFormat="1" ht="15.75">
      <c r="A59" s="153"/>
      <c r="B59" s="156"/>
      <c r="C59" s="156"/>
      <c r="D59" s="156"/>
      <c r="E59" s="37" t="s">
        <v>7</v>
      </c>
      <c r="F59" s="38"/>
      <c r="G59" s="38"/>
      <c r="H59" s="160"/>
      <c r="I59" s="161"/>
    </row>
    <row r="60" spans="1:9" s="39" customFormat="1" ht="31.5">
      <c r="A60" s="153"/>
      <c r="B60" s="156"/>
      <c r="C60" s="156"/>
      <c r="D60" s="156"/>
      <c r="E60" s="37" t="s">
        <v>34</v>
      </c>
      <c r="F60" s="38">
        <f>F10+F15+F20+F25+F55</f>
        <v>0</v>
      </c>
      <c r="G60" s="38">
        <f>G10+G15+G20+G25+G55</f>
        <v>0</v>
      </c>
      <c r="H60" s="160"/>
      <c r="I60" s="161"/>
    </row>
    <row r="61" spans="1:9" s="39" customFormat="1" ht="31.5">
      <c r="A61" s="153"/>
      <c r="B61" s="156"/>
      <c r="C61" s="156"/>
      <c r="D61" s="156"/>
      <c r="E61" s="37" t="s">
        <v>51</v>
      </c>
      <c r="F61" s="38">
        <f>F56+F51+F46+F41+F36+F31+F26+F11</f>
        <v>550000</v>
      </c>
      <c r="G61" s="38">
        <f>G11+G16+G51+G46+G41+G36+G31+G21+G26+G56</f>
        <v>550000</v>
      </c>
      <c r="H61" s="160"/>
      <c r="I61" s="161"/>
    </row>
    <row r="62" spans="1:9" s="40" customFormat="1" ht="31.5">
      <c r="A62" s="154"/>
      <c r="B62" s="157"/>
      <c r="C62" s="157"/>
      <c r="D62" s="157"/>
      <c r="E62" s="37" t="s">
        <v>52</v>
      </c>
      <c r="F62" s="38">
        <f>F12+F17+F22+F27+F57</f>
        <v>250000</v>
      </c>
      <c r="G62" s="38">
        <f>G12+G17+G22+G27+G57</f>
        <v>250000</v>
      </c>
      <c r="H62" s="162"/>
      <c r="I62" s="163"/>
    </row>
    <row r="63" spans="1:9" ht="15.75">
      <c r="A63" s="41"/>
      <c r="B63" s="42"/>
      <c r="C63" s="42"/>
      <c r="D63" s="42"/>
      <c r="E63" s="43"/>
      <c r="F63" s="44"/>
      <c r="G63" s="44"/>
      <c r="H63" s="45"/>
      <c r="I63" s="46"/>
    </row>
    <row r="64" spans="1:9" ht="15.75">
      <c r="A64" s="41"/>
      <c r="B64" s="42"/>
      <c r="C64" s="42"/>
      <c r="D64" s="42"/>
      <c r="E64" s="43"/>
      <c r="F64" s="44"/>
      <c r="G64" s="42"/>
      <c r="H64" s="45"/>
      <c r="I64" s="46"/>
    </row>
    <row r="65" spans="1:9" ht="15.75">
      <c r="A65" s="41"/>
      <c r="B65" s="42"/>
      <c r="C65" s="42"/>
      <c r="D65" s="42"/>
      <c r="E65" s="43"/>
      <c r="F65" s="42"/>
      <c r="G65" s="42"/>
      <c r="H65" s="45"/>
      <c r="I65" s="46"/>
    </row>
    <row r="66" spans="1:9" ht="15.75">
      <c r="A66" s="41"/>
      <c r="B66" s="42"/>
      <c r="C66" s="42"/>
      <c r="D66" s="42"/>
      <c r="E66" s="43"/>
      <c r="F66" s="42"/>
      <c r="G66" s="42"/>
      <c r="H66" s="45"/>
      <c r="I66" s="46"/>
    </row>
    <row r="67" spans="1:9" ht="18.75">
      <c r="A67" s="48" t="s">
        <v>74</v>
      </c>
      <c r="B67" s="48"/>
      <c r="C67" s="48"/>
      <c r="D67" s="48"/>
      <c r="E67" s="48"/>
      <c r="F67" s="48"/>
      <c r="G67" s="48"/>
      <c r="H67" s="48"/>
      <c r="I67" s="48"/>
    </row>
  </sheetData>
  <mergeCells count="65">
    <mergeCell ref="A58:A62"/>
    <mergeCell ref="B58:B62"/>
    <mergeCell ref="C58:C62"/>
    <mergeCell ref="D58:D62"/>
    <mergeCell ref="H58:I62"/>
    <mergeCell ref="A23:A27"/>
    <mergeCell ref="B23:B27"/>
    <mergeCell ref="C23:C27"/>
    <mergeCell ref="D23:D27"/>
    <mergeCell ref="H23:I27"/>
    <mergeCell ref="A53:A57"/>
    <mergeCell ref="B53:B57"/>
    <mergeCell ref="C53:C57"/>
    <mergeCell ref="D53:D57"/>
    <mergeCell ref="H53:I57"/>
    <mergeCell ref="A13:A17"/>
    <mergeCell ref="B13:B17"/>
    <mergeCell ref="C13:C17"/>
    <mergeCell ref="D13:D17"/>
    <mergeCell ref="H13:I17"/>
    <mergeCell ref="A18:A22"/>
    <mergeCell ref="B18:B22"/>
    <mergeCell ref="C18:C22"/>
    <mergeCell ref="D18:D22"/>
    <mergeCell ref="H18:I22"/>
    <mergeCell ref="H6:I7"/>
    <mergeCell ref="A8:A12"/>
    <mergeCell ref="B8:B12"/>
    <mergeCell ref="C8:C12"/>
    <mergeCell ref="D8:D12"/>
    <mergeCell ref="H8:I1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A28:A32"/>
    <mergeCell ref="B28:B32"/>
    <mergeCell ref="C28:C32"/>
    <mergeCell ref="D28:D32"/>
    <mergeCell ref="H28:I32"/>
    <mergeCell ref="A33:A37"/>
    <mergeCell ref="B33:B37"/>
    <mergeCell ref="C33:C37"/>
    <mergeCell ref="D33:D37"/>
    <mergeCell ref="H33:I37"/>
    <mergeCell ref="A38:A42"/>
    <mergeCell ref="B38:B42"/>
    <mergeCell ref="C38:C42"/>
    <mergeCell ref="D38:D42"/>
    <mergeCell ref="H38:I42"/>
    <mergeCell ref="A43:A47"/>
    <mergeCell ref="B43:B47"/>
    <mergeCell ref="C43:C47"/>
    <mergeCell ref="D43:D47"/>
    <mergeCell ref="H43:I47"/>
    <mergeCell ref="A48:A52"/>
    <mergeCell ref="B48:B52"/>
    <mergeCell ref="C48:C52"/>
    <mergeCell ref="D48:D52"/>
    <mergeCell ref="H48:I5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nameX</cp:lastModifiedBy>
  <cp:lastPrinted>2020-03-11T08:48:25Z</cp:lastPrinted>
  <dcterms:created xsi:type="dcterms:W3CDTF">2013-09-19T05:29:29Z</dcterms:created>
  <dcterms:modified xsi:type="dcterms:W3CDTF">2020-03-11T08:49:53Z</dcterms:modified>
</cp:coreProperties>
</file>