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507"/>
  </bookViews>
  <sheets>
    <sheet name="приложение мероприятий" sheetId="4" r:id="rId1"/>
    <sheet name="индикаторы" sheetId="6" r:id="rId2"/>
    <sheet name="Распределение (справочно)" sheetId="5" r:id="rId3"/>
  </sheets>
  <definedNames>
    <definedName name="_xlnm.Print_Area" localSheetId="1">индикаторы!$A$1:$J$23</definedName>
    <definedName name="_xlnm.Print_Area" localSheetId="0">'приложение мероприятий'!$A$1:$Q$96</definedName>
  </definedNames>
  <calcPr calcId="125725"/>
</workbook>
</file>

<file path=xl/calcChain.xml><?xml version="1.0" encoding="utf-8"?>
<calcChain xmlns="http://schemas.openxmlformats.org/spreadsheetml/2006/main">
  <c r="H12" i="4"/>
  <c r="M90"/>
  <c r="M16"/>
  <c r="L95"/>
  <c r="K12" i="6"/>
  <c r="K11"/>
  <c r="H44" i="4"/>
  <c r="L58" l="1"/>
  <c r="L78"/>
  <c r="K59"/>
  <c r="I6" i="5"/>
  <c r="H6" s="1"/>
  <c r="G6" s="1"/>
  <c r="F6" s="1"/>
  <c r="E6" s="1"/>
  <c r="D6" s="1"/>
  <c r="C6" s="1"/>
  <c r="B6" s="1"/>
  <c r="K8" i="6"/>
  <c r="I92" i="4"/>
  <c r="K92"/>
  <c r="E9" i="5" s="1"/>
  <c r="L92" i="4"/>
  <c r="M92"/>
  <c r="N92"/>
  <c r="O92"/>
  <c r="I91"/>
  <c r="H79"/>
  <c r="H66"/>
  <c r="H43"/>
  <c r="H20"/>
  <c r="H14"/>
  <c r="H78"/>
  <c r="H48"/>
  <c r="H19"/>
  <c r="H25"/>
  <c r="I90"/>
  <c r="K75"/>
  <c r="K45"/>
  <c r="K16"/>
  <c r="K22"/>
  <c r="K69"/>
  <c r="K62"/>
  <c r="K30"/>
  <c r="K9"/>
  <c r="K90"/>
  <c r="J9"/>
  <c r="L9"/>
  <c r="M9"/>
  <c r="N9"/>
  <c r="O9"/>
  <c r="I9"/>
  <c r="I16"/>
  <c r="I22"/>
  <c r="I30"/>
  <c r="I45"/>
  <c r="I53"/>
  <c r="I62"/>
  <c r="I69"/>
  <c r="O75"/>
  <c r="I75"/>
  <c r="O81"/>
  <c r="J90"/>
  <c r="L90"/>
  <c r="F7" i="5" s="1"/>
  <c r="G7"/>
  <c r="N90" i="4"/>
  <c r="O90"/>
  <c r="I7" i="5" s="1"/>
  <c r="J16" i="4"/>
  <c r="L16"/>
  <c r="N16"/>
  <c r="O16"/>
  <c r="L22"/>
  <c r="M22"/>
  <c r="N22"/>
  <c r="O22"/>
  <c r="J30"/>
  <c r="L30"/>
  <c r="M30"/>
  <c r="N30"/>
  <c r="O30"/>
  <c r="J45"/>
  <c r="L45"/>
  <c r="M45"/>
  <c r="N45"/>
  <c r="O45"/>
  <c r="J53"/>
  <c r="J62"/>
  <c r="L62"/>
  <c r="M62"/>
  <c r="N62"/>
  <c r="O62"/>
  <c r="L69"/>
  <c r="M69"/>
  <c r="N69"/>
  <c r="O69"/>
  <c r="H80"/>
  <c r="J75"/>
  <c r="L75"/>
  <c r="M75"/>
  <c r="N75"/>
  <c r="I81"/>
  <c r="I87" s="1"/>
  <c r="J81"/>
  <c r="K81"/>
  <c r="L81"/>
  <c r="M81"/>
  <c r="N81"/>
  <c r="I89"/>
  <c r="J89"/>
  <c r="K89"/>
  <c r="L89"/>
  <c r="M89"/>
  <c r="N89"/>
  <c r="O89"/>
  <c r="K19" i="6"/>
  <c r="K9"/>
  <c r="K10"/>
  <c r="K15"/>
  <c r="J73" i="4"/>
  <c r="H73" s="1"/>
  <c r="J27"/>
  <c r="J92" s="1"/>
  <c r="D9" i="5" s="1"/>
  <c r="C8"/>
  <c r="K91" i="4"/>
  <c r="E8" i="5" s="1"/>
  <c r="L53" i="4"/>
  <c r="M91"/>
  <c r="G8" i="5" s="1"/>
  <c r="N53" i="4"/>
  <c r="O91"/>
  <c r="I8" i="5" s="1"/>
  <c r="C9"/>
  <c r="F9"/>
  <c r="G9"/>
  <c r="H9"/>
  <c r="I9"/>
  <c r="D7"/>
  <c r="E7"/>
  <c r="H7"/>
  <c r="C7"/>
  <c r="H41" i="4"/>
  <c r="H18"/>
  <c r="H15"/>
  <c r="H11"/>
  <c r="H84"/>
  <c r="H85"/>
  <c r="H83"/>
  <c r="H86"/>
  <c r="H77"/>
  <c r="H75" s="1"/>
  <c r="H74"/>
  <c r="H71"/>
  <c r="H72"/>
  <c r="H67"/>
  <c r="H65"/>
  <c r="H64"/>
  <c r="H57"/>
  <c r="H58"/>
  <c r="H59"/>
  <c r="H60"/>
  <c r="H47"/>
  <c r="H49"/>
  <c r="H50"/>
  <c r="H42"/>
  <c r="H24"/>
  <c r="H26"/>
  <c r="H27"/>
  <c r="H21"/>
  <c r="H30" l="1"/>
  <c r="C4" i="5"/>
  <c r="H69" i="4"/>
  <c r="H90"/>
  <c r="H9"/>
  <c r="H62"/>
  <c r="H16"/>
  <c r="H81"/>
  <c r="H45"/>
  <c r="H22"/>
  <c r="H92"/>
  <c r="B7" i="5"/>
  <c r="H53" i="4"/>
  <c r="H91"/>
  <c r="I4" i="5"/>
  <c r="G4"/>
  <c r="E4"/>
  <c r="B9"/>
  <c r="N87" i="4"/>
  <c r="L87"/>
  <c r="H89"/>
  <c r="O53"/>
  <c r="O87" s="1"/>
  <c r="M53"/>
  <c r="M87" s="1"/>
  <c r="K53"/>
  <c r="K87" s="1"/>
  <c r="J22"/>
  <c r="N91"/>
  <c r="H8" i="5" s="1"/>
  <c r="H4" s="1"/>
  <c r="L91" i="4"/>
  <c r="F8" i="5" s="1"/>
  <c r="F4" s="1"/>
  <c r="J91" i="4"/>
  <c r="D8" i="5" s="1"/>
  <c r="J69" i="4"/>
  <c r="J87" s="1"/>
  <c r="L94" l="1"/>
  <c r="L96" s="1"/>
  <c r="H87"/>
  <c r="B8" i="5"/>
  <c r="D4"/>
  <c r="B4" s="1"/>
  <c r="O94" i="4"/>
  <c r="O95" l="1"/>
  <c r="O96"/>
</calcChain>
</file>

<file path=xl/comments1.xml><?xml version="1.0" encoding="utf-8"?>
<comments xmlns="http://schemas.openxmlformats.org/spreadsheetml/2006/main">
  <authors>
    <author>user</author>
  </authors>
  <commentList>
    <comment ref="L5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50-Ростовско-минское
150-форум
150-профсмена
</t>
        </r>
      </text>
    </comment>
    <comment ref="L7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147,775-устьяны 125000-малодоры</t>
        </r>
      </text>
    </comment>
  </commentList>
</comments>
</file>

<file path=xl/sharedStrings.xml><?xml version="1.0" encoding="utf-8"?>
<sst xmlns="http://schemas.openxmlformats.org/spreadsheetml/2006/main" count="210" uniqueCount="117">
  <si>
    <t>Всего  по программе</t>
  </si>
  <si>
    <t>В течении года</t>
  </si>
  <si>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</si>
  <si>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</si>
  <si>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</si>
  <si>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</si>
  <si>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</si>
  <si>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</si>
  <si>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</si>
  <si>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</si>
  <si>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Всего по программе</t>
  </si>
  <si>
    <t>Объем финансирования всего</t>
  </si>
  <si>
    <t>Источники и направления финансирования</t>
  </si>
  <si>
    <t>В том числе по годам</t>
  </si>
  <si>
    <t xml:space="preserve">Перечень мероприятий муниципальной программы "Молодежь Устьянского района на 2014-2020 годы"                                                                                                                   </t>
  </si>
  <si>
    <t>Срок реализации</t>
  </si>
  <si>
    <t>Источники финансирования</t>
  </si>
  <si>
    <t>Показатели результата мероприятий по годам</t>
  </si>
  <si>
    <r>
      <t>Управление культуры, спорта, туризма и молодежи (далее-У</t>
    </r>
    <r>
      <rPr>
        <sz val="9"/>
        <rFont val="Times New Roman"/>
        <family val="1"/>
        <charset val="204"/>
      </rPr>
      <t>КСТиМ</t>
    </r>
    <r>
      <rPr>
        <sz val="10"/>
        <rFont val="Times New Roman"/>
        <family val="1"/>
        <charset val="204"/>
      </rPr>
      <t>), РУО</t>
    </r>
  </si>
  <si>
    <t>УКСТиМ</t>
  </si>
  <si>
    <t>Итого</t>
  </si>
  <si>
    <t xml:space="preserve">5.3 Обеспечение информационной политики в Устьянком районе.
</t>
  </si>
  <si>
    <t>Задача №4 Профилактика асоциального поведения в молодёжной среде, поддержка молодёжи, оказавшейся в трудной жизненной ситуации.</t>
  </si>
  <si>
    <t>1.2. Проведение районных мероприятий для молодежи, в том числе по поддержке творческой и талантливой молодежи.</t>
  </si>
  <si>
    <t>1.3. Реализация проектов 
в сфере государственной молодежной политики, патриотического воспитания 
(на конкурсной основе).</t>
  </si>
  <si>
    <t>3.1. Реализация мероприятий по профессиональному ориентированию и содействию трудоустройству молодежи.</t>
  </si>
  <si>
    <t>1.1. Организация 
и проведение мероприятий по развитию и поддержке детского 
и молодежного общественного движения, в том числе волонтерского движения, а так же молодежного самоуправления  Устьянкого района (Советов молодежи, института Дублерства, молодежных НКО, инициативных групп).</t>
  </si>
  <si>
    <t>Создание и материально-техническое оснащение филиала
ГАУ АО «Региональный центр патриотического воспитания и подготовки граждан (молодежи) к военной службе» в Устьянском районе к 2020 году.</t>
  </si>
  <si>
    <t>2.2. Создание и оснащение на территории Устьянского района филиала ГАУ АО «Региональный центр патриотического воспитания и подготовки граждан (молодежи) к военной службе».</t>
  </si>
  <si>
    <t>2.1. Проведение мероприятий патриотической направленности, поддержке объединений патриотической направленности.</t>
  </si>
  <si>
    <t xml:space="preserve">4.1 Проведение мероприятий направленных на профилактику асоциального поведения в молодежной среде, пропаганду ЗОЖ и осознанного родительсва. </t>
  </si>
  <si>
    <t xml:space="preserve">5.1. Участие представителей
Устьянского района
в мероприятиях, и проектах для молодежи, обучающих семинарах, конференциях и курсах повышения квалификации. 
</t>
  </si>
  <si>
    <t>Задача № 1 – Вовлечение молодежи в социально значимую практику.</t>
  </si>
  <si>
    <t>Задача №2 - 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района.</t>
  </si>
  <si>
    <t>Задача №3 - Содействие в обеспечении временной занятости подростков и молодёжи, повышение мотивации молодёжи к получению профессий и специальностей, востребованных на рынке труда.</t>
  </si>
  <si>
    <t xml:space="preserve">Направление на всероссйиские областные мероприятия и проекты различной направленности, обучающие семинары и курсы повышения квалификации не менее 
10 человек. </t>
  </si>
  <si>
    <t xml:space="preserve">Реализация ежегодно 
не менее 1 проекта.
</t>
  </si>
  <si>
    <t xml:space="preserve">Проведение не менее 5 мероприятий, митингов, акций по патриотическому воспитанию.
</t>
  </si>
  <si>
    <t xml:space="preserve">Содействие трудоустройству на временные рабочие места ежегодно не менее
10 молодых людей;
Информирование молодежи  по вопросам трудоустройства 
и профориентации жегодно не менее 150 учащихся 
и выпускников образовательных учреждений;
</t>
  </si>
  <si>
    <t>Проведение не менее 3 районных мероприятий.</t>
  </si>
  <si>
    <t>Количество организаций, работющих на базе центра не менее 3 в год.              Организация выставок по молодежной политике  не менее 4 в год.                        Проведение образовательных и интерактивных мероприятий по развитию и выявлений активной молодежи, не менее 3 в год.                  Поощрение  самых активных участников детских и молодежных общественных объединений поездками на Прием Губернатора по итогам года. Организация не менее 2 совместных мероприятий на базе/совместно с учреждениями по работе с молодежью.</t>
  </si>
  <si>
    <t xml:space="preserve">Публикация не менее 10 статей в год в районных СМИ.                            Своевременное обновление новостей, публикация объявлений в интернет-ресурсах, социальных сетях. Предоставление информации в областные и районные СМИ о планах и итогах реализации мероприятий программы. </t>
  </si>
  <si>
    <t>Профилактика безнадзорности и правонарушений несовершеннолетних.       Участие в заседании комиссии КДН и ЗП не менее 12 раз в год.                              Участие в акциях по профилактике ПАВ, распространению наркомании, ВИЧ, СПИД-заболеваний в молодежной среде, не менее 2 раз в год.                   Содействие в организации свободного времени подростков группы социального риска.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</si>
  <si>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</si>
  <si>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</si>
  <si>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</si>
  <si>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</si>
  <si>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 xml:space="preserve">МБУК, УО, ДОО и МОО.
</t>
  </si>
  <si>
    <t>ТКДН и ЗП, УО, ДОО и МОО.</t>
  </si>
  <si>
    <t>МБУК и ДО, УО, ДОО и МОО.</t>
  </si>
  <si>
    <t xml:space="preserve">МБУК и ДО, УО, ДОО и МОО.
</t>
  </si>
  <si>
    <t>Сведения о составе и значениях целевых показателей (индикаторов) 
муниципальной программы  "Молодежь Устьянского района на 2014-2020 годы"</t>
  </si>
  <si>
    <t>№ п/п</t>
  </si>
  <si>
    <t>Наименование целевого показателя (индикатора)</t>
  </si>
  <si>
    <t>Значения целевых показателей (индикаторов), года</t>
  </si>
  <si>
    <t>отчет</t>
  </si>
  <si>
    <t>оценка</t>
  </si>
  <si>
    <t>прогноз</t>
  </si>
  <si>
    <t xml:space="preserve">1. </t>
  </si>
  <si>
    <t>Вовлечение молодежи в социально-значимую практику</t>
  </si>
  <si>
    <t>1.1.</t>
  </si>
  <si>
    <t>1.2.</t>
  </si>
  <si>
    <t>1.3.</t>
  </si>
  <si>
    <t>Количество реализованных проектов (отобранных на конкурсной основе)</t>
  </si>
  <si>
    <t>шт.</t>
  </si>
  <si>
    <t>1.4.</t>
  </si>
  <si>
    <t>2.</t>
  </si>
  <si>
    <t>Формирование и развитие гражданственности и патриотизма молодёжи, воспитание уважения к историческому и культурному наследию своей страны, области, района</t>
  </si>
  <si>
    <t>2.1.</t>
  </si>
  <si>
    <t>чел.</t>
  </si>
  <si>
    <t>2.2.</t>
  </si>
  <si>
    <t>Количество объединений патриотической направленности</t>
  </si>
  <si>
    <t>3.</t>
  </si>
  <si>
    <t>Количество молодых граждан, получивших поддержку в сфере  профессиональной ориентации</t>
  </si>
  <si>
    <t>4.</t>
  </si>
  <si>
    <t>Профилактика асоциального поведения в молодёжной среде, поддержка молодёжи, оказавшейся в трудной жизненной ситуации</t>
  </si>
  <si>
    <t>4.1.</t>
  </si>
  <si>
    <t>Количество подростков, состоящих на учетах в КДН и ЗП и органах систем профилактики, привлеченных к мероприятиям программы</t>
  </si>
  <si>
    <t>5.</t>
  </si>
  <si>
    <t>Повышение эффективности молодежной политики</t>
  </si>
  <si>
    <t>5.1.</t>
  </si>
  <si>
    <t>Количество молодежи, направленной на всероссийские, областные мероприятия</t>
  </si>
  <si>
    <t>5.2.</t>
  </si>
  <si>
    <t>Количество созданных, и активно действующих направлений ресурсно-информационного центра для молодежи</t>
  </si>
  <si>
    <t>5.3.</t>
  </si>
  <si>
    <t>Количество публикаций в СМИ о ГМП в Устьянском районе (районные, областные, публикации в социальных сетях)</t>
  </si>
  <si>
    <t>мероприятия</t>
  </si>
  <si>
    <t>Единица
измерения</t>
  </si>
  <si>
    <t>УО, МОО.</t>
  </si>
  <si>
    <t xml:space="preserve"> </t>
  </si>
  <si>
    <t>Количество 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</t>
  </si>
  <si>
    <t>человек</t>
  </si>
  <si>
    <t>Содействие в обеспечении временной занятости подростков и молодёжи, повышение мотивации молодёжи 
к получению профессий и специальностей, востребованных на рынке труда</t>
  </si>
  <si>
    <t>Количество реализованных проектов (отобранных на конкурсной основе) увеличиться на 3</t>
  </si>
  <si>
    <r>
      <rPr>
        <sz val="10"/>
        <color indexed="8"/>
        <rFont val="Times New Roman"/>
        <family val="1"/>
        <charset val="204"/>
      </rPr>
      <t>Обучение ежегодно не менее 20 человек из общественных объединений, по заявленной теме.</t>
    </r>
    <r>
      <rPr>
        <sz val="10"/>
        <rFont val="Times New Roman"/>
        <family val="1"/>
        <charset val="204"/>
      </rPr>
      <t xml:space="preserve">
Проведение минимум одного раза в год районного форума молодежи.                                     Организация не менее чем 1 выезда на территорию какого-либо поселения по вопросам реализации Программы, молодежной политики.
Участие волонтеров не менее чем в 10 мероприятиях и акциях. Проведение не менее чем 10 инструктажей для волонтеров при подготовке к мероприятию. Проведение не менее 12 собраний Совета Молодежи, 6 собраний "УММОО "Ювента". Участие Дублера Главы не менее чем в 2 ВКС, по вопросам молодежной политики.</t>
    </r>
  </si>
  <si>
    <r>
      <rPr>
        <sz val="10"/>
        <color indexed="8"/>
        <rFont val="Times New Roman"/>
        <family val="1"/>
        <charset val="204"/>
      </rPr>
      <t xml:space="preserve">5.2 Создание ресурсно-информационного центра для молодежи  и содействие в организации работы </t>
    </r>
    <r>
      <rPr>
        <sz val="10"/>
        <color indexed="8"/>
        <rFont val="Times New Roman"/>
        <family val="1"/>
        <charset val="204"/>
      </rPr>
      <t>направлений центра.
Поддержка деятельности учреждений по работе с молодежью.</t>
    </r>
  </si>
  <si>
    <t xml:space="preserve">Приложение №1
к постановлению администрации
МО "Устьянский муниципальный район"
от 16 ноября 2015 года № 1212        </t>
  </si>
  <si>
    <t>Количество мероприятий в сфере молодежной политики в том числе по поддержке творческой и талантливой молодежи</t>
  </si>
  <si>
    <t>Проведение 28 мероприятий</t>
  </si>
  <si>
    <t>Количество мероприятий патриотический направленности</t>
  </si>
  <si>
    <t xml:space="preserve">Проведение не менее 5 мероприятий, митингов, акций по патриотическому воспитанию молодежи.
</t>
  </si>
  <si>
    <t>Создание и материально-техническое оснащение филиала ГАУ АО «Региональный центр патриотического воспитания и подготовки граждан (молодежи) к военной службе» в Устьянском районе к 2020  до 3 объединений</t>
  </si>
  <si>
    <t>57 подростков, состоящих на учетах в КДН и ЗП и органах систем профилактики  в ходе программы будут привлеченных к мероприятиям программы</t>
  </si>
  <si>
    <t xml:space="preserve">Публикация не менее 10 статей в год в районных СМИ.
Своевременное обновление новостей, публикация объявлений в интернет-ресурсах, социальных сетях. Предоставление информации в областные и районные СМИ о планах и итогах реализации мероприятий программы. </t>
  </si>
  <si>
    <t xml:space="preserve">Содействие трудоустройству на временные рабочие места до 100 молодых людей;
Информирование молодежи  по вопросам трудоустройства и профориентации до 3050 учащихся и выпускников образовательных учреждений;
</t>
  </si>
  <si>
    <r>
      <t xml:space="preserve">Задача №5 - Повышение эффективности молодежной политики.                                                                                    </t>
    </r>
    <r>
      <rPr>
        <b/>
        <sz val="10"/>
        <color indexed="10"/>
        <rFont val="Times New Roman"/>
        <family val="1"/>
        <charset val="204"/>
      </rPr>
      <t/>
    </r>
  </si>
  <si>
    <t xml:space="preserve">Направление на всероссйиские областные мероприятия и проекты различной направленности, обучающие семинары и курсы повышения квалификации ежегодно не менее 15 человек. </t>
  </si>
  <si>
    <t xml:space="preserve">Количество организаций, работающих на базе центра не менее 2 в год. </t>
  </si>
  <si>
    <t xml:space="preserve">Всего </t>
  </si>
  <si>
    <t>рублей</t>
  </si>
  <si>
    <t>РАСПРЕДЕЛЕНИЕ
ОБЪЕМОВ ФИНАНСИРОВАНИЯ ПРОГРАММЫ ПО ИСТОЧНИКАМ,
НАПРАВЛЕНИЯМ РАСХОДОВАНИЯ СРЕДСТВ И ГОДАМ
                                                                                                                                                                                                                                 Рублей</t>
  </si>
  <si>
    <t>МБУК , МОО и ДОО, Муниципальные образования.</t>
  </si>
  <si>
    <t>Центр занятости, МОО, Муниципальные образования.</t>
  </si>
  <si>
    <t>Количество действующих советов молодежи, общественных объеденений</t>
  </si>
  <si>
    <t>Количество активных волонтеров</t>
  </si>
  <si>
    <t xml:space="preserve">Приложение №2
к постановлению администрации
муниципального образования
 "Устьянский муниципальный район"
от 10октября 2017 года №_____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</si>
  <si>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ходе реализации программы  с 2014-2020 года будет проведено 207 мероприятий, 
количество советов молодежи возрастет до 8, 
молодых граждан участвующих в деятельности молодежных и детских общественных объединений, органов молодежного самоуправления, добровольческих объединений  составит 3080 человек.</t>
  </si>
</sst>
</file>

<file path=xl/styles.xml><?xml version="1.0" encoding="utf-8"?>
<styleSheet xmlns="http://schemas.openxmlformats.org/spreadsheetml/2006/main">
  <fonts count="2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17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3" borderId="0" xfId="0" applyFont="1" applyFill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3" xfId="0" applyFont="1" applyBorder="1"/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0" xfId="1"/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justify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justify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horizontal="left" vertical="justify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Border="1" applyAlignment="1"/>
    <xf numFmtId="0" fontId="4" fillId="0" borderId="1" xfId="1" applyFont="1" applyFill="1" applyBorder="1"/>
    <xf numFmtId="0" fontId="8" fillId="0" borderId="1" xfId="1" applyFont="1" applyBorder="1"/>
    <xf numFmtId="0" fontId="11" fillId="0" borderId="0" xfId="1" applyAlignment="1">
      <alignment horizontal="center"/>
    </xf>
    <xf numFmtId="4" fontId="2" fillId="0" borderId="0" xfId="0" applyNumberFormat="1" applyFont="1" applyBorder="1"/>
    <xf numFmtId="4" fontId="2" fillId="0" borderId="0" xfId="0" applyNumberFormat="1" applyFont="1"/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center" vertical="top" wrapText="1"/>
    </xf>
    <xf numFmtId="0" fontId="11" fillId="4" borderId="0" xfId="1" applyFill="1"/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/>
    </xf>
    <xf numFmtId="0" fontId="4" fillId="5" borderId="1" xfId="1" applyFont="1" applyFill="1" applyBorder="1"/>
    <xf numFmtId="0" fontId="2" fillId="0" borderId="1" xfId="0" applyNumberFormat="1" applyFont="1" applyBorder="1" applyAlignment="1">
      <alignment horizontal="center" vertical="justify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justify"/>
    </xf>
    <xf numFmtId="4" fontId="3" fillId="0" borderId="4" xfId="0" applyNumberFormat="1" applyFont="1" applyBorder="1" applyAlignment="1">
      <alignment horizontal="center" vertical="justify"/>
    </xf>
    <xf numFmtId="4" fontId="3" fillId="0" borderId="3" xfId="0" applyNumberFormat="1" applyFont="1" applyBorder="1" applyAlignment="1">
      <alignment horizontal="center" vertical="justify"/>
    </xf>
    <xf numFmtId="4" fontId="8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justify"/>
    </xf>
    <xf numFmtId="0" fontId="2" fillId="0" borderId="7" xfId="0" applyNumberFormat="1" applyFont="1" applyBorder="1" applyAlignment="1">
      <alignment horizontal="center" vertical="justify"/>
    </xf>
    <xf numFmtId="0" fontId="2" fillId="0" borderId="8" xfId="0" applyNumberFormat="1" applyFont="1" applyBorder="1" applyAlignment="1">
      <alignment horizontal="center" vertical="justify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left" vertical="top" wrapText="1"/>
    </xf>
    <xf numFmtId="4" fontId="10" fillId="0" borderId="1" xfId="0" applyNumberFormat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2" fillId="0" borderId="6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right" wrapText="1"/>
    </xf>
    <xf numFmtId="0" fontId="4" fillId="0" borderId="0" xfId="1" applyFont="1" applyAlignment="1">
      <alignment horizontal="right"/>
    </xf>
    <xf numFmtId="0" fontId="14" fillId="0" borderId="0" xfId="1" applyFont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justify" wrapText="1"/>
    </xf>
    <xf numFmtId="0" fontId="16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19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top" wrapText="1"/>
    </xf>
    <xf numFmtId="0" fontId="2" fillId="5" borderId="0" xfId="0" applyFont="1" applyFill="1" applyBorder="1"/>
    <xf numFmtId="0" fontId="2" fillId="5" borderId="0" xfId="0" applyFont="1" applyFill="1"/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379"/>
  <sheetViews>
    <sheetView tabSelected="1" view="pageBreakPreview" topLeftCell="E1" zoomScale="70" zoomScaleNormal="80" zoomScaleSheetLayoutView="70" workbookViewId="0">
      <selection activeCell="M67" sqref="M1:M1048576"/>
    </sheetView>
  </sheetViews>
  <sheetFormatPr defaultColWidth="9.140625" defaultRowHeight="12.75"/>
  <cols>
    <col min="1" max="1" width="7.140625" style="4" customWidth="1"/>
    <col min="2" max="2" width="9.140625" style="4"/>
    <col min="3" max="3" width="20.140625" style="4" customWidth="1"/>
    <col min="4" max="4" width="13.28515625" style="4" customWidth="1"/>
    <col min="5" max="5" width="10.85546875" style="7" customWidth="1"/>
    <col min="6" max="6" width="5.7109375" style="4" customWidth="1"/>
    <col min="7" max="7" width="11.7109375" style="4" customWidth="1"/>
    <col min="8" max="8" width="13.140625" style="4" customWidth="1"/>
    <col min="9" max="10" width="11.85546875" style="4" customWidth="1"/>
    <col min="11" max="11" width="11.85546875" style="7" customWidth="1"/>
    <col min="12" max="12" width="11.85546875" style="4" customWidth="1"/>
    <col min="13" max="13" width="11.85546875" style="116" customWidth="1"/>
    <col min="14" max="14" width="13" style="4" customWidth="1"/>
    <col min="15" max="15" width="12.7109375" style="4" customWidth="1"/>
    <col min="16" max="16" width="39.28515625" style="4" customWidth="1"/>
    <col min="17" max="17" width="60.28515625" style="4" customWidth="1"/>
    <col min="18" max="16384" width="9.140625" style="4"/>
  </cols>
  <sheetData>
    <row r="1" spans="1:40" customFormat="1" ht="19.5" customHeight="1">
      <c r="B1" s="79" t="s">
        <v>115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40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40" customFormat="1" ht="33.7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40" customFormat="1" ht="34.5" customHeight="1">
      <c r="B4" s="83" t="s">
        <v>14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40" customFormat="1" ht="11.25" customHeight="1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105"/>
      <c r="N5" s="49"/>
      <c r="O5" s="49"/>
      <c r="P5" s="51" t="s">
        <v>109</v>
      </c>
    </row>
    <row r="6" spans="1:40" s="15" customFormat="1" ht="38.25">
      <c r="A6" s="15" t="s">
        <v>43</v>
      </c>
      <c r="B6" s="86" t="s">
        <v>44</v>
      </c>
      <c r="C6" s="86"/>
      <c r="D6" s="16" t="s">
        <v>45</v>
      </c>
      <c r="E6" s="30" t="s">
        <v>46</v>
      </c>
      <c r="F6" s="16" t="s">
        <v>15</v>
      </c>
      <c r="G6" s="16" t="s">
        <v>16</v>
      </c>
      <c r="H6" s="16" t="s">
        <v>108</v>
      </c>
      <c r="I6" s="16">
        <v>2014</v>
      </c>
      <c r="J6" s="16">
        <v>2015</v>
      </c>
      <c r="K6" s="30">
        <v>2016</v>
      </c>
      <c r="L6" s="16">
        <v>2017</v>
      </c>
      <c r="M6" s="106">
        <v>2018</v>
      </c>
      <c r="N6" s="16">
        <v>2019</v>
      </c>
      <c r="O6" s="16">
        <v>2020</v>
      </c>
      <c r="P6" s="17" t="s">
        <v>17</v>
      </c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9"/>
    </row>
    <row r="7" spans="1:40" s="12" customFormat="1">
      <c r="A7" s="12">
        <v>1</v>
      </c>
      <c r="B7" s="85">
        <v>2</v>
      </c>
      <c r="C7" s="85"/>
      <c r="D7" s="10">
        <v>3</v>
      </c>
      <c r="E7" s="29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29">
        <v>10</v>
      </c>
      <c r="L7" s="10">
        <v>11</v>
      </c>
      <c r="M7" s="107">
        <v>12</v>
      </c>
      <c r="N7" s="10">
        <v>13</v>
      </c>
      <c r="O7" s="10">
        <v>14</v>
      </c>
      <c r="P7" s="11">
        <v>15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13"/>
    </row>
    <row r="8" spans="1:40" ht="25.5" customHeight="1">
      <c r="A8" s="88" t="s">
        <v>32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6"/>
      <c r="R8" s="6"/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7"/>
      <c r="AE8" s="7"/>
      <c r="AF8" s="7"/>
      <c r="AG8" s="7"/>
    </row>
    <row r="9" spans="1:40">
      <c r="A9" s="60">
        <v>1</v>
      </c>
      <c r="B9" s="67" t="s">
        <v>26</v>
      </c>
      <c r="C9" s="67"/>
      <c r="D9" s="67" t="s">
        <v>18</v>
      </c>
      <c r="E9" s="67" t="s">
        <v>50</v>
      </c>
      <c r="F9" s="67" t="s">
        <v>1</v>
      </c>
      <c r="G9" s="3" t="s">
        <v>3</v>
      </c>
      <c r="H9" s="14">
        <f>SUM(H11:H15)</f>
        <v>84800</v>
      </c>
      <c r="I9" s="14">
        <f>SUM(I11:I15)</f>
        <v>0</v>
      </c>
      <c r="J9" s="14">
        <f t="shared" ref="J9:O9" si="0">SUM(J11:J15)</f>
        <v>42800</v>
      </c>
      <c r="K9" s="14">
        <f t="shared" si="0"/>
        <v>0</v>
      </c>
      <c r="L9" s="14">
        <f t="shared" si="0"/>
        <v>1000</v>
      </c>
      <c r="M9" s="108">
        <f t="shared" si="0"/>
        <v>0</v>
      </c>
      <c r="N9" s="14">
        <f t="shared" si="0"/>
        <v>20000</v>
      </c>
      <c r="O9" s="14">
        <f t="shared" si="0"/>
        <v>21000</v>
      </c>
      <c r="P9" s="73" t="s">
        <v>116</v>
      </c>
      <c r="Q9" s="67" t="s">
        <v>94</v>
      </c>
      <c r="R9" s="6"/>
      <c r="S9" s="6"/>
      <c r="T9" s="6"/>
      <c r="U9" s="6"/>
      <c r="V9" s="6"/>
      <c r="W9" s="6"/>
      <c r="X9" s="6"/>
      <c r="Y9" s="7"/>
      <c r="Z9" s="7"/>
      <c r="AA9" s="7"/>
      <c r="AB9" s="7"/>
      <c r="AC9" s="7"/>
      <c r="AD9" s="7"/>
      <c r="AE9" s="7"/>
      <c r="AF9" s="7"/>
      <c r="AG9" s="7"/>
    </row>
    <row r="10" spans="1:40">
      <c r="A10" s="60"/>
      <c r="B10" s="67"/>
      <c r="C10" s="67"/>
      <c r="D10" s="67"/>
      <c r="E10" s="67"/>
      <c r="F10" s="67"/>
      <c r="G10" s="3" t="s">
        <v>4</v>
      </c>
      <c r="H10" s="14"/>
      <c r="I10" s="14"/>
      <c r="J10" s="14"/>
      <c r="K10" s="14"/>
      <c r="L10" s="14"/>
      <c r="M10" s="108"/>
      <c r="N10" s="14"/>
      <c r="O10" s="14"/>
      <c r="P10" s="67"/>
      <c r="Q10" s="67"/>
      <c r="R10" s="6"/>
      <c r="S10" s="6"/>
      <c r="T10" s="6"/>
      <c r="U10" s="6"/>
      <c r="V10" s="6"/>
      <c r="W10" s="6"/>
      <c r="X10" s="6"/>
      <c r="Y10" s="7"/>
      <c r="Z10" s="7"/>
      <c r="AA10" s="7"/>
      <c r="AB10" s="7"/>
      <c r="AC10" s="7"/>
      <c r="AD10" s="7"/>
      <c r="AE10" s="7"/>
      <c r="AF10" s="7"/>
      <c r="AG10" s="7"/>
    </row>
    <row r="11" spans="1:40" ht="25.5">
      <c r="A11" s="60"/>
      <c r="B11" s="67"/>
      <c r="C11" s="67"/>
      <c r="D11" s="67"/>
      <c r="E11" s="67"/>
      <c r="F11" s="67"/>
      <c r="G11" s="3" t="s">
        <v>5</v>
      </c>
      <c r="H11" s="14">
        <f>SUM(I11:O11)</f>
        <v>0</v>
      </c>
      <c r="I11" s="14">
        <v>0</v>
      </c>
      <c r="J11" s="14">
        <v>0</v>
      </c>
      <c r="K11" s="14">
        <v>0</v>
      </c>
      <c r="L11" s="14">
        <v>0</v>
      </c>
      <c r="M11" s="108">
        <v>0</v>
      </c>
      <c r="N11" s="14">
        <v>0</v>
      </c>
      <c r="O11" s="14">
        <v>0</v>
      </c>
      <c r="P11" s="67"/>
      <c r="Q11" s="67"/>
      <c r="R11" s="6"/>
      <c r="S11" s="6"/>
      <c r="T11" s="6"/>
      <c r="U11" s="6"/>
      <c r="V11" s="6"/>
      <c r="W11" s="6"/>
      <c r="X11" s="6"/>
      <c r="Y11" s="7"/>
      <c r="Z11" s="7"/>
      <c r="AA11" s="7"/>
      <c r="AB11" s="7"/>
      <c r="AC11" s="7"/>
      <c r="AD11" s="7"/>
      <c r="AE11" s="7"/>
      <c r="AF11" s="7"/>
      <c r="AG11" s="7"/>
    </row>
    <row r="12" spans="1:40">
      <c r="A12" s="60"/>
      <c r="B12" s="67"/>
      <c r="C12" s="67"/>
      <c r="D12" s="67"/>
      <c r="E12" s="67"/>
      <c r="F12" s="67"/>
      <c r="G12" s="67" t="s">
        <v>6</v>
      </c>
      <c r="H12" s="82">
        <f>I12+J12+K12+L12+M12+N12+O12</f>
        <v>0</v>
      </c>
      <c r="I12" s="82">
        <v>0</v>
      </c>
      <c r="J12" s="82">
        <v>0</v>
      </c>
      <c r="K12" s="82">
        <v>0</v>
      </c>
      <c r="L12" s="82">
        <v>0</v>
      </c>
      <c r="M12" s="109">
        <v>0</v>
      </c>
      <c r="N12" s="82">
        <v>0</v>
      </c>
      <c r="O12" s="82">
        <v>0</v>
      </c>
      <c r="P12" s="67"/>
      <c r="Q12" s="67"/>
      <c r="R12" s="6"/>
      <c r="S12" s="6"/>
      <c r="T12" s="6"/>
      <c r="U12" s="6"/>
      <c r="V12" s="6"/>
      <c r="W12" s="6"/>
      <c r="X12" s="6"/>
      <c r="Y12" s="7"/>
      <c r="Z12" s="7"/>
      <c r="AA12" s="7"/>
      <c r="AB12" s="7"/>
      <c r="AC12" s="7"/>
      <c r="AD12" s="7"/>
      <c r="AE12" s="7"/>
      <c r="AF12" s="7"/>
      <c r="AG12" s="7"/>
    </row>
    <row r="13" spans="1:40" s="8" customFormat="1">
      <c r="A13" s="60"/>
      <c r="B13" s="67"/>
      <c r="C13" s="67"/>
      <c r="D13" s="67"/>
      <c r="E13" s="67"/>
      <c r="F13" s="67"/>
      <c r="G13" s="67"/>
      <c r="H13" s="82"/>
      <c r="I13" s="82"/>
      <c r="J13" s="82"/>
      <c r="K13" s="82"/>
      <c r="L13" s="82"/>
      <c r="M13" s="109"/>
      <c r="N13" s="82"/>
      <c r="O13" s="82"/>
      <c r="P13" s="67"/>
      <c r="Q13" s="67"/>
      <c r="R13" s="6"/>
      <c r="S13" s="6"/>
      <c r="T13" s="6"/>
      <c r="U13" s="6"/>
      <c r="V13" s="6"/>
      <c r="W13" s="6"/>
      <c r="X13" s="6"/>
      <c r="Y13" s="7"/>
      <c r="Z13" s="7"/>
      <c r="AA13" s="7"/>
      <c r="AB13" s="7"/>
      <c r="AC13" s="7"/>
      <c r="AD13" s="7"/>
      <c r="AE13" s="7"/>
      <c r="AF13" s="7"/>
      <c r="AG13" s="7"/>
    </row>
    <row r="14" spans="1:40" s="9" customFormat="1" ht="25.5">
      <c r="A14" s="60"/>
      <c r="B14" s="67"/>
      <c r="C14" s="67"/>
      <c r="D14" s="67"/>
      <c r="E14" s="67"/>
      <c r="F14" s="67"/>
      <c r="G14" s="3" t="s">
        <v>7</v>
      </c>
      <c r="H14" s="14">
        <f>SUM(I14:O14)</f>
        <v>26000</v>
      </c>
      <c r="I14" s="14">
        <v>0</v>
      </c>
      <c r="J14" s="14">
        <v>6000</v>
      </c>
      <c r="K14" s="14">
        <v>0</v>
      </c>
      <c r="L14" s="14">
        <v>0</v>
      </c>
      <c r="M14" s="108">
        <v>0</v>
      </c>
      <c r="N14" s="14">
        <v>10000</v>
      </c>
      <c r="O14" s="14">
        <v>10000</v>
      </c>
      <c r="P14" s="67"/>
      <c r="Q14" s="67"/>
      <c r="R14" s="6"/>
      <c r="S14" s="6"/>
      <c r="T14" s="6"/>
      <c r="U14" s="6"/>
      <c r="V14" s="6"/>
      <c r="W14" s="6"/>
      <c r="X14" s="6"/>
      <c r="Y14" s="7"/>
      <c r="Z14" s="7"/>
      <c r="AA14" s="7"/>
      <c r="AB14" s="7"/>
      <c r="AC14" s="7"/>
      <c r="AD14" s="7"/>
      <c r="AE14" s="7"/>
      <c r="AF14" s="7"/>
      <c r="AG14" s="7"/>
    </row>
    <row r="15" spans="1:40" ht="52.5" customHeight="1">
      <c r="A15" s="60"/>
      <c r="B15" s="67"/>
      <c r="C15" s="67"/>
      <c r="D15" s="67"/>
      <c r="E15" s="67"/>
      <c r="F15" s="67"/>
      <c r="G15" s="3" t="s">
        <v>8</v>
      </c>
      <c r="H15" s="14">
        <f>SUM(I15:O15)</f>
        <v>58800</v>
      </c>
      <c r="I15" s="14">
        <v>0</v>
      </c>
      <c r="J15" s="14">
        <v>36800</v>
      </c>
      <c r="K15" s="14">
        <v>0</v>
      </c>
      <c r="L15" s="14">
        <v>1000</v>
      </c>
      <c r="M15" s="108">
        <v>0</v>
      </c>
      <c r="N15" s="14">
        <v>10000</v>
      </c>
      <c r="O15" s="14">
        <v>11000</v>
      </c>
      <c r="P15" s="67"/>
      <c r="Q15" s="67"/>
      <c r="R15" s="6"/>
      <c r="S15" s="6"/>
      <c r="T15" s="6"/>
      <c r="U15" s="6"/>
      <c r="V15" s="6"/>
      <c r="W15" s="6"/>
      <c r="X15" s="6"/>
      <c r="Y15" s="7"/>
      <c r="Z15" s="7"/>
      <c r="AA15" s="7"/>
      <c r="AB15" s="7"/>
      <c r="AC15" s="7"/>
      <c r="AD15" s="7"/>
      <c r="AE15" s="7"/>
      <c r="AF15" s="7"/>
      <c r="AG15" s="7"/>
    </row>
    <row r="16" spans="1:40">
      <c r="A16" s="60">
        <v>2</v>
      </c>
      <c r="B16" s="67" t="s">
        <v>23</v>
      </c>
      <c r="C16" s="67"/>
      <c r="D16" s="66" t="s">
        <v>19</v>
      </c>
      <c r="E16" s="67" t="s">
        <v>49</v>
      </c>
      <c r="F16" s="67" t="s">
        <v>1</v>
      </c>
      <c r="G16" s="3" t="s">
        <v>9</v>
      </c>
      <c r="H16" s="14">
        <f t="shared" ref="H16:N16" si="1">SUM(H17:H21)</f>
        <v>193777.6</v>
      </c>
      <c r="I16" s="14">
        <f>SUM(I17:I21)</f>
        <v>0</v>
      </c>
      <c r="J16" s="14">
        <f t="shared" si="1"/>
        <v>6777.6</v>
      </c>
      <c r="K16" s="14">
        <f t="shared" si="1"/>
        <v>38000</v>
      </c>
      <c r="L16" s="14">
        <f t="shared" si="1"/>
        <v>30000</v>
      </c>
      <c r="M16" s="108">
        <f>SUM(M17:M21)</f>
        <v>14000</v>
      </c>
      <c r="N16" s="14">
        <f t="shared" si="1"/>
        <v>50000</v>
      </c>
      <c r="O16" s="14">
        <f>SUM(O17:O21)</f>
        <v>55000</v>
      </c>
      <c r="P16" s="67" t="s">
        <v>98</v>
      </c>
      <c r="Q16" s="67" t="s">
        <v>39</v>
      </c>
      <c r="R16" s="6"/>
      <c r="S16" s="6"/>
      <c r="T16" s="6"/>
      <c r="U16" s="6"/>
      <c r="V16" s="6"/>
      <c r="W16" s="6"/>
      <c r="X16" s="6"/>
      <c r="Y16" s="7"/>
      <c r="Z16" s="7"/>
      <c r="AA16" s="7"/>
      <c r="AB16" s="7"/>
      <c r="AC16" s="7"/>
      <c r="AD16" s="7"/>
      <c r="AE16" s="7"/>
      <c r="AF16" s="7"/>
      <c r="AG16" s="7"/>
    </row>
    <row r="17" spans="1:33">
      <c r="A17" s="60"/>
      <c r="B17" s="67"/>
      <c r="C17" s="67"/>
      <c r="D17" s="66"/>
      <c r="E17" s="67"/>
      <c r="F17" s="67"/>
      <c r="G17" s="3" t="s">
        <v>4</v>
      </c>
      <c r="H17" s="14"/>
      <c r="I17" s="14"/>
      <c r="J17" s="14"/>
      <c r="K17" s="14"/>
      <c r="L17" s="14"/>
      <c r="M17" s="108"/>
      <c r="N17" s="14"/>
      <c r="O17" s="14"/>
      <c r="P17" s="67"/>
      <c r="Q17" s="67"/>
      <c r="R17" s="6"/>
      <c r="S17" s="6"/>
      <c r="T17" s="6"/>
      <c r="U17" s="6"/>
      <c r="V17" s="6"/>
      <c r="W17" s="6"/>
      <c r="X17" s="6"/>
      <c r="Y17" s="7"/>
      <c r="Z17" s="7"/>
      <c r="AA17" s="7"/>
      <c r="AB17" s="7"/>
      <c r="AC17" s="7"/>
      <c r="AD17" s="7"/>
      <c r="AE17" s="7"/>
      <c r="AF17" s="7"/>
      <c r="AG17" s="7"/>
    </row>
    <row r="18" spans="1:33" ht="25.5">
      <c r="A18" s="60"/>
      <c r="B18" s="67"/>
      <c r="C18" s="67"/>
      <c r="D18" s="66"/>
      <c r="E18" s="67"/>
      <c r="F18" s="67"/>
      <c r="G18" s="3" t="s">
        <v>5</v>
      </c>
      <c r="H18" s="14">
        <f>SUM(I18:O18)</f>
        <v>0</v>
      </c>
      <c r="I18" s="14">
        <v>0</v>
      </c>
      <c r="J18" s="14">
        <v>0</v>
      </c>
      <c r="K18" s="14">
        <v>0</v>
      </c>
      <c r="L18" s="14">
        <v>0</v>
      </c>
      <c r="M18" s="108">
        <v>0</v>
      </c>
      <c r="N18" s="14">
        <v>0</v>
      </c>
      <c r="O18" s="14">
        <v>0</v>
      </c>
      <c r="P18" s="67"/>
      <c r="Q18" s="67"/>
      <c r="R18" s="6"/>
      <c r="S18" s="6"/>
      <c r="T18" s="6"/>
      <c r="U18" s="6"/>
      <c r="V18" s="6"/>
      <c r="W18" s="6"/>
      <c r="X18" s="6"/>
      <c r="Y18" s="7"/>
      <c r="Z18" s="7"/>
      <c r="AA18" s="7"/>
      <c r="AB18" s="7"/>
      <c r="AC18" s="7"/>
      <c r="AD18" s="7"/>
      <c r="AE18" s="7"/>
      <c r="AF18" s="7"/>
      <c r="AG18" s="7"/>
    </row>
    <row r="19" spans="1:33" s="8" customFormat="1" ht="25.5">
      <c r="A19" s="60"/>
      <c r="B19" s="67"/>
      <c r="C19" s="67"/>
      <c r="D19" s="66"/>
      <c r="E19" s="67"/>
      <c r="F19" s="67"/>
      <c r="G19" s="3" t="s">
        <v>6</v>
      </c>
      <c r="H19" s="14">
        <f>SUM(I19:O19)</f>
        <v>0</v>
      </c>
      <c r="I19" s="14">
        <v>0</v>
      </c>
      <c r="J19" s="14">
        <v>0</v>
      </c>
      <c r="K19" s="14">
        <v>0</v>
      </c>
      <c r="L19" s="14">
        <v>0</v>
      </c>
      <c r="M19" s="108">
        <v>0</v>
      </c>
      <c r="N19" s="14">
        <v>0</v>
      </c>
      <c r="O19" s="14">
        <v>0</v>
      </c>
      <c r="P19" s="67"/>
      <c r="Q19" s="67"/>
      <c r="R19" s="6"/>
      <c r="S19" s="6"/>
      <c r="T19" s="6"/>
      <c r="U19" s="6"/>
      <c r="V19" s="6"/>
      <c r="W19" s="6"/>
      <c r="X19" s="6"/>
      <c r="Y19" s="7"/>
      <c r="Z19" s="7"/>
      <c r="AA19" s="7"/>
      <c r="AB19" s="7"/>
      <c r="AC19" s="7"/>
      <c r="AD19" s="7"/>
      <c r="AE19" s="7"/>
      <c r="AF19" s="7"/>
      <c r="AG19" s="7"/>
    </row>
    <row r="20" spans="1:33" s="9" customFormat="1" ht="25.5">
      <c r="A20" s="60"/>
      <c r="B20" s="67"/>
      <c r="C20" s="67"/>
      <c r="D20" s="66"/>
      <c r="E20" s="67"/>
      <c r="F20" s="67"/>
      <c r="G20" s="3" t="s">
        <v>7</v>
      </c>
      <c r="H20" s="14">
        <f>SUM(I20:O20)</f>
        <v>28777.599999999999</v>
      </c>
      <c r="I20" s="14">
        <v>0</v>
      </c>
      <c r="J20" s="14">
        <v>6777.6</v>
      </c>
      <c r="K20" s="14">
        <v>8000</v>
      </c>
      <c r="L20" s="14">
        <v>0</v>
      </c>
      <c r="M20" s="108">
        <v>14000</v>
      </c>
      <c r="N20" s="14">
        <v>0</v>
      </c>
      <c r="O20" s="14">
        <v>0</v>
      </c>
      <c r="P20" s="67"/>
      <c r="Q20" s="67"/>
      <c r="R20" s="6"/>
      <c r="S20" s="6"/>
      <c r="T20" s="6"/>
      <c r="U20" s="6"/>
      <c r="V20" s="6"/>
      <c r="W20" s="6"/>
      <c r="X20" s="6"/>
      <c r="Y20" s="7"/>
      <c r="Z20" s="7"/>
      <c r="AA20" s="7"/>
      <c r="AB20" s="7"/>
      <c r="AC20" s="7"/>
      <c r="AD20" s="7"/>
      <c r="AE20" s="7"/>
      <c r="AF20" s="7"/>
      <c r="AG20" s="7"/>
    </row>
    <row r="21" spans="1:33" ht="12.75" customHeight="1">
      <c r="A21" s="60"/>
      <c r="B21" s="67"/>
      <c r="C21" s="67"/>
      <c r="D21" s="66"/>
      <c r="E21" s="67"/>
      <c r="F21" s="67"/>
      <c r="G21" s="3" t="s">
        <v>8</v>
      </c>
      <c r="H21" s="14">
        <f>SUM(I21:O21)</f>
        <v>165000</v>
      </c>
      <c r="I21" s="14">
        <v>0</v>
      </c>
      <c r="J21" s="14">
        <v>0</v>
      </c>
      <c r="K21" s="14">
        <v>30000</v>
      </c>
      <c r="L21" s="14">
        <v>30000</v>
      </c>
      <c r="M21" s="108">
        <v>0</v>
      </c>
      <c r="N21" s="14">
        <v>50000</v>
      </c>
      <c r="O21" s="14">
        <v>55000</v>
      </c>
      <c r="P21" s="67"/>
      <c r="Q21" s="67"/>
      <c r="R21" s="6"/>
      <c r="S21" s="6"/>
      <c r="T21" s="6"/>
      <c r="U21" s="6"/>
      <c r="V21" s="6"/>
      <c r="W21" s="6"/>
      <c r="X21" s="6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12.75" customHeight="1">
      <c r="A22" s="60">
        <v>3</v>
      </c>
      <c r="B22" s="67" t="s">
        <v>24</v>
      </c>
      <c r="C22" s="67"/>
      <c r="D22" s="66" t="s">
        <v>19</v>
      </c>
      <c r="E22" s="67" t="s">
        <v>49</v>
      </c>
      <c r="F22" s="67" t="s">
        <v>1</v>
      </c>
      <c r="G22" s="3" t="s">
        <v>3</v>
      </c>
      <c r="H22" s="14">
        <f>SUM(H24:H28)</f>
        <v>2383295.17</v>
      </c>
      <c r="I22" s="14">
        <f>SUM(I24:I28)</f>
        <v>0</v>
      </c>
      <c r="J22" s="14">
        <f t="shared" ref="J22:O22" si="2">SUM(J24:J28)</f>
        <v>338460</v>
      </c>
      <c r="K22" s="14">
        <f t="shared" si="2"/>
        <v>40900</v>
      </c>
      <c r="L22" s="14">
        <f t="shared" si="2"/>
        <v>41000</v>
      </c>
      <c r="M22" s="108">
        <f t="shared" si="2"/>
        <v>1864935.17</v>
      </c>
      <c r="N22" s="14">
        <f t="shared" si="2"/>
        <v>48000</v>
      </c>
      <c r="O22" s="14">
        <f t="shared" si="2"/>
        <v>50000</v>
      </c>
      <c r="P22" s="67" t="s">
        <v>93</v>
      </c>
      <c r="Q22" s="67" t="s">
        <v>36</v>
      </c>
      <c r="R22" s="6"/>
      <c r="S22" s="6"/>
      <c r="T22" s="6"/>
      <c r="U22" s="6"/>
      <c r="V22" s="6"/>
      <c r="W22" s="6"/>
      <c r="X22" s="6"/>
      <c r="Y22" s="7"/>
      <c r="Z22" s="7"/>
      <c r="AA22" s="7"/>
      <c r="AB22" s="7"/>
      <c r="AC22" s="7"/>
      <c r="AD22" s="7"/>
      <c r="AE22" s="7"/>
      <c r="AF22" s="7"/>
      <c r="AG22" s="7"/>
    </row>
    <row r="23" spans="1:33" ht="19.5" customHeight="1">
      <c r="A23" s="60"/>
      <c r="B23" s="67"/>
      <c r="C23" s="67"/>
      <c r="D23" s="66"/>
      <c r="E23" s="67"/>
      <c r="F23" s="67"/>
      <c r="G23" s="3" t="s">
        <v>4</v>
      </c>
      <c r="H23" s="14"/>
      <c r="I23" s="14"/>
      <c r="J23" s="14"/>
      <c r="K23" s="14"/>
      <c r="L23" s="14"/>
      <c r="M23" s="108"/>
      <c r="N23" s="14"/>
      <c r="O23" s="14"/>
      <c r="P23" s="67"/>
      <c r="Q23" s="67"/>
      <c r="R23" s="6"/>
      <c r="S23" s="6"/>
      <c r="T23" s="6"/>
      <c r="U23" s="6"/>
      <c r="V23" s="6"/>
      <c r="W23" s="6"/>
      <c r="X23" s="6"/>
      <c r="Y23" s="7"/>
      <c r="Z23" s="7"/>
      <c r="AA23" s="7"/>
      <c r="AB23" s="7"/>
      <c r="AC23" s="7"/>
      <c r="AD23" s="7"/>
      <c r="AE23" s="7"/>
      <c r="AF23" s="7"/>
      <c r="AG23" s="7"/>
    </row>
    <row r="24" spans="1:33" ht="29.25" customHeight="1">
      <c r="A24" s="60"/>
      <c r="B24" s="67"/>
      <c r="C24" s="67"/>
      <c r="D24" s="66"/>
      <c r="E24" s="67"/>
      <c r="F24" s="67"/>
      <c r="G24" s="3" t="s">
        <v>5</v>
      </c>
      <c r="H24" s="14">
        <f>I24+J24+K24+L24+M24+N24+O24</f>
        <v>0</v>
      </c>
      <c r="I24" s="14">
        <v>0</v>
      </c>
      <c r="J24" s="14">
        <v>0</v>
      </c>
      <c r="K24" s="14">
        <v>0</v>
      </c>
      <c r="L24" s="14">
        <v>0</v>
      </c>
      <c r="M24" s="108">
        <v>0</v>
      </c>
      <c r="N24" s="14">
        <v>0</v>
      </c>
      <c r="O24" s="14">
        <v>0</v>
      </c>
      <c r="P24" s="67"/>
      <c r="Q24" s="67"/>
      <c r="R24" s="6"/>
      <c r="S24" s="6"/>
      <c r="T24" s="6"/>
      <c r="U24" s="6"/>
      <c r="V24" s="6"/>
      <c r="W24" s="6"/>
      <c r="X24" s="6"/>
      <c r="Y24" s="7"/>
      <c r="Z24" s="7"/>
      <c r="AA24" s="7"/>
      <c r="AB24" s="7"/>
      <c r="AC24" s="7"/>
      <c r="AD24" s="7"/>
      <c r="AE24" s="7"/>
      <c r="AF24" s="7"/>
      <c r="AG24" s="7"/>
    </row>
    <row r="25" spans="1:33" s="8" customFormat="1" ht="25.5">
      <c r="A25" s="60"/>
      <c r="B25" s="67"/>
      <c r="C25" s="67"/>
      <c r="D25" s="66"/>
      <c r="E25" s="67"/>
      <c r="F25" s="67"/>
      <c r="G25" s="3" t="s">
        <v>6</v>
      </c>
      <c r="H25" s="14">
        <f>SUM(I25:O25)</f>
        <v>47000</v>
      </c>
      <c r="I25" s="14">
        <v>0</v>
      </c>
      <c r="J25" s="14">
        <v>0</v>
      </c>
      <c r="K25" s="14">
        <v>0</v>
      </c>
      <c r="L25" s="14">
        <v>0</v>
      </c>
      <c r="M25" s="108">
        <v>47000</v>
      </c>
      <c r="N25" s="14">
        <v>0</v>
      </c>
      <c r="O25" s="14">
        <v>0</v>
      </c>
      <c r="P25" s="67"/>
      <c r="Q25" s="67"/>
      <c r="R25" s="6"/>
      <c r="S25" s="6"/>
      <c r="T25" s="6"/>
      <c r="U25" s="6"/>
      <c r="V25" s="6"/>
      <c r="W25" s="6"/>
      <c r="X25" s="6"/>
      <c r="Y25" s="7"/>
      <c r="Z25" s="7"/>
      <c r="AA25" s="7"/>
      <c r="AB25" s="7"/>
      <c r="AC25" s="7"/>
      <c r="AD25" s="7"/>
      <c r="AE25" s="7"/>
      <c r="AF25" s="7"/>
      <c r="AG25" s="7"/>
    </row>
    <row r="26" spans="1:33" s="9" customFormat="1" ht="25.5">
      <c r="A26" s="60"/>
      <c r="B26" s="67"/>
      <c r="C26" s="67"/>
      <c r="D26" s="66"/>
      <c r="E26" s="67"/>
      <c r="F26" s="67"/>
      <c r="G26" s="3" t="s">
        <v>7</v>
      </c>
      <c r="H26" s="14">
        <f>SUM(I26:O26)</f>
        <v>40000</v>
      </c>
      <c r="I26" s="14">
        <v>0</v>
      </c>
      <c r="J26" s="14">
        <v>0</v>
      </c>
      <c r="K26" s="14">
        <v>0</v>
      </c>
      <c r="L26" s="14">
        <v>0</v>
      </c>
      <c r="M26" s="108">
        <v>0</v>
      </c>
      <c r="N26" s="14">
        <v>20000</v>
      </c>
      <c r="O26" s="14">
        <v>20000</v>
      </c>
      <c r="P26" s="67"/>
      <c r="Q26" s="67"/>
      <c r="R26" s="6"/>
      <c r="S26" s="6"/>
      <c r="T26" s="6"/>
      <c r="U26" s="6"/>
      <c r="V26" s="6"/>
      <c r="W26" s="6"/>
      <c r="X26" s="6"/>
      <c r="Y26" s="7"/>
      <c r="Z26" s="7"/>
      <c r="AA26" s="7"/>
      <c r="AB26" s="7"/>
      <c r="AC26" s="7"/>
      <c r="AD26" s="7"/>
      <c r="AE26" s="7"/>
      <c r="AF26" s="7"/>
      <c r="AG26" s="7"/>
    </row>
    <row r="27" spans="1:33" ht="12.75" customHeight="1">
      <c r="A27" s="60"/>
      <c r="B27" s="67"/>
      <c r="C27" s="67"/>
      <c r="D27" s="66"/>
      <c r="E27" s="67"/>
      <c r="F27" s="67"/>
      <c r="G27" s="67" t="s">
        <v>8</v>
      </c>
      <c r="H27" s="82">
        <f>SUM(I27:O27)</f>
        <v>2296295.17</v>
      </c>
      <c r="I27" s="82">
        <v>0</v>
      </c>
      <c r="J27" s="82">
        <f>179100+159360</f>
        <v>338460</v>
      </c>
      <c r="K27" s="82">
        <v>40900</v>
      </c>
      <c r="L27" s="82">
        <v>41000</v>
      </c>
      <c r="M27" s="109">
        <v>1817935.17</v>
      </c>
      <c r="N27" s="82">
        <v>28000</v>
      </c>
      <c r="O27" s="82">
        <v>30000</v>
      </c>
      <c r="P27" s="67"/>
      <c r="Q27" s="67"/>
      <c r="R27" s="6"/>
      <c r="S27" s="6"/>
      <c r="T27" s="6"/>
      <c r="U27" s="6"/>
      <c r="V27" s="6"/>
      <c r="W27" s="6"/>
      <c r="X27" s="6"/>
      <c r="Y27" s="7"/>
      <c r="Z27" s="7"/>
      <c r="AA27" s="7"/>
      <c r="AB27" s="7"/>
      <c r="AC27" s="7"/>
      <c r="AD27" s="7"/>
      <c r="AE27" s="7"/>
      <c r="AF27" s="7"/>
      <c r="AG27" s="7"/>
    </row>
    <row r="28" spans="1:33" ht="12.75" customHeight="1">
      <c r="A28" s="60"/>
      <c r="B28" s="67"/>
      <c r="C28" s="67"/>
      <c r="D28" s="66"/>
      <c r="E28" s="67"/>
      <c r="F28" s="67"/>
      <c r="G28" s="67"/>
      <c r="H28" s="82"/>
      <c r="I28" s="82"/>
      <c r="J28" s="82"/>
      <c r="K28" s="82"/>
      <c r="L28" s="82"/>
      <c r="M28" s="109"/>
      <c r="N28" s="82"/>
      <c r="O28" s="82"/>
      <c r="P28" s="67"/>
      <c r="Q28" s="67"/>
      <c r="R28" s="6"/>
      <c r="S28" s="6"/>
      <c r="T28" s="6"/>
      <c r="U28" s="6"/>
      <c r="V28" s="6"/>
      <c r="W28" s="6"/>
      <c r="X28" s="6"/>
      <c r="Y28" s="7"/>
      <c r="Z28" s="7"/>
      <c r="AA28" s="7"/>
      <c r="AB28" s="7"/>
      <c r="AC28" s="7"/>
      <c r="AD28" s="7"/>
      <c r="AE28" s="7"/>
      <c r="AF28" s="7"/>
      <c r="AG28" s="7"/>
    </row>
    <row r="29" spans="1:33" ht="30" customHeight="1">
      <c r="A29" s="87" t="s">
        <v>33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1"/>
      <c r="R29" s="6"/>
      <c r="S29" s="6"/>
      <c r="T29" s="6"/>
      <c r="U29" s="6"/>
      <c r="V29" s="6"/>
      <c r="W29" s="6"/>
      <c r="X29" s="6"/>
      <c r="Y29" s="7"/>
      <c r="Z29" s="7"/>
      <c r="AA29" s="7"/>
      <c r="AB29" s="7"/>
      <c r="AC29" s="7"/>
      <c r="AD29" s="7"/>
      <c r="AE29" s="7"/>
      <c r="AF29" s="7"/>
      <c r="AG29" s="7"/>
    </row>
    <row r="30" spans="1:33">
      <c r="A30" s="60">
        <v>4</v>
      </c>
      <c r="B30" s="67" t="s">
        <v>29</v>
      </c>
      <c r="C30" s="67"/>
      <c r="D30" s="66" t="s">
        <v>19</v>
      </c>
      <c r="E30" s="67" t="s">
        <v>88</v>
      </c>
      <c r="F30" s="67" t="s">
        <v>2</v>
      </c>
      <c r="G30" s="67" t="s">
        <v>3</v>
      </c>
      <c r="H30" s="81">
        <f>SUM(H41:H44)</f>
        <v>840184</v>
      </c>
      <c r="I30" s="81">
        <f>SUM(I41:I44)</f>
        <v>0</v>
      </c>
      <c r="J30" s="81">
        <f t="shared" ref="J30:O30" si="3">SUM(J41:J44)</f>
        <v>0</v>
      </c>
      <c r="K30" s="81">
        <f t="shared" si="3"/>
        <v>303000</v>
      </c>
      <c r="L30" s="81">
        <f t="shared" si="3"/>
        <v>302000</v>
      </c>
      <c r="M30" s="110">
        <f t="shared" si="3"/>
        <v>182184</v>
      </c>
      <c r="N30" s="81">
        <f t="shared" si="3"/>
        <v>25000</v>
      </c>
      <c r="O30" s="81">
        <f t="shared" si="3"/>
        <v>28000</v>
      </c>
      <c r="P30" s="67" t="s">
        <v>100</v>
      </c>
      <c r="Q30" s="67" t="s">
        <v>37</v>
      </c>
      <c r="R30" s="6"/>
      <c r="S30" s="6"/>
      <c r="T30" s="6"/>
      <c r="U30" s="6"/>
      <c r="V30" s="6"/>
      <c r="W30" s="6"/>
      <c r="X30" s="6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8.25" customHeight="1">
      <c r="A31" s="60"/>
      <c r="B31" s="67"/>
      <c r="C31" s="67"/>
      <c r="D31" s="66"/>
      <c r="E31" s="67"/>
      <c r="F31" s="67"/>
      <c r="G31" s="67"/>
      <c r="H31" s="81"/>
      <c r="I31" s="81"/>
      <c r="J31" s="81"/>
      <c r="K31" s="81"/>
      <c r="L31" s="81"/>
      <c r="M31" s="110"/>
      <c r="N31" s="81"/>
      <c r="O31" s="81"/>
      <c r="P31" s="67"/>
      <c r="Q31" s="67"/>
      <c r="R31" s="6"/>
      <c r="S31" s="6"/>
      <c r="T31" s="6"/>
      <c r="U31" s="6"/>
      <c r="V31" s="6"/>
      <c r="W31" s="6"/>
      <c r="X31" s="6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2.75" hidden="1" customHeight="1">
      <c r="A32" s="60"/>
      <c r="B32" s="67"/>
      <c r="C32" s="67"/>
      <c r="D32" s="66"/>
      <c r="E32" s="67"/>
      <c r="F32" s="67"/>
      <c r="G32" s="67"/>
      <c r="H32" s="81"/>
      <c r="I32" s="23"/>
      <c r="J32" s="23"/>
      <c r="K32" s="23"/>
      <c r="L32" s="23"/>
      <c r="M32" s="111"/>
      <c r="N32" s="23"/>
      <c r="O32" s="23"/>
      <c r="P32" s="67"/>
      <c r="Q32" s="67"/>
      <c r="R32" s="6"/>
      <c r="S32" s="6"/>
      <c r="T32" s="6"/>
      <c r="U32" s="6"/>
      <c r="V32" s="6"/>
      <c r="W32" s="6"/>
      <c r="X32" s="6"/>
      <c r="Y32" s="7"/>
      <c r="Z32" s="7"/>
      <c r="AA32" s="7"/>
      <c r="AB32" s="7"/>
      <c r="AC32" s="7"/>
      <c r="AD32" s="7"/>
      <c r="AE32" s="7"/>
      <c r="AF32" s="7"/>
      <c r="AG32" s="7"/>
    </row>
    <row r="33" spans="1:33" ht="12.75" hidden="1" customHeight="1">
      <c r="A33" s="60"/>
      <c r="B33" s="67"/>
      <c r="C33" s="67"/>
      <c r="D33" s="66"/>
      <c r="E33" s="67"/>
      <c r="F33" s="67"/>
      <c r="G33" s="67"/>
      <c r="H33" s="81"/>
      <c r="I33" s="23"/>
      <c r="J33" s="23"/>
      <c r="K33" s="23"/>
      <c r="L33" s="23"/>
      <c r="M33" s="111"/>
      <c r="N33" s="23"/>
      <c r="O33" s="23"/>
      <c r="P33" s="67"/>
      <c r="Q33" s="67"/>
      <c r="R33" s="6"/>
      <c r="S33" s="6"/>
      <c r="T33" s="6"/>
      <c r="U33" s="6"/>
      <c r="V33" s="6"/>
      <c r="W33" s="6"/>
      <c r="X33" s="6"/>
      <c r="Y33" s="7"/>
      <c r="Z33" s="7"/>
      <c r="AA33" s="7"/>
      <c r="AB33" s="7"/>
      <c r="AC33" s="7"/>
      <c r="AD33" s="7"/>
      <c r="AE33" s="7"/>
      <c r="AF33" s="7"/>
      <c r="AG33" s="7"/>
    </row>
    <row r="34" spans="1:33" ht="12.75" hidden="1" customHeight="1">
      <c r="A34" s="60"/>
      <c r="B34" s="67"/>
      <c r="C34" s="67"/>
      <c r="D34" s="66"/>
      <c r="E34" s="67"/>
      <c r="F34" s="67"/>
      <c r="G34" s="67"/>
      <c r="H34" s="81"/>
      <c r="I34" s="23"/>
      <c r="J34" s="23"/>
      <c r="K34" s="23"/>
      <c r="L34" s="23"/>
      <c r="M34" s="111"/>
      <c r="N34" s="23"/>
      <c r="O34" s="23"/>
      <c r="P34" s="67"/>
      <c r="Q34" s="67"/>
      <c r="R34" s="6"/>
      <c r="S34" s="6"/>
      <c r="T34" s="6"/>
      <c r="U34" s="6"/>
      <c r="V34" s="6"/>
      <c r="W34" s="6"/>
      <c r="X34" s="6"/>
      <c r="Y34" s="7"/>
      <c r="Z34" s="7"/>
      <c r="AA34" s="7"/>
      <c r="AB34" s="7"/>
      <c r="AC34" s="7"/>
      <c r="AD34" s="7"/>
      <c r="AE34" s="7"/>
      <c r="AF34" s="7"/>
      <c r="AG34" s="7"/>
    </row>
    <row r="35" spans="1:33" ht="28.5" hidden="1" customHeight="1">
      <c r="A35" s="60"/>
      <c r="B35" s="67"/>
      <c r="C35" s="67"/>
      <c r="D35" s="66"/>
      <c r="E35" s="67"/>
      <c r="F35" s="67"/>
      <c r="G35" s="67"/>
      <c r="H35" s="81"/>
      <c r="I35" s="23"/>
      <c r="J35" s="23"/>
      <c r="K35" s="23"/>
      <c r="L35" s="23"/>
      <c r="M35" s="111"/>
      <c r="N35" s="23"/>
      <c r="O35" s="23"/>
      <c r="P35" s="67"/>
      <c r="Q35" s="67"/>
      <c r="R35" s="6"/>
      <c r="S35" s="6"/>
      <c r="T35" s="6"/>
      <c r="U35" s="6"/>
      <c r="V35" s="6"/>
      <c r="W35" s="6"/>
      <c r="X35" s="6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2.75" hidden="1" customHeight="1">
      <c r="A36" s="60"/>
      <c r="B36" s="67"/>
      <c r="C36" s="67"/>
      <c r="D36" s="66"/>
      <c r="E36" s="67"/>
      <c r="F36" s="67"/>
      <c r="G36" s="67"/>
      <c r="H36" s="81"/>
      <c r="I36" s="23"/>
      <c r="J36" s="23"/>
      <c r="K36" s="23"/>
      <c r="L36" s="23"/>
      <c r="M36" s="111"/>
      <c r="N36" s="23"/>
      <c r="O36" s="23"/>
      <c r="P36" s="67"/>
      <c r="Q36" s="67"/>
      <c r="R36" s="6"/>
      <c r="S36" s="6"/>
      <c r="T36" s="6"/>
      <c r="U36" s="6"/>
      <c r="V36" s="6"/>
      <c r="W36" s="6"/>
      <c r="X36" s="6"/>
      <c r="Y36" s="7"/>
      <c r="Z36" s="7"/>
      <c r="AA36" s="7"/>
      <c r="AB36" s="7"/>
      <c r="AC36" s="7"/>
      <c r="AD36" s="7"/>
      <c r="AE36" s="7"/>
      <c r="AF36" s="7"/>
      <c r="AG36" s="7"/>
    </row>
    <row r="37" spans="1:33" ht="0.75" hidden="1" customHeight="1">
      <c r="A37" s="60"/>
      <c r="B37" s="67"/>
      <c r="C37" s="67"/>
      <c r="D37" s="66"/>
      <c r="E37" s="67"/>
      <c r="F37" s="67"/>
      <c r="G37" s="67"/>
      <c r="H37" s="81"/>
      <c r="I37" s="23"/>
      <c r="J37" s="23"/>
      <c r="K37" s="23"/>
      <c r="L37" s="23"/>
      <c r="M37" s="111"/>
      <c r="N37" s="23"/>
      <c r="O37" s="23"/>
      <c r="P37" s="67"/>
      <c r="Q37" s="67"/>
      <c r="R37" s="6"/>
      <c r="S37" s="6"/>
      <c r="T37" s="6"/>
      <c r="U37" s="6"/>
      <c r="V37" s="6"/>
      <c r="W37" s="6"/>
      <c r="X37" s="6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2.75" hidden="1" customHeight="1">
      <c r="A38" s="60"/>
      <c r="B38" s="67"/>
      <c r="C38" s="67"/>
      <c r="D38" s="66"/>
      <c r="E38" s="67"/>
      <c r="F38" s="67"/>
      <c r="G38" s="67"/>
      <c r="H38" s="81"/>
      <c r="I38" s="23"/>
      <c r="J38" s="23"/>
      <c r="K38" s="23"/>
      <c r="L38" s="23"/>
      <c r="M38" s="111"/>
      <c r="N38" s="23"/>
      <c r="O38" s="23"/>
      <c r="P38" s="67"/>
      <c r="Q38" s="67"/>
      <c r="R38" s="6"/>
      <c r="S38" s="6"/>
      <c r="T38" s="6"/>
      <c r="U38" s="6"/>
      <c r="V38" s="6"/>
      <c r="W38" s="6"/>
      <c r="X38" s="6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6.5" hidden="1" customHeight="1">
      <c r="A39" s="60"/>
      <c r="B39" s="67"/>
      <c r="C39" s="67"/>
      <c r="D39" s="66"/>
      <c r="E39" s="67"/>
      <c r="F39" s="67"/>
      <c r="G39" s="67"/>
      <c r="H39" s="81"/>
      <c r="I39" s="23"/>
      <c r="J39" s="23"/>
      <c r="K39" s="23"/>
      <c r="L39" s="23"/>
      <c r="M39" s="111"/>
      <c r="N39" s="23"/>
      <c r="O39" s="23"/>
      <c r="P39" s="67"/>
      <c r="Q39" s="67"/>
      <c r="R39" s="6"/>
      <c r="S39" s="6"/>
      <c r="T39" s="6"/>
      <c r="U39" s="6"/>
      <c r="V39" s="6"/>
      <c r="W39" s="6"/>
      <c r="X39" s="6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6.5" customHeight="1">
      <c r="A40" s="60"/>
      <c r="B40" s="67"/>
      <c r="C40" s="67"/>
      <c r="D40" s="66"/>
      <c r="E40" s="67"/>
      <c r="F40" s="67"/>
      <c r="G40" s="3" t="s">
        <v>4</v>
      </c>
      <c r="H40" s="23"/>
      <c r="I40" s="23"/>
      <c r="J40" s="23"/>
      <c r="K40" s="23"/>
      <c r="L40" s="23"/>
      <c r="M40" s="111"/>
      <c r="N40" s="23"/>
      <c r="O40" s="23"/>
      <c r="P40" s="67"/>
      <c r="Q40" s="67"/>
      <c r="R40" s="6"/>
      <c r="S40" s="6"/>
      <c r="T40" s="6"/>
      <c r="U40" s="6"/>
      <c r="V40" s="6"/>
      <c r="W40" s="6"/>
      <c r="X40" s="6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24" customHeight="1">
      <c r="A41" s="60"/>
      <c r="B41" s="67"/>
      <c r="C41" s="67"/>
      <c r="D41" s="66"/>
      <c r="E41" s="67"/>
      <c r="F41" s="67"/>
      <c r="G41" s="3" t="s">
        <v>5</v>
      </c>
      <c r="H41" s="23">
        <f>I41+J41+K41+L41+M41+N41+O41</f>
        <v>0</v>
      </c>
      <c r="I41" s="23">
        <v>0</v>
      </c>
      <c r="J41" s="23">
        <v>0</v>
      </c>
      <c r="K41" s="23">
        <v>0</v>
      </c>
      <c r="L41" s="23">
        <v>0</v>
      </c>
      <c r="M41" s="111">
        <v>0</v>
      </c>
      <c r="N41" s="23">
        <v>0</v>
      </c>
      <c r="O41" s="23">
        <v>0</v>
      </c>
      <c r="P41" s="67"/>
      <c r="Q41" s="67"/>
      <c r="R41" s="6"/>
      <c r="S41" s="6"/>
      <c r="T41" s="6"/>
      <c r="U41" s="6"/>
      <c r="V41" s="6"/>
      <c r="W41" s="6"/>
      <c r="X41" s="6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24" customHeight="1">
      <c r="A42" s="60"/>
      <c r="B42" s="67"/>
      <c r="C42" s="67"/>
      <c r="D42" s="66"/>
      <c r="E42" s="67"/>
      <c r="F42" s="67"/>
      <c r="G42" s="3" t="s">
        <v>6</v>
      </c>
      <c r="H42" s="23">
        <f>I42+J42+K42+L42+M42+N42+O42</f>
        <v>98784</v>
      </c>
      <c r="I42" s="23">
        <v>0</v>
      </c>
      <c r="J42" s="23">
        <v>0</v>
      </c>
      <c r="K42" s="23">
        <v>0</v>
      </c>
      <c r="L42" s="23">
        <v>0</v>
      </c>
      <c r="M42" s="111">
        <v>98784</v>
      </c>
      <c r="N42" s="23">
        <v>0</v>
      </c>
      <c r="O42" s="23">
        <v>0</v>
      </c>
      <c r="P42" s="67"/>
      <c r="Q42" s="67"/>
      <c r="R42" s="6"/>
      <c r="S42" s="6"/>
      <c r="T42" s="6"/>
      <c r="U42" s="6"/>
      <c r="V42" s="6"/>
      <c r="W42" s="6"/>
      <c r="X42" s="6"/>
      <c r="Y42" s="7"/>
      <c r="Z42" s="7"/>
      <c r="AA42" s="7"/>
      <c r="AB42" s="7"/>
      <c r="AC42" s="7"/>
      <c r="AD42" s="7"/>
      <c r="AE42" s="7"/>
      <c r="AF42" s="7"/>
      <c r="AG42" s="7"/>
    </row>
    <row r="43" spans="1:33" ht="25.5" customHeight="1">
      <c r="A43" s="60"/>
      <c r="B43" s="67"/>
      <c r="C43" s="67"/>
      <c r="D43" s="66"/>
      <c r="E43" s="67"/>
      <c r="F43" s="67"/>
      <c r="G43" s="3" t="s">
        <v>7</v>
      </c>
      <c r="H43" s="23">
        <f>SUM(I43:O43)</f>
        <v>108400</v>
      </c>
      <c r="I43" s="23">
        <v>0</v>
      </c>
      <c r="J43" s="23">
        <v>0</v>
      </c>
      <c r="K43" s="23">
        <v>3000</v>
      </c>
      <c r="L43" s="23">
        <v>2000</v>
      </c>
      <c r="M43" s="111">
        <v>83400</v>
      </c>
      <c r="N43" s="23">
        <v>10000</v>
      </c>
      <c r="O43" s="23">
        <v>10000</v>
      </c>
      <c r="P43" s="67"/>
      <c r="Q43" s="67"/>
      <c r="R43" s="6"/>
      <c r="S43" s="6"/>
      <c r="T43" s="6"/>
      <c r="U43" s="6"/>
      <c r="V43" s="6"/>
      <c r="W43" s="6"/>
      <c r="X43" s="6"/>
      <c r="Y43" s="7"/>
      <c r="Z43" s="7"/>
      <c r="AA43" s="7"/>
      <c r="AB43" s="7"/>
      <c r="AC43" s="7"/>
      <c r="AD43" s="7"/>
      <c r="AE43" s="7"/>
      <c r="AF43" s="7"/>
      <c r="AG43" s="7"/>
    </row>
    <row r="44" spans="1:33" ht="27" customHeight="1">
      <c r="A44" s="60"/>
      <c r="B44" s="67"/>
      <c r="C44" s="67"/>
      <c r="D44" s="66"/>
      <c r="E44" s="67"/>
      <c r="F44" s="67"/>
      <c r="G44" s="3" t="s">
        <v>8</v>
      </c>
      <c r="H44" s="23">
        <f>SUM(I44:O44)</f>
        <v>633000</v>
      </c>
      <c r="I44" s="23">
        <v>0</v>
      </c>
      <c r="J44" s="23">
        <v>0</v>
      </c>
      <c r="K44" s="23">
        <v>300000</v>
      </c>
      <c r="L44" s="23">
        <v>300000</v>
      </c>
      <c r="M44" s="111">
        <v>0</v>
      </c>
      <c r="N44" s="23">
        <v>15000</v>
      </c>
      <c r="O44" s="23">
        <v>18000</v>
      </c>
      <c r="P44" s="67"/>
      <c r="Q44" s="67"/>
      <c r="R44" s="6"/>
      <c r="S44" s="6"/>
      <c r="T44" s="6"/>
      <c r="U44" s="6"/>
      <c r="V44" s="6"/>
      <c r="W44" s="6"/>
      <c r="X44" s="6"/>
      <c r="Y44" s="7"/>
      <c r="Z44" s="7"/>
      <c r="AA44" s="7"/>
      <c r="AB44" s="7"/>
      <c r="AC44" s="7"/>
      <c r="AD44" s="7"/>
      <c r="AE44" s="7"/>
      <c r="AF44" s="7"/>
      <c r="AG44" s="7"/>
    </row>
    <row r="45" spans="1:33" ht="15" customHeight="1">
      <c r="A45" s="60">
        <v>5</v>
      </c>
      <c r="B45" s="67" t="s">
        <v>28</v>
      </c>
      <c r="C45" s="67"/>
      <c r="D45" s="66" t="s">
        <v>19</v>
      </c>
      <c r="E45" s="67" t="s">
        <v>89</v>
      </c>
      <c r="F45" s="67" t="s">
        <v>2</v>
      </c>
      <c r="G45" s="3" t="s">
        <v>3</v>
      </c>
      <c r="H45" s="23">
        <f>SUM(H47:H51)</f>
        <v>48000</v>
      </c>
      <c r="I45" s="23">
        <f>SUM(I47:I51)</f>
        <v>0</v>
      </c>
      <c r="J45" s="23">
        <f t="shared" ref="J45:O45" si="4">SUM(J47:J51)</f>
        <v>0</v>
      </c>
      <c r="K45" s="23">
        <f t="shared" si="4"/>
        <v>0</v>
      </c>
      <c r="L45" s="23">
        <f t="shared" si="4"/>
        <v>2000</v>
      </c>
      <c r="M45" s="111">
        <f t="shared" si="4"/>
        <v>0</v>
      </c>
      <c r="N45" s="23">
        <f t="shared" si="4"/>
        <v>22000</v>
      </c>
      <c r="O45" s="23">
        <f t="shared" si="4"/>
        <v>24000</v>
      </c>
      <c r="P45" s="89" t="s">
        <v>101</v>
      </c>
      <c r="Q45" s="89" t="s">
        <v>27</v>
      </c>
      <c r="R45" s="6"/>
      <c r="S45" s="6"/>
      <c r="T45" s="6"/>
      <c r="U45" s="6"/>
      <c r="V45" s="6"/>
      <c r="W45" s="6"/>
      <c r="X45" s="6"/>
      <c r="Y45" s="7"/>
      <c r="Z45" s="7"/>
      <c r="AA45" s="7"/>
      <c r="AB45" s="7"/>
      <c r="AC45" s="7"/>
      <c r="AD45" s="7"/>
      <c r="AE45" s="7"/>
      <c r="AF45" s="7"/>
      <c r="AG45" s="7"/>
    </row>
    <row r="46" spans="1:33" ht="27" customHeight="1">
      <c r="A46" s="60"/>
      <c r="B46" s="67"/>
      <c r="C46" s="67"/>
      <c r="D46" s="66"/>
      <c r="E46" s="67"/>
      <c r="F46" s="67"/>
      <c r="G46" s="3" t="s">
        <v>4</v>
      </c>
      <c r="H46" s="23"/>
      <c r="I46" s="23"/>
      <c r="J46" s="23"/>
      <c r="K46" s="23"/>
      <c r="L46" s="23"/>
      <c r="M46" s="111"/>
      <c r="N46" s="23"/>
      <c r="O46" s="23"/>
      <c r="P46" s="74"/>
      <c r="Q46" s="74"/>
      <c r="R46" s="6"/>
      <c r="S46" s="6"/>
      <c r="T46" s="6"/>
      <c r="U46" s="6"/>
      <c r="V46" s="6"/>
      <c r="W46" s="6"/>
      <c r="X46" s="6"/>
      <c r="Y46" s="7"/>
      <c r="Z46" s="7"/>
      <c r="AA46" s="7"/>
      <c r="AB46" s="7"/>
      <c r="AC46" s="7"/>
      <c r="AD46" s="7"/>
      <c r="AE46" s="7"/>
      <c r="AF46" s="7"/>
      <c r="AG46" s="7"/>
    </row>
    <row r="47" spans="1:33" ht="25.5">
      <c r="A47" s="60"/>
      <c r="B47" s="67"/>
      <c r="C47" s="67"/>
      <c r="D47" s="66"/>
      <c r="E47" s="67"/>
      <c r="F47" s="67"/>
      <c r="G47" s="3" t="s">
        <v>5</v>
      </c>
      <c r="H47" s="23">
        <f>I47+J47+K47+L47+M47+N47+O47</f>
        <v>0</v>
      </c>
      <c r="I47" s="23">
        <v>0</v>
      </c>
      <c r="J47" s="23">
        <v>0</v>
      </c>
      <c r="K47" s="23">
        <v>0</v>
      </c>
      <c r="L47" s="23">
        <v>0</v>
      </c>
      <c r="M47" s="111">
        <v>0</v>
      </c>
      <c r="N47" s="23">
        <v>0</v>
      </c>
      <c r="O47" s="23">
        <v>0</v>
      </c>
      <c r="P47" s="74"/>
      <c r="Q47" s="74"/>
      <c r="R47" s="6"/>
      <c r="S47" s="6"/>
      <c r="T47" s="6"/>
      <c r="U47" s="6"/>
      <c r="V47" s="6"/>
      <c r="W47" s="6"/>
      <c r="X47" s="6"/>
      <c r="Y47" s="7"/>
      <c r="Z47" s="7"/>
      <c r="AA47" s="7"/>
      <c r="AB47" s="7"/>
      <c r="AC47" s="7"/>
      <c r="AD47" s="7"/>
      <c r="AE47" s="7"/>
      <c r="AF47" s="7"/>
      <c r="AG47" s="7"/>
    </row>
    <row r="48" spans="1:33" s="8" customFormat="1" ht="25.5">
      <c r="A48" s="60"/>
      <c r="B48" s="67"/>
      <c r="C48" s="67"/>
      <c r="D48" s="66"/>
      <c r="E48" s="67"/>
      <c r="F48" s="67"/>
      <c r="G48" s="3" t="s">
        <v>6</v>
      </c>
      <c r="H48" s="23">
        <f>I48+J48+K48+L48+M48+N48+O48</f>
        <v>0</v>
      </c>
      <c r="I48" s="23">
        <v>0</v>
      </c>
      <c r="J48" s="23">
        <v>0</v>
      </c>
      <c r="K48" s="23">
        <v>0</v>
      </c>
      <c r="L48" s="23">
        <v>0</v>
      </c>
      <c r="M48" s="111">
        <v>0</v>
      </c>
      <c r="N48" s="23">
        <v>0</v>
      </c>
      <c r="O48" s="23">
        <v>0</v>
      </c>
      <c r="P48" s="74"/>
      <c r="Q48" s="74"/>
      <c r="R48" s="6"/>
      <c r="S48" s="6"/>
      <c r="T48" s="6"/>
      <c r="U48" s="6"/>
      <c r="V48" s="6"/>
      <c r="W48" s="6"/>
      <c r="X48" s="6"/>
      <c r="Y48" s="7"/>
      <c r="Z48" s="7"/>
      <c r="AA48" s="7"/>
      <c r="AB48" s="7"/>
      <c r="AC48" s="7"/>
      <c r="AD48" s="7"/>
      <c r="AE48" s="7"/>
      <c r="AF48" s="7"/>
      <c r="AG48" s="7"/>
    </row>
    <row r="49" spans="1:33" s="9" customFormat="1" ht="25.5">
      <c r="A49" s="60"/>
      <c r="B49" s="67"/>
      <c r="C49" s="67"/>
      <c r="D49" s="66"/>
      <c r="E49" s="67"/>
      <c r="F49" s="67"/>
      <c r="G49" s="3" t="s">
        <v>7</v>
      </c>
      <c r="H49" s="23">
        <f>I49+J49+K49+L49+M49+N49+O49</f>
        <v>0</v>
      </c>
      <c r="I49" s="23">
        <v>0</v>
      </c>
      <c r="J49" s="23">
        <v>0</v>
      </c>
      <c r="K49" s="23">
        <v>0</v>
      </c>
      <c r="L49" s="23">
        <v>0</v>
      </c>
      <c r="M49" s="111">
        <v>0</v>
      </c>
      <c r="N49" s="23">
        <v>0</v>
      </c>
      <c r="O49" s="23">
        <v>0</v>
      </c>
      <c r="P49" s="74"/>
      <c r="Q49" s="74"/>
      <c r="R49" s="6"/>
      <c r="S49" s="6"/>
      <c r="T49" s="6"/>
      <c r="U49" s="6"/>
      <c r="V49" s="6"/>
      <c r="W49" s="6"/>
      <c r="X49" s="6"/>
      <c r="Y49" s="7"/>
      <c r="Z49" s="7"/>
      <c r="AA49" s="7"/>
      <c r="AB49" s="7"/>
      <c r="AC49" s="7"/>
      <c r="AD49" s="7"/>
      <c r="AE49" s="7"/>
      <c r="AF49" s="7"/>
      <c r="AG49" s="7"/>
    </row>
    <row r="50" spans="1:33">
      <c r="A50" s="60"/>
      <c r="B50" s="67"/>
      <c r="C50" s="67"/>
      <c r="D50" s="66"/>
      <c r="E50" s="67"/>
      <c r="F50" s="67"/>
      <c r="G50" s="67" t="s">
        <v>8</v>
      </c>
      <c r="H50" s="81">
        <f>I50+J50+K50+L50+M50+N50+O50</f>
        <v>48000</v>
      </c>
      <c r="I50" s="81">
        <v>0</v>
      </c>
      <c r="J50" s="81">
        <v>0</v>
      </c>
      <c r="K50" s="81">
        <v>0</v>
      </c>
      <c r="L50" s="81">
        <v>2000</v>
      </c>
      <c r="M50" s="110">
        <v>0</v>
      </c>
      <c r="N50" s="81">
        <v>22000</v>
      </c>
      <c r="O50" s="81">
        <v>24000</v>
      </c>
      <c r="P50" s="74"/>
      <c r="Q50" s="74"/>
      <c r="R50" s="6"/>
      <c r="S50" s="6"/>
      <c r="T50" s="6"/>
      <c r="U50" s="6"/>
      <c r="V50" s="6"/>
      <c r="W50" s="6"/>
      <c r="X50" s="6"/>
      <c r="Y50" s="7"/>
      <c r="Z50" s="7"/>
      <c r="AA50" s="7"/>
      <c r="AB50" s="7"/>
      <c r="AC50" s="7"/>
      <c r="AD50" s="7"/>
      <c r="AE50" s="7"/>
      <c r="AF50" s="7"/>
      <c r="AG50" s="7"/>
    </row>
    <row r="51" spans="1:33" ht="52.5" customHeight="1">
      <c r="A51" s="60"/>
      <c r="B51" s="67"/>
      <c r="C51" s="67"/>
      <c r="D51" s="66"/>
      <c r="E51" s="67"/>
      <c r="F51" s="67"/>
      <c r="G51" s="67"/>
      <c r="H51" s="81"/>
      <c r="I51" s="81"/>
      <c r="J51" s="81"/>
      <c r="K51" s="81"/>
      <c r="L51" s="81"/>
      <c r="M51" s="110"/>
      <c r="N51" s="81"/>
      <c r="O51" s="81"/>
      <c r="P51" s="74"/>
      <c r="Q51" s="74"/>
      <c r="R51" s="6"/>
      <c r="S51" s="6"/>
      <c r="T51" s="6"/>
      <c r="U51" s="6"/>
      <c r="V51" s="6"/>
      <c r="W51" s="6"/>
      <c r="X51" s="6"/>
      <c r="Y51" s="7"/>
      <c r="Z51" s="7"/>
      <c r="AA51" s="7"/>
      <c r="AB51" s="7"/>
      <c r="AC51" s="7"/>
      <c r="AD51" s="7"/>
      <c r="AE51" s="7"/>
      <c r="AF51" s="7"/>
      <c r="AG51" s="7"/>
    </row>
    <row r="52" spans="1:33" ht="28.5" customHeight="1">
      <c r="A52" s="87" t="s">
        <v>34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6"/>
      <c r="R52" s="6"/>
      <c r="S52" s="6"/>
      <c r="T52" s="6"/>
      <c r="U52" s="6"/>
      <c r="V52" s="6"/>
      <c r="W52" s="6"/>
      <c r="X52" s="6"/>
      <c r="Y52" s="7"/>
      <c r="Z52" s="7"/>
      <c r="AA52" s="7"/>
      <c r="AB52" s="7"/>
      <c r="AC52" s="7"/>
      <c r="AD52" s="7"/>
      <c r="AE52" s="7"/>
      <c r="AF52" s="7"/>
      <c r="AG52" s="7"/>
    </row>
    <row r="53" spans="1:33" ht="20.25" customHeight="1">
      <c r="A53" s="68">
        <v>6</v>
      </c>
      <c r="B53" s="67" t="s">
        <v>25</v>
      </c>
      <c r="C53" s="67"/>
      <c r="D53" s="66" t="s">
        <v>19</v>
      </c>
      <c r="E53" s="67" t="s">
        <v>112</v>
      </c>
      <c r="F53" s="67" t="s">
        <v>2</v>
      </c>
      <c r="G53" s="23" t="s">
        <v>3</v>
      </c>
      <c r="H53" s="14">
        <f>SUM(H57:H60)</f>
        <v>553932</v>
      </c>
      <c r="I53" s="14">
        <f>SUM(I57:I60)</f>
        <v>0</v>
      </c>
      <c r="J53" s="14">
        <f t="shared" ref="J53:O53" si="5">SUM(J57:J60)</f>
        <v>615</v>
      </c>
      <c r="K53" s="14">
        <f t="shared" si="5"/>
        <v>28000</v>
      </c>
      <c r="L53" s="14">
        <f t="shared" si="5"/>
        <v>386717</v>
      </c>
      <c r="M53" s="108">
        <f t="shared" si="5"/>
        <v>23600</v>
      </c>
      <c r="N53" s="14">
        <f t="shared" si="5"/>
        <v>55000</v>
      </c>
      <c r="O53" s="14">
        <f t="shared" si="5"/>
        <v>60000</v>
      </c>
      <c r="P53" s="76" t="s">
        <v>104</v>
      </c>
      <c r="Q53" s="67" t="s">
        <v>38</v>
      </c>
      <c r="R53" s="6"/>
      <c r="S53" s="6"/>
      <c r="T53" s="6"/>
      <c r="U53" s="6"/>
      <c r="V53" s="6"/>
      <c r="W53" s="6"/>
      <c r="X53" s="6"/>
      <c r="Y53" s="7"/>
      <c r="Z53" s="7"/>
      <c r="AA53" s="7"/>
      <c r="AB53" s="7"/>
      <c r="AC53" s="7"/>
      <c r="AD53" s="7"/>
      <c r="AE53" s="7"/>
      <c r="AF53" s="7"/>
      <c r="AG53" s="7"/>
    </row>
    <row r="54" spans="1:33">
      <c r="A54" s="69"/>
      <c r="B54" s="67"/>
      <c r="C54" s="67"/>
      <c r="D54" s="66"/>
      <c r="E54" s="67"/>
      <c r="F54" s="67"/>
      <c r="G54" s="67" t="s">
        <v>4</v>
      </c>
      <c r="H54" s="82"/>
      <c r="I54" s="82"/>
      <c r="J54" s="82"/>
      <c r="K54" s="82"/>
      <c r="L54" s="82"/>
      <c r="M54" s="109"/>
      <c r="N54" s="82"/>
      <c r="O54" s="82"/>
      <c r="P54" s="77"/>
      <c r="Q54" s="67"/>
      <c r="R54" s="6"/>
      <c r="S54" s="6"/>
      <c r="T54" s="6"/>
      <c r="U54" s="6"/>
      <c r="V54" s="6"/>
      <c r="W54" s="6"/>
      <c r="X54" s="6"/>
      <c r="Y54" s="7"/>
      <c r="Z54" s="7"/>
      <c r="AA54" s="7"/>
      <c r="AB54" s="7"/>
      <c r="AC54" s="7"/>
      <c r="AD54" s="7"/>
      <c r="AE54" s="7"/>
      <c r="AF54" s="7"/>
      <c r="AG54" s="7"/>
    </row>
    <row r="55" spans="1:33" ht="3" customHeight="1">
      <c r="A55" s="69"/>
      <c r="B55" s="67"/>
      <c r="C55" s="67"/>
      <c r="D55" s="66"/>
      <c r="E55" s="67"/>
      <c r="F55" s="67"/>
      <c r="G55" s="67"/>
      <c r="H55" s="82"/>
      <c r="I55" s="82"/>
      <c r="J55" s="82"/>
      <c r="K55" s="82"/>
      <c r="L55" s="82"/>
      <c r="M55" s="109"/>
      <c r="N55" s="82"/>
      <c r="O55" s="82"/>
      <c r="P55" s="77"/>
      <c r="Q55" s="67"/>
      <c r="R55" s="6"/>
      <c r="S55" s="6"/>
      <c r="T55" s="6"/>
      <c r="U55" s="6"/>
      <c r="V55" s="6"/>
      <c r="W55" s="6"/>
      <c r="X55" s="6"/>
      <c r="Y55" s="7"/>
      <c r="Z55" s="7"/>
      <c r="AA55" s="7"/>
      <c r="AB55" s="7"/>
      <c r="AC55" s="7"/>
      <c r="AD55" s="7"/>
      <c r="AE55" s="7"/>
      <c r="AF55" s="7"/>
      <c r="AG55" s="7"/>
    </row>
    <row r="56" spans="1:33" ht="8.25" customHeight="1">
      <c r="A56" s="69"/>
      <c r="B56" s="67"/>
      <c r="C56" s="67"/>
      <c r="D56" s="66"/>
      <c r="E56" s="67"/>
      <c r="F56" s="67"/>
      <c r="G56" s="67"/>
      <c r="H56" s="82"/>
      <c r="I56" s="82"/>
      <c r="J56" s="82"/>
      <c r="K56" s="82"/>
      <c r="L56" s="82"/>
      <c r="M56" s="109"/>
      <c r="N56" s="82"/>
      <c r="O56" s="82"/>
      <c r="P56" s="77"/>
      <c r="Q56" s="67"/>
      <c r="R56" s="6"/>
      <c r="S56" s="6"/>
      <c r="T56" s="6"/>
      <c r="U56" s="6"/>
      <c r="V56" s="6"/>
      <c r="W56" s="6"/>
      <c r="X56" s="6"/>
      <c r="Y56" s="7"/>
      <c r="Z56" s="7"/>
      <c r="AA56" s="7"/>
      <c r="AB56" s="7"/>
      <c r="AC56" s="7"/>
      <c r="AD56" s="7"/>
      <c r="AE56" s="7"/>
      <c r="AF56" s="7"/>
      <c r="AG56" s="7"/>
    </row>
    <row r="57" spans="1:33" ht="25.5">
      <c r="A57" s="69"/>
      <c r="B57" s="67"/>
      <c r="C57" s="67"/>
      <c r="D57" s="66"/>
      <c r="E57" s="67"/>
      <c r="F57" s="67"/>
      <c r="G57" s="3" t="s">
        <v>5</v>
      </c>
      <c r="H57" s="14">
        <f>I57+J57+K57+L57+M57+N57+O57</f>
        <v>0</v>
      </c>
      <c r="I57" s="14">
        <v>0</v>
      </c>
      <c r="J57" s="14">
        <v>0</v>
      </c>
      <c r="K57" s="14">
        <v>0</v>
      </c>
      <c r="L57" s="14">
        <v>0</v>
      </c>
      <c r="M57" s="108">
        <v>0</v>
      </c>
      <c r="N57" s="14">
        <v>0</v>
      </c>
      <c r="O57" s="14">
        <v>0</v>
      </c>
      <c r="P57" s="77"/>
      <c r="Q57" s="67"/>
      <c r="R57" s="6"/>
      <c r="S57" s="6"/>
      <c r="T57" s="6"/>
      <c r="U57" s="6"/>
      <c r="V57" s="6"/>
      <c r="W57" s="6"/>
      <c r="X57" s="6"/>
      <c r="Y57" s="7"/>
      <c r="Z57" s="7"/>
      <c r="AA57" s="7"/>
      <c r="AB57" s="7"/>
      <c r="AC57" s="7"/>
      <c r="AD57" s="7"/>
      <c r="AE57" s="7"/>
      <c r="AF57" s="7"/>
      <c r="AG57" s="7"/>
    </row>
    <row r="58" spans="1:33" s="8" customFormat="1" ht="26.25" customHeight="1">
      <c r="A58" s="69"/>
      <c r="B58" s="67"/>
      <c r="C58" s="67"/>
      <c r="D58" s="66"/>
      <c r="E58" s="67"/>
      <c r="F58" s="67"/>
      <c r="G58" s="3" t="s">
        <v>6</v>
      </c>
      <c r="H58" s="14">
        <f>SUM(I58:O58)</f>
        <v>360000</v>
      </c>
      <c r="I58" s="14">
        <v>0</v>
      </c>
      <c r="J58" s="14">
        <v>0</v>
      </c>
      <c r="K58" s="14">
        <v>0</v>
      </c>
      <c r="L58" s="14">
        <f>150000+150000+50000</f>
        <v>350000</v>
      </c>
      <c r="M58" s="108">
        <v>10000</v>
      </c>
      <c r="N58" s="14">
        <v>0</v>
      </c>
      <c r="O58" s="14">
        <v>0</v>
      </c>
      <c r="P58" s="77"/>
      <c r="Q58" s="67"/>
      <c r="R58" s="6"/>
      <c r="S58" s="6"/>
      <c r="T58" s="6"/>
      <c r="U58" s="6"/>
      <c r="V58" s="6"/>
      <c r="W58" s="6"/>
      <c r="X58" s="6"/>
      <c r="Y58" s="7"/>
      <c r="Z58" s="7"/>
      <c r="AA58" s="7"/>
      <c r="AB58" s="7"/>
      <c r="AC58" s="7"/>
      <c r="AD58" s="7"/>
      <c r="AE58" s="7"/>
      <c r="AF58" s="7"/>
      <c r="AG58" s="7"/>
    </row>
    <row r="59" spans="1:33" s="9" customFormat="1" ht="25.5">
      <c r="A59" s="69"/>
      <c r="B59" s="67"/>
      <c r="C59" s="67"/>
      <c r="D59" s="66"/>
      <c r="E59" s="67"/>
      <c r="F59" s="67"/>
      <c r="G59" s="3" t="s">
        <v>7</v>
      </c>
      <c r="H59" s="14">
        <f>SUM(I59:O59)</f>
        <v>78932</v>
      </c>
      <c r="I59" s="14">
        <v>0</v>
      </c>
      <c r="J59" s="14">
        <v>615</v>
      </c>
      <c r="K59" s="14">
        <f>25000-17000</f>
        <v>8000</v>
      </c>
      <c r="L59" s="14">
        <v>16717</v>
      </c>
      <c r="M59" s="108">
        <v>13600</v>
      </c>
      <c r="N59" s="14">
        <v>20000</v>
      </c>
      <c r="O59" s="14">
        <v>20000</v>
      </c>
      <c r="P59" s="77"/>
      <c r="Q59" s="67"/>
      <c r="R59" s="6"/>
      <c r="S59" s="6"/>
      <c r="T59" s="6"/>
      <c r="U59" s="6"/>
      <c r="V59" s="6"/>
      <c r="W59" s="6"/>
      <c r="X59" s="6"/>
      <c r="Y59" s="7"/>
      <c r="Z59" s="7"/>
      <c r="AA59" s="7"/>
      <c r="AB59" s="7"/>
      <c r="AC59" s="7"/>
      <c r="AD59" s="7"/>
      <c r="AE59" s="7"/>
      <c r="AF59" s="7"/>
      <c r="AG59" s="7"/>
    </row>
    <row r="60" spans="1:33" ht="27.75" customHeight="1">
      <c r="A60" s="70"/>
      <c r="B60" s="67"/>
      <c r="C60" s="67"/>
      <c r="D60" s="66"/>
      <c r="E60" s="67"/>
      <c r="F60" s="67"/>
      <c r="G60" s="3" t="s">
        <v>8</v>
      </c>
      <c r="H60" s="14">
        <f>SUM(I60:O60)</f>
        <v>115000</v>
      </c>
      <c r="I60" s="14">
        <v>0</v>
      </c>
      <c r="J60" s="14">
        <v>0</v>
      </c>
      <c r="K60" s="14">
        <v>20000</v>
      </c>
      <c r="L60" s="14">
        <v>20000</v>
      </c>
      <c r="M60" s="108">
        <v>0</v>
      </c>
      <c r="N60" s="14">
        <v>35000</v>
      </c>
      <c r="O60" s="14">
        <v>40000</v>
      </c>
      <c r="P60" s="78"/>
      <c r="Q60" s="67"/>
      <c r="R60" s="6"/>
      <c r="S60" s="6"/>
      <c r="T60" s="6"/>
      <c r="U60" s="6"/>
      <c r="V60" s="6"/>
      <c r="W60" s="6"/>
      <c r="X60" s="6"/>
      <c r="Y60" s="7"/>
      <c r="Z60" s="7"/>
      <c r="AA60" s="7"/>
      <c r="AB60" s="7"/>
      <c r="AC60" s="7"/>
      <c r="AD60" s="7"/>
      <c r="AE60" s="7"/>
      <c r="AF60" s="7"/>
      <c r="AG60" s="7"/>
    </row>
    <row r="61" spans="1:33" ht="28.5" customHeight="1">
      <c r="A61" s="65" t="s">
        <v>22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"/>
      <c r="R61" s="6"/>
      <c r="S61" s="6"/>
      <c r="T61" s="6"/>
      <c r="U61" s="6"/>
      <c r="V61" s="6"/>
      <c r="W61" s="6"/>
      <c r="X61" s="6"/>
      <c r="Y61" s="7"/>
      <c r="Z61" s="7"/>
      <c r="AA61" s="7"/>
      <c r="AB61" s="7"/>
      <c r="AC61" s="7"/>
      <c r="AD61" s="7"/>
      <c r="AE61" s="7"/>
      <c r="AF61" s="7"/>
      <c r="AG61" s="7"/>
    </row>
    <row r="62" spans="1:33" ht="12.75" customHeight="1">
      <c r="A62" s="68">
        <v>7</v>
      </c>
      <c r="B62" s="71" t="s">
        <v>30</v>
      </c>
      <c r="C62" s="71"/>
      <c r="D62" s="72" t="s">
        <v>19</v>
      </c>
      <c r="E62" s="67" t="s">
        <v>48</v>
      </c>
      <c r="F62" s="71" t="s">
        <v>2</v>
      </c>
      <c r="G62" s="24" t="s">
        <v>20</v>
      </c>
      <c r="H62" s="25">
        <f>SUM(H64:H67)</f>
        <v>52666</v>
      </c>
      <c r="I62" s="25">
        <f>SUM(I64:I67)</f>
        <v>0</v>
      </c>
      <c r="J62" s="25">
        <f t="shared" ref="J62:O62" si="6">SUM(J64:J67)</f>
        <v>0</v>
      </c>
      <c r="K62" s="50">
        <f t="shared" si="6"/>
        <v>1000</v>
      </c>
      <c r="L62" s="25">
        <f t="shared" si="6"/>
        <v>3000</v>
      </c>
      <c r="M62" s="112">
        <f t="shared" si="6"/>
        <v>24666</v>
      </c>
      <c r="N62" s="25">
        <f t="shared" si="6"/>
        <v>12000</v>
      </c>
      <c r="O62" s="25">
        <f t="shared" si="6"/>
        <v>12000</v>
      </c>
      <c r="P62" s="71" t="s">
        <v>102</v>
      </c>
      <c r="Q62" s="71" t="s">
        <v>42</v>
      </c>
      <c r="R62" s="6"/>
      <c r="S62" s="6"/>
      <c r="T62" s="6"/>
      <c r="U62" s="6"/>
      <c r="V62" s="6"/>
      <c r="W62" s="6"/>
      <c r="X62" s="6"/>
      <c r="Y62" s="7"/>
      <c r="Z62" s="7"/>
      <c r="AA62" s="7"/>
      <c r="AB62" s="7"/>
      <c r="AC62" s="7"/>
      <c r="AD62" s="7"/>
      <c r="AE62" s="7"/>
      <c r="AF62" s="7"/>
      <c r="AG62" s="7"/>
    </row>
    <row r="63" spans="1:33" ht="23.25" customHeight="1">
      <c r="A63" s="69"/>
      <c r="B63" s="71"/>
      <c r="C63" s="71"/>
      <c r="D63" s="72"/>
      <c r="E63" s="67"/>
      <c r="F63" s="71"/>
      <c r="G63" s="3" t="s">
        <v>4</v>
      </c>
      <c r="H63" s="14"/>
      <c r="I63" s="26"/>
      <c r="J63" s="26"/>
      <c r="K63" s="26"/>
      <c r="L63" s="26"/>
      <c r="M63" s="113"/>
      <c r="N63" s="26"/>
      <c r="O63" s="26"/>
      <c r="P63" s="71"/>
      <c r="Q63" s="71"/>
      <c r="AE63" s="7"/>
      <c r="AF63" s="7"/>
      <c r="AG63" s="7"/>
    </row>
    <row r="64" spans="1:33" ht="24.75" customHeight="1">
      <c r="A64" s="69"/>
      <c r="B64" s="71"/>
      <c r="C64" s="71"/>
      <c r="D64" s="72"/>
      <c r="E64" s="67"/>
      <c r="F64" s="71"/>
      <c r="G64" s="3" t="s">
        <v>5</v>
      </c>
      <c r="H64" s="14">
        <f>I64+J64+K64+L64+M64+N64+O64</f>
        <v>0</v>
      </c>
      <c r="I64" s="26">
        <v>0</v>
      </c>
      <c r="J64" s="26">
        <v>0</v>
      </c>
      <c r="K64" s="26">
        <v>0</v>
      </c>
      <c r="L64" s="26">
        <v>0</v>
      </c>
      <c r="M64" s="113">
        <v>0</v>
      </c>
      <c r="N64" s="26">
        <v>0</v>
      </c>
      <c r="O64" s="26">
        <v>0</v>
      </c>
      <c r="P64" s="71"/>
      <c r="Q64" s="71"/>
      <c r="AE64" s="7"/>
      <c r="AF64" s="7"/>
      <c r="AG64" s="7"/>
    </row>
    <row r="65" spans="1:33" s="8" customFormat="1" ht="24.75" customHeight="1">
      <c r="A65" s="69"/>
      <c r="B65" s="71"/>
      <c r="C65" s="71"/>
      <c r="D65" s="72"/>
      <c r="E65" s="67"/>
      <c r="F65" s="71"/>
      <c r="G65" s="3" t="s">
        <v>6</v>
      </c>
      <c r="H65" s="14">
        <f>I65+J65+K65+L65+M65+N65+O65</f>
        <v>24666</v>
      </c>
      <c r="I65" s="26">
        <v>0</v>
      </c>
      <c r="J65" s="26">
        <v>0</v>
      </c>
      <c r="K65" s="26">
        <v>0</v>
      </c>
      <c r="L65" s="26">
        <v>0</v>
      </c>
      <c r="M65" s="113">
        <v>24666</v>
      </c>
      <c r="N65" s="26">
        <v>0</v>
      </c>
      <c r="O65" s="26">
        <v>0</v>
      </c>
      <c r="P65" s="71"/>
      <c r="Q65" s="71"/>
      <c r="AE65" s="7"/>
      <c r="AF65" s="7"/>
      <c r="AG65" s="7"/>
    </row>
    <row r="66" spans="1:33" s="9" customFormat="1" ht="24" customHeight="1">
      <c r="A66" s="69"/>
      <c r="B66" s="71"/>
      <c r="C66" s="71"/>
      <c r="D66" s="72"/>
      <c r="E66" s="67"/>
      <c r="F66" s="71"/>
      <c r="G66" s="3" t="s">
        <v>7</v>
      </c>
      <c r="H66" s="14">
        <f>I66+J66+K66+L66+M66+N66+O66</f>
        <v>1000</v>
      </c>
      <c r="I66" s="26">
        <v>0</v>
      </c>
      <c r="J66" s="26">
        <v>0</v>
      </c>
      <c r="K66" s="26">
        <v>1000</v>
      </c>
      <c r="L66" s="26">
        <v>0</v>
      </c>
      <c r="M66" s="113">
        <v>0</v>
      </c>
      <c r="N66" s="26">
        <v>0</v>
      </c>
      <c r="O66" s="26">
        <v>0</v>
      </c>
      <c r="P66" s="71"/>
      <c r="Q66" s="71"/>
      <c r="AE66" s="7"/>
      <c r="AF66" s="7"/>
      <c r="AG66" s="7"/>
    </row>
    <row r="67" spans="1:33" ht="76.5" customHeight="1">
      <c r="A67" s="70"/>
      <c r="B67" s="71"/>
      <c r="C67" s="71"/>
      <c r="D67" s="72"/>
      <c r="E67" s="67"/>
      <c r="F67" s="71"/>
      <c r="G67" s="3" t="s">
        <v>8</v>
      </c>
      <c r="H67" s="14">
        <f>I67+J67+K67+L67+M67+N67+O67</f>
        <v>27000</v>
      </c>
      <c r="I67" s="14">
        <v>0</v>
      </c>
      <c r="J67" s="14">
        <v>0</v>
      </c>
      <c r="K67" s="14">
        <v>0</v>
      </c>
      <c r="L67" s="14">
        <v>3000</v>
      </c>
      <c r="M67" s="108">
        <v>0</v>
      </c>
      <c r="N67" s="14">
        <v>12000</v>
      </c>
      <c r="O67" s="14">
        <v>12000</v>
      </c>
      <c r="P67" s="71"/>
      <c r="Q67" s="71"/>
      <c r="AE67" s="7"/>
      <c r="AF67" s="7"/>
      <c r="AG67" s="7"/>
    </row>
    <row r="68" spans="1:33" ht="27.75" customHeight="1">
      <c r="A68" s="62" t="s">
        <v>105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4"/>
      <c r="AE68" s="7"/>
      <c r="AF68" s="7"/>
      <c r="AG68" s="7"/>
    </row>
    <row r="69" spans="1:33" ht="12.75" customHeight="1">
      <c r="A69" s="60">
        <v>8</v>
      </c>
      <c r="B69" s="67" t="s">
        <v>31</v>
      </c>
      <c r="C69" s="67"/>
      <c r="D69" s="66" t="s">
        <v>19</v>
      </c>
      <c r="E69" s="67" t="s">
        <v>47</v>
      </c>
      <c r="F69" s="67" t="s">
        <v>1</v>
      </c>
      <c r="G69" s="3" t="s">
        <v>3</v>
      </c>
      <c r="H69" s="14">
        <f>SUM(H70:H74)</f>
        <v>119455.2</v>
      </c>
      <c r="I69" s="14">
        <f>SUM(I70:I74)</f>
        <v>20000</v>
      </c>
      <c r="J69" s="14">
        <f t="shared" ref="J69:O69" si="7">SUM(J70:J74)</f>
        <v>4905.2</v>
      </c>
      <c r="K69" s="14">
        <f t="shared" si="7"/>
        <v>5000</v>
      </c>
      <c r="L69" s="14">
        <f t="shared" si="7"/>
        <v>3000</v>
      </c>
      <c r="M69" s="108">
        <f t="shared" si="7"/>
        <v>19550</v>
      </c>
      <c r="N69" s="14">
        <f t="shared" si="7"/>
        <v>32000</v>
      </c>
      <c r="O69" s="14">
        <f t="shared" si="7"/>
        <v>35000</v>
      </c>
      <c r="P69" s="76" t="s">
        <v>106</v>
      </c>
      <c r="Q69" s="76" t="s">
        <v>35</v>
      </c>
      <c r="AE69" s="7"/>
      <c r="AF69" s="7"/>
      <c r="AG69" s="7"/>
    </row>
    <row r="70" spans="1:33">
      <c r="A70" s="60"/>
      <c r="B70" s="67"/>
      <c r="C70" s="67"/>
      <c r="D70" s="66"/>
      <c r="E70" s="67"/>
      <c r="F70" s="67"/>
      <c r="G70" s="3" t="s">
        <v>4</v>
      </c>
      <c r="H70" s="14"/>
      <c r="I70" s="14"/>
      <c r="J70" s="14"/>
      <c r="K70" s="14"/>
      <c r="L70" s="14"/>
      <c r="M70" s="108"/>
      <c r="N70" s="14"/>
      <c r="O70" s="14"/>
      <c r="P70" s="77"/>
      <c r="Q70" s="77"/>
      <c r="AE70" s="7"/>
      <c r="AF70" s="7"/>
      <c r="AG70" s="7"/>
    </row>
    <row r="71" spans="1:33" s="8" customFormat="1" ht="25.5">
      <c r="A71" s="60"/>
      <c r="B71" s="67"/>
      <c r="C71" s="67"/>
      <c r="D71" s="66"/>
      <c r="E71" s="67"/>
      <c r="F71" s="67"/>
      <c r="G71" s="3" t="s">
        <v>5</v>
      </c>
      <c r="H71" s="14">
        <f>I71+J71+K71+L71+M71+N71+O71</f>
        <v>0</v>
      </c>
      <c r="I71" s="14">
        <v>0</v>
      </c>
      <c r="J71" s="14">
        <v>0</v>
      </c>
      <c r="K71" s="14">
        <v>0</v>
      </c>
      <c r="L71" s="14">
        <v>0</v>
      </c>
      <c r="M71" s="108">
        <v>0</v>
      </c>
      <c r="N71" s="14">
        <v>0</v>
      </c>
      <c r="O71" s="14">
        <v>0</v>
      </c>
      <c r="P71" s="77"/>
      <c r="Q71" s="77"/>
      <c r="AE71" s="7"/>
      <c r="AF71" s="7"/>
      <c r="AG71" s="7"/>
    </row>
    <row r="72" spans="1:33" s="9" customFormat="1" ht="25.5">
      <c r="A72" s="60"/>
      <c r="B72" s="67"/>
      <c r="C72" s="67"/>
      <c r="D72" s="66"/>
      <c r="E72" s="67"/>
      <c r="F72" s="67"/>
      <c r="G72" s="3" t="s">
        <v>6</v>
      </c>
      <c r="H72" s="14">
        <f>I72+J72+K72+L72+M72+N72+O72</f>
        <v>19550</v>
      </c>
      <c r="I72" s="14">
        <v>0</v>
      </c>
      <c r="J72" s="14">
        <v>0</v>
      </c>
      <c r="K72" s="14">
        <v>0</v>
      </c>
      <c r="L72" s="14">
        <v>0</v>
      </c>
      <c r="M72" s="108">
        <v>19550</v>
      </c>
      <c r="N72" s="14">
        <v>0</v>
      </c>
      <c r="O72" s="14">
        <v>0</v>
      </c>
      <c r="P72" s="77"/>
      <c r="Q72" s="77"/>
      <c r="AE72" s="7"/>
      <c r="AF72" s="7"/>
      <c r="AG72" s="7"/>
    </row>
    <row r="73" spans="1:33" ht="25.5">
      <c r="A73" s="60"/>
      <c r="B73" s="67"/>
      <c r="C73" s="67"/>
      <c r="D73" s="66"/>
      <c r="E73" s="67"/>
      <c r="F73" s="67"/>
      <c r="G73" s="3" t="s">
        <v>7</v>
      </c>
      <c r="H73" s="14">
        <f>SUM(I73:O73)</f>
        <v>29905.200000000001</v>
      </c>
      <c r="I73" s="14">
        <v>20000</v>
      </c>
      <c r="J73" s="27">
        <f>4905.2</f>
        <v>4905.2</v>
      </c>
      <c r="K73" s="14">
        <v>5000</v>
      </c>
      <c r="L73" s="14">
        <v>0</v>
      </c>
      <c r="M73" s="108">
        <v>0</v>
      </c>
      <c r="N73" s="14"/>
      <c r="O73" s="14"/>
      <c r="P73" s="77"/>
      <c r="Q73" s="77"/>
      <c r="AE73" s="7"/>
      <c r="AF73" s="7"/>
      <c r="AG73" s="7"/>
    </row>
    <row r="74" spans="1:33" ht="55.5" customHeight="1">
      <c r="A74" s="60"/>
      <c r="B74" s="67"/>
      <c r="C74" s="67"/>
      <c r="D74" s="66"/>
      <c r="E74" s="67"/>
      <c r="F74" s="67"/>
      <c r="G74" s="3" t="s">
        <v>8</v>
      </c>
      <c r="H74" s="14">
        <f>SUM(I74:O74)</f>
        <v>70000</v>
      </c>
      <c r="I74" s="14">
        <v>0</v>
      </c>
      <c r="J74" s="14">
        <v>0</v>
      </c>
      <c r="K74" s="14">
        <v>0</v>
      </c>
      <c r="L74" s="14">
        <v>3000</v>
      </c>
      <c r="M74" s="108"/>
      <c r="N74" s="14">
        <v>32000</v>
      </c>
      <c r="O74" s="14">
        <v>35000</v>
      </c>
      <c r="P74" s="78"/>
      <c r="Q74" s="78"/>
      <c r="AE74" s="7"/>
      <c r="AF74" s="7"/>
      <c r="AG74" s="7"/>
    </row>
    <row r="75" spans="1:33">
      <c r="A75" s="60">
        <v>9</v>
      </c>
      <c r="B75" s="73" t="s">
        <v>95</v>
      </c>
      <c r="C75" s="74"/>
      <c r="D75" s="66" t="s">
        <v>19</v>
      </c>
      <c r="E75" s="67" t="s">
        <v>111</v>
      </c>
      <c r="F75" s="67" t="s">
        <v>1</v>
      </c>
      <c r="G75" s="3" t="s">
        <v>3</v>
      </c>
      <c r="H75" s="14">
        <f t="shared" ref="H75:O75" si="8">SUM(H77:H80)</f>
        <v>1452840.2</v>
      </c>
      <c r="I75" s="14">
        <f t="shared" si="8"/>
        <v>451000</v>
      </c>
      <c r="J75" s="14">
        <f t="shared" si="8"/>
        <v>165702.20000000001</v>
      </c>
      <c r="K75" s="14">
        <f t="shared" si="8"/>
        <v>132000</v>
      </c>
      <c r="L75" s="14">
        <f t="shared" si="8"/>
        <v>294158</v>
      </c>
      <c r="M75" s="108">
        <f t="shared" si="8"/>
        <v>339980</v>
      </c>
      <c r="N75" s="14">
        <f t="shared" si="8"/>
        <v>35000</v>
      </c>
      <c r="O75" s="14">
        <f t="shared" si="8"/>
        <v>35000</v>
      </c>
      <c r="P75" s="67" t="s">
        <v>107</v>
      </c>
      <c r="Q75" s="67" t="s">
        <v>40</v>
      </c>
      <c r="AE75" s="7"/>
      <c r="AF75" s="7"/>
      <c r="AG75" s="7"/>
    </row>
    <row r="76" spans="1:33">
      <c r="A76" s="60"/>
      <c r="B76" s="74"/>
      <c r="C76" s="74"/>
      <c r="D76" s="66"/>
      <c r="E76" s="67"/>
      <c r="F76" s="67"/>
      <c r="G76" s="3" t="s">
        <v>4</v>
      </c>
      <c r="H76" s="14"/>
      <c r="I76" s="14"/>
      <c r="J76" s="14"/>
      <c r="K76" s="14"/>
      <c r="L76" s="14"/>
      <c r="M76" s="108"/>
      <c r="N76" s="14"/>
      <c r="O76" s="14"/>
      <c r="P76" s="67"/>
      <c r="Q76" s="67"/>
      <c r="AE76" s="7"/>
      <c r="AF76" s="7"/>
      <c r="AG76" s="7"/>
    </row>
    <row r="77" spans="1:33" s="8" customFormat="1" ht="25.5">
      <c r="A77" s="60"/>
      <c r="B77" s="74"/>
      <c r="C77" s="74"/>
      <c r="D77" s="66"/>
      <c r="E77" s="67"/>
      <c r="F77" s="67"/>
      <c r="G77" s="3" t="s">
        <v>5</v>
      </c>
      <c r="H77" s="14">
        <f>I77+J77+K77+L77+N77+O77</f>
        <v>0</v>
      </c>
      <c r="I77" s="14">
        <v>0</v>
      </c>
      <c r="J77" s="14">
        <v>0</v>
      </c>
      <c r="K77" s="14">
        <v>0</v>
      </c>
      <c r="L77" s="14">
        <v>0</v>
      </c>
      <c r="M77" s="108">
        <v>0</v>
      </c>
      <c r="N77" s="14">
        <v>0</v>
      </c>
      <c r="O77" s="14">
        <v>0</v>
      </c>
      <c r="P77" s="67"/>
      <c r="Q77" s="67"/>
      <c r="AE77" s="7"/>
      <c r="AF77" s="7"/>
      <c r="AG77" s="7"/>
    </row>
    <row r="78" spans="1:33" s="9" customFormat="1" ht="25.5">
      <c r="A78" s="60"/>
      <c r="B78" s="74"/>
      <c r="C78" s="74"/>
      <c r="D78" s="66"/>
      <c r="E78" s="67"/>
      <c r="F78" s="67"/>
      <c r="G78" s="3" t="s">
        <v>6</v>
      </c>
      <c r="H78" s="14">
        <f>SUM(I78:O78)</f>
        <v>1148775</v>
      </c>
      <c r="I78" s="14">
        <v>334000</v>
      </c>
      <c r="J78" s="14">
        <v>150000</v>
      </c>
      <c r="K78" s="14">
        <v>110000</v>
      </c>
      <c r="L78" s="14">
        <f>147775+125000</f>
        <v>272775</v>
      </c>
      <c r="M78" s="108">
        <v>282000</v>
      </c>
      <c r="N78" s="14">
        <v>0</v>
      </c>
      <c r="O78" s="14">
        <v>0</v>
      </c>
      <c r="P78" s="67"/>
      <c r="Q78" s="67"/>
      <c r="AE78" s="7"/>
      <c r="AF78" s="7"/>
      <c r="AG78" s="7"/>
    </row>
    <row r="79" spans="1:33" ht="25.5">
      <c r="A79" s="60"/>
      <c r="B79" s="74"/>
      <c r="C79" s="74"/>
      <c r="D79" s="66"/>
      <c r="E79" s="67"/>
      <c r="F79" s="67"/>
      <c r="G79" s="3" t="s">
        <v>7</v>
      </c>
      <c r="H79" s="14">
        <f>SUM(I79:O79)</f>
        <v>100065.2</v>
      </c>
      <c r="I79" s="14">
        <v>0</v>
      </c>
      <c r="J79" s="14">
        <v>3702.2</v>
      </c>
      <c r="K79" s="14">
        <v>22000</v>
      </c>
      <c r="L79" s="14">
        <v>16383</v>
      </c>
      <c r="M79" s="108">
        <v>57980</v>
      </c>
      <c r="N79" s="14">
        <v>0</v>
      </c>
      <c r="O79" s="14">
        <v>0</v>
      </c>
      <c r="P79" s="67"/>
      <c r="Q79" s="67"/>
      <c r="AE79" s="7"/>
      <c r="AF79" s="7"/>
      <c r="AG79" s="7"/>
    </row>
    <row r="80" spans="1:33" ht="29.25" customHeight="1">
      <c r="A80" s="60"/>
      <c r="B80" s="74"/>
      <c r="C80" s="74"/>
      <c r="D80" s="66"/>
      <c r="E80" s="67"/>
      <c r="F80" s="67"/>
      <c r="G80" s="3" t="s">
        <v>8</v>
      </c>
      <c r="H80" s="14">
        <f>SUM(I80:O80)</f>
        <v>204000</v>
      </c>
      <c r="I80" s="14">
        <v>117000</v>
      </c>
      <c r="J80" s="14">
        <v>12000</v>
      </c>
      <c r="K80" s="14">
        <v>0</v>
      </c>
      <c r="L80" s="14">
        <v>5000</v>
      </c>
      <c r="M80" s="108">
        <v>0</v>
      </c>
      <c r="N80" s="14">
        <v>35000</v>
      </c>
      <c r="O80" s="14">
        <v>35000</v>
      </c>
      <c r="P80" s="67"/>
      <c r="Q80" s="67"/>
      <c r="AE80" s="7"/>
      <c r="AF80" s="7"/>
      <c r="AG80" s="7"/>
    </row>
    <row r="81" spans="1:33">
      <c r="A81" s="60">
        <v>10</v>
      </c>
      <c r="B81" s="67" t="s">
        <v>21</v>
      </c>
      <c r="C81" s="67"/>
      <c r="D81" s="66" t="s">
        <v>19</v>
      </c>
      <c r="E81" s="67"/>
      <c r="F81" s="67" t="s">
        <v>1</v>
      </c>
      <c r="G81" s="3" t="s">
        <v>3</v>
      </c>
      <c r="H81" s="14">
        <f>SUM(H82:H86)</f>
        <v>47000</v>
      </c>
      <c r="I81" s="14">
        <f t="shared" ref="I81:N81" si="9">SUM(I82:I86)</f>
        <v>0</v>
      </c>
      <c r="J81" s="14">
        <f t="shared" si="9"/>
        <v>0</v>
      </c>
      <c r="K81" s="14">
        <f t="shared" si="9"/>
        <v>0</v>
      </c>
      <c r="L81" s="14">
        <f t="shared" si="9"/>
        <v>3000</v>
      </c>
      <c r="M81" s="108">
        <f t="shared" si="9"/>
        <v>0</v>
      </c>
      <c r="N81" s="14">
        <f t="shared" si="9"/>
        <v>22000</v>
      </c>
      <c r="O81" s="14">
        <f>SUM(O82:O86)</f>
        <v>22000</v>
      </c>
      <c r="P81" s="67" t="s">
        <v>103</v>
      </c>
      <c r="Q81" s="67" t="s">
        <v>41</v>
      </c>
      <c r="AE81" s="7"/>
      <c r="AF81" s="7"/>
      <c r="AG81" s="7"/>
    </row>
    <row r="82" spans="1:33">
      <c r="A82" s="60"/>
      <c r="B82" s="67"/>
      <c r="C82" s="67"/>
      <c r="D82" s="66"/>
      <c r="E82" s="67"/>
      <c r="F82" s="67"/>
      <c r="G82" s="3" t="s">
        <v>4</v>
      </c>
      <c r="H82" s="14"/>
      <c r="I82" s="14"/>
      <c r="J82" s="14"/>
      <c r="K82" s="14"/>
      <c r="L82" s="14"/>
      <c r="M82" s="108"/>
      <c r="N82" s="14"/>
      <c r="O82" s="14"/>
      <c r="P82" s="67"/>
      <c r="Q82" s="67"/>
      <c r="AE82" s="7"/>
      <c r="AF82" s="7"/>
      <c r="AG82" s="7"/>
    </row>
    <row r="83" spans="1:33" s="7" customFormat="1" ht="25.5">
      <c r="A83" s="60"/>
      <c r="B83" s="67"/>
      <c r="C83" s="67"/>
      <c r="D83" s="66"/>
      <c r="E83" s="67"/>
      <c r="F83" s="67"/>
      <c r="G83" s="3" t="s">
        <v>5</v>
      </c>
      <c r="H83" s="14">
        <f>I83+J83+K83+L83+M83+N83+O83</f>
        <v>0</v>
      </c>
      <c r="I83" s="14">
        <v>0</v>
      </c>
      <c r="J83" s="14">
        <v>0</v>
      </c>
      <c r="K83" s="14">
        <v>0</v>
      </c>
      <c r="L83" s="14">
        <v>0</v>
      </c>
      <c r="M83" s="108">
        <v>0</v>
      </c>
      <c r="N83" s="14">
        <v>0</v>
      </c>
      <c r="O83" s="14">
        <v>0</v>
      </c>
      <c r="P83" s="67"/>
      <c r="Q83" s="67"/>
    </row>
    <row r="84" spans="1:33" ht="25.5">
      <c r="A84" s="60"/>
      <c r="B84" s="67"/>
      <c r="C84" s="67"/>
      <c r="D84" s="66"/>
      <c r="E84" s="67"/>
      <c r="F84" s="67"/>
      <c r="G84" s="3" t="s">
        <v>6</v>
      </c>
      <c r="H84" s="14">
        <f>I84+J84+K84+L84+M84+N84+O84</f>
        <v>0</v>
      </c>
      <c r="I84" s="14">
        <v>0</v>
      </c>
      <c r="J84" s="14">
        <v>0</v>
      </c>
      <c r="K84" s="14">
        <v>0</v>
      </c>
      <c r="L84" s="14">
        <v>0</v>
      </c>
      <c r="M84" s="108">
        <v>0</v>
      </c>
      <c r="N84" s="14">
        <v>0</v>
      </c>
      <c r="O84" s="14">
        <v>0</v>
      </c>
      <c r="P84" s="67"/>
      <c r="Q84" s="67"/>
      <c r="AE84" s="7"/>
      <c r="AF84" s="7"/>
      <c r="AG84" s="7"/>
    </row>
    <row r="85" spans="1:33" ht="25.5">
      <c r="A85" s="60"/>
      <c r="B85" s="67"/>
      <c r="C85" s="67"/>
      <c r="D85" s="66"/>
      <c r="E85" s="67"/>
      <c r="F85" s="67"/>
      <c r="G85" s="3" t="s">
        <v>7</v>
      </c>
      <c r="H85" s="14">
        <f>I85+J85+K85+L85+M85+N85+O85</f>
        <v>0</v>
      </c>
      <c r="I85" s="14">
        <v>0</v>
      </c>
      <c r="J85" s="14">
        <v>0</v>
      </c>
      <c r="K85" s="14">
        <v>0</v>
      </c>
      <c r="L85" s="14">
        <v>0</v>
      </c>
      <c r="M85" s="108">
        <v>0</v>
      </c>
      <c r="N85" s="14">
        <v>0</v>
      </c>
      <c r="O85" s="14">
        <v>0</v>
      </c>
      <c r="P85" s="67"/>
      <c r="Q85" s="67"/>
      <c r="AE85" s="7"/>
      <c r="AF85" s="7"/>
      <c r="AG85" s="7"/>
    </row>
    <row r="86" spans="1:33" ht="30" customHeight="1">
      <c r="A86" s="60"/>
      <c r="B86" s="67"/>
      <c r="C86" s="67"/>
      <c r="D86" s="66"/>
      <c r="E86" s="67"/>
      <c r="F86" s="67"/>
      <c r="G86" s="3" t="s">
        <v>8</v>
      </c>
      <c r="H86" s="14">
        <f>I86+J86+K86+L86+M86+N86+O86</f>
        <v>47000</v>
      </c>
      <c r="I86" s="14">
        <v>0</v>
      </c>
      <c r="J86" s="14">
        <v>0</v>
      </c>
      <c r="K86" s="14">
        <v>0</v>
      </c>
      <c r="L86" s="14">
        <v>3000</v>
      </c>
      <c r="M86" s="108">
        <v>0</v>
      </c>
      <c r="N86" s="14">
        <v>22000</v>
      </c>
      <c r="O86" s="14">
        <v>22000</v>
      </c>
      <c r="P86" s="67"/>
      <c r="Q86" s="67"/>
      <c r="AE86" s="7"/>
      <c r="AF86" s="7"/>
      <c r="AG86" s="7"/>
    </row>
    <row r="87" spans="1:33" s="21" customFormat="1">
      <c r="A87" s="61"/>
      <c r="B87" s="75" t="s">
        <v>0</v>
      </c>
      <c r="C87" s="75"/>
      <c r="D87" s="75"/>
      <c r="E87" s="75"/>
      <c r="F87" s="75"/>
      <c r="G87" s="20" t="s">
        <v>9</v>
      </c>
      <c r="H87" s="28">
        <f t="shared" ref="H87:O87" si="10">H81+H75+H69+H62+H53+H45+H30+H22+H16+H9</f>
        <v>5775950.1699999999</v>
      </c>
      <c r="I87" s="28">
        <f t="shared" si="10"/>
        <v>471000</v>
      </c>
      <c r="J87" s="28">
        <f t="shared" si="10"/>
        <v>559260</v>
      </c>
      <c r="K87" s="28">
        <f t="shared" si="10"/>
        <v>547900</v>
      </c>
      <c r="L87" s="28">
        <f t="shared" si="10"/>
        <v>1065875</v>
      </c>
      <c r="M87" s="114">
        <f>M81+M75+M69+M62+M53+M45+M30+M22+M16+M9</f>
        <v>2468915.17</v>
      </c>
      <c r="N87" s="28">
        <f t="shared" si="10"/>
        <v>321000</v>
      </c>
      <c r="O87" s="28">
        <f t="shared" si="10"/>
        <v>342000</v>
      </c>
      <c r="P87" s="75"/>
      <c r="AE87" s="22"/>
      <c r="AF87" s="22"/>
      <c r="AG87" s="22"/>
    </row>
    <row r="88" spans="1:33" s="21" customFormat="1">
      <c r="A88" s="61"/>
      <c r="B88" s="75"/>
      <c r="C88" s="75"/>
      <c r="D88" s="75"/>
      <c r="E88" s="75"/>
      <c r="F88" s="75"/>
      <c r="G88" s="20" t="s">
        <v>4</v>
      </c>
      <c r="H88" s="28"/>
      <c r="I88" s="28"/>
      <c r="J88" s="28"/>
      <c r="K88" s="28"/>
      <c r="L88" s="28"/>
      <c r="M88" s="114"/>
      <c r="N88" s="28"/>
      <c r="O88" s="28"/>
      <c r="P88" s="75"/>
      <c r="AE88" s="22"/>
      <c r="AF88" s="22"/>
      <c r="AG88" s="22"/>
    </row>
    <row r="89" spans="1:33" s="21" customFormat="1" ht="25.5">
      <c r="A89" s="61"/>
      <c r="B89" s="75"/>
      <c r="C89" s="75"/>
      <c r="D89" s="75"/>
      <c r="E89" s="75"/>
      <c r="F89" s="75"/>
      <c r="G89" s="20" t="s">
        <v>5</v>
      </c>
      <c r="H89" s="28">
        <f>H83+H77+H71+H64+H57+H47+H41+H24+H18+H11</f>
        <v>0</v>
      </c>
      <c r="I89" s="28">
        <f>I83+I77+I71+I64+I57+I47+I41+I24+I18+I11</f>
        <v>0</v>
      </c>
      <c r="J89" s="28">
        <f t="shared" ref="J89:O89" si="11">J83+J77+J71+J64+J57+J47+J41+J24+J18+J11</f>
        <v>0</v>
      </c>
      <c r="K89" s="28">
        <f t="shared" si="11"/>
        <v>0</v>
      </c>
      <c r="L89" s="28">
        <f t="shared" si="11"/>
        <v>0</v>
      </c>
      <c r="M89" s="114">
        <f t="shared" si="11"/>
        <v>0</v>
      </c>
      <c r="N89" s="28">
        <f t="shared" si="11"/>
        <v>0</v>
      </c>
      <c r="O89" s="28">
        <f t="shared" si="11"/>
        <v>0</v>
      </c>
      <c r="P89" s="75"/>
      <c r="AE89" s="22"/>
      <c r="AF89" s="22"/>
      <c r="AG89" s="22"/>
    </row>
    <row r="90" spans="1:33" s="21" customFormat="1" ht="25.5">
      <c r="A90" s="61"/>
      <c r="B90" s="75"/>
      <c r="C90" s="75"/>
      <c r="D90" s="75"/>
      <c r="E90" s="75"/>
      <c r="F90" s="75"/>
      <c r="G90" s="20" t="s">
        <v>6</v>
      </c>
      <c r="H90" s="28">
        <f>H84+H78+H72+H65+H58+H48+H42+H25+H19+H12</f>
        <v>1698775</v>
      </c>
      <c r="I90" s="28">
        <f>I84+I78+I72+I65+I58+I48+I42+I25+I19+I12</f>
        <v>334000</v>
      </c>
      <c r="J90" s="28">
        <f t="shared" ref="J90:O90" si="12">J84+J78+J72+J65+J58+J48+J42+J25+J19+J12</f>
        <v>150000</v>
      </c>
      <c r="K90" s="28">
        <f>K84+K78+K72+K65+K58+K48+K42+K25+K19+K12</f>
        <v>110000</v>
      </c>
      <c r="L90" s="28">
        <f t="shared" si="12"/>
        <v>622775</v>
      </c>
      <c r="M90" s="114">
        <f>M84+M78+M72+M65+M58+M48+M42+M25+M19+M12</f>
        <v>482000</v>
      </c>
      <c r="N90" s="28">
        <f t="shared" si="12"/>
        <v>0</v>
      </c>
      <c r="O90" s="28">
        <f t="shared" si="12"/>
        <v>0</v>
      </c>
      <c r="P90" s="75"/>
      <c r="AE90" s="22"/>
      <c r="AF90" s="22"/>
      <c r="AG90" s="22"/>
    </row>
    <row r="91" spans="1:33" s="21" customFormat="1" ht="25.5">
      <c r="A91" s="61"/>
      <c r="B91" s="75"/>
      <c r="C91" s="75"/>
      <c r="D91" s="75"/>
      <c r="E91" s="75"/>
      <c r="F91" s="75"/>
      <c r="G91" s="20" t="s">
        <v>7</v>
      </c>
      <c r="H91" s="28">
        <f>H85+H79+H73+H66+H59+H49+H43+H26+H20+H14</f>
        <v>413080</v>
      </c>
      <c r="I91" s="28">
        <f t="shared" ref="I91:O91" si="13">I85+I79+I73+I66+I59+I49+I43+I26+I20+I14</f>
        <v>20000</v>
      </c>
      <c r="J91" s="28">
        <f t="shared" si="13"/>
        <v>22000</v>
      </c>
      <c r="K91" s="28">
        <f t="shared" si="13"/>
        <v>47000</v>
      </c>
      <c r="L91" s="28">
        <f t="shared" si="13"/>
        <v>35100</v>
      </c>
      <c r="M91" s="114">
        <f t="shared" si="13"/>
        <v>168980</v>
      </c>
      <c r="N91" s="28">
        <f t="shared" si="13"/>
        <v>60000</v>
      </c>
      <c r="O91" s="28">
        <f t="shared" si="13"/>
        <v>60000</v>
      </c>
      <c r="P91" s="75"/>
      <c r="AE91" s="22"/>
      <c r="AF91" s="22"/>
      <c r="AG91" s="22"/>
    </row>
    <row r="92" spans="1:33" s="21" customFormat="1" ht="25.5">
      <c r="A92" s="61"/>
      <c r="B92" s="75"/>
      <c r="C92" s="75"/>
      <c r="D92" s="75"/>
      <c r="E92" s="75"/>
      <c r="F92" s="75"/>
      <c r="G92" s="20" t="s">
        <v>8</v>
      </c>
      <c r="H92" s="28">
        <f>H86+H80+H74+H67+H60+H50+H44+H27+H21+H15</f>
        <v>3664095.17</v>
      </c>
      <c r="I92" s="28">
        <f t="shared" ref="I92:O92" si="14">I86+I80+I74+I67+I60+I50+I44+I27+I21+I15</f>
        <v>117000</v>
      </c>
      <c r="J92" s="28">
        <f t="shared" si="14"/>
        <v>387260</v>
      </c>
      <c r="K92" s="28">
        <f t="shared" si="14"/>
        <v>390900</v>
      </c>
      <c r="L92" s="28">
        <f t="shared" si="14"/>
        <v>408000</v>
      </c>
      <c r="M92" s="114">
        <f t="shared" si="14"/>
        <v>1817935.17</v>
      </c>
      <c r="N92" s="28">
        <f t="shared" si="14"/>
        <v>261000</v>
      </c>
      <c r="O92" s="28">
        <f t="shared" si="14"/>
        <v>282000</v>
      </c>
      <c r="P92" s="75"/>
      <c r="AE92" s="22"/>
      <c r="AF92" s="22"/>
      <c r="AG92" s="22"/>
    </row>
    <row r="93" spans="1:33">
      <c r="B93" s="5"/>
      <c r="C93" s="5"/>
      <c r="D93" s="5"/>
      <c r="E93" s="6"/>
      <c r="F93" s="5"/>
      <c r="G93" s="5"/>
      <c r="H93" s="5"/>
      <c r="I93" s="5"/>
      <c r="J93" s="5"/>
      <c r="K93" s="6"/>
      <c r="L93" s="5"/>
      <c r="M93" s="115"/>
      <c r="N93" s="5"/>
      <c r="O93" s="5"/>
      <c r="P93" s="5"/>
      <c r="AE93" s="7"/>
      <c r="AF93" s="7"/>
      <c r="AG93" s="7"/>
    </row>
    <row r="94" spans="1:33">
      <c r="B94" s="5"/>
      <c r="C94" s="5"/>
      <c r="D94" s="5"/>
      <c r="E94" s="6"/>
      <c r="F94" s="5"/>
      <c r="G94" s="5"/>
      <c r="H94" s="5"/>
      <c r="I94" s="5"/>
      <c r="J94" s="5"/>
      <c r="K94" s="6"/>
      <c r="L94" s="46">
        <f>L89+L90+L91</f>
        <v>657875</v>
      </c>
      <c r="M94" s="115"/>
      <c r="N94" s="5"/>
      <c r="O94" s="46">
        <f>SUM(I89:O92)</f>
        <v>5775950.1699999999</v>
      </c>
      <c r="P94" s="5"/>
      <c r="Q94" s="6"/>
      <c r="R94" s="6"/>
      <c r="S94" s="6"/>
      <c r="T94" s="6"/>
      <c r="U94" s="6"/>
      <c r="V94" s="6"/>
      <c r="W94" s="6"/>
      <c r="X94" s="6"/>
      <c r="Y94" s="7"/>
      <c r="Z94" s="7"/>
      <c r="AA94" s="7"/>
      <c r="AB94" s="7"/>
      <c r="AC94" s="7"/>
      <c r="AD94" s="7"/>
      <c r="AE94" s="7"/>
      <c r="AF94" s="7"/>
      <c r="AG94" s="7"/>
    </row>
    <row r="95" spans="1:33">
      <c r="L95" s="47">
        <f>657875</f>
        <v>657875</v>
      </c>
      <c r="O95" s="4" t="b">
        <f>H87=O94</f>
        <v>1</v>
      </c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>
      <c r="L96" s="47">
        <f>L94-L95</f>
        <v>0</v>
      </c>
      <c r="O96" s="47">
        <f>H87-O94</f>
        <v>0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7:33"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7:33"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7:33"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7:33"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7:33"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7:33"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7:33"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7:33"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7:33"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7:33"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7:33"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7:33"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7:33"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7:33"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7:33"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7:33"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7:33"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7:33"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7:33"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7:33"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7:33"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7:33"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7:33"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7:33"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7:33"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7:33"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7:33"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</row>
    <row r="124" spans="17:33"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</row>
    <row r="125" spans="17:33"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</row>
    <row r="126" spans="17:33"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</row>
    <row r="127" spans="17:33"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</row>
    <row r="128" spans="17:33"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</row>
    <row r="129" spans="17:33"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</row>
    <row r="130" spans="17:33"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</row>
    <row r="131" spans="17:33"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7:33"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</row>
    <row r="133" spans="17:33"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</row>
    <row r="134" spans="17:33"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</row>
    <row r="135" spans="17:33"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</row>
    <row r="136" spans="17:33"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</row>
    <row r="137" spans="17:33"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</row>
    <row r="138" spans="17:33"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7:33"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</row>
    <row r="140" spans="17:33"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7:33"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7:33"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7:33"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7:33"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7:33"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7:33"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7:33"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7:33"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</row>
    <row r="149" spans="17:33"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7:33"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</row>
    <row r="151" spans="17:33"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7:33"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7:33"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7:33"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17:33"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</row>
    <row r="156" spans="17:33"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</row>
    <row r="157" spans="17:33"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</row>
    <row r="158" spans="17:33"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17:33"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</row>
    <row r="160" spans="17:33"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7:33"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7:33"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7:33"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7:33"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</row>
    <row r="165" spans="17:33"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</row>
    <row r="166" spans="17:33"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7:33"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</row>
    <row r="168" spans="17:33"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7:33"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7:33"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7:33"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7:33"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7:33"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7:33"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</row>
    <row r="175" spans="17:33"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</row>
    <row r="176" spans="17:33"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</row>
    <row r="177" spans="17:33"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</row>
    <row r="178" spans="17:33"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</row>
    <row r="179" spans="17:33"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</row>
    <row r="180" spans="17:33"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</row>
    <row r="181" spans="17:33"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</row>
    <row r="182" spans="17:33"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</row>
    <row r="183" spans="17:33"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</row>
    <row r="184" spans="17:33"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</row>
    <row r="185" spans="17:33"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</row>
    <row r="186" spans="17:33"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</row>
    <row r="187" spans="17:33"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</row>
    <row r="188" spans="17:33"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</row>
    <row r="189" spans="17:33"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</row>
    <row r="190" spans="17:33"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</row>
    <row r="191" spans="17:33"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</row>
    <row r="192" spans="17:33"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</row>
    <row r="193" spans="17:33"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</row>
    <row r="194" spans="17:33"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</row>
    <row r="195" spans="17:33"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</row>
    <row r="196" spans="17:33"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</row>
    <row r="197" spans="17:33"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</row>
    <row r="198" spans="17:33"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</row>
    <row r="199" spans="17:33"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</row>
    <row r="200" spans="17:33"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</row>
    <row r="201" spans="17:33"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</row>
    <row r="202" spans="17:33"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</row>
    <row r="203" spans="17:33"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</row>
    <row r="204" spans="17:33"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</row>
    <row r="205" spans="17:33"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</row>
    <row r="206" spans="17:33"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7:33"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</row>
    <row r="208" spans="17:33"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</row>
    <row r="209" spans="17:33"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</row>
    <row r="210" spans="17:33"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</row>
    <row r="211" spans="17:33"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</row>
    <row r="212" spans="17:33"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</row>
    <row r="213" spans="17:33"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</row>
    <row r="214" spans="17:33"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</row>
    <row r="215" spans="17:33"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17:33"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17:33"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17:33"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17:33"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</row>
    <row r="220" spans="17:33"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17:33"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17:33"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17:33"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17:33"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</row>
    <row r="225" spans="17:33"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</row>
    <row r="226" spans="17:33"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17:33"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</row>
    <row r="228" spans="17:33"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17:33"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17:33"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17:33"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17:33"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17:33"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</row>
    <row r="234" spans="17:33"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17:33"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</row>
    <row r="236" spans="17:33"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</row>
    <row r="237" spans="17:33"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17:33"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</row>
    <row r="239" spans="17:33"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17:33"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17:33"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17:33"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17:33"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17:33"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17:33"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17:33"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17:33"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17:33"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17:33"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17:33"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17:33"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17:33"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17:33"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17:33"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17:33"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17:33"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17:33"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17:33"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17:33"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17:33"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17:33"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17:33"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17:33"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17:33"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17:33"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17:33"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17:33"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17:33"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17:33"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17:33"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17:33"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17:33"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17:33"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17:33"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17:33"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17:33"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17:33"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17:33"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17:33"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17:33"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17:33"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17:33"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17:33"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17:33"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17:33"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17:33"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17:33"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17:33"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17:33"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17:33"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17:33"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17:33"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17:33"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17:33"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17:33"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17:33"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17:33"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17:33"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17:33"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17:33"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17:33"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17:33"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17:33"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17:33"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17:33"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17:33"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17:33"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17:33"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17:33"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17:33"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17:33"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17:33"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17:33"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17:33"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17:33"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17:33"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17:33"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17:33"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17:33"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17:33"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17:33"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17:33"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17:33"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17:33"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17:33"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17:33"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17:33"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17:33"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17:33"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17:33"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17:33"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17:33"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17:33"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17:33"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17:33"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17:33"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17:33"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17:33"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17:33"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17:33"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17:33"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17:33"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17:33"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17:33"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17:33"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17:33"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17:33"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17:33"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17:33"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17:33"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17:33"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17:33"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17:33"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17:33"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17:33"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17:33"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17:33"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17:33"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17:33"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17:33"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17:33"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17:33"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17:33"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17:33"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17:33"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17:33"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17:33"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17:33"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17:33"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17:33"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17:33"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17:33"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17:33"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17:33"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17:33"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7:33"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17:33"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17:33"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17:33"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</sheetData>
  <mergeCells count="127">
    <mergeCell ref="Q9:Q15"/>
    <mergeCell ref="Q16:Q21"/>
    <mergeCell ref="Q22:Q28"/>
    <mergeCell ref="Q62:Q67"/>
    <mergeCell ref="Q69:Q74"/>
    <mergeCell ref="Q75:Q80"/>
    <mergeCell ref="P53:P60"/>
    <mergeCell ref="B69:C74"/>
    <mergeCell ref="E69:E74"/>
    <mergeCell ref="B53:C60"/>
    <mergeCell ref="E75:E80"/>
    <mergeCell ref="F75:F80"/>
    <mergeCell ref="P75:P80"/>
    <mergeCell ref="F9:F15"/>
    <mergeCell ref="F16:F21"/>
    <mergeCell ref="B22:C28"/>
    <mergeCell ref="M54:M56"/>
    <mergeCell ref="I54:I56"/>
    <mergeCell ref="J54:J56"/>
    <mergeCell ref="K54:K56"/>
    <mergeCell ref="L50:L51"/>
    <mergeCell ref="H54:H56"/>
    <mergeCell ref="Q81:Q86"/>
    <mergeCell ref="N27:N28"/>
    <mergeCell ref="O50:O51"/>
    <mergeCell ref="N54:N56"/>
    <mergeCell ref="Q30:Q44"/>
    <mergeCell ref="Q45:Q51"/>
    <mergeCell ref="Q53:Q60"/>
    <mergeCell ref="P45:P51"/>
    <mergeCell ref="P81:P86"/>
    <mergeCell ref="O54:O56"/>
    <mergeCell ref="A8:P8"/>
    <mergeCell ref="A9:A15"/>
    <mergeCell ref="L12:L13"/>
    <mergeCell ref="K27:K28"/>
    <mergeCell ref="O30:O31"/>
    <mergeCell ref="E30:E44"/>
    <mergeCell ref="H27:H28"/>
    <mergeCell ref="F30:F44"/>
    <mergeCell ref="F22:F28"/>
    <mergeCell ref="N30:N31"/>
    <mergeCell ref="L27:L28"/>
    <mergeCell ref="M27:M28"/>
    <mergeCell ref="E22:E28"/>
    <mergeCell ref="B16:C21"/>
    <mergeCell ref="D30:D44"/>
    <mergeCell ref="B30:C44"/>
    <mergeCell ref="D22:D28"/>
    <mergeCell ref="A29:P29"/>
    <mergeCell ref="P16:P21"/>
    <mergeCell ref="O27:O28"/>
    <mergeCell ref="I27:I28"/>
    <mergeCell ref="J27:J28"/>
    <mergeCell ref="A16:A21"/>
    <mergeCell ref="E16:E21"/>
    <mergeCell ref="A22:A28"/>
    <mergeCell ref="A30:A44"/>
    <mergeCell ref="D45:D51"/>
    <mergeCell ref="D53:D60"/>
    <mergeCell ref="A52:P52"/>
    <mergeCell ref="K50:K51"/>
    <mergeCell ref="A53:A60"/>
    <mergeCell ref="A45:A51"/>
    <mergeCell ref="J50:J51"/>
    <mergeCell ref="G50:G51"/>
    <mergeCell ref="B45:C51"/>
    <mergeCell ref="E45:E51"/>
    <mergeCell ref="F45:F51"/>
    <mergeCell ref="M50:M51"/>
    <mergeCell ref="N50:N51"/>
    <mergeCell ref="K30:K31"/>
    <mergeCell ref="L30:L31"/>
    <mergeCell ref="M30:M31"/>
    <mergeCell ref="G54:G56"/>
    <mergeCell ref="E53:E60"/>
    <mergeCell ref="F53:F60"/>
    <mergeCell ref="H50:H51"/>
    <mergeCell ref="I50:I51"/>
    <mergeCell ref="L54:L56"/>
    <mergeCell ref="B1:P3"/>
    <mergeCell ref="P30:P44"/>
    <mergeCell ref="P22:P28"/>
    <mergeCell ref="G27:G28"/>
    <mergeCell ref="I30:I31"/>
    <mergeCell ref="G12:G13"/>
    <mergeCell ref="I12:I13"/>
    <mergeCell ref="B4:P4"/>
    <mergeCell ref="O12:O13"/>
    <mergeCell ref="H12:H13"/>
    <mergeCell ref="D16:D21"/>
    <mergeCell ref="J30:J31"/>
    <mergeCell ref="G30:G39"/>
    <mergeCell ref="H30:H39"/>
    <mergeCell ref="P9:P15"/>
    <mergeCell ref="N12:N13"/>
    <mergeCell ref="J12:J13"/>
    <mergeCell ref="K12:K13"/>
    <mergeCell ref="B7:C7"/>
    <mergeCell ref="B6:C6"/>
    <mergeCell ref="D9:D15"/>
    <mergeCell ref="M12:M13"/>
    <mergeCell ref="B9:C15"/>
    <mergeCell ref="E9:E15"/>
    <mergeCell ref="A81:A86"/>
    <mergeCell ref="A87:A92"/>
    <mergeCell ref="A68:P68"/>
    <mergeCell ref="A61:P61"/>
    <mergeCell ref="D81:D86"/>
    <mergeCell ref="A69:A74"/>
    <mergeCell ref="A75:A80"/>
    <mergeCell ref="B81:C86"/>
    <mergeCell ref="A62:A67"/>
    <mergeCell ref="P62:P67"/>
    <mergeCell ref="B62:C67"/>
    <mergeCell ref="D62:D67"/>
    <mergeCell ref="B75:C80"/>
    <mergeCell ref="E81:E86"/>
    <mergeCell ref="F81:F86"/>
    <mergeCell ref="P87:P92"/>
    <mergeCell ref="B87:F92"/>
    <mergeCell ref="P69:P74"/>
    <mergeCell ref="D69:D74"/>
    <mergeCell ref="D75:D80"/>
    <mergeCell ref="F62:F67"/>
    <mergeCell ref="F69:F74"/>
    <mergeCell ref="E62:E67"/>
  </mergeCells>
  <phoneticPr fontId="1" type="noConversion"/>
  <pageMargins left="0.26" right="0.24" top="0.55000000000000004" bottom="0.25" header="0.5" footer="0.24"/>
  <pageSetup paperSize="9" scale="65" orientation="landscape" verticalDpi="0" r:id="rId1"/>
  <headerFooter alignWithMargins="0"/>
  <rowBreaks count="2" manualBreakCount="2">
    <brk id="44" max="16" man="1"/>
    <brk id="74" max="16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topLeftCell="A4" zoomScale="82" zoomScaleSheetLayoutView="82" workbookViewId="0">
      <selection activeCell="G12" sqref="G12"/>
    </sheetView>
  </sheetViews>
  <sheetFormatPr defaultColWidth="9.140625" defaultRowHeight="15"/>
  <cols>
    <col min="1" max="1" width="4" style="31" customWidth="1"/>
    <col min="2" max="2" width="26.5703125" style="31" customWidth="1"/>
    <col min="3" max="3" width="16.5703125" style="45" customWidth="1"/>
    <col min="4" max="5" width="9.140625" style="31"/>
    <col min="6" max="7" width="10" style="31" customWidth="1"/>
    <col min="8" max="9" width="9.7109375" style="31" customWidth="1"/>
    <col min="10" max="10" width="10.140625" style="31" customWidth="1"/>
    <col min="11" max="11" width="11.85546875" style="31" customWidth="1"/>
    <col min="12" max="16384" width="9.140625" style="31"/>
  </cols>
  <sheetData>
    <row r="1" spans="1:11" ht="66.75" customHeight="1">
      <c r="A1" s="90" t="s">
        <v>96</v>
      </c>
      <c r="B1" s="91"/>
      <c r="C1" s="91"/>
      <c r="D1" s="91"/>
      <c r="E1" s="91"/>
      <c r="F1" s="91"/>
      <c r="G1" s="91"/>
      <c r="H1" s="91"/>
      <c r="I1" s="91"/>
      <c r="J1" s="91"/>
    </row>
    <row r="2" spans="1:11" ht="15" customHeight="1">
      <c r="A2" s="92" t="s">
        <v>51</v>
      </c>
      <c r="B2" s="93"/>
      <c r="C2" s="93"/>
      <c r="D2" s="93"/>
      <c r="E2" s="93"/>
      <c r="F2" s="93"/>
      <c r="G2" s="93"/>
      <c r="H2" s="93"/>
      <c r="I2" s="93"/>
      <c r="J2" s="93"/>
    </row>
    <row r="3" spans="1:11" ht="36" customHeight="1">
      <c r="A3" s="93"/>
      <c r="B3" s="93"/>
      <c r="C3" s="93"/>
      <c r="D3" s="93"/>
      <c r="E3" s="93"/>
      <c r="F3" s="93"/>
      <c r="G3" s="93"/>
      <c r="H3" s="93"/>
      <c r="I3" s="93"/>
      <c r="J3" s="93"/>
    </row>
    <row r="4" spans="1:11" ht="20.25" customHeight="1">
      <c r="A4" s="95" t="s">
        <v>52</v>
      </c>
      <c r="B4" s="98" t="s">
        <v>53</v>
      </c>
      <c r="C4" s="98" t="s">
        <v>87</v>
      </c>
      <c r="D4" s="99" t="s">
        <v>54</v>
      </c>
      <c r="E4" s="100"/>
      <c r="F4" s="100"/>
      <c r="G4" s="100"/>
      <c r="H4" s="100"/>
      <c r="I4" s="100"/>
      <c r="J4" s="101"/>
    </row>
    <row r="5" spans="1:11">
      <c r="A5" s="96"/>
      <c r="B5" s="98"/>
      <c r="C5" s="98"/>
      <c r="D5" s="32">
        <v>2014</v>
      </c>
      <c r="E5" s="32">
        <v>2015</v>
      </c>
      <c r="F5" s="33">
        <v>2016</v>
      </c>
      <c r="G5" s="34">
        <v>2017</v>
      </c>
      <c r="H5" s="34">
        <v>2018</v>
      </c>
      <c r="I5" s="34">
        <v>2019</v>
      </c>
      <c r="J5" s="34">
        <v>2020</v>
      </c>
    </row>
    <row r="6" spans="1:11">
      <c r="A6" s="97"/>
      <c r="B6" s="98"/>
      <c r="C6" s="98"/>
      <c r="D6" s="34" t="s">
        <v>55</v>
      </c>
      <c r="E6" s="34" t="s">
        <v>56</v>
      </c>
      <c r="F6" s="34" t="s">
        <v>57</v>
      </c>
      <c r="G6" s="34" t="s">
        <v>57</v>
      </c>
      <c r="H6" s="34" t="s">
        <v>57</v>
      </c>
      <c r="I6" s="34" t="s">
        <v>57</v>
      </c>
      <c r="J6" s="34" t="s">
        <v>57</v>
      </c>
    </row>
    <row r="7" spans="1:11">
      <c r="A7" s="35" t="s">
        <v>58</v>
      </c>
      <c r="B7" s="94" t="s">
        <v>59</v>
      </c>
      <c r="C7" s="94"/>
      <c r="D7" s="94"/>
      <c r="E7" s="94"/>
      <c r="F7" s="94"/>
      <c r="G7" s="94"/>
      <c r="H7" s="94"/>
      <c r="I7" s="94"/>
      <c r="J7" s="94"/>
    </row>
    <row r="8" spans="1:11" ht="63.75">
      <c r="A8" s="35" t="s">
        <v>60</v>
      </c>
      <c r="B8" s="36" t="s">
        <v>97</v>
      </c>
      <c r="C8" s="37" t="s">
        <v>86</v>
      </c>
      <c r="D8" s="38">
        <v>25</v>
      </c>
      <c r="E8" s="38">
        <v>30</v>
      </c>
      <c r="F8" s="38">
        <v>32</v>
      </c>
      <c r="G8" s="38">
        <v>34</v>
      </c>
      <c r="H8" s="38">
        <v>36</v>
      </c>
      <c r="I8" s="38">
        <v>38</v>
      </c>
      <c r="J8" s="38">
        <v>40</v>
      </c>
      <c r="K8" s="31">
        <f>SUM(D8:J8)</f>
        <v>235</v>
      </c>
    </row>
    <row r="9" spans="1:11" ht="89.25">
      <c r="A9" s="35" t="s">
        <v>61</v>
      </c>
      <c r="B9" s="39" t="s">
        <v>90</v>
      </c>
      <c r="C9" s="37" t="s">
        <v>91</v>
      </c>
      <c r="D9" s="38">
        <v>380</v>
      </c>
      <c r="E9" s="38">
        <v>400</v>
      </c>
      <c r="F9" s="38">
        <v>420</v>
      </c>
      <c r="G9" s="38">
        <v>440</v>
      </c>
      <c r="H9" s="38">
        <v>460</v>
      </c>
      <c r="I9" s="38">
        <v>480</v>
      </c>
      <c r="J9" s="38">
        <v>500</v>
      </c>
      <c r="K9" s="31">
        <f>SUM(D9:J9)</f>
        <v>3080</v>
      </c>
    </row>
    <row r="10" spans="1:11" ht="38.25">
      <c r="A10" s="35" t="s">
        <v>62</v>
      </c>
      <c r="B10" s="39" t="s">
        <v>63</v>
      </c>
      <c r="C10" s="37" t="s">
        <v>64</v>
      </c>
      <c r="D10" s="38">
        <v>2</v>
      </c>
      <c r="E10" s="38">
        <v>4</v>
      </c>
      <c r="F10" s="38">
        <v>4</v>
      </c>
      <c r="G10" s="38">
        <v>5</v>
      </c>
      <c r="H10" s="38">
        <v>6</v>
      </c>
      <c r="I10" s="38">
        <v>6</v>
      </c>
      <c r="J10" s="38">
        <v>6</v>
      </c>
      <c r="K10" s="31">
        <f>J10-D10</f>
        <v>4</v>
      </c>
    </row>
    <row r="11" spans="1:11" ht="40.5" customHeight="1">
      <c r="A11" s="35" t="s">
        <v>65</v>
      </c>
      <c r="B11" s="40" t="s">
        <v>113</v>
      </c>
      <c r="C11" s="37" t="s">
        <v>64</v>
      </c>
      <c r="D11" s="38">
        <v>6</v>
      </c>
      <c r="E11" s="38">
        <v>6</v>
      </c>
      <c r="F11" s="38">
        <v>7</v>
      </c>
      <c r="G11" s="38">
        <v>8</v>
      </c>
      <c r="H11" s="38">
        <v>8</v>
      </c>
      <c r="I11" s="38">
        <v>9</v>
      </c>
      <c r="J11" s="38">
        <v>10</v>
      </c>
      <c r="K11" s="31">
        <f>J11-D11</f>
        <v>4</v>
      </c>
    </row>
    <row r="12" spans="1:11" s="55" customFormat="1" ht="37.5" customHeight="1">
      <c r="A12" s="56" t="s">
        <v>65</v>
      </c>
      <c r="B12" s="57" t="s">
        <v>114</v>
      </c>
      <c r="C12" s="58" t="s">
        <v>69</v>
      </c>
      <c r="D12" s="59">
        <v>10</v>
      </c>
      <c r="E12" s="59">
        <v>30</v>
      </c>
      <c r="F12" s="59">
        <v>90</v>
      </c>
      <c r="G12" s="59">
        <v>150</v>
      </c>
      <c r="H12" s="59">
        <v>160</v>
      </c>
      <c r="I12" s="59">
        <v>180</v>
      </c>
      <c r="J12" s="59">
        <v>200</v>
      </c>
      <c r="K12" s="55">
        <f>J12-D12</f>
        <v>190</v>
      </c>
    </row>
    <row r="13" spans="1:11" ht="26.25" customHeight="1">
      <c r="A13" s="41" t="s">
        <v>66</v>
      </c>
      <c r="B13" s="102" t="s">
        <v>67</v>
      </c>
      <c r="C13" s="102"/>
      <c r="D13" s="102"/>
      <c r="E13" s="102"/>
      <c r="F13" s="102"/>
      <c r="G13" s="102"/>
      <c r="H13" s="102"/>
      <c r="I13" s="102"/>
      <c r="J13" s="102"/>
    </row>
    <row r="14" spans="1:11" ht="38.25" customHeight="1">
      <c r="A14" s="41" t="s">
        <v>68</v>
      </c>
      <c r="B14" s="39" t="s">
        <v>99</v>
      </c>
      <c r="C14" s="37" t="s">
        <v>86</v>
      </c>
      <c r="D14" s="38">
        <v>5</v>
      </c>
      <c r="E14" s="38">
        <v>5</v>
      </c>
      <c r="F14" s="38">
        <v>5</v>
      </c>
      <c r="G14" s="38">
        <v>5</v>
      </c>
      <c r="H14" s="38">
        <v>5</v>
      </c>
      <c r="I14" s="38">
        <v>5</v>
      </c>
      <c r="J14" s="38">
        <v>5</v>
      </c>
      <c r="K14" s="31">
        <v>5</v>
      </c>
    </row>
    <row r="15" spans="1:11" ht="39" customHeight="1">
      <c r="A15" s="41" t="s">
        <v>70</v>
      </c>
      <c r="B15" s="39" t="s">
        <v>71</v>
      </c>
      <c r="C15" s="37" t="s">
        <v>64</v>
      </c>
      <c r="D15" s="38">
        <v>1</v>
      </c>
      <c r="E15" s="38">
        <v>1</v>
      </c>
      <c r="F15" s="38">
        <v>1</v>
      </c>
      <c r="G15" s="38">
        <v>1</v>
      </c>
      <c r="H15" s="38">
        <v>2</v>
      </c>
      <c r="I15" s="38">
        <v>3</v>
      </c>
      <c r="J15" s="38">
        <v>3</v>
      </c>
      <c r="K15" s="31">
        <f>J15-D15</f>
        <v>2</v>
      </c>
    </row>
    <row r="16" spans="1:11" ht="31.5" customHeight="1">
      <c r="A16" s="42" t="s">
        <v>72</v>
      </c>
      <c r="B16" s="102" t="s">
        <v>92</v>
      </c>
      <c r="C16" s="102"/>
      <c r="D16" s="102"/>
      <c r="E16" s="102"/>
      <c r="F16" s="102"/>
      <c r="G16" s="102"/>
      <c r="H16" s="102"/>
      <c r="I16" s="102"/>
      <c r="J16" s="102"/>
    </row>
    <row r="17" spans="1:11" ht="44.25" customHeight="1">
      <c r="A17" s="38"/>
      <c r="B17" s="39" t="s">
        <v>73</v>
      </c>
      <c r="C17" s="37" t="s">
        <v>69</v>
      </c>
      <c r="D17" s="38">
        <v>300</v>
      </c>
      <c r="E17" s="38">
        <v>350</v>
      </c>
      <c r="F17" s="38">
        <v>400</v>
      </c>
      <c r="G17" s="38">
        <v>450</v>
      </c>
      <c r="H17" s="38">
        <v>500</v>
      </c>
      <c r="I17" s="38">
        <v>550</v>
      </c>
      <c r="J17" s="38">
        <v>600</v>
      </c>
      <c r="K17" s="31">
        <v>3150</v>
      </c>
    </row>
    <row r="18" spans="1:11">
      <c r="A18" s="38" t="s">
        <v>74</v>
      </c>
      <c r="B18" s="94" t="s">
        <v>75</v>
      </c>
      <c r="C18" s="94"/>
      <c r="D18" s="94"/>
      <c r="E18" s="94"/>
      <c r="F18" s="94"/>
      <c r="G18" s="94"/>
      <c r="H18" s="94"/>
      <c r="I18" s="94"/>
      <c r="J18" s="94"/>
    </row>
    <row r="19" spans="1:11" ht="69.75" customHeight="1">
      <c r="A19" s="43" t="s">
        <v>76</v>
      </c>
      <c r="B19" s="39" t="s">
        <v>77</v>
      </c>
      <c r="C19" s="37" t="s">
        <v>69</v>
      </c>
      <c r="D19" s="38">
        <v>5</v>
      </c>
      <c r="E19" s="38">
        <v>6</v>
      </c>
      <c r="F19" s="38">
        <v>7</v>
      </c>
      <c r="G19" s="38">
        <v>8</v>
      </c>
      <c r="H19" s="38">
        <v>9</v>
      </c>
      <c r="I19" s="38">
        <v>10</v>
      </c>
      <c r="J19" s="38">
        <v>12</v>
      </c>
      <c r="K19" s="31">
        <f>SUM(D19:J19)</f>
        <v>57</v>
      </c>
    </row>
    <row r="20" spans="1:11">
      <c r="A20" s="44" t="s">
        <v>78</v>
      </c>
      <c r="B20" s="94" t="s">
        <v>79</v>
      </c>
      <c r="C20" s="94"/>
      <c r="D20" s="94"/>
      <c r="E20" s="94"/>
      <c r="F20" s="94"/>
      <c r="G20" s="94"/>
      <c r="H20" s="94"/>
      <c r="I20" s="94"/>
      <c r="J20" s="94"/>
    </row>
    <row r="21" spans="1:11" ht="56.25" customHeight="1">
      <c r="A21" s="38" t="s">
        <v>80</v>
      </c>
      <c r="B21" s="39" t="s">
        <v>81</v>
      </c>
      <c r="C21" s="37" t="s">
        <v>69</v>
      </c>
      <c r="D21" s="38">
        <v>15</v>
      </c>
      <c r="E21" s="38">
        <v>15</v>
      </c>
      <c r="F21" s="38">
        <v>15</v>
      </c>
      <c r="G21" s="38">
        <v>15</v>
      </c>
      <c r="H21" s="38">
        <v>15</v>
      </c>
      <c r="I21" s="38">
        <v>15</v>
      </c>
      <c r="J21" s="38">
        <v>15</v>
      </c>
      <c r="K21" s="31">
        <v>15</v>
      </c>
    </row>
    <row r="22" spans="1:11" ht="68.25" customHeight="1">
      <c r="A22" s="38" t="s">
        <v>82</v>
      </c>
      <c r="B22" s="39" t="s">
        <v>83</v>
      </c>
      <c r="C22" s="37" t="s">
        <v>64</v>
      </c>
      <c r="D22" s="38">
        <v>2</v>
      </c>
      <c r="E22" s="38">
        <v>2</v>
      </c>
      <c r="F22" s="38">
        <v>2</v>
      </c>
      <c r="G22" s="38">
        <v>2</v>
      </c>
      <c r="H22" s="38">
        <v>2</v>
      </c>
      <c r="I22" s="38">
        <v>2</v>
      </c>
      <c r="J22" s="38">
        <v>2</v>
      </c>
      <c r="K22" s="31">
        <v>2</v>
      </c>
    </row>
    <row r="23" spans="1:11" ht="60.75" customHeight="1">
      <c r="A23" s="38" t="s">
        <v>84</v>
      </c>
      <c r="B23" s="39" t="s">
        <v>85</v>
      </c>
      <c r="C23" s="37" t="s">
        <v>64</v>
      </c>
      <c r="D23" s="38">
        <v>10</v>
      </c>
      <c r="E23" s="38">
        <v>10</v>
      </c>
      <c r="F23" s="38">
        <v>10</v>
      </c>
      <c r="G23" s="38">
        <v>10</v>
      </c>
      <c r="H23" s="38">
        <v>10</v>
      </c>
      <c r="I23" s="38">
        <v>10</v>
      </c>
      <c r="J23" s="38">
        <v>10</v>
      </c>
      <c r="K23" s="31">
        <v>10</v>
      </c>
    </row>
  </sheetData>
  <mergeCells count="11">
    <mergeCell ref="A1:J1"/>
    <mergeCell ref="A2:J3"/>
    <mergeCell ref="B20:J20"/>
    <mergeCell ref="A4:A6"/>
    <mergeCell ref="B4:B6"/>
    <mergeCell ref="C4:C6"/>
    <mergeCell ref="D4:J4"/>
    <mergeCell ref="B7:J7"/>
    <mergeCell ref="B13:J13"/>
    <mergeCell ref="B16:J16"/>
    <mergeCell ref="B18:J18"/>
  </mergeCells>
  <phoneticPr fontId="13" type="noConversion"/>
  <pageMargins left="0.7" right="0.34" top="0.75" bottom="0.75" header="0.3" footer="0.3"/>
  <pageSetup paperSize="9" scale="74" orientation="portrait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A2" sqref="A2:I9"/>
    </sheetView>
  </sheetViews>
  <sheetFormatPr defaultRowHeight="12.75"/>
  <cols>
    <col min="1" max="1" width="14.85546875" customWidth="1"/>
    <col min="2" max="2" width="12" customWidth="1"/>
    <col min="3" max="5" width="10.140625" customWidth="1"/>
    <col min="6" max="9" width="11.28515625" customWidth="1"/>
  </cols>
  <sheetData>
    <row r="1" spans="1:9" ht="66" customHeight="1">
      <c r="A1" s="104" t="s">
        <v>110</v>
      </c>
      <c r="B1" s="104"/>
      <c r="C1" s="104"/>
      <c r="D1" s="104"/>
      <c r="E1" s="104"/>
      <c r="F1" s="104"/>
      <c r="G1" s="104"/>
      <c r="H1" s="104"/>
      <c r="I1" s="104"/>
    </row>
    <row r="2" spans="1:9">
      <c r="A2" s="103" t="s">
        <v>12</v>
      </c>
      <c r="B2" s="103" t="s">
        <v>11</v>
      </c>
      <c r="C2" s="103" t="s">
        <v>13</v>
      </c>
      <c r="D2" s="103"/>
      <c r="E2" s="103"/>
      <c r="F2" s="103"/>
      <c r="G2" s="103"/>
      <c r="H2" s="103"/>
      <c r="I2" s="103"/>
    </row>
    <row r="3" spans="1:9" ht="29.45" customHeight="1">
      <c r="A3" s="103"/>
      <c r="B3" s="103"/>
      <c r="C3" s="54">
        <v>2014</v>
      </c>
      <c r="D3" s="54">
        <v>2015</v>
      </c>
      <c r="E3" s="54">
        <v>2016</v>
      </c>
      <c r="F3" s="54">
        <v>2017</v>
      </c>
      <c r="G3" s="54">
        <v>2018</v>
      </c>
      <c r="H3" s="54">
        <v>2019</v>
      </c>
      <c r="I3" s="54">
        <v>2020</v>
      </c>
    </row>
    <row r="4" spans="1:9" ht="25.5">
      <c r="A4" s="2" t="s">
        <v>10</v>
      </c>
      <c r="B4" s="52">
        <f>SUM(C4:I4)</f>
        <v>5775950.1699999999</v>
      </c>
      <c r="C4" s="52">
        <f>SUM(C7:C9)</f>
        <v>471000</v>
      </c>
      <c r="D4" s="52">
        <f t="shared" ref="D4:I4" si="0">SUM(D7:D9)</f>
        <v>559260</v>
      </c>
      <c r="E4" s="52">
        <f t="shared" si="0"/>
        <v>547900</v>
      </c>
      <c r="F4" s="52">
        <f t="shared" si="0"/>
        <v>1065875</v>
      </c>
      <c r="G4" s="52">
        <f t="shared" si="0"/>
        <v>2468915.17</v>
      </c>
      <c r="H4" s="52">
        <f t="shared" si="0"/>
        <v>321000</v>
      </c>
      <c r="I4" s="52">
        <f t="shared" si="0"/>
        <v>342000</v>
      </c>
    </row>
    <row r="5" spans="1:9">
      <c r="A5" s="2" t="s">
        <v>4</v>
      </c>
      <c r="B5" s="53"/>
      <c r="C5" s="52"/>
      <c r="D5" s="52"/>
      <c r="E5" s="52"/>
      <c r="F5" s="52"/>
      <c r="G5" s="52"/>
      <c r="H5" s="52"/>
      <c r="I5" s="52"/>
    </row>
    <row r="6" spans="1:9" ht="25.5">
      <c r="A6" s="2" t="s">
        <v>5</v>
      </c>
      <c r="B6" s="52">
        <f>SUM(C6:I6)</f>
        <v>0</v>
      </c>
      <c r="C6" s="52">
        <f t="shared" ref="C6:I6" si="1">SUM(D6:J6)</f>
        <v>0</v>
      </c>
      <c r="D6" s="52">
        <f t="shared" si="1"/>
        <v>0</v>
      </c>
      <c r="E6" s="52">
        <f t="shared" si="1"/>
        <v>0</v>
      </c>
      <c r="F6" s="52">
        <f t="shared" si="1"/>
        <v>0</v>
      </c>
      <c r="G6" s="52">
        <f t="shared" si="1"/>
        <v>0</v>
      </c>
      <c r="H6" s="52">
        <f t="shared" si="1"/>
        <v>0</v>
      </c>
      <c r="I6" s="52">
        <f t="shared" si="1"/>
        <v>0</v>
      </c>
    </row>
    <row r="7" spans="1:9" ht="25.5">
      <c r="A7" s="2" t="s">
        <v>6</v>
      </c>
      <c r="B7" s="52">
        <f>SUM(C7:I7)</f>
        <v>1698775</v>
      </c>
      <c r="C7" s="52">
        <f>'приложение мероприятий'!I90</f>
        <v>334000</v>
      </c>
      <c r="D7" s="52">
        <f>'приложение мероприятий'!J90</f>
        <v>150000</v>
      </c>
      <c r="E7" s="52">
        <f>'приложение мероприятий'!K90</f>
        <v>110000</v>
      </c>
      <c r="F7" s="52">
        <f>'приложение мероприятий'!L90</f>
        <v>622775</v>
      </c>
      <c r="G7" s="52">
        <f>'приложение мероприятий'!M90</f>
        <v>482000</v>
      </c>
      <c r="H7" s="52">
        <f>'приложение мероприятий'!N90</f>
        <v>0</v>
      </c>
      <c r="I7" s="52">
        <f>'приложение мероприятий'!O90</f>
        <v>0</v>
      </c>
    </row>
    <row r="8" spans="1:9" ht="25.5">
      <c r="A8" s="2" t="s">
        <v>7</v>
      </c>
      <c r="B8" s="52">
        <f>SUM(C8:I8)</f>
        <v>413080</v>
      </c>
      <c r="C8" s="52">
        <f>'приложение мероприятий'!I91</f>
        <v>20000</v>
      </c>
      <c r="D8" s="52">
        <f>'приложение мероприятий'!J91</f>
        <v>22000</v>
      </c>
      <c r="E8" s="52">
        <f>'приложение мероприятий'!K91</f>
        <v>47000</v>
      </c>
      <c r="F8" s="52">
        <f>'приложение мероприятий'!L91</f>
        <v>35100</v>
      </c>
      <c r="G8" s="52">
        <f>'приложение мероприятий'!M91</f>
        <v>168980</v>
      </c>
      <c r="H8" s="52">
        <f>'приложение мероприятий'!N91</f>
        <v>60000</v>
      </c>
      <c r="I8" s="52">
        <f>'приложение мероприятий'!O91</f>
        <v>60000</v>
      </c>
    </row>
    <row r="9" spans="1:9" ht="25.5">
      <c r="A9" s="2" t="s">
        <v>8</v>
      </c>
      <c r="B9" s="52">
        <f>SUM(C9:I9)</f>
        <v>3664095.17</v>
      </c>
      <c r="C9" s="52">
        <f>'приложение мероприятий'!I92</f>
        <v>117000</v>
      </c>
      <c r="D9" s="52">
        <f>'приложение мероприятий'!J92</f>
        <v>387260</v>
      </c>
      <c r="E9" s="52">
        <f>'приложение мероприятий'!K92</f>
        <v>390900</v>
      </c>
      <c r="F9" s="52">
        <f>'приложение мероприятий'!L92</f>
        <v>408000</v>
      </c>
      <c r="G9" s="52">
        <f>'приложение мероприятий'!M92</f>
        <v>1817935.17</v>
      </c>
      <c r="H9" s="52">
        <f>'приложение мероприятий'!N92</f>
        <v>261000</v>
      </c>
      <c r="I9" s="52">
        <f>'приложение мероприятий'!O92</f>
        <v>282000</v>
      </c>
    </row>
  </sheetData>
  <mergeCells count="4">
    <mergeCell ref="C2:I2"/>
    <mergeCell ref="A2:A3"/>
    <mergeCell ref="B2:B3"/>
    <mergeCell ref="A1:I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12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мероприятий</vt:lpstr>
      <vt:lpstr>индикаторы</vt:lpstr>
      <vt:lpstr>Распределение (справочно)</vt:lpstr>
      <vt:lpstr>индикаторы!Область_печати</vt:lpstr>
      <vt:lpstr>'приложение мероприятий'!Область_печати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Спорт</cp:lastModifiedBy>
  <cp:lastPrinted>2019-03-15T09:02:08Z</cp:lastPrinted>
  <dcterms:created xsi:type="dcterms:W3CDTF">2012-09-11T11:25:31Z</dcterms:created>
  <dcterms:modified xsi:type="dcterms:W3CDTF">2019-10-24T07:04:37Z</dcterms:modified>
</cp:coreProperties>
</file>