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9320" windowHeight="9720"/>
  </bookViews>
  <sheets>
    <sheet name="приложение №1" sheetId="10" r:id="rId1"/>
  </sheets>
  <definedNames>
    <definedName name="_xlnm.Print_Area" localSheetId="0">'приложение №1'!$A$1:$M$199</definedName>
  </definedNames>
  <calcPr calcId="125725"/>
</workbook>
</file>

<file path=xl/calcChain.xml><?xml version="1.0" encoding="utf-8"?>
<calcChain xmlns="http://schemas.openxmlformats.org/spreadsheetml/2006/main">
  <c r="J24" i="10"/>
  <c r="J198" s="1"/>
  <c r="G198" s="1"/>
  <c r="J23"/>
  <c r="J51"/>
  <c r="J21" l="1"/>
  <c r="G26"/>
  <c r="G42"/>
  <c r="G39"/>
  <c r="G41"/>
  <c r="H39"/>
  <c r="J164"/>
  <c r="G124" l="1"/>
  <c r="G123"/>
  <c r="G122"/>
  <c r="G121"/>
  <c r="G120"/>
  <c r="L119"/>
  <c r="K119"/>
  <c r="H119"/>
  <c r="G119" l="1"/>
  <c r="H87"/>
  <c r="H88" s="1"/>
  <c r="H83"/>
  <c r="G33" l="1"/>
  <c r="G32"/>
  <c r="K31"/>
  <c r="J31"/>
  <c r="J79"/>
  <c r="J80" s="1"/>
  <c r="J56"/>
  <c r="G60"/>
  <c r="G61"/>
  <c r="G66"/>
  <c r="G67"/>
  <c r="G69"/>
  <c r="G70"/>
  <c r="G72"/>
  <c r="G73"/>
  <c r="G75"/>
  <c r="G76"/>
  <c r="G96"/>
  <c r="G97"/>
  <c r="G98"/>
  <c r="G99"/>
  <c r="G100"/>
  <c r="G102"/>
  <c r="G103"/>
  <c r="G104"/>
  <c r="G106"/>
  <c r="G108"/>
  <c r="G109"/>
  <c r="G110"/>
  <c r="G111"/>
  <c r="G112"/>
  <c r="G114"/>
  <c r="G115"/>
  <c r="G116"/>
  <c r="G117"/>
  <c r="G118"/>
  <c r="G126"/>
  <c r="G127"/>
  <c r="G128"/>
  <c r="G54"/>
  <c r="G55"/>
  <c r="G78"/>
  <c r="G84"/>
  <c r="G85"/>
  <c r="G86"/>
  <c r="G90"/>
  <c r="G91"/>
  <c r="G92"/>
  <c r="G131"/>
  <c r="G132"/>
  <c r="G133"/>
  <c r="G134"/>
  <c r="G135"/>
  <c r="G136"/>
  <c r="G138"/>
  <c r="G145"/>
  <c r="G146"/>
  <c r="G147"/>
  <c r="G148"/>
  <c r="G152"/>
  <c r="G153"/>
  <c r="G154"/>
  <c r="G155"/>
  <c r="G159"/>
  <c r="G160"/>
  <c r="G161"/>
  <c r="G162"/>
  <c r="G163"/>
  <c r="G196"/>
  <c r="G25"/>
  <c r="G27"/>
  <c r="G28"/>
  <c r="G29"/>
  <c r="G36"/>
  <c r="G37"/>
  <c r="H199"/>
  <c r="H158"/>
  <c r="H151"/>
  <c r="H156" s="1"/>
  <c r="H157" s="1"/>
  <c r="H144"/>
  <c r="G144" s="1"/>
  <c r="H140"/>
  <c r="H51" s="1"/>
  <c r="H139"/>
  <c r="H50" s="1"/>
  <c r="H89"/>
  <c r="G58"/>
  <c r="H113"/>
  <c r="H107"/>
  <c r="H105"/>
  <c r="G105" s="1"/>
  <c r="H95"/>
  <c r="H71"/>
  <c r="H68"/>
  <c r="H65"/>
  <c r="H49"/>
  <c r="H34"/>
  <c r="G30" s="1"/>
  <c r="H23"/>
  <c r="L101"/>
  <c r="K101"/>
  <c r="I101"/>
  <c r="I142"/>
  <c r="I164"/>
  <c r="J57" l="1"/>
  <c r="H198"/>
  <c r="G31"/>
  <c r="G79"/>
  <c r="G71"/>
  <c r="H137"/>
  <c r="G164"/>
  <c r="H57"/>
  <c r="G101"/>
  <c r="H21"/>
  <c r="G21" s="1"/>
  <c r="G156"/>
  <c r="H149"/>
  <c r="G68"/>
  <c r="G34"/>
  <c r="G74"/>
  <c r="H197"/>
  <c r="G151"/>
  <c r="G65"/>
  <c r="G57" l="1"/>
  <c r="H195"/>
  <c r="G56"/>
  <c r="G53"/>
  <c r="H150"/>
  <c r="G149"/>
  <c r="G62"/>
  <c r="H48" l="1"/>
  <c r="G59"/>
  <c r="H143"/>
  <c r="G63"/>
  <c r="L113"/>
  <c r="K113"/>
  <c r="I129"/>
  <c r="L125"/>
  <c r="K125"/>
  <c r="I125"/>
  <c r="G113" l="1"/>
  <c r="G125"/>
  <c r="G129"/>
  <c r="G130"/>
  <c r="I158"/>
  <c r="G64" l="1"/>
  <c r="K141"/>
  <c r="L141"/>
  <c r="K197"/>
  <c r="K49"/>
  <c r="L22" l="1"/>
  <c r="G22" s="1"/>
  <c r="L23"/>
  <c r="K198"/>
  <c r="L198"/>
  <c r="L197" l="1"/>
  <c r="G23"/>
  <c r="G24"/>
  <c r="K52" l="1"/>
  <c r="L52"/>
  <c r="L199" s="1"/>
  <c r="L195" s="1"/>
  <c r="I49"/>
  <c r="L49"/>
  <c r="G49" l="1"/>
  <c r="K199"/>
  <c r="K195" s="1"/>
  <c r="G158"/>
  <c r="I141"/>
  <c r="J141"/>
  <c r="J52" s="1"/>
  <c r="I140"/>
  <c r="I51" s="1"/>
  <c r="I139"/>
  <c r="I50" s="1"/>
  <c r="J197"/>
  <c r="L157"/>
  <c r="K157" s="1"/>
  <c r="J157" s="1"/>
  <c r="I157" s="1"/>
  <c r="G157" s="1"/>
  <c r="L150"/>
  <c r="K150" s="1"/>
  <c r="J93"/>
  <c r="J94" s="1"/>
  <c r="I93"/>
  <c r="L89"/>
  <c r="K89"/>
  <c r="J89"/>
  <c r="J87"/>
  <c r="I88"/>
  <c r="L83"/>
  <c r="K83"/>
  <c r="J83"/>
  <c r="I83"/>
  <c r="L107"/>
  <c r="K107"/>
  <c r="L95"/>
  <c r="K95"/>
  <c r="J95"/>
  <c r="J199" l="1"/>
  <c r="J195" s="1"/>
  <c r="J48"/>
  <c r="G95"/>
  <c r="G107"/>
  <c r="G83"/>
  <c r="J88"/>
  <c r="G88" s="1"/>
  <c r="G87"/>
  <c r="G140"/>
  <c r="G89"/>
  <c r="I94"/>
  <c r="G94" s="1"/>
  <c r="G93"/>
  <c r="G139"/>
  <c r="I52"/>
  <c r="I48" s="1"/>
  <c r="G141"/>
  <c r="J150"/>
  <c r="I150" s="1"/>
  <c r="G50"/>
  <c r="L143"/>
  <c r="L142" s="1"/>
  <c r="G142" s="1"/>
  <c r="I137"/>
  <c r="G82" l="1"/>
  <c r="G80"/>
  <c r="I81"/>
  <c r="G81" s="1"/>
  <c r="I199"/>
  <c r="G199" s="1"/>
  <c r="G52"/>
  <c r="G137"/>
  <c r="I143"/>
  <c r="G150"/>
  <c r="I197"/>
  <c r="G197" s="1"/>
  <c r="K35"/>
  <c r="J35"/>
  <c r="I35"/>
  <c r="G143" l="1"/>
  <c r="G35"/>
  <c r="G77"/>
  <c r="G51" l="1"/>
  <c r="I198"/>
  <c r="G48"/>
  <c r="I195" l="1"/>
  <c r="G195" l="1"/>
</calcChain>
</file>

<file path=xl/sharedStrings.xml><?xml version="1.0" encoding="utf-8"?>
<sst xmlns="http://schemas.openxmlformats.org/spreadsheetml/2006/main" count="262" uniqueCount="100">
  <si>
    <t>ПЕРЕЧЕНЬ</t>
  </si>
  <si>
    <t>№ п/п</t>
  </si>
  <si>
    <t>Источники финансирования</t>
  </si>
  <si>
    <t>Объемы финансирования,  руб.</t>
  </si>
  <si>
    <t>Ожидаемые результаты</t>
  </si>
  <si>
    <t>мероприятия</t>
  </si>
  <si>
    <t>всего</t>
  </si>
  <si>
    <t>1.</t>
  </si>
  <si>
    <t>Создание эффективной транспортной системы</t>
  </si>
  <si>
    <t>Администрация МО «Устьянский муниципальный район» (далее Администрация)</t>
  </si>
  <si>
    <t xml:space="preserve"> Всего, в т.ч</t>
  </si>
  <si>
    <t>федеральный бюджет (ФБ)</t>
  </si>
  <si>
    <t>областной бюджет (ОБ)</t>
  </si>
  <si>
    <t>районный бюджет(РБ)</t>
  </si>
  <si>
    <t>1.1.</t>
  </si>
  <si>
    <t>ФБ</t>
  </si>
  <si>
    <t>ОБ</t>
  </si>
  <si>
    <t>РБ</t>
  </si>
  <si>
    <t>1.2.</t>
  </si>
  <si>
    <t>Всего, в т.ч.</t>
  </si>
  <si>
    <t xml:space="preserve"> Всего, в т.ч.</t>
  </si>
  <si>
    <t>2.1.</t>
  </si>
  <si>
    <t>2.2.</t>
  </si>
  <si>
    <t>в т.ч. МБТ МО</t>
  </si>
  <si>
    <t>2.3.</t>
  </si>
  <si>
    <t>ВСЕГО на реализацию Программы</t>
  </si>
  <si>
    <t>Наименование  мероприятия</t>
  </si>
  <si>
    <t>Наименование   мероприятия</t>
  </si>
  <si>
    <t>Развитие и совершенствование сети муниципальных авто.дорог общего пользования местного значения</t>
  </si>
  <si>
    <t xml:space="preserve">Управление УСиИ </t>
  </si>
  <si>
    <t>внебюджетные источники</t>
  </si>
  <si>
    <t>1. Предотвращение закрытия автобусных социально значимых маршрутов;               2.Осуществление регулярных перевозок по регулир.тарифам, в соответствии с Порядком подготовки и ведения Плана развития регулярных перевозок</t>
  </si>
  <si>
    <t>«Развитие транспортной системы Устьянского района»</t>
  </si>
  <si>
    <t>1.       Создание в Устьянском районе эффективной транспортной системы, отвечающей современным потребностям общества и перспективам развития Устьянского района</t>
  </si>
  <si>
    <t>Паспортизация 200 км автомобильных дорог,обустройство дорог, проектирование</t>
  </si>
  <si>
    <t>Ремонт  дорожной сети в границах населенных пунктов (дорожная сеть с твердым покрытием), городского поселения МО "Октябрьское" общей протяженностью 5,5 км (Пешеходный переход, ул.Кашина,ул.Загородная,ул.Комсомольская)</t>
  </si>
  <si>
    <t xml:space="preserve">Содержание, ремонт и обустройство автомобильных дорог общего пользования местного значения в границах населенных пунктов общей протяженностью 389,8 км </t>
  </si>
  <si>
    <t>МО "Октябрьское"</t>
  </si>
  <si>
    <t>Выполнение работ (услуг), связанных с осуществлением регулярных перевозок по регулируемым тарифам</t>
  </si>
  <si>
    <t>Бюджет поселений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</si>
  <si>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</si>
  <si>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 xml:space="preserve"> Субсидия на софинансирование мероприятий по ремонту автомобильных дорог общего пользования местного значения в муниципальных районах и городских округах Архангельской области    
</t>
  </si>
  <si>
    <t xml:space="preserve"> Субсидия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 
</t>
  </si>
  <si>
    <t>Обустройство пешеходного перехода п.Октябрьский ул.Ленина</t>
  </si>
  <si>
    <t>Ремонт  дорожной сети в границах населенных пунктов (дорожная сеть с твердым покрытием), городского поселения МО "Октябрьское"ул.Кашина,ул.Загородная</t>
  </si>
  <si>
    <t>Ремонт  дорожной сети в границах населенных пунктов (дорожная сеть с твердым покрытием), городского поселения МО "Октябрьское" ул.Комсомольская</t>
  </si>
  <si>
    <t>Акцизы (выделение в соответствии с графиком)</t>
  </si>
  <si>
    <t>УС и И</t>
  </si>
  <si>
    <t>Поселения</t>
  </si>
  <si>
    <t>Ремонт а/д Шурай - Митинская</t>
  </si>
  <si>
    <t>Гашение кредиторской задолженности за 2020 год в соответствии с отчетами на 01.01.2021г.</t>
  </si>
  <si>
    <r>
      <t xml:space="preserve">2.       </t>
    </r>
    <r>
      <rPr>
        <b/>
        <sz val="12"/>
        <color indexed="8"/>
        <rFont val="Times New Roman"/>
        <family val="1"/>
        <charset val="204"/>
      </rPr>
      <t>Развитие и совершенствование сети автомобильных дорог общего пользования местного значения в Устьянском районе Архангельской области</t>
    </r>
  </si>
  <si>
    <r>
      <t>Гашение кредиторской задолженности прошлых лет связанной с финансовым обеспечением дорожной деятельности</t>
    </r>
    <r>
      <rPr>
        <b/>
        <sz val="12"/>
        <color rgb="FF000000"/>
        <rFont val="Times New Roman"/>
        <family val="1"/>
        <charset val="204"/>
      </rPr>
      <t xml:space="preserve"> в границах</t>
    </r>
    <r>
      <rPr>
        <sz val="12"/>
        <color rgb="FF000000"/>
        <rFont val="Times New Roman"/>
        <family val="1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</si>
  <si>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>Гашение кредиторской задолженности прошлых лет связанной с финансовым обеспечением дорожной деятельности</t>
    </r>
    <r>
      <rPr>
        <b/>
        <sz val="12"/>
        <color rgb="FF000000"/>
        <rFont val="Times New Roman"/>
        <family val="1"/>
        <charset val="204"/>
      </rPr>
      <t xml:space="preserve"> вне границ</t>
    </r>
    <r>
      <rPr>
        <sz val="12"/>
        <color rgb="FF000000"/>
        <rFont val="Times New Roman"/>
        <family val="1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</si>
  <si>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  </r>
    <r>
      <rPr>
        <b/>
        <u/>
        <sz val="12"/>
        <color rgb="FF000000"/>
        <rFont val="Times New Roman"/>
        <family val="1"/>
        <charset val="204"/>
      </rPr>
      <t xml:space="preserve"> в том числе:</t>
    </r>
  </si>
  <si>
    <r>
      <t>Содержание, капитальный ремонт, ремонт и обустройство автомобильных дорог общего пользования местного значения</t>
    </r>
    <r>
      <rPr>
        <b/>
        <sz val="12"/>
        <color rgb="FF000000"/>
        <rFont val="Times New Roman"/>
        <family val="1"/>
        <charset val="204"/>
      </rPr>
      <t xml:space="preserve"> вне границ </t>
    </r>
    <r>
      <rPr>
        <sz val="12"/>
        <color rgb="FF000000"/>
        <rFont val="Times New Roman"/>
        <family val="1"/>
        <charset val="204"/>
      </rPr>
      <t xml:space="preserve">населенных пунктов, за счет остатка средств ликвидируемых муниципальных дорожных фондов сельских поселений на </t>
    </r>
    <r>
      <rPr>
        <b/>
        <sz val="12"/>
        <color rgb="FF000000"/>
        <rFont val="Times New Roman"/>
        <family val="1"/>
        <charset val="204"/>
      </rPr>
      <t xml:space="preserve">01.01.2016г. </t>
    </r>
  </si>
  <si>
    <t>2.4.</t>
  </si>
  <si>
    <t>Приобретение бланков свидетельств об осуществлении перевозок по маршруту регулярных перевозок</t>
  </si>
  <si>
    <t>1.3.</t>
  </si>
  <si>
    <t>Управление УСиИ</t>
  </si>
  <si>
    <t>Гашение кредиторской задолженности за 2021 год в соответствии с отчетами на 01.01.2022г.</t>
  </si>
  <si>
    <t>Гашение кредиторской задолженности за 2021год в соответствии с отчетами на 01.01.2022г.</t>
  </si>
  <si>
    <r>
      <t xml:space="preserve">Содержание, ремонт и обустройство автомобильных дорог общего пользования местного значения </t>
    </r>
    <r>
      <rPr>
        <b/>
        <u/>
        <sz val="12"/>
        <color rgb="FF000000"/>
        <rFont val="Times New Roman"/>
        <family val="1"/>
        <charset val="204"/>
      </rPr>
      <t>вне границ населенных пунктов</t>
    </r>
    <r>
      <rPr>
        <b/>
        <sz val="12"/>
        <color rgb="FF000000"/>
        <rFont val="Times New Roman"/>
        <family val="1"/>
        <charset val="204"/>
      </rPr>
      <t xml:space="preserve">, в границах муниципального района, включая обеспечение безопасности дорожного движения на них                                                                        </t>
    </r>
    <r>
      <rPr>
        <b/>
        <u/>
        <sz val="12"/>
        <color rgb="FF000000"/>
        <rFont val="Times New Roman"/>
        <family val="1"/>
        <charset val="204"/>
      </rPr>
      <t>в том числе:</t>
    </r>
  </si>
  <si>
    <t xml:space="preserve">  Паспортизация,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</si>
  <si>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</si>
  <si>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r>
      <t>Содержание, ремонт и обустройство автомобильных дорог общего пользования местного значени</t>
    </r>
    <r>
      <rPr>
        <b/>
        <u/>
        <sz val="12"/>
        <color rgb="FF000000"/>
        <rFont val="Times New Roman"/>
        <family val="1"/>
        <charset val="204"/>
      </rPr>
      <t>я в границах населенных пунктов</t>
    </r>
    <r>
      <rPr>
        <b/>
        <sz val="12"/>
        <color rgb="FF000000"/>
        <rFont val="Times New Roman"/>
        <family val="1"/>
        <charset val="204"/>
      </rPr>
      <t xml:space="preserve">, включая обеспечение безопасности дорожного движения на них                                                            </t>
    </r>
    <r>
      <rPr>
        <b/>
        <u/>
        <sz val="12"/>
        <color rgb="FF000000"/>
        <rFont val="Times New Roman"/>
        <family val="1"/>
        <charset val="204"/>
      </rPr>
      <t xml:space="preserve"> в том числе:</t>
    </r>
  </si>
  <si>
    <r>
  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них,в границах муниципального района за исключением автомобильных дорог в границах населенных пунктов городского поселения "Октябрьское"</t>
    </r>
    <r>
      <rPr>
        <b/>
        <u/>
        <sz val="12"/>
        <color theme="1"/>
        <rFont val="Times New Roman"/>
        <family val="1"/>
        <charset val="204"/>
      </rPr>
      <t xml:space="preserve"> в том числе:</t>
    </r>
  </si>
  <si>
    <t xml:space="preserve"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</t>
  </si>
  <si>
    <t xml:space="preserve">Содержание, ремонт и обустройство автомобильных дорог общего пользования местного значения вне границ населенных пунктов общей протяженностью 376,0 км </t>
  </si>
  <si>
    <t>Реконструкция автомобильной дороги общего пользования общего пользования Илеза-Митьинская (в том числе разработка проекта реконструкции) за счет средств муниципального дорожного фонда. Прохождение повторной экспертизы а/д Аверкиевская-Малиновка.</t>
  </si>
  <si>
    <r>
      <t xml:space="preserve">Гашение кредиторской задолженности по дорожной деятельности за счет остатка собственных средств на 01.01.2021 года  в </t>
    </r>
    <r>
      <rPr>
        <b/>
        <sz val="12"/>
        <color rgb="FF000000"/>
        <rFont val="Times New Roman"/>
        <family val="1"/>
        <charset val="204"/>
      </rPr>
      <t>границах населенных пунктов</t>
    </r>
    <r>
      <rPr>
        <sz val="12"/>
        <color rgb="FF000000"/>
        <rFont val="Times New Roman"/>
        <family val="1"/>
        <charset val="204"/>
      </rPr>
      <t>, включая обеспечение безопасности дорожного движения на них</t>
    </r>
  </si>
  <si>
    <r>
      <t>Содержание, капитальный ремонт, ремонт и обустройство автомобильных дорог общего пользования местного значения</t>
    </r>
    <r>
      <rPr>
        <b/>
        <sz val="12"/>
        <color rgb="FF000000"/>
        <rFont val="Times New Roman"/>
        <family val="1"/>
        <charset val="204"/>
      </rPr>
      <t xml:space="preserve"> в границах </t>
    </r>
    <r>
      <rPr>
        <sz val="12"/>
        <color rgb="FF000000"/>
        <rFont val="Times New Roman"/>
        <family val="1"/>
        <charset val="204"/>
      </rPr>
      <t xml:space="preserve">населенных пунктов, за счет остатка средств ликвидируемых муниципальных дорожных фондов сельских поселений на </t>
    </r>
    <r>
      <rPr>
        <b/>
        <sz val="12"/>
        <color rgb="FF000000"/>
        <rFont val="Times New Roman"/>
        <family val="1"/>
        <charset val="204"/>
      </rPr>
      <t xml:space="preserve">01.01.2016г. </t>
    </r>
  </si>
  <si>
    <t xml:space="preserve">Капитальный ремонт автомобильных дорог общего пользования местного значения </t>
  </si>
  <si>
    <t>Осуществление 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</si>
  <si>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 xml:space="preserve">Приобретение техники по содержанию улично-дорожной сети </t>
  </si>
  <si>
    <t>Приобретение техники по содержанию улично-дорожной сети</t>
  </si>
  <si>
    <t>2.8.</t>
  </si>
  <si>
    <t>2.6.</t>
  </si>
  <si>
    <t>Приобретение 50 бланков свидетельств об осуществлении перевозок по маршруту регулярных перевозок</t>
  </si>
  <si>
    <t>2.5.</t>
  </si>
  <si>
    <r>
      <t xml:space="preserve">Содержание, </t>
    </r>
    <r>
      <rPr>
        <b/>
        <sz val="12"/>
        <color rgb="FF000000"/>
        <rFont val="Times New Roman"/>
        <family val="1"/>
        <charset val="204"/>
      </rPr>
      <t>капитальный ремонт,</t>
    </r>
    <r>
      <rPr>
        <sz val="12"/>
        <color rgb="FF000000"/>
        <rFont val="Times New Roman"/>
        <family val="1"/>
        <charset val="204"/>
      </rPr>
      <t xml:space="preserve">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  </r>
  </si>
  <si>
    <t xml:space="preserve">Содержание, ремонт и обустройство автомобильных дорог общего пользования местного значения в границах муниципального района общей протяженностью 755,6 км </t>
  </si>
  <si>
    <r>
      <rPr>
        <b/>
        <sz val="12"/>
        <color rgb="FF000000"/>
        <rFont val="Times New Roman"/>
        <family val="1"/>
        <charset val="204"/>
      </rPr>
      <t>Содержание, капитальный ремонт, ремонт и обустройство автомобильных дорог общего пользования местного значения в границах населенных пунктов</t>
    </r>
    <r>
      <rPr>
        <sz val="12"/>
        <color rgb="FF000000"/>
        <rFont val="Times New Roman"/>
        <family val="1"/>
        <charset val="204"/>
      </rPr>
      <t xml:space="preserve"> за счет остатка средств ликвидируемых муниципальных дорожных фондов сельских поселений на </t>
    </r>
    <r>
      <rPr>
        <b/>
        <sz val="12"/>
        <color rgb="FF000000"/>
        <rFont val="Times New Roman"/>
        <family val="1"/>
        <charset val="204"/>
      </rPr>
      <t>01.01.2016г.</t>
    </r>
  </si>
  <si>
    <t>2.7.</t>
  </si>
  <si>
    <t>Ответственный исполнитель</t>
  </si>
  <si>
    <t>Соисполнители</t>
  </si>
  <si>
    <t xml:space="preserve">мероприятий муниципальной программы </t>
  </si>
  <si>
    <t>Ожидаемые результаты реализации мероприятия</t>
  </si>
  <si>
    <t>Срок начала/окончания работ</t>
  </si>
  <si>
    <t>2022-24</t>
  </si>
  <si>
    <t>Предоставление субсидий на софинансирование расходов  по приобретению специализированного автомобильного транспорта  для осуществления пассажирских перевозок для обеспечения доступной среды для инвалидов и других маломобильных групп населения;</t>
  </si>
  <si>
    <t xml:space="preserve"> </t>
  </si>
  <si>
    <t>Прохождение экспетризы достоверности определения сметной стоимости</t>
  </si>
  <si>
    <t xml:space="preserve">Выполнение работ по капитальному ремонту автомобильных дорог общего пользования местного значения МО "Шангальское" </t>
  </si>
  <si>
    <t>1.4.</t>
  </si>
  <si>
    <t>Организация транспортного обслуживания населения на пассажирских муниципальных маршрутах автомобильного транспорта</t>
  </si>
  <si>
    <t>Возмещение затрат;   ООО "Фаркоп",   ИП Илатовский,   ИП Симонцев</t>
  </si>
  <si>
    <t xml:space="preserve">к муниципальной программе 
«Развитие транспортной системы Устьянского района»
</t>
  </si>
  <si>
    <t>Приложение № 3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</si>
  <si>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 ( Илеза - Митинская )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</si>
</sst>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b/>
      <u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8"/>
      <name val="Arial Cyr"/>
      <charset val="204"/>
    </font>
    <font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439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3" fillId="0" borderId="0" xfId="0" applyFont="1"/>
    <xf numFmtId="0" fontId="1" fillId="0" borderId="0" xfId="0" applyFont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4" fontId="0" fillId="0" borderId="0" xfId="0" applyNumberFormat="1"/>
    <xf numFmtId="0" fontId="0" fillId="0" borderId="0" xfId="0" applyFill="1"/>
    <xf numFmtId="0" fontId="11" fillId="0" borderId="0" xfId="0" applyFont="1" applyFill="1"/>
    <xf numFmtId="4" fontId="4" fillId="0" borderId="10" xfId="0" applyNumberFormat="1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vertical="center" wrapText="1"/>
    </xf>
    <xf numFmtId="4" fontId="4" fillId="0" borderId="10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10" fillId="0" borderId="19" xfId="0" applyNumberFormat="1" applyFont="1" applyFill="1" applyBorder="1" applyAlignment="1">
      <alignment horizontal="center"/>
    </xf>
    <xf numFmtId="4" fontId="5" fillId="0" borderId="4" xfId="0" applyNumberFormat="1" applyFont="1" applyFill="1" applyBorder="1" applyAlignment="1">
      <alignment horizontal="center"/>
    </xf>
    <xf numFmtId="0" fontId="11" fillId="3" borderId="0" xfId="0" applyFont="1" applyFill="1"/>
    <xf numFmtId="0" fontId="6" fillId="0" borderId="9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center" vertical="center"/>
    </xf>
    <xf numFmtId="0" fontId="0" fillId="3" borderId="0" xfId="0" applyFill="1"/>
    <xf numFmtId="4" fontId="10" fillId="0" borderId="5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/>
    </xf>
    <xf numFmtId="4" fontId="10" fillId="0" borderId="32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/>
    </xf>
    <xf numFmtId="4" fontId="11" fillId="3" borderId="0" xfId="0" applyNumberFormat="1" applyFont="1" applyFill="1"/>
    <xf numFmtId="4" fontId="10" fillId="0" borderId="1" xfId="0" applyNumberFormat="1" applyFont="1" applyFill="1" applyBorder="1" applyAlignment="1">
      <alignment horizontal="center"/>
    </xf>
    <xf numFmtId="4" fontId="10" fillId="0" borderId="7" xfId="0" applyNumberFormat="1" applyFont="1" applyFill="1" applyBorder="1" applyAlignment="1">
      <alignment horizontal="center"/>
    </xf>
    <xf numFmtId="4" fontId="4" fillId="0" borderId="5" xfId="0" applyNumberFormat="1" applyFont="1" applyFill="1" applyBorder="1" applyAlignment="1">
      <alignment horizontal="center" vertical="center"/>
    </xf>
    <xf numFmtId="4" fontId="10" fillId="0" borderId="17" xfId="0" applyNumberFormat="1" applyFont="1" applyFill="1" applyBorder="1" applyAlignment="1">
      <alignment horizontal="center"/>
    </xf>
    <xf numFmtId="4" fontId="10" fillId="0" borderId="2" xfId="0" applyNumberFormat="1" applyFont="1" applyFill="1" applyBorder="1" applyAlignment="1">
      <alignment horizontal="center"/>
    </xf>
    <xf numFmtId="4" fontId="10" fillId="0" borderId="10" xfId="0" applyNumberFormat="1" applyFont="1" applyFill="1" applyBorder="1" applyAlignment="1">
      <alignment horizontal="center"/>
    </xf>
    <xf numFmtId="4" fontId="10" fillId="0" borderId="11" xfId="0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4" fontId="5" fillId="0" borderId="17" xfId="0" applyNumberFormat="1" applyFont="1" applyFill="1" applyBorder="1" applyAlignment="1">
      <alignment horizontal="center"/>
    </xf>
    <xf numFmtId="4" fontId="0" fillId="2" borderId="0" xfId="0" applyNumberFormat="1" applyFill="1"/>
    <xf numFmtId="4" fontId="12" fillId="0" borderId="0" xfId="0" applyNumberFormat="1" applyFont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4" fontId="4" fillId="0" borderId="30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top" wrapText="1"/>
    </xf>
    <xf numFmtId="4" fontId="4" fillId="0" borderId="10" xfId="0" applyNumberFormat="1" applyFont="1" applyFill="1" applyBorder="1" applyAlignment="1">
      <alignment horizontal="center" vertical="top"/>
    </xf>
    <xf numFmtId="4" fontId="4" fillId="0" borderId="11" xfId="0" applyNumberFormat="1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top"/>
    </xf>
    <xf numFmtId="4" fontId="9" fillId="0" borderId="5" xfId="0" applyNumberFormat="1" applyFont="1" applyFill="1" applyBorder="1" applyAlignment="1">
      <alignment horizontal="center" vertical="top"/>
    </xf>
    <xf numFmtId="4" fontId="10" fillId="0" borderId="4" xfId="0" applyNumberFormat="1" applyFont="1" applyFill="1" applyBorder="1" applyAlignment="1">
      <alignment horizontal="center" vertical="top"/>
    </xf>
    <xf numFmtId="4" fontId="10" fillId="0" borderId="32" xfId="0" applyNumberFormat="1" applyFont="1" applyFill="1" applyBorder="1" applyAlignment="1">
      <alignment horizontal="center" vertical="top"/>
    </xf>
    <xf numFmtId="4" fontId="10" fillId="0" borderId="5" xfId="0" applyNumberFormat="1" applyFont="1" applyFill="1" applyBorder="1" applyAlignment="1">
      <alignment horizontal="center" vertical="top"/>
    </xf>
    <xf numFmtId="4" fontId="10" fillId="0" borderId="19" xfId="0" applyNumberFormat="1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top" wrapText="1"/>
    </xf>
    <xf numFmtId="0" fontId="12" fillId="2" borderId="2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2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17" fillId="0" borderId="7" xfId="0" applyFont="1" applyFill="1" applyBorder="1" applyAlignment="1">
      <alignment vertical="top" wrapText="1"/>
    </xf>
    <xf numFmtId="0" fontId="17" fillId="0" borderId="5" xfId="0" applyFont="1" applyFill="1" applyBorder="1" applyAlignment="1">
      <alignment vertical="top" wrapText="1"/>
    </xf>
    <xf numFmtId="0" fontId="19" fillId="0" borderId="16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top" wrapText="1"/>
    </xf>
    <xf numFmtId="0" fontId="19" fillId="0" borderId="18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top" wrapText="1"/>
    </xf>
    <xf numFmtId="0" fontId="12" fillId="0" borderId="2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9" fillId="0" borderId="9" xfId="0" applyFont="1" applyFill="1" applyBorder="1" applyAlignment="1">
      <alignment vertical="top" wrapText="1"/>
    </xf>
    <xf numFmtId="0" fontId="19" fillId="0" borderId="2" xfId="0" applyFont="1" applyFill="1" applyBorder="1" applyAlignment="1">
      <alignment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4" xfId="0" applyFont="1" applyFill="1" applyBorder="1" applyAlignment="1">
      <alignment vertical="top" wrapText="1"/>
    </xf>
    <xf numFmtId="0" fontId="12" fillId="0" borderId="44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5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center" wrapText="1"/>
    </xf>
    <xf numFmtId="0" fontId="12" fillId="0" borderId="33" xfId="0" applyFont="1" applyFill="1" applyBorder="1" applyAlignment="1">
      <alignment vertical="top" wrapText="1"/>
    </xf>
    <xf numFmtId="0" fontId="19" fillId="0" borderId="23" xfId="0" applyFont="1" applyFill="1" applyBorder="1" applyAlignment="1">
      <alignment vertical="center" wrapText="1"/>
    </xf>
    <xf numFmtId="0" fontId="4" fillId="0" borderId="1" xfId="0" applyFont="1" applyFill="1" applyBorder="1"/>
    <xf numFmtId="0" fontId="9" fillId="0" borderId="7" xfId="0" applyFont="1" applyFill="1" applyBorder="1"/>
    <xf numFmtId="0" fontId="9" fillId="0" borderId="5" xfId="0" applyFont="1" applyFill="1" applyBorder="1"/>
    <xf numFmtId="0" fontId="5" fillId="0" borderId="1" xfId="0" applyFont="1" applyFill="1" applyBorder="1"/>
    <xf numFmtId="0" fontId="10" fillId="0" borderId="2" xfId="0" applyFont="1" applyFill="1" applyBorder="1"/>
    <xf numFmtId="0" fontId="10" fillId="0" borderId="4" xfId="0" applyFont="1" applyFill="1" applyBorder="1"/>
    <xf numFmtId="0" fontId="10" fillId="0" borderId="5" xfId="0" applyFont="1" applyFill="1" applyBorder="1"/>
    <xf numFmtId="4" fontId="4" fillId="0" borderId="6" xfId="0" applyNumberFormat="1" applyFont="1" applyFill="1" applyBorder="1" applyAlignment="1">
      <alignment horizontal="center" vertical="top"/>
    </xf>
    <xf numFmtId="4" fontId="4" fillId="0" borderId="30" xfId="0" applyNumberFormat="1" applyFont="1" applyFill="1" applyBorder="1" applyAlignment="1">
      <alignment horizontal="center" vertical="top"/>
    </xf>
    <xf numFmtId="4" fontId="10" fillId="0" borderId="8" xfId="0" applyNumberFormat="1" applyFont="1" applyFill="1" applyBorder="1" applyAlignment="1">
      <alignment horizontal="center"/>
    </xf>
    <xf numFmtId="0" fontId="0" fillId="0" borderId="1" xfId="0" applyFill="1" applyBorder="1"/>
    <xf numFmtId="4" fontId="10" fillId="0" borderId="3" xfId="0" applyNumberFormat="1" applyFont="1" applyFill="1" applyBorder="1" applyAlignment="1">
      <alignment horizontal="center"/>
    </xf>
    <xf numFmtId="4" fontId="10" fillId="0" borderId="12" xfId="0" applyNumberFormat="1" applyFont="1" applyFill="1" applyBorder="1" applyAlignment="1">
      <alignment horizontal="center"/>
    </xf>
    <xf numFmtId="4" fontId="10" fillId="0" borderId="20" xfId="0" applyNumberFormat="1" applyFont="1" applyFill="1" applyBorder="1" applyAlignment="1">
      <alignment horizontal="center"/>
    </xf>
    <xf numFmtId="4" fontId="10" fillId="0" borderId="56" xfId="0" applyNumberFormat="1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4" fontId="10" fillId="0" borderId="6" xfId="0" applyNumberFormat="1" applyFont="1" applyFill="1" applyBorder="1" applyAlignment="1">
      <alignment horizontal="center"/>
    </xf>
    <xf numFmtId="4" fontId="9" fillId="0" borderId="10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top" wrapText="1"/>
    </xf>
    <xf numFmtId="0" fontId="19" fillId="0" borderId="58" xfId="0" applyFont="1" applyFill="1" applyBorder="1" applyAlignment="1">
      <alignment vertical="center" wrapText="1"/>
    </xf>
    <xf numFmtId="0" fontId="19" fillId="0" borderId="59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vertical="center" wrapText="1"/>
    </xf>
    <xf numFmtId="0" fontId="17" fillId="0" borderId="57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48" xfId="0" applyFont="1" applyFill="1" applyBorder="1" applyAlignment="1">
      <alignment vertical="top" wrapText="1"/>
    </xf>
    <xf numFmtId="0" fontId="12" fillId="0" borderId="34" xfId="0" applyFont="1" applyFill="1" applyBorder="1" applyAlignment="1">
      <alignment vertical="top" wrapText="1"/>
    </xf>
    <xf numFmtId="4" fontId="4" fillId="0" borderId="5" xfId="0" applyNumberFormat="1" applyFont="1" applyFill="1" applyBorder="1" applyAlignment="1">
      <alignment horizontal="center" vertical="top"/>
    </xf>
    <xf numFmtId="4" fontId="4" fillId="0" borderId="38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4" fontId="4" fillId="0" borderId="56" xfId="0" applyNumberFormat="1" applyFont="1" applyFill="1" applyBorder="1" applyAlignment="1">
      <alignment horizontal="center"/>
    </xf>
    <xf numFmtId="4" fontId="5" fillId="0" borderId="20" xfId="0" applyNumberFormat="1" applyFont="1" applyFill="1" applyBorder="1" applyAlignment="1">
      <alignment horizontal="center"/>
    </xf>
    <xf numFmtId="4" fontId="5" fillId="0" borderId="8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top"/>
    </xf>
    <xf numFmtId="0" fontId="12" fillId="0" borderId="27" xfId="0" applyFont="1" applyFill="1" applyBorder="1" applyAlignment="1">
      <alignment vertical="center" wrapText="1"/>
    </xf>
    <xf numFmtId="0" fontId="12" fillId="0" borderId="51" xfId="0" applyFont="1" applyFill="1" applyBorder="1" applyAlignment="1">
      <alignment vertical="top" wrapText="1"/>
    </xf>
    <xf numFmtId="0" fontId="5" fillId="0" borderId="57" xfId="0" applyFont="1" applyFill="1" applyBorder="1" applyAlignment="1"/>
    <xf numFmtId="0" fontId="5" fillId="0" borderId="55" xfId="0" applyFont="1" applyFill="1" applyBorder="1" applyAlignment="1"/>
    <xf numFmtId="4" fontId="4" fillId="0" borderId="6" xfId="0" applyNumberFormat="1" applyFont="1" applyFill="1" applyBorder="1" applyAlignment="1">
      <alignment horizontal="center"/>
    </xf>
    <xf numFmtId="0" fontId="12" fillId="0" borderId="3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wrapText="1"/>
    </xf>
    <xf numFmtId="4" fontId="4" fillId="0" borderId="7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 wrapText="1"/>
    </xf>
    <xf numFmtId="0" fontId="4" fillId="0" borderId="51" xfId="0" applyFont="1" applyFill="1" applyBorder="1"/>
    <xf numFmtId="0" fontId="6" fillId="0" borderId="19" xfId="0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top"/>
    </xf>
    <xf numFmtId="4" fontId="9" fillId="0" borderId="1" xfId="0" applyNumberFormat="1" applyFont="1" applyFill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4" fontId="9" fillId="0" borderId="7" xfId="0" applyNumberFormat="1" applyFont="1" applyFill="1" applyBorder="1" applyAlignment="1">
      <alignment horizontal="center"/>
    </xf>
    <xf numFmtId="4" fontId="4" fillId="0" borderId="7" xfId="0" applyNumberFormat="1" applyFont="1" applyFill="1" applyBorder="1" applyAlignment="1">
      <alignment horizontal="center"/>
    </xf>
    <xf numFmtId="4" fontId="20" fillId="0" borderId="6" xfId="0" applyNumberFormat="1" applyFont="1" applyFill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center"/>
    </xf>
    <xf numFmtId="4" fontId="23" fillId="0" borderId="1" xfId="0" applyNumberFormat="1" applyFont="1" applyFill="1" applyBorder="1" applyAlignment="1">
      <alignment horizontal="center"/>
    </xf>
    <xf numFmtId="4" fontId="24" fillId="0" borderId="19" xfId="0" applyNumberFormat="1" applyFont="1" applyFill="1" applyBorder="1" applyAlignment="1">
      <alignment horizontal="center"/>
    </xf>
    <xf numFmtId="4" fontId="24" fillId="0" borderId="5" xfId="0" applyNumberFormat="1" applyFont="1" applyFill="1" applyBorder="1" applyAlignment="1">
      <alignment horizontal="center"/>
    </xf>
    <xf numFmtId="4" fontId="20" fillId="0" borderId="10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/>
    </xf>
    <xf numFmtId="4" fontId="4" fillId="0" borderId="38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Border="1" applyAlignment="1"/>
    <xf numFmtId="0" fontId="1" fillId="0" borderId="0" xfId="0" applyFont="1" applyBorder="1" applyAlignment="1">
      <alignment horizontal="right"/>
    </xf>
    <xf numFmtId="0" fontId="5" fillId="0" borderId="0" xfId="0" applyFont="1" applyAlignment="1"/>
    <xf numFmtId="0" fontId="6" fillId="0" borderId="61" xfId="0" applyFont="1" applyFill="1" applyBorder="1" applyAlignment="1">
      <alignment vertical="center" wrapText="1"/>
    </xf>
    <xf numFmtId="0" fontId="12" fillId="0" borderId="43" xfId="0" applyFont="1" applyFill="1" applyBorder="1" applyAlignment="1">
      <alignment vertical="top" wrapText="1"/>
    </xf>
    <xf numFmtId="0" fontId="12" fillId="0" borderId="60" xfId="0" applyFont="1" applyFill="1" applyBorder="1" applyAlignment="1">
      <alignment vertical="top" wrapText="1"/>
    </xf>
    <xf numFmtId="0" fontId="12" fillId="0" borderId="59" xfId="0" applyFont="1" applyFill="1" applyBorder="1" applyAlignment="1">
      <alignment vertical="top" wrapText="1"/>
    </xf>
    <xf numFmtId="0" fontId="19" fillId="0" borderId="58" xfId="0" applyFont="1" applyFill="1" applyBorder="1" applyAlignment="1">
      <alignment vertical="top" wrapText="1"/>
    </xf>
    <xf numFmtId="0" fontId="19" fillId="0" borderId="57" xfId="0" applyFont="1" applyFill="1" applyBorder="1" applyAlignment="1">
      <alignment vertical="top" wrapText="1"/>
    </xf>
    <xf numFmtId="0" fontId="19" fillId="0" borderId="62" xfId="0" applyFont="1" applyFill="1" applyBorder="1" applyAlignment="1">
      <alignment vertical="center" wrapText="1"/>
    </xf>
    <xf numFmtId="0" fontId="19" fillId="0" borderId="63" xfId="0" applyFont="1" applyFill="1" applyBorder="1" applyAlignment="1">
      <alignment vertical="center" wrapText="1"/>
    </xf>
    <xf numFmtId="0" fontId="17" fillId="0" borderId="62" xfId="0" applyFont="1" applyFill="1" applyBorder="1" applyAlignment="1">
      <alignment vertical="center" wrapText="1"/>
    </xf>
    <xf numFmtId="0" fontId="17" fillId="0" borderId="63" xfId="0" applyFont="1" applyFill="1" applyBorder="1" applyAlignment="1">
      <alignment vertical="center" wrapText="1"/>
    </xf>
    <xf numFmtId="0" fontId="6" fillId="0" borderId="55" xfId="0" applyFont="1" applyFill="1" applyBorder="1" applyAlignment="1">
      <alignment vertical="top" wrapText="1"/>
    </xf>
    <xf numFmtId="0" fontId="6" fillId="0" borderId="61" xfId="0" applyFont="1" applyFill="1" applyBorder="1" applyAlignment="1">
      <alignment vertical="top" wrapText="1"/>
    </xf>
    <xf numFmtId="0" fontId="5" fillId="0" borderId="60" xfId="0" applyFont="1" applyFill="1" applyBorder="1"/>
    <xf numFmtId="0" fontId="10" fillId="0" borderId="43" xfId="0" applyFont="1" applyFill="1" applyBorder="1" applyAlignment="1">
      <alignment vertical="top"/>
    </xf>
    <xf numFmtId="0" fontId="10" fillId="0" borderId="57" xfId="0" applyFont="1" applyFill="1" applyBorder="1" applyAlignment="1">
      <alignment vertical="top"/>
    </xf>
    <xf numFmtId="0" fontId="19" fillId="0" borderId="52" xfId="0" applyFont="1" applyFill="1" applyBorder="1" applyAlignment="1">
      <alignment vertical="top" wrapText="1"/>
    </xf>
    <xf numFmtId="0" fontId="19" fillId="0" borderId="63" xfId="0" applyFont="1" applyFill="1" applyBorder="1" applyAlignment="1">
      <alignment vertical="top" wrapText="1"/>
    </xf>
    <xf numFmtId="0" fontId="19" fillId="0" borderId="52" xfId="0" applyFont="1" applyFill="1" applyBorder="1" applyAlignment="1">
      <alignment vertical="center" wrapText="1"/>
    </xf>
    <xf numFmtId="0" fontId="19" fillId="0" borderId="46" xfId="0" applyFont="1" applyFill="1" applyBorder="1" applyAlignment="1">
      <alignment vertical="center" wrapText="1"/>
    </xf>
    <xf numFmtId="0" fontId="0" fillId="0" borderId="60" xfId="0" applyFill="1" applyBorder="1"/>
    <xf numFmtId="0" fontId="0" fillId="0" borderId="57" xfId="0" applyFill="1" applyBorder="1"/>
    <xf numFmtId="4" fontId="5" fillId="0" borderId="6" xfId="0" applyNumberFormat="1" applyFont="1" applyFill="1" applyBorder="1" applyAlignment="1">
      <alignment horizontal="center"/>
    </xf>
    <xf numFmtId="4" fontId="9" fillId="0" borderId="6" xfId="0" applyNumberFormat="1" applyFont="1" applyFill="1" applyBorder="1" applyAlignment="1">
      <alignment horizontal="center" vertical="center"/>
    </xf>
    <xf numFmtId="4" fontId="10" fillId="0" borderId="10" xfId="0" applyNumberFormat="1" applyFont="1" applyFill="1" applyBorder="1" applyAlignment="1">
      <alignment horizontal="center" vertical="center"/>
    </xf>
    <xf numFmtId="4" fontId="10" fillId="0" borderId="56" xfId="0" applyNumberFormat="1" applyFont="1" applyFill="1" applyBorder="1" applyAlignment="1">
      <alignment horizontal="center" vertical="center"/>
    </xf>
    <xf numFmtId="4" fontId="10" fillId="0" borderId="11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/>
    </xf>
    <xf numFmtId="4" fontId="10" fillId="0" borderId="12" xfId="0" applyNumberFormat="1" applyFont="1" applyFill="1" applyBorder="1" applyAlignment="1">
      <alignment horizontal="center" vertical="center"/>
    </xf>
    <xf numFmtId="4" fontId="10" fillId="0" borderId="20" xfId="0" applyNumberFormat="1" applyFont="1" applyFill="1" applyBorder="1" applyAlignment="1">
      <alignment horizontal="center" vertical="center"/>
    </xf>
    <xf numFmtId="4" fontId="10" fillId="0" borderId="28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4" fontId="10" fillId="0" borderId="8" xfId="0" applyNumberFormat="1" applyFont="1" applyFill="1" applyBorder="1" applyAlignment="1">
      <alignment horizontal="center" vertical="center"/>
    </xf>
    <xf numFmtId="4" fontId="10" fillId="0" borderId="14" xfId="0" applyNumberFormat="1" applyFont="1" applyFill="1" applyBorder="1" applyAlignment="1">
      <alignment horizontal="center" vertical="center"/>
    </xf>
    <xf numFmtId="4" fontId="10" fillId="0" borderId="22" xfId="0" applyNumberFormat="1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top" wrapText="1"/>
    </xf>
    <xf numFmtId="0" fontId="6" fillId="0" borderId="43" xfId="0" applyFont="1" applyFill="1" applyBorder="1" applyAlignment="1">
      <alignment vertical="top" wrapText="1"/>
    </xf>
    <xf numFmtId="0" fontId="6" fillId="0" borderId="60" xfId="0" applyFont="1" applyFill="1" applyBorder="1" applyAlignment="1">
      <alignment vertical="top" wrapText="1"/>
    </xf>
    <xf numFmtId="0" fontId="5" fillId="0" borderId="57" xfId="0" applyFont="1" applyFill="1" applyBorder="1" applyAlignment="1">
      <alignment vertical="top"/>
    </xf>
    <xf numFmtId="0" fontId="12" fillId="0" borderId="57" xfId="0" applyFont="1" applyFill="1" applyBorder="1" applyAlignment="1">
      <alignment vertical="top" wrapText="1"/>
    </xf>
    <xf numFmtId="0" fontId="5" fillId="0" borderId="0" xfId="0" applyFont="1" applyAlignment="1">
      <alignment horizontal="right"/>
    </xf>
    <xf numFmtId="4" fontId="4" fillId="3" borderId="10" xfId="0" applyNumberFormat="1" applyFont="1" applyFill="1" applyBorder="1" applyAlignment="1">
      <alignment horizontal="center" vertical="top"/>
    </xf>
    <xf numFmtId="4" fontId="4" fillId="3" borderId="10" xfId="0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center" vertical="center"/>
    </xf>
    <xf numFmtId="4" fontId="9" fillId="3" borderId="10" xfId="0" applyNumberFormat="1" applyFont="1" applyFill="1" applyBorder="1" applyAlignment="1">
      <alignment horizontal="center"/>
    </xf>
    <xf numFmtId="4" fontId="9" fillId="3" borderId="6" xfId="0" applyNumberFormat="1" applyFont="1" applyFill="1" applyBorder="1" applyAlignment="1">
      <alignment horizontal="center" vertical="center"/>
    </xf>
    <xf numFmtId="4" fontId="4" fillId="3" borderId="56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45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top" wrapText="1"/>
    </xf>
    <xf numFmtId="0" fontId="6" fillId="0" borderId="65" xfId="0" applyFont="1" applyFill="1" applyBorder="1" applyAlignment="1">
      <alignment horizontal="center" vertical="top" wrapText="1"/>
    </xf>
    <xf numFmtId="0" fontId="12" fillId="0" borderId="64" xfId="0" applyFont="1" applyFill="1" applyBorder="1" applyAlignment="1">
      <alignment horizontal="center" vertical="top" wrapText="1"/>
    </xf>
    <xf numFmtId="0" fontId="12" fillId="0" borderId="65" xfId="0" applyFont="1" applyFill="1" applyBorder="1" applyAlignment="1">
      <alignment horizontal="center" vertical="top" wrapText="1"/>
    </xf>
    <xf numFmtId="0" fontId="12" fillId="0" borderId="66" xfId="0" applyFont="1" applyFill="1" applyBorder="1" applyAlignment="1">
      <alignment horizontal="center" vertical="top" wrapText="1"/>
    </xf>
    <xf numFmtId="16" fontId="12" fillId="0" borderId="64" xfId="0" applyNumberFormat="1" applyFont="1" applyFill="1" applyBorder="1" applyAlignment="1">
      <alignment horizontal="center" vertical="top" wrapText="1"/>
    </xf>
    <xf numFmtId="16" fontId="12" fillId="0" borderId="65" xfId="0" applyNumberFormat="1" applyFont="1" applyFill="1" applyBorder="1" applyAlignment="1">
      <alignment horizontal="center" vertical="top" wrapText="1"/>
    </xf>
    <xf numFmtId="16" fontId="12" fillId="0" borderId="67" xfId="0" applyNumberFormat="1" applyFont="1" applyFill="1" applyBorder="1" applyAlignment="1">
      <alignment horizontal="center" vertical="top" wrapText="1"/>
    </xf>
    <xf numFmtId="0" fontId="19" fillId="0" borderId="37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5" xfId="0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7" xfId="0" applyFont="1" applyFill="1" applyBorder="1" applyAlignment="1">
      <alignment vertical="center" wrapText="1"/>
    </xf>
    <xf numFmtId="4" fontId="18" fillId="0" borderId="24" xfId="0" applyNumberFormat="1" applyFont="1" applyFill="1" applyBorder="1" applyAlignment="1">
      <alignment horizontal="center" vertical="center" wrapText="1"/>
    </xf>
    <xf numFmtId="4" fontId="18" fillId="0" borderId="3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vertical="top" wrapText="1"/>
    </xf>
    <xf numFmtId="0" fontId="6" fillId="0" borderId="25" xfId="0" applyFont="1" applyFill="1" applyBorder="1" applyAlignment="1">
      <alignment vertical="top" wrapText="1"/>
    </xf>
    <xf numFmtId="0" fontId="6" fillId="0" borderId="52" xfId="0" applyFont="1" applyFill="1" applyBorder="1" applyAlignment="1">
      <alignment horizontal="center" vertical="top" wrapText="1"/>
    </xf>
    <xf numFmtId="0" fontId="6" fillId="0" borderId="53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top"/>
    </xf>
    <xf numFmtId="0" fontId="12" fillId="0" borderId="48" xfId="0" applyFont="1" applyFill="1" applyBorder="1" applyAlignment="1">
      <alignment horizontal="center" vertical="top"/>
    </xf>
    <xf numFmtId="0" fontId="12" fillId="0" borderId="52" xfId="0" applyFont="1" applyFill="1" applyBorder="1" applyAlignment="1">
      <alignment horizontal="center" vertical="top"/>
    </xf>
    <xf numFmtId="0" fontId="5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5" fillId="0" borderId="1" xfId="0" applyFont="1" applyFill="1" applyBorder="1" applyAlignment="1"/>
    <xf numFmtId="0" fontId="0" fillId="0" borderId="1" xfId="0" applyBorder="1" applyAlignment="1"/>
    <xf numFmtId="0" fontId="4" fillId="0" borderId="4" xfId="0" applyFont="1" applyFill="1" applyBorder="1" applyAlignment="1"/>
    <xf numFmtId="0" fontId="0" fillId="0" borderId="3" xfId="0" applyBorder="1" applyAlignment="1"/>
    <xf numFmtId="0" fontId="0" fillId="0" borderId="6" xfId="0" applyBorder="1" applyAlignment="1"/>
    <xf numFmtId="0" fontId="4" fillId="0" borderId="38" xfId="0" applyFont="1" applyFill="1" applyBorder="1" applyAlignment="1"/>
    <xf numFmtId="0" fontId="0" fillId="0" borderId="2" xfId="0" applyBorder="1" applyAlignment="1"/>
    <xf numFmtId="0" fontId="5" fillId="0" borderId="38" xfId="0" applyFont="1" applyFill="1" applyBorder="1" applyAlignment="1"/>
    <xf numFmtId="0" fontId="19" fillId="0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9" fillId="0" borderId="44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9" fillId="0" borderId="47" xfId="0" applyFont="1" applyFill="1" applyBorder="1" applyAlignment="1">
      <alignment vertical="center" wrapText="1"/>
    </xf>
    <xf numFmtId="0" fontId="12" fillId="0" borderId="37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7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0" fontId="19" fillId="0" borderId="38" xfId="0" applyFont="1" applyFill="1" applyBorder="1" applyAlignment="1">
      <alignment vertical="center" wrapText="1"/>
    </xf>
    <xf numFmtId="0" fontId="15" fillId="0" borderId="44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1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4" fontId="18" fillId="0" borderId="29" xfId="0" applyNumberFormat="1" applyFont="1" applyFill="1" applyBorder="1" applyAlignment="1">
      <alignment horizontal="center" vertical="center" wrapText="1"/>
    </xf>
    <xf numFmtId="4" fontId="18" fillId="0" borderId="36" xfId="0" applyNumberFormat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6" fillId="0" borderId="46" xfId="0" applyFont="1" applyFill="1" applyBorder="1" applyAlignment="1">
      <alignment horizontal="center" wrapText="1"/>
    </xf>
    <xf numFmtId="0" fontId="6" fillId="0" borderId="47" xfId="0" applyFont="1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top" wrapText="1"/>
    </xf>
    <xf numFmtId="0" fontId="6" fillId="0" borderId="25" xfId="0" applyFont="1" applyFill="1" applyBorder="1" applyAlignment="1">
      <alignment horizontal="center" vertical="top" wrapText="1"/>
    </xf>
    <xf numFmtId="0" fontId="6" fillId="0" borderId="27" xfId="0" applyFont="1" applyFill="1" applyBorder="1" applyAlignment="1">
      <alignment horizontal="center" vertical="top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top" wrapText="1"/>
    </xf>
    <xf numFmtId="0" fontId="6" fillId="0" borderId="46" xfId="0" applyFont="1" applyFill="1" applyBorder="1" applyAlignment="1">
      <alignment horizontal="center" vertical="top" wrapText="1"/>
    </xf>
    <xf numFmtId="0" fontId="6" fillId="0" borderId="48" xfId="0" applyFont="1" applyFill="1" applyBorder="1" applyAlignment="1">
      <alignment horizontal="center" vertical="top" wrapText="1"/>
    </xf>
    <xf numFmtId="0" fontId="13" fillId="0" borderId="2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6" fillId="2" borderId="21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top" wrapText="1"/>
    </xf>
    <xf numFmtId="0" fontId="12" fillId="0" borderId="25" xfId="0" applyFont="1" applyFill="1" applyBorder="1" applyAlignment="1">
      <alignment horizontal="center" vertical="top" wrapText="1"/>
    </xf>
    <xf numFmtId="0" fontId="12" fillId="0" borderId="27" xfId="0" applyFont="1" applyFill="1" applyBorder="1" applyAlignment="1">
      <alignment horizontal="center" vertical="top" wrapText="1"/>
    </xf>
    <xf numFmtId="0" fontId="12" fillId="0" borderId="44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6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top" wrapText="1"/>
    </xf>
    <xf numFmtId="0" fontId="18" fillId="0" borderId="31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top" wrapText="1"/>
    </xf>
    <xf numFmtId="0" fontId="12" fillId="0" borderId="48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40" xfId="0" applyFont="1" applyFill="1" applyBorder="1" applyAlignment="1">
      <alignment vertical="center" wrapText="1"/>
    </xf>
    <xf numFmtId="0" fontId="19" fillId="0" borderId="41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9" fillId="0" borderId="50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17" fillId="0" borderId="37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35" xfId="0" applyFill="1" applyBorder="1" applyAlignment="1">
      <alignment vertical="center" wrapText="1"/>
    </xf>
    <xf numFmtId="0" fontId="12" fillId="0" borderId="41" xfId="0" applyFont="1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12" fillId="0" borderId="38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12" fillId="0" borderId="34" xfId="0" applyFont="1" applyFill="1" applyBorder="1" applyAlignment="1">
      <alignment horizontal="center" vertical="top" wrapText="1"/>
    </xf>
    <xf numFmtId="0" fontId="12" fillId="0" borderId="35" xfId="0" applyFont="1" applyFill="1" applyBorder="1" applyAlignment="1">
      <alignment horizontal="center" vertical="top" wrapText="1"/>
    </xf>
    <xf numFmtId="0" fontId="12" fillId="0" borderId="36" xfId="0" applyFont="1" applyFill="1" applyBorder="1" applyAlignment="1">
      <alignment horizontal="center" vertical="top" wrapText="1"/>
    </xf>
    <xf numFmtId="0" fontId="6" fillId="0" borderId="33" xfId="0" applyFont="1" applyFill="1" applyBorder="1" applyAlignment="1">
      <alignment horizontal="center" vertical="top" wrapText="1"/>
    </xf>
    <xf numFmtId="0" fontId="6" fillId="0" borderId="2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4" fontId="14" fillId="0" borderId="29" xfId="0" applyNumberFormat="1" applyFont="1" applyFill="1" applyBorder="1" applyAlignment="1">
      <alignment horizontal="center" vertical="center" wrapText="1"/>
    </xf>
    <xf numFmtId="4" fontId="14" fillId="0" borderId="31" xfId="0" applyNumberFormat="1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" fontId="6" fillId="0" borderId="46" xfId="0" applyNumberFormat="1" applyFont="1" applyFill="1" applyBorder="1" applyAlignment="1">
      <alignment horizontal="center" vertical="top" wrapText="1"/>
    </xf>
    <xf numFmtId="0" fontId="6" fillId="0" borderId="48" xfId="0" applyNumberFormat="1" applyFont="1" applyFill="1" applyBorder="1" applyAlignment="1">
      <alignment horizontal="center" vertical="top" wrapText="1"/>
    </xf>
    <xf numFmtId="0" fontId="6" fillId="0" borderId="34" xfId="0" applyNumberFormat="1" applyFont="1" applyFill="1" applyBorder="1" applyAlignment="1">
      <alignment horizontal="center" vertical="top" wrapText="1"/>
    </xf>
    <xf numFmtId="0" fontId="12" fillId="0" borderId="2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4" fontId="14" fillId="0" borderId="36" xfId="0" applyNumberFormat="1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4" fontId="14" fillId="0" borderId="17" xfId="0" applyNumberFormat="1" applyFont="1" applyFill="1" applyBorder="1" applyAlignment="1">
      <alignment horizontal="center" vertical="center" wrapText="1"/>
    </xf>
    <xf numFmtId="4" fontId="14" fillId="0" borderId="22" xfId="0" applyNumberFormat="1" applyFont="1" applyFill="1" applyBorder="1" applyAlignment="1">
      <alignment horizontal="center" vertical="center" wrapText="1"/>
    </xf>
    <xf numFmtId="4" fontId="14" fillId="0" borderId="19" xfId="0" applyNumberFormat="1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top" wrapText="1"/>
    </xf>
    <xf numFmtId="0" fontId="6" fillId="0" borderId="38" xfId="0" applyFont="1" applyFill="1" applyBorder="1" applyAlignment="1">
      <alignment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O203"/>
  <sheetViews>
    <sheetView tabSelected="1" view="pageBreakPreview" topLeftCell="A100" zoomScale="70" zoomScaleNormal="100" zoomScaleSheetLayoutView="70" zoomScalePageLayoutView="60" workbookViewId="0">
      <selection activeCell="C125" sqref="C125:C128"/>
    </sheetView>
  </sheetViews>
  <sheetFormatPr defaultRowHeight="15"/>
  <cols>
    <col min="1" max="1" width="4.5703125" customWidth="1"/>
    <col min="2" max="2" width="40.42578125" style="2" customWidth="1"/>
    <col min="3" max="3" width="14.28515625" style="2" customWidth="1"/>
    <col min="4" max="5" width="10.7109375" style="2" customWidth="1"/>
    <col min="6" max="6" width="20.85546875" customWidth="1"/>
    <col min="7" max="7" width="17.85546875" customWidth="1"/>
    <col min="8" max="8" width="16.42578125" customWidth="1"/>
    <col min="9" max="10" width="16.85546875" style="1" customWidth="1"/>
    <col min="11" max="11" width="17.28515625" style="1" customWidth="1"/>
    <col min="12" max="12" width="19" style="1" customWidth="1"/>
    <col min="13" max="13" width="35.7109375" style="3" customWidth="1"/>
    <col min="14" max="14" width="13.140625" bestFit="1" customWidth="1"/>
    <col min="15" max="15" width="11.140625" bestFit="1" customWidth="1"/>
  </cols>
  <sheetData>
    <row r="1" spans="1:13" ht="0.75" customHeight="1">
      <c r="F1" s="4"/>
      <c r="G1" s="4"/>
      <c r="H1" s="4"/>
      <c r="I1" s="5"/>
      <c r="J1" s="5"/>
      <c r="K1" s="5"/>
      <c r="L1" s="5"/>
      <c r="M1" s="9"/>
    </row>
    <row r="2" spans="1:13" ht="15" hidden="1" customHeight="1" thickBot="1">
      <c r="F2" s="4"/>
      <c r="G2" s="4"/>
      <c r="H2" s="4"/>
      <c r="I2" s="5"/>
      <c r="J2" s="5"/>
      <c r="K2" s="5"/>
      <c r="L2" s="5"/>
      <c r="M2" s="9"/>
    </row>
    <row r="3" spans="1:13" ht="15" hidden="1" customHeight="1" thickBot="1">
      <c r="F3" s="4"/>
      <c r="G3" s="4"/>
      <c r="H3" s="4"/>
      <c r="I3" s="5"/>
      <c r="J3" s="5"/>
      <c r="K3" s="5"/>
      <c r="L3" s="5"/>
      <c r="M3" s="9"/>
    </row>
    <row r="4" spans="1:13" ht="15" hidden="1" customHeight="1" thickBot="1">
      <c r="F4" s="4"/>
      <c r="G4" s="4"/>
      <c r="H4" s="4"/>
      <c r="I4" s="5"/>
      <c r="J4" s="5"/>
      <c r="K4" s="5"/>
      <c r="L4" s="5"/>
      <c r="M4" s="9"/>
    </row>
    <row r="5" spans="1:13" ht="15" hidden="1" customHeight="1" thickBot="1">
      <c r="F5" s="7"/>
      <c r="G5" s="7"/>
      <c r="H5" s="59"/>
      <c r="I5" s="8"/>
      <c r="J5" s="8"/>
      <c r="K5" s="8"/>
      <c r="L5" s="8"/>
      <c r="M5" s="10"/>
    </row>
    <row r="6" spans="1:13" ht="15" hidden="1" customHeight="1" thickBot="1">
      <c r="F6" s="7"/>
      <c r="G6" s="7"/>
      <c r="H6" s="59"/>
      <c r="I6" s="8"/>
      <c r="J6" s="8"/>
      <c r="K6" s="8"/>
      <c r="L6" s="8"/>
      <c r="M6" s="11"/>
    </row>
    <row r="7" spans="1:13" ht="15" customHeight="1">
      <c r="A7" s="73"/>
      <c r="B7" s="74"/>
      <c r="C7" s="74"/>
      <c r="D7" s="74"/>
      <c r="E7" s="74"/>
      <c r="F7" s="60"/>
      <c r="G7" s="60"/>
      <c r="H7" s="60"/>
      <c r="I7" s="308"/>
      <c r="J7" s="308"/>
      <c r="K7" s="308"/>
      <c r="L7" s="308"/>
      <c r="M7" s="308"/>
    </row>
    <row r="8" spans="1:13" ht="15" customHeight="1">
      <c r="A8" s="58"/>
      <c r="B8" s="181"/>
      <c r="C8" s="181"/>
      <c r="D8" s="182"/>
      <c r="E8" s="182"/>
      <c r="F8" s="182"/>
      <c r="G8" s="182"/>
      <c r="H8" s="182"/>
      <c r="I8" s="182"/>
      <c r="J8" s="182"/>
      <c r="K8" s="182"/>
      <c r="L8" s="182"/>
      <c r="M8" s="222" t="s">
        <v>98</v>
      </c>
    </row>
    <row r="9" spans="1:13" ht="15" customHeight="1">
      <c r="A9" s="58"/>
      <c r="B9" s="178"/>
      <c r="C9" s="178"/>
      <c r="D9" s="179"/>
      <c r="E9" s="179"/>
      <c r="F9" s="179"/>
      <c r="G9" s="179"/>
      <c r="H9" s="179"/>
      <c r="I9" s="179"/>
      <c r="J9" s="179"/>
      <c r="K9" s="179"/>
      <c r="L9" s="182"/>
      <c r="M9" s="229" t="s">
        <v>97</v>
      </c>
    </row>
    <row r="10" spans="1:13" ht="15" customHeight="1">
      <c r="A10" s="58"/>
      <c r="B10" s="74"/>
      <c r="C10" s="74"/>
      <c r="D10" s="8" t="s">
        <v>91</v>
      </c>
      <c r="E10" s="8"/>
      <c r="F10" s="180"/>
      <c r="G10" s="180"/>
      <c r="H10" s="180"/>
      <c r="I10" s="180"/>
      <c r="J10" s="180"/>
      <c r="K10" s="180"/>
      <c r="L10" s="279" t="s">
        <v>32</v>
      </c>
      <c r="M10" s="280"/>
    </row>
    <row r="11" spans="1:13" ht="15" customHeight="1">
      <c r="A11" s="58"/>
      <c r="B11" s="74"/>
      <c r="C11" s="74"/>
      <c r="D11" s="8"/>
      <c r="E11" s="8"/>
      <c r="F11" s="180"/>
      <c r="G11" s="180"/>
      <c r="H11" s="180"/>
      <c r="I11" s="180"/>
      <c r="J11" s="180"/>
      <c r="K11" s="180"/>
      <c r="L11" s="180"/>
      <c r="M11" s="4"/>
    </row>
    <row r="12" spans="1:13" ht="15" customHeight="1" thickBot="1">
      <c r="A12" s="58"/>
      <c r="B12" s="74"/>
      <c r="C12" s="74"/>
      <c r="D12" s="8"/>
      <c r="E12" s="8"/>
      <c r="F12" s="180"/>
      <c r="G12" s="180"/>
      <c r="H12" s="180"/>
      <c r="I12" s="180"/>
      <c r="J12" s="180"/>
      <c r="K12" s="180"/>
      <c r="L12" s="180"/>
      <c r="M12" s="180"/>
    </row>
    <row r="13" spans="1:13" ht="15.75">
      <c r="A13" s="323" t="s">
        <v>0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5"/>
    </row>
    <row r="14" spans="1:13" ht="15.75">
      <c r="A14" s="340" t="s">
        <v>86</v>
      </c>
      <c r="B14" s="341"/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2"/>
    </row>
    <row r="15" spans="1:13" ht="15.75">
      <c r="A15" s="340" t="s">
        <v>32</v>
      </c>
      <c r="B15" s="341"/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342"/>
    </row>
    <row r="16" spans="1:13" ht="13.5" customHeight="1">
      <c r="A16" s="343" t="s">
        <v>1</v>
      </c>
      <c r="B16" s="344" t="s">
        <v>26</v>
      </c>
      <c r="C16" s="389" t="s">
        <v>84</v>
      </c>
      <c r="D16" s="389" t="s">
        <v>85</v>
      </c>
      <c r="E16" s="389" t="s">
        <v>88</v>
      </c>
      <c r="F16" s="320" t="s">
        <v>2</v>
      </c>
      <c r="G16" s="320" t="s">
        <v>3</v>
      </c>
      <c r="H16" s="320"/>
      <c r="I16" s="320"/>
      <c r="J16" s="320"/>
      <c r="K16" s="320"/>
      <c r="L16" s="320"/>
      <c r="M16" s="317" t="s">
        <v>87</v>
      </c>
    </row>
    <row r="17" spans="1:13" ht="15.75">
      <c r="A17" s="343"/>
      <c r="B17" s="345"/>
      <c r="C17" s="389"/>
      <c r="D17" s="389"/>
      <c r="E17" s="389"/>
      <c r="F17" s="320"/>
      <c r="G17" s="320" t="s">
        <v>6</v>
      </c>
      <c r="H17" s="75"/>
      <c r="I17" s="320"/>
      <c r="J17" s="320"/>
      <c r="K17" s="320"/>
      <c r="L17" s="320"/>
      <c r="M17" s="318"/>
    </row>
    <row r="18" spans="1:13" ht="15.75">
      <c r="A18" s="343"/>
      <c r="B18" s="346"/>
      <c r="C18" s="389"/>
      <c r="D18" s="389"/>
      <c r="E18" s="389"/>
      <c r="F18" s="320"/>
      <c r="G18" s="320"/>
      <c r="H18" s="75">
        <v>2020</v>
      </c>
      <c r="I18" s="75">
        <v>2021</v>
      </c>
      <c r="J18" s="75">
        <v>2022</v>
      </c>
      <c r="K18" s="75">
        <v>2023</v>
      </c>
      <c r="L18" s="75">
        <v>2024</v>
      </c>
      <c r="M18" s="319"/>
    </row>
    <row r="19" spans="1:13" ht="15.75">
      <c r="A19" s="76">
        <v>1</v>
      </c>
      <c r="B19" s="77">
        <v>2</v>
      </c>
      <c r="C19" s="126">
        <v>3</v>
      </c>
      <c r="D19" s="77">
        <v>3</v>
      </c>
      <c r="E19" s="126">
        <v>3</v>
      </c>
      <c r="F19" s="78">
        <v>4</v>
      </c>
      <c r="G19" s="78">
        <v>5</v>
      </c>
      <c r="H19" s="78"/>
      <c r="I19" s="78">
        <v>7</v>
      </c>
      <c r="J19" s="78"/>
      <c r="K19" s="78"/>
      <c r="L19" s="78"/>
      <c r="M19" s="79">
        <v>11</v>
      </c>
    </row>
    <row r="20" spans="1:13" s="13" customFormat="1" ht="15.75" customHeight="1" thickBot="1">
      <c r="A20" s="326" t="s">
        <v>33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8"/>
    </row>
    <row r="21" spans="1:13" s="26" customFormat="1" ht="41.25" customHeight="1" thickBot="1">
      <c r="A21" s="241" t="s">
        <v>7</v>
      </c>
      <c r="B21" s="239" t="s">
        <v>8</v>
      </c>
      <c r="C21" s="385" t="s">
        <v>9</v>
      </c>
      <c r="D21" s="385"/>
      <c r="E21" s="385" t="s">
        <v>89</v>
      </c>
      <c r="F21" s="217" t="s">
        <v>10</v>
      </c>
      <c r="G21" s="223">
        <f t="shared" ref="G21:G37" si="0">SUM(H21:L21)</f>
        <v>15188566.82</v>
      </c>
      <c r="H21" s="63">
        <f>H22+H23+H24</f>
        <v>2001137.84</v>
      </c>
      <c r="I21" s="63">
        <v>2272430.84</v>
      </c>
      <c r="J21" s="63">
        <f>J22+J23+J24</f>
        <v>7056128.1400000006</v>
      </c>
      <c r="K21" s="63">
        <v>1929435</v>
      </c>
      <c r="L21" s="63">
        <v>1929435</v>
      </c>
      <c r="M21" s="234" t="s">
        <v>96</v>
      </c>
    </row>
    <row r="22" spans="1:13" s="26" customFormat="1" ht="30.75" customHeight="1" thickBot="1">
      <c r="A22" s="242"/>
      <c r="B22" s="240"/>
      <c r="C22" s="385"/>
      <c r="D22" s="385"/>
      <c r="E22" s="385"/>
      <c r="F22" s="218" t="s">
        <v>11</v>
      </c>
      <c r="G22" s="15">
        <f t="shared" si="0"/>
        <v>0</v>
      </c>
      <c r="H22" s="16">
        <v>0</v>
      </c>
      <c r="I22" s="16">
        <v>0</v>
      </c>
      <c r="J22" s="16">
        <v>0</v>
      </c>
      <c r="K22" s="16">
        <v>0</v>
      </c>
      <c r="L22" s="16">
        <f t="shared" ref="L22" si="1">L27+L35</f>
        <v>0</v>
      </c>
      <c r="M22" s="329"/>
    </row>
    <row r="23" spans="1:13" s="26" customFormat="1" ht="33.75" customHeight="1" thickBot="1">
      <c r="A23" s="242"/>
      <c r="B23" s="240"/>
      <c r="C23" s="385"/>
      <c r="D23" s="385"/>
      <c r="E23" s="385"/>
      <c r="F23" s="219" t="s">
        <v>12</v>
      </c>
      <c r="G23" s="224">
        <f t="shared" si="0"/>
        <v>4269445.91</v>
      </c>
      <c r="H23" s="16">
        <f>H28+H36</f>
        <v>0</v>
      </c>
      <c r="I23" s="16">
        <v>0</v>
      </c>
      <c r="J23" s="16">
        <f>J41</f>
        <v>4269445.91</v>
      </c>
      <c r="K23" s="16">
        <v>0</v>
      </c>
      <c r="L23" s="16">
        <f>L28+L36</f>
        <v>0</v>
      </c>
      <c r="M23" s="329"/>
    </row>
    <row r="24" spans="1:13" s="26" customFormat="1" ht="32.25" customHeight="1" thickBot="1">
      <c r="A24" s="242"/>
      <c r="B24" s="240"/>
      <c r="C24" s="385"/>
      <c r="D24" s="385"/>
      <c r="E24" s="385"/>
      <c r="F24" s="219" t="s">
        <v>13</v>
      </c>
      <c r="G24" s="223">
        <f t="shared" si="0"/>
        <v>10919120.91</v>
      </c>
      <c r="H24" s="66">
        <v>2001137.84</v>
      </c>
      <c r="I24" s="63">
        <v>2272430.84</v>
      </c>
      <c r="J24" s="63">
        <f>J26+J42</f>
        <v>2786682.23</v>
      </c>
      <c r="K24" s="63">
        <v>1929435</v>
      </c>
      <c r="L24" s="63">
        <v>1929435</v>
      </c>
      <c r="M24" s="329"/>
    </row>
    <row r="25" spans="1:13" ht="26.25" hidden="1" customHeight="1" thickBot="1">
      <c r="A25" s="136"/>
      <c r="B25" s="39"/>
      <c r="C25" s="385"/>
      <c r="D25" s="385"/>
      <c r="E25" s="385"/>
      <c r="F25" s="220" t="s">
        <v>30</v>
      </c>
      <c r="G25" s="63">
        <f t="shared" si="0"/>
        <v>0</v>
      </c>
      <c r="H25" s="137"/>
      <c r="I25" s="137"/>
      <c r="J25" s="137"/>
      <c r="K25" s="137"/>
      <c r="L25" s="137"/>
      <c r="M25" s="330"/>
    </row>
    <row r="26" spans="1:13" ht="20.25" customHeight="1" thickBot="1">
      <c r="A26" s="243" t="s">
        <v>14</v>
      </c>
      <c r="B26" s="386" t="s">
        <v>38</v>
      </c>
      <c r="C26" s="385"/>
      <c r="D26" s="385"/>
      <c r="E26" s="385"/>
      <c r="F26" s="194" t="s">
        <v>10</v>
      </c>
      <c r="G26" s="63">
        <f>SUM(H26:L26)</f>
        <v>9601421.5999999996</v>
      </c>
      <c r="H26" s="66">
        <v>2001137.84</v>
      </c>
      <c r="I26" s="63">
        <v>2022093</v>
      </c>
      <c r="J26" s="63">
        <v>1719320.76</v>
      </c>
      <c r="K26" s="63">
        <v>1929435</v>
      </c>
      <c r="L26" s="63">
        <v>1929435</v>
      </c>
      <c r="M26" s="234" t="s">
        <v>31</v>
      </c>
    </row>
    <row r="27" spans="1:13" ht="23.25" customHeight="1" thickBot="1">
      <c r="A27" s="244"/>
      <c r="B27" s="387"/>
      <c r="C27" s="385"/>
      <c r="D27" s="385"/>
      <c r="E27" s="385"/>
      <c r="F27" s="184" t="s">
        <v>15</v>
      </c>
      <c r="G27" s="15">
        <f t="shared" si="0"/>
        <v>0</v>
      </c>
      <c r="H27" s="22">
        <v>0</v>
      </c>
      <c r="I27" s="16">
        <v>0</v>
      </c>
      <c r="J27" s="16">
        <v>0</v>
      </c>
      <c r="K27" s="16">
        <v>0</v>
      </c>
      <c r="L27" s="22">
        <v>0</v>
      </c>
      <c r="M27" s="329"/>
    </row>
    <row r="28" spans="1:13" ht="23.25" customHeight="1" thickBot="1">
      <c r="A28" s="244"/>
      <c r="B28" s="387"/>
      <c r="C28" s="385"/>
      <c r="D28" s="385"/>
      <c r="E28" s="385"/>
      <c r="F28" s="185" t="s">
        <v>16</v>
      </c>
      <c r="G28" s="15">
        <f t="shared" si="0"/>
        <v>0</v>
      </c>
      <c r="H28" s="23">
        <v>0</v>
      </c>
      <c r="I28" s="16">
        <v>0</v>
      </c>
      <c r="J28" s="16">
        <v>0</v>
      </c>
      <c r="K28" s="16">
        <v>0</v>
      </c>
      <c r="L28" s="23">
        <v>0</v>
      </c>
      <c r="M28" s="329"/>
    </row>
    <row r="29" spans="1:13" ht="69.75" customHeight="1" thickBot="1">
      <c r="A29" s="245"/>
      <c r="B29" s="388"/>
      <c r="C29" s="385"/>
      <c r="D29" s="385"/>
      <c r="E29" s="385"/>
      <c r="F29" s="221" t="s">
        <v>17</v>
      </c>
      <c r="G29" s="15">
        <f t="shared" si="0"/>
        <v>9601421.5999999996</v>
      </c>
      <c r="H29" s="16">
        <v>2001137.84</v>
      </c>
      <c r="I29" s="15">
        <v>2022093</v>
      </c>
      <c r="J29" s="15">
        <v>1719320.76</v>
      </c>
      <c r="K29" s="15">
        <v>1929435</v>
      </c>
      <c r="L29" s="15">
        <v>1929435</v>
      </c>
      <c r="M29" s="330"/>
    </row>
    <row r="30" spans="1:13" ht="38.25" customHeight="1" thickBot="1">
      <c r="A30" s="246" t="s">
        <v>18</v>
      </c>
      <c r="B30" s="403" t="s">
        <v>90</v>
      </c>
      <c r="C30" s="385"/>
      <c r="D30" s="385"/>
      <c r="E30" s="385"/>
      <c r="F30" s="194" t="s">
        <v>10</v>
      </c>
      <c r="G30" s="15">
        <f t="shared" ref="G30:G33" si="2">SUM(H30:L30)</f>
        <v>226337.84</v>
      </c>
      <c r="H30" s="15">
        <v>0</v>
      </c>
      <c r="I30" s="15">
        <v>226337.84</v>
      </c>
      <c r="J30" s="15">
        <v>0</v>
      </c>
      <c r="K30" s="15">
        <v>0</v>
      </c>
      <c r="L30" s="15">
        <v>0</v>
      </c>
      <c r="M30" s="234" t="s">
        <v>96</v>
      </c>
    </row>
    <row r="31" spans="1:13" ht="38.25" customHeight="1" thickBot="1">
      <c r="A31" s="247"/>
      <c r="B31" s="404"/>
      <c r="C31" s="385"/>
      <c r="D31" s="385"/>
      <c r="E31" s="385"/>
      <c r="F31" s="184" t="s">
        <v>15</v>
      </c>
      <c r="G31" s="15">
        <f t="shared" si="2"/>
        <v>0</v>
      </c>
      <c r="H31" s="22">
        <v>0</v>
      </c>
      <c r="I31" s="16">
        <v>0</v>
      </c>
      <c r="J31" s="16">
        <f>J37+J45</f>
        <v>0</v>
      </c>
      <c r="K31" s="16">
        <f>K37+K45</f>
        <v>0</v>
      </c>
      <c r="L31" s="22">
        <v>0</v>
      </c>
      <c r="M31" s="235"/>
    </row>
    <row r="32" spans="1:13" ht="38.25" customHeight="1" thickBot="1">
      <c r="A32" s="247"/>
      <c r="B32" s="404"/>
      <c r="C32" s="385"/>
      <c r="D32" s="385"/>
      <c r="E32" s="385"/>
      <c r="F32" s="186" t="s">
        <v>16</v>
      </c>
      <c r="G32" s="138">
        <f t="shared" si="2"/>
        <v>0</v>
      </c>
      <c r="H32" s="25">
        <v>0</v>
      </c>
      <c r="I32" s="139">
        <v>0</v>
      </c>
      <c r="J32" s="139">
        <v>0</v>
      </c>
      <c r="K32" s="139">
        <v>0</v>
      </c>
      <c r="L32" s="25">
        <v>0</v>
      </c>
      <c r="M32" s="235"/>
    </row>
    <row r="33" spans="1:13" ht="38.25" customHeight="1" thickBot="1">
      <c r="A33" s="248"/>
      <c r="B33" s="404"/>
      <c r="C33" s="385"/>
      <c r="D33" s="385"/>
      <c r="E33" s="385"/>
      <c r="F33" s="185" t="s">
        <v>17</v>
      </c>
      <c r="G33" s="17">
        <f t="shared" si="2"/>
        <v>226337.84</v>
      </c>
      <c r="H33" s="17">
        <v>0</v>
      </c>
      <c r="I33" s="15">
        <v>226337.84</v>
      </c>
      <c r="J33" s="15">
        <v>0</v>
      </c>
      <c r="K33" s="15">
        <v>0</v>
      </c>
      <c r="L33" s="15">
        <v>0</v>
      </c>
      <c r="M33" s="235"/>
    </row>
    <row r="34" spans="1:13" ht="23.25" customHeight="1" thickBot="1">
      <c r="A34" s="232" t="s">
        <v>58</v>
      </c>
      <c r="B34" s="233" t="s">
        <v>57</v>
      </c>
      <c r="C34" s="385"/>
      <c r="D34" s="385"/>
      <c r="E34" s="385"/>
      <c r="F34" s="194" t="s">
        <v>10</v>
      </c>
      <c r="G34" s="15">
        <f t="shared" si="0"/>
        <v>24000</v>
      </c>
      <c r="H34" s="15">
        <f>H35+H36+H38</f>
        <v>0</v>
      </c>
      <c r="I34" s="15">
        <v>24000</v>
      </c>
      <c r="J34" s="15">
        <v>0</v>
      </c>
      <c r="K34" s="15">
        <v>0</v>
      </c>
      <c r="L34" s="140">
        <v>0</v>
      </c>
      <c r="M34" s="233" t="s">
        <v>78</v>
      </c>
    </row>
    <row r="35" spans="1:13" ht="23.25" customHeight="1" thickBot="1">
      <c r="A35" s="232"/>
      <c r="B35" s="233"/>
      <c r="C35" s="385"/>
      <c r="D35" s="385"/>
      <c r="E35" s="385"/>
      <c r="F35" s="184" t="s">
        <v>15</v>
      </c>
      <c r="G35" s="15">
        <f t="shared" si="0"/>
        <v>0</v>
      </c>
      <c r="H35" s="22">
        <v>0</v>
      </c>
      <c r="I35" s="16">
        <f t="shared" ref="I35:K35" si="3">I45+I49</f>
        <v>0</v>
      </c>
      <c r="J35" s="16">
        <f t="shared" si="3"/>
        <v>0</v>
      </c>
      <c r="K35" s="16">
        <f t="shared" si="3"/>
        <v>0</v>
      </c>
      <c r="L35" s="141">
        <v>0</v>
      </c>
      <c r="M35" s="233"/>
    </row>
    <row r="36" spans="1:13" ht="23.25" customHeight="1" thickBot="1">
      <c r="A36" s="232"/>
      <c r="B36" s="233"/>
      <c r="C36" s="385"/>
      <c r="D36" s="385"/>
      <c r="E36" s="385"/>
      <c r="F36" s="186" t="s">
        <v>16</v>
      </c>
      <c r="G36" s="138">
        <f t="shared" si="0"/>
        <v>0</v>
      </c>
      <c r="H36" s="25">
        <v>0</v>
      </c>
      <c r="I36" s="139">
        <v>0</v>
      </c>
      <c r="J36" s="139">
        <v>0</v>
      </c>
      <c r="K36" s="139">
        <v>0</v>
      </c>
      <c r="L36" s="142">
        <v>0</v>
      </c>
      <c r="M36" s="233"/>
    </row>
    <row r="37" spans="1:13" ht="42" customHeight="1" thickBot="1">
      <c r="A37" s="232"/>
      <c r="B37" s="233"/>
      <c r="C37" s="385"/>
      <c r="D37" s="385"/>
      <c r="E37" s="385"/>
      <c r="F37" s="185" t="s">
        <v>17</v>
      </c>
      <c r="G37" s="17">
        <f t="shared" si="0"/>
        <v>24000</v>
      </c>
      <c r="H37" s="143">
        <v>0</v>
      </c>
      <c r="I37" s="15">
        <v>24000</v>
      </c>
      <c r="J37" s="15">
        <v>0</v>
      </c>
      <c r="K37" s="15">
        <v>0</v>
      </c>
      <c r="L37" s="140">
        <v>0</v>
      </c>
      <c r="M37" s="233"/>
    </row>
    <row r="38" spans="1:13" ht="45.75" hidden="1" customHeight="1" thickBot="1">
      <c r="A38" s="136"/>
      <c r="B38" s="144"/>
      <c r="C38" s="104"/>
      <c r="D38" s="104"/>
      <c r="E38" s="104"/>
      <c r="F38" s="145" t="s">
        <v>30</v>
      </c>
      <c r="G38" s="146"/>
      <c r="H38" s="147"/>
      <c r="I38" s="148">
        <v>0</v>
      </c>
      <c r="J38" s="148">
        <v>0</v>
      </c>
      <c r="K38" s="148">
        <v>0</v>
      </c>
      <c r="L38" s="148">
        <v>0</v>
      </c>
      <c r="M38" s="149"/>
    </row>
    <row r="39" spans="1:13" ht="23.25" customHeight="1" thickBot="1">
      <c r="A39" s="232" t="s">
        <v>94</v>
      </c>
      <c r="B39" s="233" t="s">
        <v>95</v>
      </c>
      <c r="C39" s="236"/>
      <c r="D39" s="236"/>
      <c r="E39" s="236"/>
      <c r="F39" s="194" t="s">
        <v>10</v>
      </c>
      <c r="G39" s="138">
        <f t="shared" ref="G39:G41" si="4">SUM(H39:L39)</f>
        <v>5336807.38</v>
      </c>
      <c r="H39" s="15">
        <f>H40+H41+H43</f>
        <v>0</v>
      </c>
      <c r="I39" s="15">
        <v>0</v>
      </c>
      <c r="J39" s="15">
        <v>5336807.38</v>
      </c>
      <c r="K39" s="15">
        <v>0</v>
      </c>
      <c r="L39" s="140">
        <v>0</v>
      </c>
      <c r="M39" s="234" t="s">
        <v>96</v>
      </c>
    </row>
    <row r="40" spans="1:13" ht="23.25" customHeight="1" thickBot="1">
      <c r="A40" s="232"/>
      <c r="B40" s="233"/>
      <c r="C40" s="237"/>
      <c r="D40" s="237"/>
      <c r="E40" s="237"/>
      <c r="F40" s="184" t="s">
        <v>15</v>
      </c>
      <c r="G40" s="15">
        <v>0</v>
      </c>
      <c r="H40" s="22">
        <v>0</v>
      </c>
      <c r="I40" s="16">
        <v>0</v>
      </c>
      <c r="J40" s="16">
        <v>0</v>
      </c>
      <c r="K40" s="16">
        <v>0</v>
      </c>
      <c r="L40" s="141">
        <v>0</v>
      </c>
      <c r="M40" s="235"/>
    </row>
    <row r="41" spans="1:13" ht="23.25" customHeight="1" thickBot="1">
      <c r="A41" s="232"/>
      <c r="B41" s="233"/>
      <c r="C41" s="237"/>
      <c r="D41" s="237"/>
      <c r="E41" s="237"/>
      <c r="F41" s="186" t="s">
        <v>16</v>
      </c>
      <c r="G41" s="138">
        <f t="shared" si="4"/>
        <v>4269445.91</v>
      </c>
      <c r="H41" s="25">
        <v>0</v>
      </c>
      <c r="I41" s="139">
        <v>0</v>
      </c>
      <c r="J41" s="139">
        <v>4269445.91</v>
      </c>
      <c r="K41" s="139">
        <v>0</v>
      </c>
      <c r="L41" s="142">
        <v>0</v>
      </c>
      <c r="M41" s="235"/>
    </row>
    <row r="42" spans="1:13" ht="42" customHeight="1" thickBot="1">
      <c r="A42" s="232"/>
      <c r="B42" s="233"/>
      <c r="C42" s="238"/>
      <c r="D42" s="238"/>
      <c r="E42" s="238"/>
      <c r="F42" s="185" t="s">
        <v>17</v>
      </c>
      <c r="G42" s="138">
        <f>SUM(H42:L42)</f>
        <v>1067361.47</v>
      </c>
      <c r="H42" s="143">
        <v>0</v>
      </c>
      <c r="I42" s="15">
        <v>0</v>
      </c>
      <c r="J42" s="15">
        <v>1067361.47</v>
      </c>
      <c r="K42" s="15">
        <v>0</v>
      </c>
      <c r="L42" s="140">
        <v>0</v>
      </c>
      <c r="M42" s="235"/>
    </row>
    <row r="43" spans="1:13" ht="23.25" customHeight="1" thickBot="1">
      <c r="A43" s="410" t="s">
        <v>51</v>
      </c>
      <c r="B43" s="411"/>
      <c r="C43" s="411"/>
      <c r="D43" s="411"/>
      <c r="E43" s="411"/>
      <c r="F43" s="411"/>
      <c r="G43" s="411"/>
      <c r="H43" s="411"/>
      <c r="I43" s="411"/>
      <c r="J43" s="411"/>
      <c r="K43" s="411"/>
      <c r="L43" s="411"/>
      <c r="M43" s="412"/>
    </row>
    <row r="44" spans="1:13" ht="13.5" customHeight="1">
      <c r="A44" s="413" t="s">
        <v>1</v>
      </c>
      <c r="B44" s="335" t="s">
        <v>27</v>
      </c>
      <c r="C44" s="399" t="s">
        <v>84</v>
      </c>
      <c r="D44" s="399" t="s">
        <v>85</v>
      </c>
      <c r="E44" s="399" t="s">
        <v>88</v>
      </c>
      <c r="F44" s="409" t="s">
        <v>2</v>
      </c>
      <c r="G44" s="409" t="s">
        <v>3</v>
      </c>
      <c r="H44" s="409"/>
      <c r="I44" s="409"/>
      <c r="J44" s="409"/>
      <c r="K44" s="409"/>
      <c r="L44" s="409"/>
      <c r="M44" s="405" t="s">
        <v>4</v>
      </c>
    </row>
    <row r="45" spans="1:13" ht="15.75" customHeight="1">
      <c r="A45" s="414"/>
      <c r="B45" s="335" t="s">
        <v>5</v>
      </c>
      <c r="C45" s="399"/>
      <c r="D45" s="399"/>
      <c r="E45" s="399"/>
      <c r="F45" s="408"/>
      <c r="G45" s="408" t="s">
        <v>6</v>
      </c>
      <c r="H45" s="150"/>
      <c r="I45" s="408"/>
      <c r="J45" s="408"/>
      <c r="K45" s="408"/>
      <c r="L45" s="408"/>
      <c r="M45" s="406"/>
    </row>
    <row r="46" spans="1:13" ht="20.25" customHeight="1">
      <c r="A46" s="414"/>
      <c r="B46" s="415"/>
      <c r="C46" s="399"/>
      <c r="D46" s="399"/>
      <c r="E46" s="399"/>
      <c r="F46" s="408"/>
      <c r="G46" s="408"/>
      <c r="H46" s="150">
        <v>2020</v>
      </c>
      <c r="I46" s="150">
        <v>2021</v>
      </c>
      <c r="J46" s="150">
        <v>2022</v>
      </c>
      <c r="K46" s="150">
        <v>2023</v>
      </c>
      <c r="L46" s="150">
        <v>2024</v>
      </c>
      <c r="M46" s="407"/>
    </row>
    <row r="47" spans="1:13" s="6" customFormat="1" ht="17.25" customHeight="1" thickBot="1">
      <c r="A47" s="128">
        <v>1</v>
      </c>
      <c r="B47" s="127">
        <v>2</v>
      </c>
      <c r="C47" s="127">
        <v>3</v>
      </c>
      <c r="D47" s="127">
        <v>3</v>
      </c>
      <c r="E47" s="127">
        <v>3</v>
      </c>
      <c r="F47" s="151">
        <v>4</v>
      </c>
      <c r="G47" s="151">
        <v>5</v>
      </c>
      <c r="H47" s="151">
        <v>6</v>
      </c>
      <c r="I47" s="151">
        <v>7</v>
      </c>
      <c r="J47" s="151">
        <v>8</v>
      </c>
      <c r="K47" s="151">
        <v>9</v>
      </c>
      <c r="L47" s="151">
        <v>10</v>
      </c>
      <c r="M47" s="131">
        <v>11</v>
      </c>
    </row>
    <row r="48" spans="1:13" s="26" customFormat="1" ht="23.25" customHeight="1" thickBot="1">
      <c r="A48" s="331">
        <v>2</v>
      </c>
      <c r="B48" s="334" t="s">
        <v>28</v>
      </c>
      <c r="C48" s="305"/>
      <c r="D48" s="305"/>
      <c r="E48" s="305"/>
      <c r="F48" s="18" t="s">
        <v>20</v>
      </c>
      <c r="G48" s="19">
        <f>SUM(H48:L48)</f>
        <v>221030230.88</v>
      </c>
      <c r="H48" s="19">
        <f>H49+H50+H51+H52</f>
        <v>68975175.670000002</v>
      </c>
      <c r="I48" s="19">
        <f>I49+I50+I51+I52</f>
        <v>37968481.950000003</v>
      </c>
      <c r="J48" s="19">
        <f>J49+J50+J51+J52</f>
        <v>43096024.259999998</v>
      </c>
      <c r="K48" s="19">
        <v>34786551</v>
      </c>
      <c r="L48" s="21">
        <v>36203998</v>
      </c>
      <c r="M48" s="321"/>
    </row>
    <row r="49" spans="1:14" s="26" customFormat="1" ht="23.25" customHeight="1" thickBot="1">
      <c r="A49" s="332"/>
      <c r="B49" s="335"/>
      <c r="C49" s="306"/>
      <c r="D49" s="306"/>
      <c r="E49" s="306"/>
      <c r="F49" s="134" t="s">
        <v>15</v>
      </c>
      <c r="G49" s="19">
        <f t="shared" ref="G49:G130" si="5">SUM(H49:L49)</f>
        <v>0</v>
      </c>
      <c r="H49" s="152">
        <f>H60+H54+H138</f>
        <v>0</v>
      </c>
      <c r="I49" s="152">
        <f>I60+I78+I138</f>
        <v>0</v>
      </c>
      <c r="J49" s="152">
        <v>0</v>
      </c>
      <c r="K49" s="152">
        <f>K60+K78+K138</f>
        <v>0</v>
      </c>
      <c r="L49" s="152">
        <f>L60+L78+L138</f>
        <v>0</v>
      </c>
      <c r="M49" s="322"/>
    </row>
    <row r="50" spans="1:14" s="26" customFormat="1" ht="23.25" customHeight="1" thickBot="1">
      <c r="A50" s="332"/>
      <c r="B50" s="335"/>
      <c r="C50" s="306"/>
      <c r="D50" s="306"/>
      <c r="E50" s="306"/>
      <c r="F50" s="153" t="s">
        <v>16</v>
      </c>
      <c r="G50" s="19">
        <f t="shared" si="5"/>
        <v>49730616</v>
      </c>
      <c r="H50" s="20">
        <f>H55+H61+H139</f>
        <v>25935866</v>
      </c>
      <c r="I50" s="20">
        <f>I55+I61+I139</f>
        <v>5785750</v>
      </c>
      <c r="J50" s="20">
        <v>5870000</v>
      </c>
      <c r="K50" s="20">
        <v>6002250</v>
      </c>
      <c r="L50" s="20">
        <v>6136750</v>
      </c>
      <c r="M50" s="322"/>
    </row>
    <row r="51" spans="1:14" s="26" customFormat="1" ht="24" customHeight="1" thickBot="1">
      <c r="A51" s="332"/>
      <c r="B51" s="335"/>
      <c r="C51" s="306"/>
      <c r="D51" s="306"/>
      <c r="E51" s="306"/>
      <c r="F51" s="134" t="s">
        <v>17</v>
      </c>
      <c r="G51" s="19">
        <f t="shared" si="5"/>
        <v>167109614.88</v>
      </c>
      <c r="H51" s="20">
        <f>H56+H62+H80+H92+H98+H104+H110+H116+H128+H140</f>
        <v>38849309.670000002</v>
      </c>
      <c r="I51" s="20">
        <f>I56+I62+I80+I86+I92+I104+I110+I116+I128+I140</f>
        <v>32182731.949999999</v>
      </c>
      <c r="J51" s="20">
        <f>J101+J107+J119+J125+J161+J165+J189</f>
        <v>37226024.259999998</v>
      </c>
      <c r="K51" s="20">
        <v>28784301</v>
      </c>
      <c r="L51" s="20">
        <v>30067248</v>
      </c>
      <c r="M51" s="322"/>
      <c r="N51" s="47"/>
    </row>
    <row r="52" spans="1:14" s="26" customFormat="1" ht="22.5" customHeight="1" thickBot="1">
      <c r="A52" s="333"/>
      <c r="B52" s="336"/>
      <c r="C52" s="307"/>
      <c r="D52" s="307"/>
      <c r="E52" s="307"/>
      <c r="F52" s="154" t="s">
        <v>39</v>
      </c>
      <c r="G52" s="19">
        <f t="shared" si="5"/>
        <v>4190000</v>
      </c>
      <c r="H52" s="50">
        <v>4190000</v>
      </c>
      <c r="I52" s="50">
        <f t="shared" ref="I52:L52" si="6">I141</f>
        <v>0</v>
      </c>
      <c r="J52" s="50">
        <f t="shared" si="6"/>
        <v>0</v>
      </c>
      <c r="K52" s="50">
        <f t="shared" si="6"/>
        <v>0</v>
      </c>
      <c r="L52" s="50">
        <f t="shared" si="6"/>
        <v>0</v>
      </c>
      <c r="M52" s="155" t="s">
        <v>37</v>
      </c>
    </row>
    <row r="53" spans="1:14" s="13" customFormat="1" ht="26.25" customHeight="1" thickBot="1">
      <c r="A53" s="265" t="s">
        <v>21</v>
      </c>
      <c r="B53" s="309" t="s">
        <v>63</v>
      </c>
      <c r="C53" s="98"/>
      <c r="D53" s="397"/>
      <c r="E53" s="292"/>
      <c r="F53" s="62" t="s">
        <v>20</v>
      </c>
      <c r="G53" s="63">
        <f t="shared" ref="G53:G58" si="7">SUM(H53:L53)</f>
        <v>360809</v>
      </c>
      <c r="H53" s="63">
        <v>0</v>
      </c>
      <c r="I53" s="156">
        <v>360809</v>
      </c>
      <c r="J53" s="22">
        <v>0</v>
      </c>
      <c r="K53" s="22">
        <v>0</v>
      </c>
      <c r="L53" s="22">
        <v>0</v>
      </c>
      <c r="M53" s="312" t="s">
        <v>34</v>
      </c>
    </row>
    <row r="54" spans="1:14" s="13" customFormat="1" ht="23.25" customHeight="1" thickBot="1">
      <c r="A54" s="266"/>
      <c r="B54" s="310"/>
      <c r="C54" s="99"/>
      <c r="D54" s="290"/>
      <c r="E54" s="390"/>
      <c r="F54" s="89" t="s">
        <v>15</v>
      </c>
      <c r="G54" s="40">
        <f t="shared" si="7"/>
        <v>0</v>
      </c>
      <c r="H54" s="16">
        <v>0</v>
      </c>
      <c r="I54" s="22">
        <v>0</v>
      </c>
      <c r="J54" s="23">
        <v>0</v>
      </c>
      <c r="K54" s="23">
        <v>0</v>
      </c>
      <c r="L54" s="23">
        <v>0</v>
      </c>
      <c r="M54" s="313"/>
    </row>
    <row r="55" spans="1:14" s="13" customFormat="1" ht="23.25" customHeight="1" thickBot="1">
      <c r="A55" s="266"/>
      <c r="B55" s="310"/>
      <c r="C55" s="99"/>
      <c r="D55" s="290"/>
      <c r="E55" s="390"/>
      <c r="F55" s="90" t="s">
        <v>16</v>
      </c>
      <c r="G55" s="19">
        <f t="shared" si="7"/>
        <v>0</v>
      </c>
      <c r="H55" s="17">
        <v>0</v>
      </c>
      <c r="I55" s="23">
        <v>0</v>
      </c>
      <c r="J55" s="25">
        <v>0</v>
      </c>
      <c r="K55" s="25">
        <v>0</v>
      </c>
      <c r="L55" s="25">
        <v>0</v>
      </c>
      <c r="M55" s="313"/>
    </row>
    <row r="56" spans="1:14" s="13" customFormat="1" ht="23.25" customHeight="1" thickBot="1">
      <c r="A56" s="266"/>
      <c r="B56" s="310"/>
      <c r="C56" s="99"/>
      <c r="D56" s="290"/>
      <c r="E56" s="390"/>
      <c r="F56" s="90" t="s">
        <v>17</v>
      </c>
      <c r="G56" s="19">
        <f t="shared" si="7"/>
        <v>360809</v>
      </c>
      <c r="H56" s="30">
        <v>0</v>
      </c>
      <c r="I56" s="156">
        <v>360809</v>
      </c>
      <c r="J56" s="55">
        <f>J55</f>
        <v>0</v>
      </c>
      <c r="K56" s="55">
        <v>0</v>
      </c>
      <c r="L56" s="56">
        <v>0</v>
      </c>
      <c r="M56" s="313"/>
    </row>
    <row r="57" spans="1:14" s="13" customFormat="1" ht="23.25" customHeight="1" thickBot="1">
      <c r="A57" s="266"/>
      <c r="B57" s="310"/>
      <c r="C57" s="100" t="s">
        <v>29</v>
      </c>
      <c r="D57" s="290"/>
      <c r="E57" s="390"/>
      <c r="F57" s="94"/>
      <c r="G57" s="19">
        <f t="shared" si="7"/>
        <v>360809</v>
      </c>
      <c r="H57" s="30">
        <f>H56</f>
        <v>0</v>
      </c>
      <c r="I57" s="23">
        <v>360809</v>
      </c>
      <c r="J57" s="33">
        <f>J56</f>
        <v>0</v>
      </c>
      <c r="K57" s="33">
        <v>0</v>
      </c>
      <c r="L57" s="24">
        <v>0</v>
      </c>
      <c r="M57" s="313"/>
    </row>
    <row r="58" spans="1:14" s="13" customFormat="1" ht="23.25" customHeight="1" thickBot="1">
      <c r="A58" s="266"/>
      <c r="B58" s="311"/>
      <c r="C58" s="101" t="s">
        <v>23</v>
      </c>
      <c r="D58" s="398"/>
      <c r="E58" s="391"/>
      <c r="F58" s="88"/>
      <c r="G58" s="19">
        <f t="shared" si="7"/>
        <v>0</v>
      </c>
      <c r="H58" s="30">
        <v>0</v>
      </c>
      <c r="I58" s="37">
        <v>0</v>
      </c>
      <c r="J58" s="22">
        <v>0</v>
      </c>
      <c r="K58" s="22">
        <v>0</v>
      </c>
      <c r="L58" s="22">
        <v>0</v>
      </c>
      <c r="M58" s="314"/>
    </row>
    <row r="59" spans="1:14" s="14" customFormat="1" ht="23.25" customHeight="1" thickBot="1">
      <c r="A59" s="265" t="s">
        <v>22</v>
      </c>
      <c r="B59" s="429" t="s">
        <v>62</v>
      </c>
      <c r="C59" s="400"/>
      <c r="D59" s="399"/>
      <c r="E59" s="392"/>
      <c r="F59" s="27" t="s">
        <v>20</v>
      </c>
      <c r="G59" s="19">
        <f t="shared" si="5"/>
        <v>20983098.030000001</v>
      </c>
      <c r="H59" s="19">
        <v>12447393.23</v>
      </c>
      <c r="I59" s="157">
        <v>8535704.8000000007</v>
      </c>
      <c r="J59" s="19">
        <v>0</v>
      </c>
      <c r="K59" s="19">
        <v>0</v>
      </c>
      <c r="L59" s="21">
        <v>0</v>
      </c>
      <c r="M59" s="416" t="s">
        <v>68</v>
      </c>
    </row>
    <row r="60" spans="1:14" s="14" customFormat="1" ht="23.25" customHeight="1" thickBot="1">
      <c r="A60" s="266"/>
      <c r="B60" s="430"/>
      <c r="C60" s="401"/>
      <c r="D60" s="399"/>
      <c r="E60" s="393"/>
      <c r="F60" s="80" t="s">
        <v>15</v>
      </c>
      <c r="G60" s="19">
        <f t="shared" si="5"/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417"/>
    </row>
    <row r="61" spans="1:14" s="14" customFormat="1" ht="23.25" customHeight="1" thickBot="1">
      <c r="A61" s="266"/>
      <c r="B61" s="430"/>
      <c r="C61" s="401"/>
      <c r="D61" s="399"/>
      <c r="E61" s="393"/>
      <c r="F61" s="81" t="s">
        <v>16</v>
      </c>
      <c r="G61" s="19">
        <f t="shared" si="5"/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417"/>
    </row>
    <row r="62" spans="1:14" s="14" customFormat="1" ht="23.25" customHeight="1" thickBot="1">
      <c r="A62" s="266"/>
      <c r="B62" s="430"/>
      <c r="C62" s="402"/>
      <c r="D62" s="399"/>
      <c r="E62" s="393"/>
      <c r="F62" s="82" t="s">
        <v>17</v>
      </c>
      <c r="G62" s="19">
        <f t="shared" si="5"/>
        <v>20983098.030000001</v>
      </c>
      <c r="H62" s="19">
        <v>12447393.23</v>
      </c>
      <c r="I62" s="158">
        <v>8535704.8000000007</v>
      </c>
      <c r="J62" s="17">
        <v>0</v>
      </c>
      <c r="K62" s="17">
        <v>0</v>
      </c>
      <c r="L62" s="17">
        <v>0</v>
      </c>
      <c r="M62" s="417"/>
    </row>
    <row r="63" spans="1:14" s="14" customFormat="1" ht="23.25" customHeight="1" thickBot="1">
      <c r="A63" s="266"/>
      <c r="B63" s="430"/>
      <c r="C63" s="191" t="s">
        <v>29</v>
      </c>
      <c r="D63" s="254"/>
      <c r="E63" s="393"/>
      <c r="F63" s="83"/>
      <c r="G63" s="19">
        <f t="shared" si="5"/>
        <v>16241021.950000001</v>
      </c>
      <c r="H63" s="19">
        <v>12447393.23</v>
      </c>
      <c r="I63" s="159">
        <v>3793628.72</v>
      </c>
      <c r="J63" s="17">
        <v>0</v>
      </c>
      <c r="K63" s="17">
        <v>0</v>
      </c>
      <c r="L63" s="17">
        <v>0</v>
      </c>
      <c r="M63" s="417"/>
    </row>
    <row r="64" spans="1:14" s="14" customFormat="1" ht="22.5" customHeight="1" thickBot="1">
      <c r="A64" s="266"/>
      <c r="B64" s="431"/>
      <c r="C64" s="192" t="s">
        <v>23</v>
      </c>
      <c r="D64" s="254"/>
      <c r="E64" s="394"/>
      <c r="F64" s="84"/>
      <c r="G64" s="63">
        <f t="shared" si="5"/>
        <v>11597929.08</v>
      </c>
      <c r="H64" s="33">
        <v>6855853</v>
      </c>
      <c r="I64" s="67">
        <v>4742076.08</v>
      </c>
      <c r="J64" s="17">
        <v>0</v>
      </c>
      <c r="K64" s="17">
        <v>0</v>
      </c>
      <c r="L64" s="17">
        <v>0</v>
      </c>
      <c r="M64" s="428"/>
    </row>
    <row r="65" spans="1:15" s="1" customFormat="1" ht="23.25" customHeight="1" thickBot="1">
      <c r="A65" s="337"/>
      <c r="B65" s="273" t="s">
        <v>64</v>
      </c>
      <c r="C65" s="380"/>
      <c r="D65" s="253"/>
      <c r="E65" s="96"/>
      <c r="F65" s="27" t="s">
        <v>20</v>
      </c>
      <c r="G65" s="19">
        <f t="shared" si="5"/>
        <v>9385168.9500000011</v>
      </c>
      <c r="H65" s="15">
        <f>H69+H70</f>
        <v>5591540.2300000004</v>
      </c>
      <c r="I65" s="15">
        <v>3793628.72</v>
      </c>
      <c r="J65" s="17">
        <v>0</v>
      </c>
      <c r="K65" s="17">
        <v>0</v>
      </c>
      <c r="L65" s="17">
        <v>0</v>
      </c>
      <c r="M65" s="315" t="s">
        <v>47</v>
      </c>
    </row>
    <row r="66" spans="1:15" s="1" customFormat="1" ht="23.25" customHeight="1" thickBot="1">
      <c r="A66" s="337"/>
      <c r="B66" s="274"/>
      <c r="C66" s="381"/>
      <c r="D66" s="254"/>
      <c r="E66" s="395"/>
      <c r="F66" s="89" t="s">
        <v>15</v>
      </c>
      <c r="G66" s="19">
        <f t="shared" si="5"/>
        <v>0</v>
      </c>
      <c r="H66" s="16">
        <v>0</v>
      </c>
      <c r="I66" s="22">
        <v>0</v>
      </c>
      <c r="J66" s="22">
        <v>0</v>
      </c>
      <c r="K66" s="22">
        <v>0</v>
      </c>
      <c r="L66" s="22">
        <v>0</v>
      </c>
      <c r="M66" s="260"/>
    </row>
    <row r="67" spans="1:15" s="1" customFormat="1" ht="23.25" customHeight="1" thickBot="1">
      <c r="A67" s="337"/>
      <c r="B67" s="274"/>
      <c r="C67" s="381"/>
      <c r="D67" s="254"/>
      <c r="E67" s="396"/>
      <c r="F67" s="90" t="s">
        <v>16</v>
      </c>
      <c r="G67" s="19">
        <f t="shared" si="5"/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60"/>
      <c r="O67" s="57"/>
    </row>
    <row r="68" spans="1:15" s="1" customFormat="1" ht="23.25" customHeight="1" thickBot="1">
      <c r="A68" s="337"/>
      <c r="B68" s="274"/>
      <c r="C68" s="267"/>
      <c r="D68" s="254"/>
      <c r="E68" s="396"/>
      <c r="F68" s="91" t="s">
        <v>17</v>
      </c>
      <c r="G68" s="19">
        <f t="shared" si="5"/>
        <v>9385168.9500000011</v>
      </c>
      <c r="H68" s="29">
        <f>H69</f>
        <v>5591540.2300000004</v>
      </c>
      <c r="I68" s="160">
        <v>3793628.72</v>
      </c>
      <c r="J68" s="22">
        <v>0</v>
      </c>
      <c r="K68" s="22">
        <v>0</v>
      </c>
      <c r="L68" s="22">
        <v>0</v>
      </c>
      <c r="M68" s="260"/>
    </row>
    <row r="69" spans="1:15" s="13" customFormat="1" ht="23.25" customHeight="1" thickBot="1">
      <c r="A69" s="337"/>
      <c r="B69" s="274"/>
      <c r="C69" s="189" t="s">
        <v>29</v>
      </c>
      <c r="D69" s="254"/>
      <c r="E69" s="396"/>
      <c r="F69" s="86"/>
      <c r="G69" s="19">
        <f t="shared" si="5"/>
        <v>9385168.9500000011</v>
      </c>
      <c r="H69" s="152">
        <v>5591540.2300000004</v>
      </c>
      <c r="I69" s="160">
        <v>3793628.72</v>
      </c>
      <c r="J69" s="23">
        <v>0</v>
      </c>
      <c r="K69" s="23">
        <v>0</v>
      </c>
      <c r="L69" s="23">
        <v>0</v>
      </c>
      <c r="M69" s="260"/>
    </row>
    <row r="70" spans="1:15" s="13" customFormat="1" ht="23.25" customHeight="1" thickBot="1">
      <c r="A70" s="337"/>
      <c r="B70" s="275"/>
      <c r="C70" s="190" t="s">
        <v>23</v>
      </c>
      <c r="D70" s="254"/>
      <c r="E70" s="396"/>
      <c r="F70" s="88"/>
      <c r="G70" s="19">
        <f t="shared" si="5"/>
        <v>0</v>
      </c>
      <c r="H70" s="33">
        <v>0</v>
      </c>
      <c r="I70" s="33">
        <v>0</v>
      </c>
      <c r="J70" s="33">
        <v>0</v>
      </c>
      <c r="K70" s="33">
        <v>0</v>
      </c>
      <c r="L70" s="24">
        <v>0</v>
      </c>
      <c r="M70" s="316"/>
    </row>
    <row r="71" spans="1:15" s="13" customFormat="1" ht="23.25" customHeight="1" thickBot="1">
      <c r="A71" s="338" t="s">
        <v>24</v>
      </c>
      <c r="B71" s="273" t="s">
        <v>80</v>
      </c>
      <c r="C71" s="380"/>
      <c r="D71" s="385"/>
      <c r="E71" s="385"/>
      <c r="F71" s="183" t="s">
        <v>20</v>
      </c>
      <c r="G71" s="19">
        <f t="shared" si="5"/>
        <v>11597929.08</v>
      </c>
      <c r="H71" s="19">
        <f>H72+H73+H74</f>
        <v>6855853</v>
      </c>
      <c r="I71" s="19">
        <v>4742076.08</v>
      </c>
      <c r="J71" s="19">
        <v>0</v>
      </c>
      <c r="K71" s="19">
        <v>0</v>
      </c>
      <c r="L71" s="21">
        <v>0</v>
      </c>
      <c r="M71" s="315" t="s">
        <v>48</v>
      </c>
    </row>
    <row r="72" spans="1:15" s="13" customFormat="1" ht="23.25" customHeight="1" thickBot="1">
      <c r="A72" s="339"/>
      <c r="B72" s="274"/>
      <c r="C72" s="381"/>
      <c r="D72" s="385"/>
      <c r="E72" s="385"/>
      <c r="F72" s="184" t="s">
        <v>15</v>
      </c>
      <c r="G72" s="19">
        <f t="shared" si="5"/>
        <v>0</v>
      </c>
      <c r="H72" s="16">
        <v>0</v>
      </c>
      <c r="I72" s="22">
        <v>0</v>
      </c>
      <c r="J72" s="22">
        <v>0</v>
      </c>
      <c r="K72" s="22">
        <v>0</v>
      </c>
      <c r="L72" s="22">
        <v>0</v>
      </c>
      <c r="M72" s="260"/>
    </row>
    <row r="73" spans="1:15" s="13" customFormat="1" ht="23.25" customHeight="1" thickBot="1">
      <c r="A73" s="339"/>
      <c r="B73" s="274"/>
      <c r="C73" s="381"/>
      <c r="D73" s="385"/>
      <c r="E73" s="385"/>
      <c r="F73" s="185" t="s">
        <v>16</v>
      </c>
      <c r="G73" s="19">
        <f t="shared" si="5"/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60"/>
    </row>
    <row r="74" spans="1:15" s="13" customFormat="1" ht="23.25" customHeight="1" thickBot="1">
      <c r="A74" s="339"/>
      <c r="B74" s="274"/>
      <c r="C74" s="267"/>
      <c r="D74" s="385"/>
      <c r="E74" s="385"/>
      <c r="F74" s="186" t="s">
        <v>17</v>
      </c>
      <c r="G74" s="19">
        <f t="shared" si="5"/>
        <v>11597929.08</v>
      </c>
      <c r="H74" s="37">
        <v>6855853</v>
      </c>
      <c r="I74" s="50">
        <v>4742076.08</v>
      </c>
      <c r="J74" s="50">
        <v>0</v>
      </c>
      <c r="K74" s="50">
        <v>0</v>
      </c>
      <c r="L74" s="50">
        <v>0</v>
      </c>
      <c r="M74" s="260"/>
    </row>
    <row r="75" spans="1:15" s="13" customFormat="1" ht="23.25" customHeight="1" thickBot="1">
      <c r="A75" s="339"/>
      <c r="B75" s="274"/>
      <c r="C75" s="189" t="s">
        <v>29</v>
      </c>
      <c r="D75" s="254"/>
      <c r="E75" s="254"/>
      <c r="F75" s="187"/>
      <c r="G75" s="19">
        <f t="shared" si="5"/>
        <v>11597929.08</v>
      </c>
      <c r="H75" s="49">
        <v>6855853</v>
      </c>
      <c r="I75" s="50">
        <v>4742076.08</v>
      </c>
      <c r="J75" s="23">
        <v>0</v>
      </c>
      <c r="K75" s="23">
        <v>0</v>
      </c>
      <c r="L75" s="23">
        <v>0</v>
      </c>
      <c r="M75" s="260"/>
    </row>
    <row r="76" spans="1:15" s="13" customFormat="1" ht="23.25" customHeight="1" thickBot="1">
      <c r="A76" s="265"/>
      <c r="B76" s="275"/>
      <c r="C76" s="190" t="s">
        <v>23</v>
      </c>
      <c r="D76" s="254"/>
      <c r="E76" s="254"/>
      <c r="F76" s="188"/>
      <c r="G76" s="19">
        <f t="shared" si="5"/>
        <v>11597929.08</v>
      </c>
      <c r="H76" s="33">
        <v>6855853</v>
      </c>
      <c r="I76" s="50">
        <v>4742076.08</v>
      </c>
      <c r="J76" s="50">
        <v>0</v>
      </c>
      <c r="K76" s="50">
        <v>0</v>
      </c>
      <c r="L76" s="50">
        <v>0</v>
      </c>
      <c r="M76" s="316"/>
    </row>
    <row r="77" spans="1:15" s="14" customFormat="1" ht="23.25" customHeight="1" thickBot="1">
      <c r="A77" s="338" t="s">
        <v>56</v>
      </c>
      <c r="B77" s="429" t="s">
        <v>65</v>
      </c>
      <c r="C77" s="436"/>
      <c r="D77" s="257"/>
      <c r="E77" s="258"/>
      <c r="F77" s="27" t="s">
        <v>20</v>
      </c>
      <c r="G77" s="19">
        <f t="shared" ref="G77:G88" si="8">SUM(H77:L77)</f>
        <v>35485339.799999997</v>
      </c>
      <c r="H77" s="19">
        <v>18952903.600000001</v>
      </c>
      <c r="I77" s="19">
        <v>16532436.199999999</v>
      </c>
      <c r="J77" s="23">
        <v>0</v>
      </c>
      <c r="K77" s="23">
        <v>0</v>
      </c>
      <c r="L77" s="23">
        <v>0</v>
      </c>
      <c r="M77" s="432" t="s">
        <v>36</v>
      </c>
    </row>
    <row r="78" spans="1:15" s="14" customFormat="1" ht="23.25" customHeight="1" thickBot="1">
      <c r="A78" s="339"/>
      <c r="B78" s="430"/>
      <c r="C78" s="290"/>
      <c r="D78" s="254"/>
      <c r="E78" s="251"/>
      <c r="F78" s="80" t="s">
        <v>15</v>
      </c>
      <c r="G78" s="19">
        <f t="shared" si="8"/>
        <v>0</v>
      </c>
      <c r="H78" s="16">
        <v>0</v>
      </c>
      <c r="I78" s="16">
        <v>0</v>
      </c>
      <c r="J78" s="25">
        <v>0</v>
      </c>
      <c r="K78" s="25">
        <v>0</v>
      </c>
      <c r="L78" s="25">
        <v>0</v>
      </c>
      <c r="M78" s="433"/>
    </row>
    <row r="79" spans="1:15" s="14" customFormat="1" ht="23.25" customHeight="1" thickBot="1">
      <c r="A79" s="339"/>
      <c r="B79" s="430"/>
      <c r="C79" s="290"/>
      <c r="D79" s="254"/>
      <c r="E79" s="251"/>
      <c r="F79" s="81" t="s">
        <v>16</v>
      </c>
      <c r="G79" s="19">
        <f t="shared" si="8"/>
        <v>0</v>
      </c>
      <c r="H79" s="23">
        <v>0</v>
      </c>
      <c r="I79" s="17">
        <v>0</v>
      </c>
      <c r="J79" s="55">
        <f>J78</f>
        <v>0</v>
      </c>
      <c r="K79" s="55">
        <v>0</v>
      </c>
      <c r="L79" s="56">
        <v>0</v>
      </c>
      <c r="M79" s="433"/>
    </row>
    <row r="80" spans="1:15" s="14" customFormat="1" ht="23.25" customHeight="1" thickBot="1">
      <c r="A80" s="339"/>
      <c r="B80" s="430"/>
      <c r="C80" s="291"/>
      <c r="D80" s="254"/>
      <c r="E80" s="251"/>
      <c r="F80" s="82" t="s">
        <v>17</v>
      </c>
      <c r="G80" s="19">
        <f t="shared" si="8"/>
        <v>35485339.799999997</v>
      </c>
      <c r="H80" s="19">
        <v>18952903.600000001</v>
      </c>
      <c r="I80" s="30">
        <v>16532436.199999999</v>
      </c>
      <c r="J80" s="33">
        <f>J79</f>
        <v>0</v>
      </c>
      <c r="K80" s="33">
        <v>0</v>
      </c>
      <c r="L80" s="24">
        <v>0</v>
      </c>
      <c r="M80" s="433"/>
    </row>
    <row r="81" spans="1:13" s="14" customFormat="1" ht="23.25" customHeight="1" thickBot="1">
      <c r="A81" s="339"/>
      <c r="B81" s="430"/>
      <c r="C81" s="191" t="s">
        <v>29</v>
      </c>
      <c r="D81" s="254"/>
      <c r="E81" s="251"/>
      <c r="F81" s="83"/>
      <c r="G81" s="19">
        <f t="shared" si="8"/>
        <v>35485339.799999997</v>
      </c>
      <c r="H81" s="19">
        <v>18952903.600000001</v>
      </c>
      <c r="I81" s="30">
        <f t="shared" ref="I81" si="9">I80</f>
        <v>16532436.199999999</v>
      </c>
      <c r="J81" s="22">
        <v>0</v>
      </c>
      <c r="K81" s="22">
        <v>0</v>
      </c>
      <c r="L81" s="22">
        <v>0</v>
      </c>
      <c r="M81" s="433"/>
    </row>
    <row r="82" spans="1:13" s="14" customFormat="1" ht="31.5" customHeight="1" thickBot="1">
      <c r="A82" s="265"/>
      <c r="B82" s="431"/>
      <c r="C82" s="192" t="s">
        <v>23</v>
      </c>
      <c r="D82" s="254"/>
      <c r="E82" s="252"/>
      <c r="F82" s="84"/>
      <c r="G82" s="19">
        <f t="shared" si="8"/>
        <v>24855913.66</v>
      </c>
      <c r="H82" s="30">
        <v>13763932</v>
      </c>
      <c r="I82" s="30">
        <v>11091981.66</v>
      </c>
      <c r="J82" s="23">
        <v>0</v>
      </c>
      <c r="K82" s="23">
        <v>0</v>
      </c>
      <c r="L82" s="23">
        <v>0</v>
      </c>
      <c r="M82" s="434"/>
    </row>
    <row r="83" spans="1:13" s="13" customFormat="1" ht="23.25" customHeight="1" thickBot="1">
      <c r="A83" s="435"/>
      <c r="B83" s="268" t="s">
        <v>70</v>
      </c>
      <c r="C83" s="269"/>
      <c r="D83" s="253"/>
      <c r="E83" s="255"/>
      <c r="F83" s="39" t="s">
        <v>20</v>
      </c>
      <c r="G83" s="40">
        <f t="shared" si="8"/>
        <v>990230.65</v>
      </c>
      <c r="H83" s="40">
        <f t="shared" ref="H83:J83" si="10">H84+H85+H86</f>
        <v>0</v>
      </c>
      <c r="I83" s="161">
        <f t="shared" ref="I83" si="11">I84+I85+I86</f>
        <v>990230.65</v>
      </c>
      <c r="J83" s="40">
        <f t="shared" si="10"/>
        <v>0</v>
      </c>
      <c r="K83" s="61">
        <f>K84+K85+K86</f>
        <v>0</v>
      </c>
      <c r="L83" s="61">
        <f>L84+L85+L86</f>
        <v>0</v>
      </c>
      <c r="M83" s="260" t="s">
        <v>50</v>
      </c>
    </row>
    <row r="84" spans="1:13" s="13" customFormat="1" ht="23.25" customHeight="1" thickBot="1">
      <c r="A84" s="435"/>
      <c r="B84" s="268"/>
      <c r="C84" s="381"/>
      <c r="D84" s="254"/>
      <c r="E84" s="256"/>
      <c r="F84" s="89" t="s">
        <v>15</v>
      </c>
      <c r="G84" s="19">
        <f t="shared" si="8"/>
        <v>0</v>
      </c>
      <c r="H84" s="22">
        <v>0</v>
      </c>
      <c r="I84" s="162">
        <v>0</v>
      </c>
      <c r="J84" s="22">
        <v>0</v>
      </c>
      <c r="K84" s="22">
        <v>0</v>
      </c>
      <c r="L84" s="22">
        <v>0</v>
      </c>
      <c r="M84" s="260"/>
    </row>
    <row r="85" spans="1:13" s="13" customFormat="1" ht="23.25" customHeight="1" thickBot="1">
      <c r="A85" s="435"/>
      <c r="B85" s="268"/>
      <c r="C85" s="381"/>
      <c r="D85" s="254"/>
      <c r="E85" s="256"/>
      <c r="F85" s="90" t="s">
        <v>16</v>
      </c>
      <c r="G85" s="19">
        <f t="shared" si="8"/>
        <v>0</v>
      </c>
      <c r="H85" s="23">
        <v>0</v>
      </c>
      <c r="I85" s="163">
        <v>0</v>
      </c>
      <c r="J85" s="23">
        <v>0</v>
      </c>
      <c r="K85" s="23">
        <v>0</v>
      </c>
      <c r="L85" s="23">
        <v>0</v>
      </c>
      <c r="M85" s="260"/>
    </row>
    <row r="86" spans="1:13" s="13" customFormat="1" ht="23.25" customHeight="1" thickBot="1">
      <c r="A86" s="435"/>
      <c r="B86" s="268"/>
      <c r="C86" s="267"/>
      <c r="D86" s="254"/>
      <c r="E86" s="256"/>
      <c r="F86" s="91" t="s">
        <v>17</v>
      </c>
      <c r="G86" s="19">
        <f t="shared" si="8"/>
        <v>990230.65</v>
      </c>
      <c r="H86" s="24">
        <v>0</v>
      </c>
      <c r="I86" s="164">
        <v>990230.65</v>
      </c>
      <c r="J86" s="24">
        <v>0</v>
      </c>
      <c r="K86" s="24">
        <v>0</v>
      </c>
      <c r="L86" s="24">
        <v>0</v>
      </c>
      <c r="M86" s="260"/>
    </row>
    <row r="87" spans="1:13" s="13" customFormat="1" ht="23.25" customHeight="1" thickBot="1">
      <c r="A87" s="435"/>
      <c r="B87" s="268"/>
      <c r="C87" s="189" t="s">
        <v>29</v>
      </c>
      <c r="D87" s="254"/>
      <c r="E87" s="251"/>
      <c r="F87" s="86"/>
      <c r="G87" s="19">
        <f t="shared" si="8"/>
        <v>990230.65</v>
      </c>
      <c r="H87" s="33">
        <f t="shared" ref="H87:J88" si="12">H86</f>
        <v>0</v>
      </c>
      <c r="I87" s="165">
        <v>990230.65</v>
      </c>
      <c r="J87" s="33">
        <f t="shared" si="12"/>
        <v>0</v>
      </c>
      <c r="K87" s="24">
        <v>0</v>
      </c>
      <c r="L87" s="24">
        <v>0</v>
      </c>
      <c r="M87" s="260"/>
    </row>
    <row r="88" spans="1:13" s="13" customFormat="1" ht="23.25" customHeight="1" thickBot="1">
      <c r="A88" s="435"/>
      <c r="B88" s="269"/>
      <c r="C88" s="190" t="s">
        <v>23</v>
      </c>
      <c r="D88" s="254"/>
      <c r="E88" s="252"/>
      <c r="F88" s="88"/>
      <c r="G88" s="19">
        <f t="shared" si="8"/>
        <v>990230.65</v>
      </c>
      <c r="H88" s="33">
        <f t="shared" si="12"/>
        <v>0</v>
      </c>
      <c r="I88" s="165">
        <f t="shared" ref="I88" si="13">I87</f>
        <v>990230.65</v>
      </c>
      <c r="J88" s="33">
        <f t="shared" si="12"/>
        <v>0</v>
      </c>
      <c r="K88" s="24">
        <v>0</v>
      </c>
      <c r="L88" s="24">
        <v>0</v>
      </c>
      <c r="M88" s="260"/>
    </row>
    <row r="89" spans="1:13" s="13" customFormat="1" ht="23.25" customHeight="1" thickBot="1">
      <c r="A89" s="265" t="s">
        <v>79</v>
      </c>
      <c r="B89" s="267" t="s">
        <v>82</v>
      </c>
      <c r="C89" s="381"/>
      <c r="D89" s="385"/>
      <c r="E89" s="255"/>
      <c r="F89" s="27" t="s">
        <v>20</v>
      </c>
      <c r="G89" s="19">
        <f t="shared" ref="G89:G94" si="14">SUM(H89:L89)</f>
        <v>975134.24</v>
      </c>
      <c r="H89" s="40">
        <f>H90+H91+H92</f>
        <v>666371.14</v>
      </c>
      <c r="I89" s="19">
        <v>308763.09999999998</v>
      </c>
      <c r="J89" s="19">
        <f t="shared" ref="J89" si="15">J90+J91+J92</f>
        <v>0</v>
      </c>
      <c r="K89" s="21">
        <f>K90+K91+K92</f>
        <v>0</v>
      </c>
      <c r="L89" s="21">
        <f>L90+L91+L92</f>
        <v>0</v>
      </c>
      <c r="M89" s="259" t="s">
        <v>46</v>
      </c>
    </row>
    <row r="90" spans="1:13" s="13" customFormat="1" ht="23.25" customHeight="1" thickBot="1">
      <c r="A90" s="266"/>
      <c r="B90" s="268"/>
      <c r="C90" s="381"/>
      <c r="D90" s="385"/>
      <c r="E90" s="256"/>
      <c r="F90" s="89" t="s">
        <v>15</v>
      </c>
      <c r="G90" s="19">
        <f t="shared" si="14"/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60"/>
    </row>
    <row r="91" spans="1:13" s="13" customFormat="1" ht="23.25" customHeight="1" thickBot="1">
      <c r="A91" s="266"/>
      <c r="B91" s="268"/>
      <c r="C91" s="381"/>
      <c r="D91" s="385"/>
      <c r="E91" s="256"/>
      <c r="F91" s="90" t="s">
        <v>16</v>
      </c>
      <c r="G91" s="19">
        <f t="shared" si="14"/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60"/>
    </row>
    <row r="92" spans="1:13" s="13" customFormat="1" ht="23.25" customHeight="1" thickBot="1">
      <c r="A92" s="266"/>
      <c r="B92" s="268"/>
      <c r="C92" s="267"/>
      <c r="D92" s="385"/>
      <c r="E92" s="256"/>
      <c r="F92" s="91" t="s">
        <v>17</v>
      </c>
      <c r="G92" s="19">
        <f t="shared" si="14"/>
        <v>975134.24</v>
      </c>
      <c r="H92" s="33">
        <v>666371.14</v>
      </c>
      <c r="I92" s="24">
        <v>308763.09999999998</v>
      </c>
      <c r="J92" s="24">
        <v>0</v>
      </c>
      <c r="K92" s="24">
        <v>0</v>
      </c>
      <c r="L92" s="24">
        <v>0</v>
      </c>
      <c r="M92" s="260"/>
    </row>
    <row r="93" spans="1:13" s="13" customFormat="1" ht="23.25" customHeight="1" thickBot="1">
      <c r="A93" s="266"/>
      <c r="B93" s="268"/>
      <c r="C93" s="189" t="s">
        <v>29</v>
      </c>
      <c r="D93" s="254"/>
      <c r="E93" s="251"/>
      <c r="F93" s="86"/>
      <c r="G93" s="19">
        <f t="shared" si="14"/>
        <v>975134.24</v>
      </c>
      <c r="H93" s="33">
        <v>666371.14</v>
      </c>
      <c r="I93" s="33">
        <f t="shared" ref="I93" si="16">I92</f>
        <v>308763.09999999998</v>
      </c>
      <c r="J93" s="33">
        <f t="shared" ref="J93" si="17">J92</f>
        <v>0</v>
      </c>
      <c r="K93" s="24">
        <v>0</v>
      </c>
      <c r="L93" s="24">
        <v>0</v>
      </c>
      <c r="M93" s="260"/>
    </row>
    <row r="94" spans="1:13" s="13" customFormat="1" ht="23.25" customHeight="1" thickBot="1">
      <c r="A94" s="266"/>
      <c r="B94" s="269"/>
      <c r="C94" s="190" t="s">
        <v>23</v>
      </c>
      <c r="D94" s="254"/>
      <c r="E94" s="252"/>
      <c r="F94" s="88"/>
      <c r="G94" s="63">
        <f t="shared" si="14"/>
        <v>975134.24</v>
      </c>
      <c r="H94" s="33">
        <v>666371.14</v>
      </c>
      <c r="I94" s="68">
        <f>I93</f>
        <v>308763.09999999998</v>
      </c>
      <c r="J94" s="68">
        <f>J93</f>
        <v>0</v>
      </c>
      <c r="K94" s="69">
        <v>0</v>
      </c>
      <c r="L94" s="69">
        <v>0</v>
      </c>
      <c r="M94" s="260"/>
    </row>
    <row r="95" spans="1:13" s="13" customFormat="1" ht="23.25" customHeight="1" thickBot="1">
      <c r="A95" s="265"/>
      <c r="B95" s="273" t="s">
        <v>67</v>
      </c>
      <c r="C95" s="380"/>
      <c r="D95" s="385"/>
      <c r="E95" s="255"/>
      <c r="F95" s="27" t="s">
        <v>20</v>
      </c>
      <c r="G95" s="19">
        <f t="shared" si="5"/>
        <v>603341.92999999993</v>
      </c>
      <c r="H95" s="19">
        <f>H96+H97+H98</f>
        <v>423091</v>
      </c>
      <c r="I95" s="19">
        <v>180250.93</v>
      </c>
      <c r="J95" s="19">
        <f t="shared" ref="J95" si="18">J96+J97+J98</f>
        <v>0</v>
      </c>
      <c r="K95" s="21">
        <f>K96+K97+K98</f>
        <v>0</v>
      </c>
      <c r="L95" s="21">
        <f>L96+L97+L98</f>
        <v>0</v>
      </c>
      <c r="M95" s="315" t="s">
        <v>49</v>
      </c>
    </row>
    <row r="96" spans="1:13" s="13" customFormat="1" ht="23.25" customHeight="1" thickBot="1">
      <c r="A96" s="266"/>
      <c r="B96" s="274"/>
      <c r="C96" s="381"/>
      <c r="D96" s="385"/>
      <c r="E96" s="256"/>
      <c r="F96" s="89" t="s">
        <v>15</v>
      </c>
      <c r="G96" s="19">
        <f t="shared" si="5"/>
        <v>0</v>
      </c>
      <c r="H96" s="16">
        <v>0</v>
      </c>
      <c r="I96" s="22">
        <v>0</v>
      </c>
      <c r="J96" s="22">
        <v>0</v>
      </c>
      <c r="K96" s="22">
        <v>0</v>
      </c>
      <c r="L96" s="22">
        <v>0</v>
      </c>
      <c r="M96" s="260"/>
    </row>
    <row r="97" spans="1:13" s="13" customFormat="1" ht="23.25" customHeight="1" thickBot="1">
      <c r="A97" s="266"/>
      <c r="B97" s="274"/>
      <c r="C97" s="381"/>
      <c r="D97" s="385"/>
      <c r="E97" s="256"/>
      <c r="F97" s="90" t="s">
        <v>16</v>
      </c>
      <c r="G97" s="19">
        <f t="shared" si="5"/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60"/>
    </row>
    <row r="98" spans="1:13" s="13" customFormat="1" ht="23.25" customHeight="1" thickBot="1">
      <c r="A98" s="266"/>
      <c r="B98" s="274"/>
      <c r="C98" s="267"/>
      <c r="D98" s="385"/>
      <c r="E98" s="256"/>
      <c r="F98" s="91" t="s">
        <v>17</v>
      </c>
      <c r="G98" s="19">
        <f t="shared" si="5"/>
        <v>603341.92999999993</v>
      </c>
      <c r="H98" s="37">
        <v>423091</v>
      </c>
      <c r="I98" s="37">
        <v>180250.93</v>
      </c>
      <c r="J98" s="37">
        <v>0</v>
      </c>
      <c r="K98" s="37">
        <v>0</v>
      </c>
      <c r="L98" s="37">
        <v>0</v>
      </c>
      <c r="M98" s="260"/>
    </row>
    <row r="99" spans="1:13" s="13" customFormat="1" ht="23.25" customHeight="1" thickBot="1">
      <c r="A99" s="266"/>
      <c r="B99" s="274"/>
      <c r="C99" s="189" t="s">
        <v>29</v>
      </c>
      <c r="D99" s="254"/>
      <c r="E99" s="251"/>
      <c r="F99" s="86"/>
      <c r="G99" s="19">
        <f t="shared" si="5"/>
        <v>603341.92999999993</v>
      </c>
      <c r="H99" s="49">
        <v>423091</v>
      </c>
      <c r="I99" s="49">
        <v>180250.93</v>
      </c>
      <c r="J99" s="49">
        <v>0</v>
      </c>
      <c r="K99" s="49">
        <v>0</v>
      </c>
      <c r="L99" s="51">
        <v>0</v>
      </c>
      <c r="M99" s="260"/>
    </row>
    <row r="100" spans="1:13" s="13" customFormat="1" ht="23.25" customHeight="1" thickBot="1">
      <c r="A100" s="266"/>
      <c r="B100" s="275"/>
      <c r="C100" s="190" t="s">
        <v>23</v>
      </c>
      <c r="D100" s="254"/>
      <c r="E100" s="252"/>
      <c r="F100" s="88"/>
      <c r="G100" s="19">
        <f t="shared" si="5"/>
        <v>0</v>
      </c>
      <c r="H100" s="33">
        <v>0</v>
      </c>
      <c r="I100" s="33">
        <v>0</v>
      </c>
      <c r="J100" s="33">
        <v>0</v>
      </c>
      <c r="K100" s="33">
        <v>0</v>
      </c>
      <c r="L100" s="24">
        <v>0</v>
      </c>
      <c r="M100" s="316"/>
    </row>
    <row r="101" spans="1:13" s="13" customFormat="1" ht="23.25" customHeight="1" thickBot="1">
      <c r="A101" s="337"/>
      <c r="B101" s="273" t="s">
        <v>52</v>
      </c>
      <c r="C101" s="380"/>
      <c r="D101" s="385"/>
      <c r="E101" s="255"/>
      <c r="F101" s="27" t="s">
        <v>20</v>
      </c>
      <c r="G101" s="19">
        <f t="shared" si="5"/>
        <v>2105704.66</v>
      </c>
      <c r="H101" s="19">
        <v>858330.58</v>
      </c>
      <c r="I101" s="166">
        <f t="shared" ref="I101" si="19">I102+I103+I104</f>
        <v>222763.47</v>
      </c>
      <c r="J101" s="225">
        <v>1024610.61</v>
      </c>
      <c r="K101" s="21">
        <f>K102+K103+K104</f>
        <v>0</v>
      </c>
      <c r="L101" s="21">
        <f>L102+L103+L104</f>
        <v>0</v>
      </c>
      <c r="M101" s="315" t="s">
        <v>61</v>
      </c>
    </row>
    <row r="102" spans="1:13" s="13" customFormat="1" ht="23.25" customHeight="1" thickBot="1">
      <c r="A102" s="337"/>
      <c r="B102" s="274"/>
      <c r="C102" s="381"/>
      <c r="D102" s="385"/>
      <c r="E102" s="256"/>
      <c r="F102" s="89" t="s">
        <v>15</v>
      </c>
      <c r="G102" s="40">
        <f t="shared" si="5"/>
        <v>0</v>
      </c>
      <c r="H102" s="16">
        <v>0</v>
      </c>
      <c r="I102" s="22">
        <v>0</v>
      </c>
      <c r="J102" s="22">
        <v>0</v>
      </c>
      <c r="K102" s="22">
        <v>0</v>
      </c>
      <c r="L102" s="22">
        <v>0</v>
      </c>
      <c r="M102" s="260"/>
    </row>
    <row r="103" spans="1:13" s="13" customFormat="1" ht="23.25" customHeight="1" thickBot="1">
      <c r="A103" s="337"/>
      <c r="B103" s="274"/>
      <c r="C103" s="381"/>
      <c r="D103" s="385"/>
      <c r="E103" s="256"/>
      <c r="F103" s="90" t="s">
        <v>16</v>
      </c>
      <c r="G103" s="19">
        <f t="shared" si="5"/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60"/>
    </row>
    <row r="104" spans="1:13" s="13" customFormat="1" ht="23.25" customHeight="1" thickBot="1">
      <c r="A104" s="337"/>
      <c r="B104" s="274"/>
      <c r="C104" s="267"/>
      <c r="D104" s="385"/>
      <c r="E104" s="256"/>
      <c r="F104" s="91" t="s">
        <v>17</v>
      </c>
      <c r="G104" s="19">
        <f t="shared" si="5"/>
        <v>2105704.66</v>
      </c>
      <c r="H104" s="37">
        <v>858330.58</v>
      </c>
      <c r="I104" s="37">
        <v>222763.47</v>
      </c>
      <c r="J104" s="167">
        <v>1024610.61</v>
      </c>
      <c r="K104" s="37">
        <v>0</v>
      </c>
      <c r="L104" s="37">
        <v>0</v>
      </c>
      <c r="M104" s="260"/>
    </row>
    <row r="105" spans="1:13" s="13" customFormat="1" ht="23.25" customHeight="1" thickBot="1">
      <c r="A105" s="337"/>
      <c r="B105" s="274"/>
      <c r="C105" s="189" t="s">
        <v>29</v>
      </c>
      <c r="D105" s="254"/>
      <c r="E105" s="251"/>
      <c r="F105" s="86"/>
      <c r="G105" s="19">
        <f t="shared" si="5"/>
        <v>2105704.66</v>
      </c>
      <c r="H105" s="49">
        <f>H104</f>
        <v>858330.58</v>
      </c>
      <c r="I105" s="49">
        <v>222763.47</v>
      </c>
      <c r="J105" s="167">
        <v>1024610.61</v>
      </c>
      <c r="K105" s="49">
        <v>0</v>
      </c>
      <c r="L105" s="51">
        <v>0</v>
      </c>
      <c r="M105" s="260"/>
    </row>
    <row r="106" spans="1:13" s="13" customFormat="1" ht="24" customHeight="1" thickBot="1">
      <c r="A106" s="337"/>
      <c r="B106" s="275"/>
      <c r="C106" s="190" t="s">
        <v>23</v>
      </c>
      <c r="D106" s="254"/>
      <c r="E106" s="252"/>
      <c r="F106" s="88"/>
      <c r="G106" s="63">
        <f t="shared" si="5"/>
        <v>512585.11</v>
      </c>
      <c r="H106" s="70">
        <v>0</v>
      </c>
      <c r="I106" s="70">
        <v>85219.86</v>
      </c>
      <c r="J106" s="37">
        <v>427365.25</v>
      </c>
      <c r="K106" s="70">
        <v>0</v>
      </c>
      <c r="L106" s="71">
        <v>0</v>
      </c>
      <c r="M106" s="316"/>
    </row>
    <row r="107" spans="1:13" s="13" customFormat="1" ht="23.25" customHeight="1" thickBot="1">
      <c r="A107" s="337"/>
      <c r="B107" s="273" t="s">
        <v>53</v>
      </c>
      <c r="C107" s="380"/>
      <c r="D107" s="385"/>
      <c r="E107" s="255"/>
      <c r="F107" s="27" t="s">
        <v>20</v>
      </c>
      <c r="G107" s="19">
        <f t="shared" si="5"/>
        <v>1362174.54</v>
      </c>
      <c r="H107" s="19">
        <f>H108+H109+H110</f>
        <v>471143.16</v>
      </c>
      <c r="I107" s="166">
        <v>363884.44</v>
      </c>
      <c r="J107" s="225">
        <v>527146.93999999994</v>
      </c>
      <c r="K107" s="19">
        <f>K108+K109+K110</f>
        <v>0</v>
      </c>
      <c r="L107" s="21">
        <f>L108+L109+L110</f>
        <v>0</v>
      </c>
      <c r="M107" s="315" t="s">
        <v>60</v>
      </c>
    </row>
    <row r="108" spans="1:13" s="13" customFormat="1" ht="23.25" customHeight="1" thickBot="1">
      <c r="A108" s="337"/>
      <c r="B108" s="274"/>
      <c r="C108" s="381"/>
      <c r="D108" s="385"/>
      <c r="E108" s="256"/>
      <c r="F108" s="89" t="s">
        <v>15</v>
      </c>
      <c r="G108" s="40">
        <f t="shared" si="5"/>
        <v>0</v>
      </c>
      <c r="H108" s="16">
        <v>0</v>
      </c>
      <c r="I108" s="22">
        <v>0</v>
      </c>
      <c r="J108" s="22">
        <v>0</v>
      </c>
      <c r="K108" s="22">
        <v>0</v>
      </c>
      <c r="L108" s="22">
        <v>0</v>
      </c>
      <c r="M108" s="260"/>
    </row>
    <row r="109" spans="1:13" s="13" customFormat="1" ht="23.25" customHeight="1" thickBot="1">
      <c r="A109" s="337"/>
      <c r="B109" s="274"/>
      <c r="C109" s="381"/>
      <c r="D109" s="385"/>
      <c r="E109" s="256"/>
      <c r="F109" s="90" t="s">
        <v>16</v>
      </c>
      <c r="G109" s="19">
        <f t="shared" si="5"/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60"/>
    </row>
    <row r="110" spans="1:13" s="13" customFormat="1" ht="23.25" customHeight="1" thickBot="1">
      <c r="A110" s="337"/>
      <c r="B110" s="274"/>
      <c r="C110" s="267"/>
      <c r="D110" s="385"/>
      <c r="E110" s="256"/>
      <c r="F110" s="91" t="s">
        <v>17</v>
      </c>
      <c r="G110" s="19">
        <f t="shared" si="5"/>
        <v>1362174.54</v>
      </c>
      <c r="H110" s="37">
        <v>471143.16</v>
      </c>
      <c r="I110" s="37">
        <v>363884.44</v>
      </c>
      <c r="J110" s="19">
        <v>527146.93999999994</v>
      </c>
      <c r="K110" s="37">
        <v>0</v>
      </c>
      <c r="L110" s="37">
        <v>0</v>
      </c>
      <c r="M110" s="260"/>
    </row>
    <row r="111" spans="1:13" s="13" customFormat="1" ht="23.25" customHeight="1" thickBot="1">
      <c r="A111" s="337"/>
      <c r="B111" s="274"/>
      <c r="C111" s="189" t="s">
        <v>29</v>
      </c>
      <c r="D111" s="254"/>
      <c r="E111" s="251"/>
      <c r="F111" s="86"/>
      <c r="G111" s="19">
        <f t="shared" si="5"/>
        <v>1362174.54</v>
      </c>
      <c r="H111" s="49">
        <v>471143.16</v>
      </c>
      <c r="I111" s="49">
        <v>363884.44</v>
      </c>
      <c r="J111" s="19">
        <v>527146.93999999994</v>
      </c>
      <c r="K111" s="49">
        <v>0</v>
      </c>
      <c r="L111" s="51">
        <v>0</v>
      </c>
      <c r="M111" s="260"/>
    </row>
    <row r="112" spans="1:13" s="13" customFormat="1" ht="23.25" customHeight="1" thickBot="1">
      <c r="A112" s="337"/>
      <c r="B112" s="275"/>
      <c r="C112" s="190" t="s">
        <v>23</v>
      </c>
      <c r="D112" s="254"/>
      <c r="E112" s="252"/>
      <c r="F112" s="88"/>
      <c r="G112" s="19">
        <f t="shared" si="5"/>
        <v>551120.47</v>
      </c>
      <c r="H112" s="33">
        <v>273743.15999999997</v>
      </c>
      <c r="I112" s="33">
        <v>199136.44</v>
      </c>
      <c r="J112" s="49">
        <v>78240.87</v>
      </c>
      <c r="K112" s="33">
        <v>0</v>
      </c>
      <c r="L112" s="24">
        <v>0</v>
      </c>
      <c r="M112" s="316"/>
    </row>
    <row r="113" spans="1:13" s="13" customFormat="1" ht="23.25" customHeight="1" thickBot="1">
      <c r="A113" s="276"/>
      <c r="B113" s="273" t="s">
        <v>55</v>
      </c>
      <c r="C113" s="382"/>
      <c r="D113" s="253"/>
      <c r="E113" s="249"/>
      <c r="F113" s="92" t="s">
        <v>20</v>
      </c>
      <c r="G113" s="19">
        <f t="shared" si="5"/>
        <v>134042.76999999999</v>
      </c>
      <c r="H113" s="125">
        <f>H114+H115+H116</f>
        <v>134042.76999999999</v>
      </c>
      <c r="I113" s="53">
        <v>0</v>
      </c>
      <c r="J113" s="125">
        <v>0</v>
      </c>
      <c r="K113" s="53">
        <f>K114+K115+K116</f>
        <v>0</v>
      </c>
      <c r="L113" s="54">
        <f>L114+L115+L116</f>
        <v>0</v>
      </c>
      <c r="M113" s="315" t="s">
        <v>60</v>
      </c>
    </row>
    <row r="114" spans="1:13" s="13" customFormat="1" ht="23.25" customHeight="1" thickBot="1">
      <c r="A114" s="277"/>
      <c r="B114" s="274"/>
      <c r="C114" s="383"/>
      <c r="D114" s="253"/>
      <c r="E114" s="250"/>
      <c r="F114" s="93" t="s">
        <v>15</v>
      </c>
      <c r="G114" s="19">
        <f t="shared" si="5"/>
        <v>0</v>
      </c>
      <c r="H114" s="52">
        <v>0</v>
      </c>
      <c r="I114" s="52">
        <v>0</v>
      </c>
      <c r="J114" s="53">
        <v>0</v>
      </c>
      <c r="K114" s="52">
        <v>0</v>
      </c>
      <c r="L114" s="52">
        <v>0</v>
      </c>
      <c r="M114" s="260"/>
    </row>
    <row r="115" spans="1:13" s="13" customFormat="1" ht="23.25" customHeight="1" thickBot="1">
      <c r="A115" s="277"/>
      <c r="B115" s="274"/>
      <c r="C115" s="383"/>
      <c r="D115" s="253"/>
      <c r="E115" s="250"/>
      <c r="F115" s="94" t="s">
        <v>16</v>
      </c>
      <c r="G115" s="19">
        <f t="shared" si="5"/>
        <v>0</v>
      </c>
      <c r="H115" s="48">
        <v>0</v>
      </c>
      <c r="I115" s="48">
        <v>0</v>
      </c>
      <c r="J115" s="53">
        <v>0</v>
      </c>
      <c r="K115" s="48">
        <v>0</v>
      </c>
      <c r="L115" s="48">
        <v>0</v>
      </c>
      <c r="M115" s="260"/>
    </row>
    <row r="116" spans="1:13" s="13" customFormat="1" ht="23.25" customHeight="1" thickBot="1">
      <c r="A116" s="277"/>
      <c r="B116" s="274"/>
      <c r="C116" s="384"/>
      <c r="D116" s="253"/>
      <c r="E116" s="250"/>
      <c r="F116" s="95" t="s">
        <v>17</v>
      </c>
      <c r="G116" s="19">
        <f t="shared" si="5"/>
        <v>134042.76999999999</v>
      </c>
      <c r="H116" s="37">
        <v>134042.76999999999</v>
      </c>
      <c r="I116" s="53">
        <v>0</v>
      </c>
      <c r="J116" s="53">
        <v>0</v>
      </c>
      <c r="K116" s="37">
        <v>0</v>
      </c>
      <c r="L116" s="37">
        <v>0</v>
      </c>
      <c r="M116" s="260"/>
    </row>
    <row r="117" spans="1:13" s="13" customFormat="1" ht="23.25" customHeight="1" thickBot="1">
      <c r="A117" s="277"/>
      <c r="B117" s="274"/>
      <c r="C117" s="189" t="s">
        <v>29</v>
      </c>
      <c r="D117" s="254"/>
      <c r="E117" s="251"/>
      <c r="F117" s="86"/>
      <c r="G117" s="19">
        <f t="shared" si="5"/>
        <v>134042.76999999999</v>
      </c>
      <c r="H117" s="49">
        <v>134042.76999999999</v>
      </c>
      <c r="I117" s="53">
        <v>0</v>
      </c>
      <c r="J117" s="53">
        <v>0</v>
      </c>
      <c r="K117" s="49">
        <v>0</v>
      </c>
      <c r="L117" s="51">
        <v>0</v>
      </c>
      <c r="M117" s="260"/>
    </row>
    <row r="118" spans="1:13" s="13" customFormat="1" ht="21" customHeight="1" thickBot="1">
      <c r="A118" s="278"/>
      <c r="B118" s="275"/>
      <c r="C118" s="190" t="s">
        <v>23</v>
      </c>
      <c r="D118" s="254"/>
      <c r="E118" s="252"/>
      <c r="F118" s="88"/>
      <c r="G118" s="63">
        <f t="shared" si="5"/>
        <v>134042.76999999999</v>
      </c>
      <c r="H118" s="70">
        <v>134042.76999999999</v>
      </c>
      <c r="I118" s="53">
        <v>0</v>
      </c>
      <c r="J118" s="53">
        <v>0</v>
      </c>
      <c r="K118" s="70">
        <v>0</v>
      </c>
      <c r="L118" s="71">
        <v>0</v>
      </c>
      <c r="M118" s="316"/>
    </row>
    <row r="119" spans="1:13" s="13" customFormat="1" ht="23.25" customHeight="1" thickBot="1">
      <c r="A119" s="276"/>
      <c r="B119" s="273" t="s">
        <v>71</v>
      </c>
      <c r="C119" s="382"/>
      <c r="D119" s="253"/>
      <c r="E119" s="249"/>
      <c r="F119" s="92" t="s">
        <v>20</v>
      </c>
      <c r="G119" s="19">
        <f t="shared" ref="G119:G124" si="20">SUM(H119:L119)</f>
        <v>162639.76999999999</v>
      </c>
      <c r="H119" s="125">
        <f>H120+H121+H122</f>
        <v>134042.76999999999</v>
      </c>
      <c r="I119" s="53">
        <v>0</v>
      </c>
      <c r="J119" s="226">
        <v>28597</v>
      </c>
      <c r="K119" s="53">
        <f>K120+K121+K122</f>
        <v>0</v>
      </c>
      <c r="L119" s="54">
        <f>L120+L121+L122</f>
        <v>0</v>
      </c>
      <c r="M119" s="315" t="s">
        <v>60</v>
      </c>
    </row>
    <row r="120" spans="1:13" s="13" customFormat="1" ht="23.25" customHeight="1" thickBot="1">
      <c r="A120" s="277"/>
      <c r="B120" s="274"/>
      <c r="C120" s="383"/>
      <c r="D120" s="253"/>
      <c r="E120" s="250"/>
      <c r="F120" s="93" t="s">
        <v>15</v>
      </c>
      <c r="G120" s="19">
        <f t="shared" si="20"/>
        <v>0</v>
      </c>
      <c r="H120" s="52">
        <v>0</v>
      </c>
      <c r="I120" s="52">
        <v>0</v>
      </c>
      <c r="J120" s="52">
        <v>0</v>
      </c>
      <c r="K120" s="52">
        <v>0</v>
      </c>
      <c r="L120" s="52">
        <v>0</v>
      </c>
      <c r="M120" s="260"/>
    </row>
    <row r="121" spans="1:13" s="13" customFormat="1" ht="23.25" customHeight="1" thickBot="1">
      <c r="A121" s="277"/>
      <c r="B121" s="274"/>
      <c r="C121" s="383"/>
      <c r="D121" s="253"/>
      <c r="E121" s="250"/>
      <c r="F121" s="94" t="s">
        <v>16</v>
      </c>
      <c r="G121" s="19">
        <f t="shared" si="20"/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260"/>
    </row>
    <row r="122" spans="1:13" s="13" customFormat="1" ht="23.25" customHeight="1" thickBot="1">
      <c r="A122" s="277"/>
      <c r="B122" s="274"/>
      <c r="C122" s="384"/>
      <c r="D122" s="253"/>
      <c r="E122" s="250"/>
      <c r="F122" s="95" t="s">
        <v>17</v>
      </c>
      <c r="G122" s="19">
        <f t="shared" si="20"/>
        <v>162639.76999999999</v>
      </c>
      <c r="H122" s="37">
        <v>134042.76999999999</v>
      </c>
      <c r="I122" s="53">
        <v>0</v>
      </c>
      <c r="J122" s="37">
        <v>28597</v>
      </c>
      <c r="K122" s="37">
        <v>0</v>
      </c>
      <c r="L122" s="37">
        <v>0</v>
      </c>
      <c r="M122" s="260"/>
    </row>
    <row r="123" spans="1:13" s="13" customFormat="1" ht="23.25" customHeight="1" thickBot="1">
      <c r="A123" s="277"/>
      <c r="B123" s="274"/>
      <c r="C123" s="189" t="s">
        <v>29</v>
      </c>
      <c r="D123" s="254"/>
      <c r="E123" s="251"/>
      <c r="F123" s="86"/>
      <c r="G123" s="19">
        <f t="shared" si="20"/>
        <v>162639.76999999999</v>
      </c>
      <c r="H123" s="49">
        <v>134042.76999999999</v>
      </c>
      <c r="I123" s="53">
        <v>0</v>
      </c>
      <c r="J123" s="49">
        <v>28597</v>
      </c>
      <c r="K123" s="49">
        <v>0</v>
      </c>
      <c r="L123" s="51">
        <v>0</v>
      </c>
      <c r="M123" s="260"/>
    </row>
    <row r="124" spans="1:13" s="13" customFormat="1" ht="21" customHeight="1" thickBot="1">
      <c r="A124" s="278"/>
      <c r="B124" s="275"/>
      <c r="C124" s="190" t="s">
        <v>23</v>
      </c>
      <c r="D124" s="254"/>
      <c r="E124" s="252"/>
      <c r="F124" s="88"/>
      <c r="G124" s="63">
        <f t="shared" si="20"/>
        <v>162639.76999999999</v>
      </c>
      <c r="H124" s="70">
        <v>134042.76999999999</v>
      </c>
      <c r="I124" s="53">
        <v>0</v>
      </c>
      <c r="J124" s="49">
        <v>28597</v>
      </c>
      <c r="K124" s="70">
        <v>0</v>
      </c>
      <c r="L124" s="71">
        <v>0</v>
      </c>
      <c r="M124" s="316"/>
    </row>
    <row r="125" spans="1:13" s="13" customFormat="1" ht="25.5" customHeight="1" thickBot="1">
      <c r="A125" s="338"/>
      <c r="B125" s="273" t="s">
        <v>99</v>
      </c>
      <c r="C125" s="437"/>
      <c r="D125" s="427"/>
      <c r="E125" s="298"/>
      <c r="F125" s="18" t="s">
        <v>20</v>
      </c>
      <c r="G125" s="63">
        <f t="shared" si="5"/>
        <v>13740878.58</v>
      </c>
      <c r="H125" s="63">
        <v>4613626.29</v>
      </c>
      <c r="I125" s="63">
        <f>I126+I127+I128</f>
        <v>4563626.29</v>
      </c>
      <c r="J125" s="223">
        <v>4563626</v>
      </c>
      <c r="K125" s="63">
        <f>K126+K127+K128</f>
        <v>0</v>
      </c>
      <c r="L125" s="64">
        <f>L126+L127+L128</f>
        <v>0</v>
      </c>
      <c r="M125" s="418" t="s">
        <v>69</v>
      </c>
    </row>
    <row r="126" spans="1:13" s="13" customFormat="1" ht="23.25" customHeight="1" thickBot="1">
      <c r="A126" s="339"/>
      <c r="B126" s="378"/>
      <c r="C126" s="237"/>
      <c r="D126" s="254"/>
      <c r="E126" s="251"/>
      <c r="F126" s="89" t="s">
        <v>15</v>
      </c>
      <c r="G126" s="19">
        <f t="shared" si="5"/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419"/>
    </row>
    <row r="127" spans="1:13" s="13" customFormat="1" ht="23.25" customHeight="1" thickBot="1">
      <c r="A127" s="339"/>
      <c r="B127" s="378"/>
      <c r="C127" s="237"/>
      <c r="D127" s="254"/>
      <c r="E127" s="251"/>
      <c r="F127" s="90" t="s">
        <v>16</v>
      </c>
      <c r="G127" s="19">
        <f t="shared" si="5"/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419"/>
    </row>
    <row r="128" spans="1:13" s="13" customFormat="1" ht="23.25" customHeight="1" thickBot="1">
      <c r="A128" s="339"/>
      <c r="B128" s="378"/>
      <c r="C128" s="438"/>
      <c r="D128" s="254"/>
      <c r="E128" s="251"/>
      <c r="F128" s="91" t="s">
        <v>17</v>
      </c>
      <c r="G128" s="19">
        <f t="shared" si="5"/>
        <v>13740878.58</v>
      </c>
      <c r="H128" s="63">
        <v>4613626.29</v>
      </c>
      <c r="I128" s="25">
        <v>4563626.29</v>
      </c>
      <c r="J128" s="156">
        <v>4563626</v>
      </c>
      <c r="K128" s="25">
        <v>0</v>
      </c>
      <c r="L128" s="25">
        <v>0</v>
      </c>
      <c r="M128" s="419"/>
    </row>
    <row r="129" spans="1:13" s="13" customFormat="1" ht="23.25" customHeight="1" thickBot="1">
      <c r="A129" s="339"/>
      <c r="B129" s="378"/>
      <c r="C129" s="189" t="s">
        <v>29</v>
      </c>
      <c r="D129" s="254"/>
      <c r="E129" s="251"/>
      <c r="F129" s="86"/>
      <c r="G129" s="19">
        <f t="shared" si="5"/>
        <v>4613626.29</v>
      </c>
      <c r="H129" s="55">
        <v>50000</v>
      </c>
      <c r="I129" s="55">
        <f>I128</f>
        <v>4563626.29</v>
      </c>
      <c r="J129" s="55">
        <v>0</v>
      </c>
      <c r="K129" s="55">
        <v>0</v>
      </c>
      <c r="L129" s="56">
        <v>0</v>
      </c>
      <c r="M129" s="419"/>
    </row>
    <row r="130" spans="1:13" s="13" customFormat="1" ht="23.25" customHeight="1" thickBot="1">
      <c r="A130" s="339"/>
      <c r="B130" s="379"/>
      <c r="C130" s="190" t="s">
        <v>23</v>
      </c>
      <c r="D130" s="254"/>
      <c r="E130" s="252"/>
      <c r="F130" s="88"/>
      <c r="G130" s="19">
        <f t="shared" si="5"/>
        <v>0</v>
      </c>
      <c r="H130" s="168">
        <v>0</v>
      </c>
      <c r="I130" s="33">
        <v>0</v>
      </c>
      <c r="J130" s="156">
        <v>0</v>
      </c>
      <c r="K130" s="33">
        <v>0</v>
      </c>
      <c r="L130" s="24">
        <v>0</v>
      </c>
      <c r="M130" s="420"/>
    </row>
    <row r="131" spans="1:13" s="13" customFormat="1" ht="39" hidden="1" customHeight="1" thickBot="1">
      <c r="A131" s="103"/>
      <c r="B131" s="267"/>
      <c r="C131" s="104"/>
      <c r="D131" s="104"/>
      <c r="E131" s="104"/>
      <c r="F131" s="18"/>
      <c r="G131" s="19">
        <f t="shared" ref="G131:G199" si="21">SUM(H131:L131)</f>
        <v>2680845</v>
      </c>
      <c r="H131" s="15">
        <v>2680845</v>
      </c>
      <c r="I131" s="25"/>
      <c r="J131" s="25"/>
      <c r="K131" s="25"/>
      <c r="L131" s="25"/>
      <c r="M131" s="425"/>
    </row>
    <row r="132" spans="1:13" s="13" customFormat="1" ht="23.25" hidden="1" customHeight="1">
      <c r="A132" s="103"/>
      <c r="B132" s="426"/>
      <c r="C132" s="97"/>
      <c r="D132" s="97"/>
      <c r="E132" s="97"/>
      <c r="F132" s="89"/>
      <c r="G132" s="19">
        <f t="shared" si="21"/>
        <v>0</v>
      </c>
      <c r="H132" s="22">
        <v>0</v>
      </c>
      <c r="I132" s="22"/>
      <c r="J132" s="22"/>
      <c r="K132" s="22"/>
      <c r="L132" s="22"/>
      <c r="M132" s="256"/>
    </row>
    <row r="133" spans="1:13" s="13" customFormat="1" ht="23.25" hidden="1" customHeight="1">
      <c r="A133" s="103"/>
      <c r="B133" s="426"/>
      <c r="C133" s="97"/>
      <c r="D133" s="97"/>
      <c r="E133" s="97"/>
      <c r="F133" s="90"/>
      <c r="G133" s="19">
        <f t="shared" si="21"/>
        <v>0</v>
      </c>
      <c r="H133" s="23">
        <v>0</v>
      </c>
      <c r="I133" s="23"/>
      <c r="J133" s="23"/>
      <c r="K133" s="23"/>
      <c r="L133" s="23"/>
      <c r="M133" s="419"/>
    </row>
    <row r="134" spans="1:13" s="13" customFormat="1" ht="23.25" hidden="1" customHeight="1" thickBot="1">
      <c r="A134" s="103"/>
      <c r="B134" s="426"/>
      <c r="C134" s="97"/>
      <c r="D134" s="97"/>
      <c r="E134" s="97"/>
      <c r="F134" s="91"/>
      <c r="G134" s="19">
        <f t="shared" si="21"/>
        <v>2680845</v>
      </c>
      <c r="H134" s="25">
        <v>2680845</v>
      </c>
      <c r="I134" s="25"/>
      <c r="J134" s="25"/>
      <c r="K134" s="25"/>
      <c r="L134" s="25"/>
      <c r="M134" s="419"/>
    </row>
    <row r="135" spans="1:13" s="13" customFormat="1" ht="23.25" hidden="1" customHeight="1">
      <c r="A135" s="103"/>
      <c r="B135" s="426"/>
      <c r="C135" s="85"/>
      <c r="D135" s="85"/>
      <c r="E135" s="85"/>
      <c r="F135" s="86"/>
      <c r="G135" s="19">
        <f t="shared" si="21"/>
        <v>2680845</v>
      </c>
      <c r="H135" s="25">
        <v>2680845</v>
      </c>
      <c r="I135" s="25"/>
      <c r="J135" s="25"/>
      <c r="K135" s="25"/>
      <c r="L135" s="25"/>
      <c r="M135" s="419"/>
    </row>
    <row r="136" spans="1:13" s="13" customFormat="1" ht="23.25" hidden="1" customHeight="1" thickBot="1">
      <c r="A136" s="105"/>
      <c r="B136" s="426"/>
      <c r="C136" s="106"/>
      <c r="D136" s="106"/>
      <c r="E136" s="106"/>
      <c r="F136" s="95"/>
      <c r="G136" s="169">
        <f t="shared" si="21"/>
        <v>0</v>
      </c>
      <c r="H136" s="37">
        <v>0</v>
      </c>
      <c r="I136" s="38"/>
      <c r="J136" s="38"/>
      <c r="K136" s="38"/>
      <c r="L136" s="38"/>
      <c r="M136" s="419"/>
    </row>
    <row r="137" spans="1:13" s="14" customFormat="1" ht="23.25" customHeight="1" thickBot="1">
      <c r="A137" s="422" t="s">
        <v>77</v>
      </c>
      <c r="B137" s="421" t="s">
        <v>54</v>
      </c>
      <c r="C137" s="283"/>
      <c r="D137" s="299"/>
      <c r="E137" s="299"/>
      <c r="F137" s="193" t="s">
        <v>20</v>
      </c>
      <c r="G137" s="63">
        <f t="shared" si="21"/>
        <v>36498537.899999999</v>
      </c>
      <c r="H137" s="114">
        <f>H138+H139+H140+H141</f>
        <v>30408273.899999999</v>
      </c>
      <c r="I137" s="114">
        <f>I138+I139+I140+I141</f>
        <v>6090264</v>
      </c>
      <c r="J137" s="114">
        <v>0</v>
      </c>
      <c r="K137" s="114">
        <v>0</v>
      </c>
      <c r="L137" s="115">
        <v>0</v>
      </c>
      <c r="M137" s="270" t="s">
        <v>35</v>
      </c>
    </row>
    <row r="138" spans="1:13" s="14" customFormat="1" ht="23.25" customHeight="1" thickBot="1">
      <c r="A138" s="423"/>
      <c r="B138" s="335"/>
      <c r="C138" s="284"/>
      <c r="D138" s="290"/>
      <c r="E138" s="290"/>
      <c r="F138" s="80" t="s">
        <v>15</v>
      </c>
      <c r="G138" s="40">
        <f t="shared" si="21"/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271"/>
    </row>
    <row r="139" spans="1:13" s="14" customFormat="1" ht="23.25" customHeight="1" thickBot="1">
      <c r="A139" s="423"/>
      <c r="B139" s="335"/>
      <c r="C139" s="284"/>
      <c r="D139" s="290"/>
      <c r="E139" s="290"/>
      <c r="F139" s="81" t="s">
        <v>16</v>
      </c>
      <c r="G139" s="19">
        <f t="shared" si="21"/>
        <v>31721616</v>
      </c>
      <c r="H139" s="20">
        <f>H146+H153+H160</f>
        <v>25935866</v>
      </c>
      <c r="I139" s="20">
        <f t="shared" ref="I139" si="22">I146+I153+I160</f>
        <v>5785750</v>
      </c>
      <c r="J139" s="20">
        <v>0</v>
      </c>
      <c r="K139" s="20">
        <v>0</v>
      </c>
      <c r="L139" s="20">
        <v>0</v>
      </c>
      <c r="M139" s="271"/>
    </row>
    <row r="140" spans="1:13" s="14" customFormat="1" ht="23.25" customHeight="1" thickBot="1">
      <c r="A140" s="423"/>
      <c r="B140" s="335"/>
      <c r="C140" s="284"/>
      <c r="D140" s="290"/>
      <c r="E140" s="290"/>
      <c r="F140" s="82" t="s">
        <v>17</v>
      </c>
      <c r="G140" s="19">
        <f t="shared" si="21"/>
        <v>586921.9</v>
      </c>
      <c r="H140" s="29">
        <f>H147+H154+H161</f>
        <v>282407.90000000002</v>
      </c>
      <c r="I140" s="29">
        <f t="shared" ref="I140" si="23">I147+I154+I161</f>
        <v>304514</v>
      </c>
      <c r="J140" s="29">
        <v>0</v>
      </c>
      <c r="K140" s="29">
        <v>0</v>
      </c>
      <c r="L140" s="29">
        <v>0</v>
      </c>
      <c r="M140" s="271"/>
    </row>
    <row r="141" spans="1:13" s="14" customFormat="1" ht="23.25" customHeight="1" thickBot="1">
      <c r="A141" s="423"/>
      <c r="B141" s="335"/>
      <c r="C141" s="285"/>
      <c r="D141" s="290"/>
      <c r="E141" s="290"/>
      <c r="F141" s="107" t="s">
        <v>39</v>
      </c>
      <c r="G141" s="19">
        <f t="shared" si="21"/>
        <v>4190000</v>
      </c>
      <c r="H141" s="17">
        <v>4190000</v>
      </c>
      <c r="I141" s="17">
        <f t="shared" ref="I141:L141" si="24">I148+I155+I162</f>
        <v>0</v>
      </c>
      <c r="J141" s="17">
        <f t="shared" si="24"/>
        <v>0</v>
      </c>
      <c r="K141" s="17">
        <f t="shared" si="24"/>
        <v>0</v>
      </c>
      <c r="L141" s="17">
        <f t="shared" si="24"/>
        <v>0</v>
      </c>
      <c r="M141" s="271"/>
    </row>
    <row r="142" spans="1:13" s="14" customFormat="1" ht="36" customHeight="1" thickBot="1">
      <c r="A142" s="423"/>
      <c r="B142" s="335"/>
      <c r="C142" s="132" t="s">
        <v>29</v>
      </c>
      <c r="D142" s="290"/>
      <c r="E142" s="290"/>
      <c r="F142" s="108"/>
      <c r="G142" s="63">
        <f t="shared" si="21"/>
        <v>36498537.899999999</v>
      </c>
      <c r="H142" s="72">
        <v>30408273.899999999</v>
      </c>
      <c r="I142" s="67">
        <f>I149+I156+I163</f>
        <v>6090264</v>
      </c>
      <c r="J142" s="67">
        <v>0</v>
      </c>
      <c r="K142" s="67">
        <v>0</v>
      </c>
      <c r="L142" s="72">
        <f>L143</f>
        <v>0</v>
      </c>
      <c r="M142" s="271"/>
    </row>
    <row r="143" spans="1:13" s="14" customFormat="1" ht="23.25" customHeight="1" thickBot="1">
      <c r="A143" s="424"/>
      <c r="B143" s="415"/>
      <c r="C143" s="133" t="s">
        <v>23</v>
      </c>
      <c r="D143" s="290"/>
      <c r="E143" s="291"/>
      <c r="F143" s="109"/>
      <c r="G143" s="19">
        <f t="shared" si="21"/>
        <v>36498537.899999999</v>
      </c>
      <c r="H143" s="31">
        <f>H150+H157+H164</f>
        <v>30408273.899999999</v>
      </c>
      <c r="I143" s="31">
        <f t="shared" ref="I143:L143" si="25">I150+I157+I164</f>
        <v>6090264</v>
      </c>
      <c r="J143" s="31">
        <v>0</v>
      </c>
      <c r="K143" s="31">
        <v>0</v>
      </c>
      <c r="L143" s="31">
        <f t="shared" si="25"/>
        <v>0</v>
      </c>
      <c r="M143" s="272"/>
    </row>
    <row r="144" spans="1:13" s="14" customFormat="1" ht="19.5" customHeight="1" thickBot="1">
      <c r="A144" s="365"/>
      <c r="B144" s="268" t="s">
        <v>40</v>
      </c>
      <c r="C144" s="286"/>
      <c r="D144" s="300"/>
      <c r="E144" s="301"/>
      <c r="F144" s="62" t="s">
        <v>20</v>
      </c>
      <c r="G144" s="63">
        <f t="shared" si="21"/>
        <v>2879290</v>
      </c>
      <c r="H144" s="63">
        <f>H145+H146+H147+H148</f>
        <v>2879290</v>
      </c>
      <c r="I144" s="63">
        <v>0</v>
      </c>
      <c r="J144" s="63">
        <v>0</v>
      </c>
      <c r="K144" s="63">
        <v>0</v>
      </c>
      <c r="L144" s="64">
        <v>0</v>
      </c>
      <c r="M144" s="366" t="s">
        <v>43</v>
      </c>
    </row>
    <row r="145" spans="1:13" s="13" customFormat="1" ht="23.25" customHeight="1" thickBot="1">
      <c r="A145" s="358"/>
      <c r="B145" s="268"/>
      <c r="C145" s="284"/>
      <c r="D145" s="254"/>
      <c r="E145" s="251"/>
      <c r="F145" s="89" t="s">
        <v>15</v>
      </c>
      <c r="G145" s="40">
        <f t="shared" si="21"/>
        <v>0</v>
      </c>
      <c r="H145" s="22">
        <v>0</v>
      </c>
      <c r="I145" s="65">
        <v>0</v>
      </c>
      <c r="J145" s="65">
        <v>0</v>
      </c>
      <c r="K145" s="22">
        <v>0</v>
      </c>
      <c r="L145" s="22">
        <v>0</v>
      </c>
      <c r="M145" s="363"/>
    </row>
    <row r="146" spans="1:13" s="13" customFormat="1" ht="23.25" customHeight="1" thickBot="1">
      <c r="A146" s="358"/>
      <c r="B146" s="268"/>
      <c r="C146" s="284"/>
      <c r="D146" s="254"/>
      <c r="E146" s="251"/>
      <c r="F146" s="90" t="s">
        <v>16</v>
      </c>
      <c r="G146" s="19">
        <f t="shared" si="21"/>
        <v>2299290</v>
      </c>
      <c r="H146" s="34">
        <v>2299290</v>
      </c>
      <c r="I146" s="34">
        <v>0</v>
      </c>
      <c r="J146" s="34">
        <v>0</v>
      </c>
      <c r="K146" s="20">
        <v>0</v>
      </c>
      <c r="L146" s="20">
        <v>0</v>
      </c>
      <c r="M146" s="363"/>
    </row>
    <row r="147" spans="1:13" s="13" customFormat="1" ht="23.25" customHeight="1" thickBot="1">
      <c r="A147" s="358"/>
      <c r="B147" s="268"/>
      <c r="C147" s="284"/>
      <c r="D147" s="254"/>
      <c r="E147" s="251"/>
      <c r="F147" s="90" t="s">
        <v>17</v>
      </c>
      <c r="G147" s="19">
        <f t="shared" si="21"/>
        <v>0</v>
      </c>
      <c r="H147" s="23">
        <v>0</v>
      </c>
      <c r="I147" s="34">
        <v>0</v>
      </c>
      <c r="J147" s="34">
        <v>0</v>
      </c>
      <c r="K147" s="23">
        <v>0</v>
      </c>
      <c r="L147" s="23">
        <v>0</v>
      </c>
      <c r="M147" s="363"/>
    </row>
    <row r="148" spans="1:13" s="13" customFormat="1" ht="23.25" customHeight="1" thickBot="1">
      <c r="A148" s="358"/>
      <c r="B148" s="268"/>
      <c r="C148" s="287"/>
      <c r="D148" s="254"/>
      <c r="E148" s="251"/>
      <c r="F148" s="110" t="s">
        <v>39</v>
      </c>
      <c r="G148" s="19">
        <f t="shared" si="21"/>
        <v>580000</v>
      </c>
      <c r="H148" s="23">
        <v>580000</v>
      </c>
      <c r="I148" s="34">
        <v>0</v>
      </c>
      <c r="J148" s="34">
        <v>0</v>
      </c>
      <c r="K148" s="23">
        <v>0</v>
      </c>
      <c r="L148" s="23">
        <v>0</v>
      </c>
      <c r="M148" s="363"/>
    </row>
    <row r="149" spans="1:13" s="13" customFormat="1" ht="22.5" customHeight="1" thickBot="1">
      <c r="A149" s="358"/>
      <c r="B149" s="268"/>
      <c r="C149" s="200" t="s">
        <v>9</v>
      </c>
      <c r="D149" s="254"/>
      <c r="E149" s="251"/>
      <c r="F149" s="111"/>
      <c r="G149" s="63">
        <f t="shared" si="21"/>
        <v>2879290</v>
      </c>
      <c r="H149" s="66">
        <f>H144</f>
        <v>2879290</v>
      </c>
      <c r="I149" s="72">
        <v>0</v>
      </c>
      <c r="J149" s="72">
        <v>0</v>
      </c>
      <c r="K149" s="66">
        <v>0</v>
      </c>
      <c r="L149" s="66">
        <v>0</v>
      </c>
      <c r="M149" s="363"/>
    </row>
    <row r="150" spans="1:13" s="13" customFormat="1" ht="23.25" customHeight="1" thickBot="1">
      <c r="A150" s="359"/>
      <c r="B150" s="268"/>
      <c r="C150" s="201" t="s">
        <v>23</v>
      </c>
      <c r="D150" s="254"/>
      <c r="E150" s="252"/>
      <c r="F150" s="112"/>
      <c r="G150" s="169">
        <f t="shared" si="21"/>
        <v>2879290</v>
      </c>
      <c r="H150" s="35">
        <f>H149</f>
        <v>2879290</v>
      </c>
      <c r="I150" s="35">
        <f>SUM(J150:M150)</f>
        <v>0</v>
      </c>
      <c r="J150" s="35">
        <f t="shared" ref="J150" si="26">SUM(K150:N150)</f>
        <v>0</v>
      </c>
      <c r="K150" s="35">
        <f t="shared" ref="K150" si="27">SUM(L150:O150)</f>
        <v>0</v>
      </c>
      <c r="L150" s="35">
        <f t="shared" ref="L150" si="28">SUM(M150:P150)</f>
        <v>0</v>
      </c>
      <c r="M150" s="363"/>
    </row>
    <row r="151" spans="1:13" s="13" customFormat="1" ht="22.5" customHeight="1" thickBot="1">
      <c r="A151" s="367"/>
      <c r="B151" s="273" t="s">
        <v>41</v>
      </c>
      <c r="C151" s="288"/>
      <c r="D151" s="302"/>
      <c r="E151" s="303"/>
      <c r="F151" s="62" t="s">
        <v>20</v>
      </c>
      <c r="G151" s="63">
        <f t="shared" si="21"/>
        <v>21880826</v>
      </c>
      <c r="H151" s="63">
        <f>H152+H153+H154+H155</f>
        <v>21880826</v>
      </c>
      <c r="I151" s="63">
        <v>0</v>
      </c>
      <c r="J151" s="63">
        <v>0</v>
      </c>
      <c r="K151" s="63">
        <v>0</v>
      </c>
      <c r="L151" s="64">
        <v>0</v>
      </c>
      <c r="M151" s="362" t="s">
        <v>44</v>
      </c>
    </row>
    <row r="152" spans="1:13" s="13" customFormat="1" ht="23.25" customHeight="1" thickBot="1">
      <c r="A152" s="368"/>
      <c r="B152" s="274"/>
      <c r="C152" s="284"/>
      <c r="D152" s="254"/>
      <c r="E152" s="251"/>
      <c r="F152" s="89" t="s">
        <v>15</v>
      </c>
      <c r="G152" s="40">
        <f t="shared" si="21"/>
        <v>0</v>
      </c>
      <c r="H152" s="22">
        <v>0</v>
      </c>
      <c r="I152" s="65">
        <v>0</v>
      </c>
      <c r="J152" s="65">
        <v>0</v>
      </c>
      <c r="K152" s="22">
        <v>0</v>
      </c>
      <c r="L152" s="22">
        <v>0</v>
      </c>
      <c r="M152" s="363"/>
    </row>
    <row r="153" spans="1:13" s="13" customFormat="1" ht="23.25" customHeight="1" thickBot="1">
      <c r="A153" s="368"/>
      <c r="B153" s="274"/>
      <c r="C153" s="284"/>
      <c r="D153" s="254"/>
      <c r="E153" s="251"/>
      <c r="F153" s="90" t="s">
        <v>16</v>
      </c>
      <c r="G153" s="19">
        <f t="shared" si="21"/>
        <v>18270826</v>
      </c>
      <c r="H153" s="34">
        <v>18270826</v>
      </c>
      <c r="I153" s="34">
        <v>0</v>
      </c>
      <c r="J153" s="34">
        <v>0</v>
      </c>
      <c r="K153" s="20">
        <v>0</v>
      </c>
      <c r="L153" s="20">
        <v>0</v>
      </c>
      <c r="M153" s="363"/>
    </row>
    <row r="154" spans="1:13" s="13" customFormat="1" ht="23.25" customHeight="1" thickBot="1">
      <c r="A154" s="368"/>
      <c r="B154" s="274"/>
      <c r="C154" s="284"/>
      <c r="D154" s="254"/>
      <c r="E154" s="251"/>
      <c r="F154" s="90" t="s">
        <v>17</v>
      </c>
      <c r="G154" s="19">
        <f t="shared" si="21"/>
        <v>0</v>
      </c>
      <c r="H154" s="23">
        <v>0</v>
      </c>
      <c r="I154" s="34">
        <v>0</v>
      </c>
      <c r="J154" s="34">
        <v>0</v>
      </c>
      <c r="K154" s="23">
        <v>0</v>
      </c>
      <c r="L154" s="23">
        <v>0</v>
      </c>
      <c r="M154" s="363"/>
    </row>
    <row r="155" spans="1:13" s="13" customFormat="1" ht="23.25" customHeight="1" thickBot="1">
      <c r="A155" s="368"/>
      <c r="B155" s="274"/>
      <c r="C155" s="287"/>
      <c r="D155" s="254"/>
      <c r="E155" s="251"/>
      <c r="F155" s="110" t="s">
        <v>39</v>
      </c>
      <c r="G155" s="19">
        <f t="shared" si="21"/>
        <v>3610000</v>
      </c>
      <c r="H155" s="23">
        <v>3610000</v>
      </c>
      <c r="I155" s="34">
        <v>0</v>
      </c>
      <c r="J155" s="34">
        <v>0</v>
      </c>
      <c r="K155" s="23">
        <v>0</v>
      </c>
      <c r="L155" s="23">
        <v>0</v>
      </c>
      <c r="M155" s="363"/>
    </row>
    <row r="156" spans="1:13" s="13" customFormat="1" ht="26.25" customHeight="1" thickBot="1">
      <c r="A156" s="368"/>
      <c r="B156" s="274"/>
      <c r="C156" s="200" t="s">
        <v>9</v>
      </c>
      <c r="D156" s="254"/>
      <c r="E156" s="251"/>
      <c r="F156" s="111"/>
      <c r="G156" s="19">
        <f t="shared" si="21"/>
        <v>21880826</v>
      </c>
      <c r="H156" s="28">
        <f>H151</f>
        <v>21880826</v>
      </c>
      <c r="I156" s="20">
        <v>0</v>
      </c>
      <c r="J156" s="20">
        <v>0</v>
      </c>
      <c r="K156" s="28">
        <v>0</v>
      </c>
      <c r="L156" s="28">
        <v>0</v>
      </c>
      <c r="M156" s="363"/>
    </row>
    <row r="157" spans="1:13" s="13" customFormat="1" ht="14.25" customHeight="1" thickBot="1">
      <c r="A157" s="368"/>
      <c r="B157" s="275"/>
      <c r="C157" s="190" t="s">
        <v>23</v>
      </c>
      <c r="D157" s="254"/>
      <c r="E157" s="296"/>
      <c r="F157" s="113"/>
      <c r="G157" s="19">
        <f t="shared" si="21"/>
        <v>21880826</v>
      </c>
      <c r="H157" s="31">
        <f>H156</f>
        <v>21880826</v>
      </c>
      <c r="I157" s="31">
        <f>SUM(J157:M157)</f>
        <v>0</v>
      </c>
      <c r="J157" s="31">
        <f t="shared" ref="J157" si="29">SUM(K157:N157)</f>
        <v>0</v>
      </c>
      <c r="K157" s="31">
        <f t="shared" ref="K157" si="30">SUM(L157:O157)</f>
        <v>0</v>
      </c>
      <c r="L157" s="31">
        <f t="shared" ref="L157" si="31">SUM(M157:P157)</f>
        <v>0</v>
      </c>
      <c r="M157" s="364"/>
    </row>
    <row r="158" spans="1:13" s="13" customFormat="1" ht="22.5" customHeight="1" thickBot="1">
      <c r="A158" s="357"/>
      <c r="B158" s="360" t="s">
        <v>42</v>
      </c>
      <c r="C158" s="288"/>
      <c r="D158" s="253"/>
      <c r="E158" s="281"/>
      <c r="F158" s="194" t="s">
        <v>20</v>
      </c>
      <c r="G158" s="19">
        <f t="shared" si="21"/>
        <v>30695277.899999999</v>
      </c>
      <c r="H158" s="19">
        <f>H159+H160+H161+H162</f>
        <v>5648157.9000000004</v>
      </c>
      <c r="I158" s="19">
        <f>SUM(I160:I162)</f>
        <v>6090264</v>
      </c>
      <c r="J158" s="227">
        <v>6178948</v>
      </c>
      <c r="K158" s="205">
        <v>6318158</v>
      </c>
      <c r="L158" s="31">
        <v>6459750</v>
      </c>
      <c r="M158" s="362" t="s">
        <v>45</v>
      </c>
    </row>
    <row r="159" spans="1:13" s="13" customFormat="1" ht="23.25" customHeight="1" thickBot="1">
      <c r="A159" s="358"/>
      <c r="B159" s="268"/>
      <c r="C159" s="284"/>
      <c r="D159" s="254"/>
      <c r="E159" s="282"/>
      <c r="F159" s="184" t="s">
        <v>15</v>
      </c>
      <c r="G159" s="40">
        <f t="shared" si="21"/>
        <v>0</v>
      </c>
      <c r="H159" s="22">
        <v>0</v>
      </c>
      <c r="I159" s="65">
        <v>0</v>
      </c>
      <c r="J159" s="204">
        <v>0</v>
      </c>
      <c r="K159" s="204">
        <v>0</v>
      </c>
      <c r="L159" s="204">
        <v>0</v>
      </c>
      <c r="M159" s="363"/>
    </row>
    <row r="160" spans="1:13" s="13" customFormat="1" ht="23.25" customHeight="1" thickBot="1">
      <c r="A160" s="358"/>
      <c r="B160" s="268"/>
      <c r="C160" s="284"/>
      <c r="D160" s="254"/>
      <c r="E160" s="282"/>
      <c r="F160" s="185" t="s">
        <v>16</v>
      </c>
      <c r="G160" s="19">
        <f t="shared" si="21"/>
        <v>29160500</v>
      </c>
      <c r="H160" s="34">
        <v>5365750</v>
      </c>
      <c r="I160" s="34">
        <v>5785750</v>
      </c>
      <c r="J160" s="205">
        <v>5870000</v>
      </c>
      <c r="K160" s="205">
        <v>6002250</v>
      </c>
      <c r="L160" s="205">
        <v>6136750</v>
      </c>
      <c r="M160" s="363"/>
    </row>
    <row r="161" spans="1:13" s="13" customFormat="1" ht="23.25" customHeight="1" thickBot="1">
      <c r="A161" s="358"/>
      <c r="B161" s="268"/>
      <c r="C161" s="284"/>
      <c r="D161" s="254"/>
      <c r="E161" s="282"/>
      <c r="F161" s="185" t="s">
        <v>17</v>
      </c>
      <c r="G161" s="19">
        <f t="shared" si="21"/>
        <v>1534764.9</v>
      </c>
      <c r="H161" s="34">
        <v>282407.90000000002</v>
      </c>
      <c r="I161" s="34">
        <v>304514</v>
      </c>
      <c r="J161" s="205">
        <v>308948</v>
      </c>
      <c r="K161" s="205">
        <v>315908</v>
      </c>
      <c r="L161" s="205">
        <v>322987</v>
      </c>
      <c r="M161" s="363"/>
    </row>
    <row r="162" spans="1:13" s="13" customFormat="1" ht="23.25" customHeight="1" thickBot="1">
      <c r="A162" s="358"/>
      <c r="B162" s="268"/>
      <c r="C162" s="287"/>
      <c r="D162" s="254"/>
      <c r="E162" s="282"/>
      <c r="F162" s="195" t="s">
        <v>39</v>
      </c>
      <c r="G162" s="19">
        <f t="shared" si="21"/>
        <v>0</v>
      </c>
      <c r="H162" s="34">
        <v>0</v>
      </c>
      <c r="I162" s="34">
        <v>0</v>
      </c>
      <c r="J162" s="34">
        <v>0</v>
      </c>
      <c r="K162" s="19">
        <v>0</v>
      </c>
      <c r="L162" s="19">
        <v>0</v>
      </c>
      <c r="M162" s="363"/>
    </row>
    <row r="163" spans="1:13" s="13" customFormat="1" ht="18.75" customHeight="1" thickBot="1">
      <c r="A163" s="358"/>
      <c r="B163" s="268"/>
      <c r="C163" s="198" t="s">
        <v>9</v>
      </c>
      <c r="D163" s="254"/>
      <c r="E163" s="282"/>
      <c r="F163" s="196"/>
      <c r="G163" s="19">
        <f t="shared" si="21"/>
        <v>11738421.9</v>
      </c>
      <c r="H163" s="28">
        <v>5648157.9000000004</v>
      </c>
      <c r="I163" s="28">
        <v>6090264</v>
      </c>
      <c r="J163" s="20">
        <v>0</v>
      </c>
      <c r="K163" s="19">
        <v>0</v>
      </c>
      <c r="L163" s="19">
        <v>0</v>
      </c>
      <c r="M163" s="363"/>
    </row>
    <row r="164" spans="1:13" s="13" customFormat="1" ht="29.25" customHeight="1" thickBot="1">
      <c r="A164" s="359"/>
      <c r="B164" s="361"/>
      <c r="C164" s="199" t="s">
        <v>23</v>
      </c>
      <c r="D164" s="254"/>
      <c r="E164" s="282"/>
      <c r="F164" s="197"/>
      <c r="G164" s="19">
        <f t="shared" si="21"/>
        <v>11738421.9</v>
      </c>
      <c r="H164" s="31">
        <v>5648157.9000000004</v>
      </c>
      <c r="I164" s="31">
        <f>I163</f>
        <v>6090264</v>
      </c>
      <c r="J164" s="31">
        <f t="shared" ref="J164" si="32">SUM(K164:N164)</f>
        <v>0</v>
      </c>
      <c r="K164" s="19">
        <v>0</v>
      </c>
      <c r="L164" s="19">
        <v>0</v>
      </c>
      <c r="M164" s="364"/>
    </row>
    <row r="165" spans="1:13" s="13" customFormat="1" ht="23.25" customHeight="1" thickBot="1">
      <c r="A165" s="263" t="s">
        <v>83</v>
      </c>
      <c r="B165" s="261" t="s">
        <v>66</v>
      </c>
      <c r="C165" s="370"/>
      <c r="D165" s="253"/>
      <c r="E165" s="297"/>
      <c r="F165" s="27" t="s">
        <v>20</v>
      </c>
      <c r="G165" s="19"/>
      <c r="H165" s="206">
        <v>0</v>
      </c>
      <c r="I165" s="207">
        <v>0</v>
      </c>
      <c r="J165" s="170">
        <v>29073095.710000001</v>
      </c>
      <c r="K165" s="207">
        <v>28784301</v>
      </c>
      <c r="L165" s="208">
        <v>30067248</v>
      </c>
      <c r="M165" s="416" t="s">
        <v>81</v>
      </c>
    </row>
    <row r="166" spans="1:13" s="13" customFormat="1" ht="23.25" customHeight="1">
      <c r="A166" s="264"/>
      <c r="B166" s="261"/>
      <c r="C166" s="289"/>
      <c r="D166" s="253"/>
      <c r="E166" s="250"/>
      <c r="F166" s="89" t="s">
        <v>15</v>
      </c>
      <c r="G166" s="28"/>
      <c r="H166" s="209">
        <v>0</v>
      </c>
      <c r="I166" s="210">
        <v>0</v>
      </c>
      <c r="J166" s="211">
        <v>0</v>
      </c>
      <c r="K166" s="211">
        <v>0</v>
      </c>
      <c r="L166" s="212">
        <v>0</v>
      </c>
      <c r="M166" s="417"/>
    </row>
    <row r="167" spans="1:13" s="13" customFormat="1" ht="23.25" customHeight="1" thickBot="1">
      <c r="A167" s="264"/>
      <c r="B167" s="261"/>
      <c r="C167" s="289"/>
      <c r="D167" s="253"/>
      <c r="E167" s="250"/>
      <c r="F167" s="90" t="s">
        <v>16</v>
      </c>
      <c r="G167" s="20"/>
      <c r="H167" s="213">
        <v>0</v>
      </c>
      <c r="I167" s="214">
        <v>0</v>
      </c>
      <c r="J167" s="215">
        <v>0</v>
      </c>
      <c r="K167" s="215">
        <v>0</v>
      </c>
      <c r="L167" s="216">
        <v>0</v>
      </c>
      <c r="M167" s="417"/>
    </row>
    <row r="168" spans="1:13" s="13" customFormat="1" ht="23.25" customHeight="1" thickBot="1">
      <c r="A168" s="264"/>
      <c r="B168" s="261"/>
      <c r="C168" s="371"/>
      <c r="D168" s="253"/>
      <c r="E168" s="250"/>
      <c r="F168" s="91" t="s">
        <v>17</v>
      </c>
      <c r="G168" s="20"/>
      <c r="H168" s="213">
        <v>0</v>
      </c>
      <c r="I168" s="214">
        <v>0</v>
      </c>
      <c r="J168" s="207">
        <v>29073095.710000001</v>
      </c>
      <c r="K168" s="207">
        <v>28784301</v>
      </c>
      <c r="L168" s="208">
        <v>30067248</v>
      </c>
      <c r="M168" s="417"/>
    </row>
    <row r="169" spans="1:13" s="13" customFormat="1" ht="23.25" customHeight="1" thickBot="1">
      <c r="A169" s="264"/>
      <c r="B169" s="261"/>
      <c r="C169" s="85" t="s">
        <v>59</v>
      </c>
      <c r="D169" s="254"/>
      <c r="E169" s="251"/>
      <c r="F169" s="117"/>
      <c r="G169" s="20"/>
      <c r="H169" s="213">
        <v>0</v>
      </c>
      <c r="I169" s="214">
        <v>0</v>
      </c>
      <c r="J169" s="207">
        <v>0</v>
      </c>
      <c r="K169" s="207">
        <v>0</v>
      </c>
      <c r="L169" s="208">
        <v>0</v>
      </c>
      <c r="M169" s="417"/>
    </row>
    <row r="170" spans="1:13" s="13" customFormat="1" ht="76.5" customHeight="1" thickBot="1">
      <c r="A170" s="264"/>
      <c r="B170" s="262"/>
      <c r="C170" s="87"/>
      <c r="D170" s="254"/>
      <c r="E170" s="296"/>
      <c r="F170" s="122"/>
      <c r="G170" s="171"/>
      <c r="H170" s="37">
        <v>0</v>
      </c>
      <c r="I170" s="116">
        <v>0</v>
      </c>
      <c r="J170" s="116">
        <v>0</v>
      </c>
      <c r="K170" s="116">
        <v>0</v>
      </c>
      <c r="L170" s="38">
        <v>0</v>
      </c>
      <c r="M170" s="417"/>
    </row>
    <row r="171" spans="1:13" s="13" customFormat="1" ht="23.25" customHeight="1" thickBot="1">
      <c r="A171" s="135"/>
      <c r="B171" s="374" t="s">
        <v>93</v>
      </c>
      <c r="C171" s="304"/>
      <c r="D171" s="250"/>
      <c r="E171" s="253"/>
      <c r="F171" s="183" t="s">
        <v>20</v>
      </c>
      <c r="G171" s="169"/>
      <c r="H171" s="53">
        <v>0</v>
      </c>
      <c r="I171" s="121">
        <v>0</v>
      </c>
      <c r="J171" s="228">
        <v>2008638</v>
      </c>
      <c r="K171" s="116">
        <v>0</v>
      </c>
      <c r="L171" s="37">
        <v>0</v>
      </c>
      <c r="M171" s="230"/>
    </row>
    <row r="172" spans="1:13" s="13" customFormat="1" ht="23.25" customHeight="1">
      <c r="A172" s="135"/>
      <c r="B172" s="375"/>
      <c r="C172" s="289"/>
      <c r="D172" s="250"/>
      <c r="E172" s="253"/>
      <c r="F172" s="184" t="s">
        <v>15</v>
      </c>
      <c r="G172" s="20"/>
      <c r="H172" s="118">
        <v>0</v>
      </c>
      <c r="I172" s="119">
        <v>0</v>
      </c>
      <c r="J172" s="120">
        <v>0</v>
      </c>
      <c r="K172" s="116">
        <v>0</v>
      </c>
      <c r="L172" s="37">
        <v>0</v>
      </c>
      <c r="M172" s="231"/>
    </row>
    <row r="173" spans="1:13" s="13" customFormat="1" ht="23.25" customHeight="1" thickBot="1">
      <c r="A173" s="135"/>
      <c r="B173" s="375"/>
      <c r="C173" s="289"/>
      <c r="D173" s="250"/>
      <c r="E173" s="253"/>
      <c r="F173" s="185" t="s">
        <v>16</v>
      </c>
      <c r="G173" s="20"/>
      <c r="H173" s="37">
        <v>0</v>
      </c>
      <c r="I173" s="116">
        <v>0</v>
      </c>
      <c r="J173" s="120">
        <v>0</v>
      </c>
      <c r="K173" s="116">
        <v>0</v>
      </c>
      <c r="L173" s="37">
        <v>0</v>
      </c>
      <c r="M173" s="231"/>
    </row>
    <row r="174" spans="1:13" s="13" customFormat="1" ht="23.25" customHeight="1" thickBot="1">
      <c r="A174" s="135"/>
      <c r="B174" s="375"/>
      <c r="C174" s="289"/>
      <c r="D174" s="250"/>
      <c r="E174" s="253"/>
      <c r="F174" s="186" t="s">
        <v>17</v>
      </c>
      <c r="G174" s="20"/>
      <c r="H174" s="37">
        <v>0</v>
      </c>
      <c r="I174" s="116">
        <v>0</v>
      </c>
      <c r="J174" s="121">
        <v>2008638</v>
      </c>
      <c r="K174" s="116">
        <v>0</v>
      </c>
      <c r="L174" s="37">
        <v>0</v>
      </c>
      <c r="M174" s="231"/>
    </row>
    <row r="175" spans="1:13" s="13" customFormat="1" ht="23.25" customHeight="1">
      <c r="A175" s="135"/>
      <c r="B175" s="376"/>
      <c r="C175" s="85" t="s">
        <v>9</v>
      </c>
      <c r="D175" s="251"/>
      <c r="E175" s="254"/>
      <c r="F175" s="202"/>
      <c r="G175" s="20"/>
      <c r="H175" s="37">
        <v>0</v>
      </c>
      <c r="I175" s="116">
        <v>0</v>
      </c>
      <c r="J175" s="120">
        <v>0</v>
      </c>
      <c r="K175" s="116">
        <v>0</v>
      </c>
      <c r="L175" s="37">
        <v>0</v>
      </c>
      <c r="M175" s="231"/>
    </row>
    <row r="176" spans="1:13" s="13" customFormat="1" ht="23.25" customHeight="1" thickBot="1">
      <c r="A176" s="135"/>
      <c r="B176" s="376"/>
      <c r="C176" s="106"/>
      <c r="D176" s="296"/>
      <c r="E176" s="254"/>
      <c r="F176" s="203"/>
      <c r="G176" s="172"/>
      <c r="H176" s="37">
        <v>0</v>
      </c>
      <c r="I176" s="116">
        <v>0</v>
      </c>
      <c r="J176" s="120">
        <v>0</v>
      </c>
      <c r="K176" s="116">
        <v>0</v>
      </c>
      <c r="L176" s="48">
        <v>0</v>
      </c>
      <c r="M176" s="231"/>
    </row>
    <row r="177" spans="1:13" s="13" customFormat="1" ht="23.25" customHeight="1" thickBot="1">
      <c r="A177" s="135"/>
      <c r="B177" s="369" t="s">
        <v>72</v>
      </c>
      <c r="C177" s="304"/>
      <c r="D177" s="250"/>
      <c r="E177" s="253"/>
      <c r="F177" s="183" t="s">
        <v>20</v>
      </c>
      <c r="G177" s="169"/>
      <c r="H177" s="53">
        <v>0</v>
      </c>
      <c r="I177" s="121">
        <v>0</v>
      </c>
      <c r="J177" s="228">
        <v>49000</v>
      </c>
      <c r="K177" s="116">
        <v>0</v>
      </c>
      <c r="L177" s="37">
        <v>0</v>
      </c>
      <c r="M177" s="230" t="s">
        <v>92</v>
      </c>
    </row>
    <row r="178" spans="1:13" s="13" customFormat="1" ht="23.25" customHeight="1">
      <c r="A178" s="135"/>
      <c r="B178" s="261"/>
      <c r="C178" s="289"/>
      <c r="D178" s="250"/>
      <c r="E178" s="253"/>
      <c r="F178" s="184" t="s">
        <v>15</v>
      </c>
      <c r="G178" s="20"/>
      <c r="H178" s="118">
        <v>0</v>
      </c>
      <c r="I178" s="119">
        <v>0</v>
      </c>
      <c r="J178" s="120">
        <v>0</v>
      </c>
      <c r="K178" s="116">
        <v>0</v>
      </c>
      <c r="L178" s="37">
        <v>0</v>
      </c>
      <c r="M178" s="231"/>
    </row>
    <row r="179" spans="1:13" s="13" customFormat="1" ht="23.25" customHeight="1" thickBot="1">
      <c r="A179" s="135"/>
      <c r="B179" s="261"/>
      <c r="C179" s="289"/>
      <c r="D179" s="250"/>
      <c r="E179" s="253"/>
      <c r="F179" s="185" t="s">
        <v>16</v>
      </c>
      <c r="G179" s="20"/>
      <c r="H179" s="37">
        <v>0</v>
      </c>
      <c r="I179" s="116">
        <v>0</v>
      </c>
      <c r="J179" s="120">
        <v>0</v>
      </c>
      <c r="K179" s="116">
        <v>0</v>
      </c>
      <c r="L179" s="37">
        <v>0</v>
      </c>
      <c r="M179" s="231"/>
    </row>
    <row r="180" spans="1:13" s="13" customFormat="1" ht="23.25" customHeight="1" thickBot="1">
      <c r="A180" s="135"/>
      <c r="B180" s="261"/>
      <c r="C180" s="289"/>
      <c r="D180" s="250"/>
      <c r="E180" s="253"/>
      <c r="F180" s="186" t="s">
        <v>17</v>
      </c>
      <c r="G180" s="20"/>
      <c r="H180" s="37">
        <v>0</v>
      </c>
      <c r="I180" s="116">
        <v>0</v>
      </c>
      <c r="J180" s="121">
        <v>49000</v>
      </c>
      <c r="K180" s="116">
        <v>0</v>
      </c>
      <c r="L180" s="37">
        <v>0</v>
      </c>
      <c r="M180" s="231"/>
    </row>
    <row r="181" spans="1:13" s="13" customFormat="1" ht="23.25" customHeight="1">
      <c r="A181" s="135"/>
      <c r="B181" s="377"/>
      <c r="C181" s="85" t="s">
        <v>9</v>
      </c>
      <c r="D181" s="251"/>
      <c r="E181" s="254"/>
      <c r="F181" s="202"/>
      <c r="G181" s="20"/>
      <c r="H181" s="37">
        <v>0</v>
      </c>
      <c r="I181" s="116">
        <v>0</v>
      </c>
      <c r="J181" s="120">
        <v>0</v>
      </c>
      <c r="K181" s="116">
        <v>0</v>
      </c>
      <c r="L181" s="37">
        <v>0</v>
      </c>
      <c r="M181" s="231"/>
    </row>
    <row r="182" spans="1:13" s="13" customFormat="1" ht="23.25" customHeight="1" thickBot="1">
      <c r="A182" s="135"/>
      <c r="B182" s="377"/>
      <c r="C182" s="106"/>
      <c r="D182" s="296"/>
      <c r="E182" s="254"/>
      <c r="F182" s="203"/>
      <c r="G182" s="172"/>
      <c r="H182" s="37">
        <v>0</v>
      </c>
      <c r="I182" s="116">
        <v>0</v>
      </c>
      <c r="J182" s="120">
        <v>0</v>
      </c>
      <c r="K182" s="116">
        <v>0</v>
      </c>
      <c r="L182" s="48">
        <v>0</v>
      </c>
      <c r="M182" s="231"/>
    </row>
    <row r="183" spans="1:13" s="13" customFormat="1" ht="23.25" customHeight="1" thickBot="1">
      <c r="A183" s="135"/>
      <c r="B183" s="369" t="s">
        <v>73</v>
      </c>
      <c r="C183" s="304"/>
      <c r="D183" s="253"/>
      <c r="E183" s="250"/>
      <c r="F183" s="27" t="s">
        <v>20</v>
      </c>
      <c r="G183" s="169"/>
      <c r="H183" s="53">
        <v>0</v>
      </c>
      <c r="I183" s="121">
        <v>0</v>
      </c>
      <c r="J183" s="228">
        <v>4200600</v>
      </c>
      <c r="K183" s="116">
        <v>0</v>
      </c>
      <c r="L183" s="116">
        <v>0</v>
      </c>
      <c r="M183" s="385" t="s">
        <v>75</v>
      </c>
    </row>
    <row r="184" spans="1:13" s="13" customFormat="1" ht="23.25" customHeight="1">
      <c r="A184" s="135"/>
      <c r="B184" s="261"/>
      <c r="C184" s="289"/>
      <c r="D184" s="253"/>
      <c r="E184" s="250"/>
      <c r="F184" s="89" t="s">
        <v>15</v>
      </c>
      <c r="G184" s="20"/>
      <c r="H184" s="118">
        <v>0</v>
      </c>
      <c r="I184" s="119">
        <v>0</v>
      </c>
      <c r="J184" s="120">
        <v>0</v>
      </c>
      <c r="K184" s="116">
        <v>0</v>
      </c>
      <c r="L184" s="116">
        <v>0</v>
      </c>
      <c r="M184" s="385"/>
    </row>
    <row r="185" spans="1:13" s="13" customFormat="1" ht="23.25" customHeight="1" thickBot="1">
      <c r="A185" s="135"/>
      <c r="B185" s="261"/>
      <c r="C185" s="289"/>
      <c r="D185" s="253"/>
      <c r="E185" s="250"/>
      <c r="F185" s="90" t="s">
        <v>16</v>
      </c>
      <c r="G185" s="20"/>
      <c r="H185" s="37">
        <v>0</v>
      </c>
      <c r="I185" s="116">
        <v>0</v>
      </c>
      <c r="J185" s="120">
        <v>0</v>
      </c>
      <c r="K185" s="116">
        <v>0</v>
      </c>
      <c r="L185" s="116">
        <v>0</v>
      </c>
      <c r="M185" s="385"/>
    </row>
    <row r="186" spans="1:13" s="13" customFormat="1" ht="23.25" customHeight="1" thickBot="1">
      <c r="A186" s="135"/>
      <c r="B186" s="261"/>
      <c r="C186" s="289"/>
      <c r="D186" s="253"/>
      <c r="E186" s="250"/>
      <c r="F186" s="91" t="s">
        <v>17</v>
      </c>
      <c r="G186" s="20"/>
      <c r="H186" s="37">
        <v>0</v>
      </c>
      <c r="I186" s="116">
        <v>0</v>
      </c>
      <c r="J186" s="121">
        <v>4200600</v>
      </c>
      <c r="K186" s="116">
        <v>0</v>
      </c>
      <c r="L186" s="116">
        <v>0</v>
      </c>
      <c r="M186" s="385"/>
    </row>
    <row r="187" spans="1:13" s="13" customFormat="1" ht="23.25" customHeight="1">
      <c r="A187" s="135"/>
      <c r="B187" s="377"/>
      <c r="C187" s="85" t="s">
        <v>9</v>
      </c>
      <c r="D187" s="254"/>
      <c r="E187" s="251"/>
      <c r="F187" s="117"/>
      <c r="G187" s="20"/>
      <c r="H187" s="37">
        <v>0</v>
      </c>
      <c r="I187" s="116">
        <v>0</v>
      </c>
      <c r="J187" s="120">
        <v>0</v>
      </c>
      <c r="K187" s="116">
        <v>0</v>
      </c>
      <c r="L187" s="116">
        <v>0</v>
      </c>
      <c r="M187" s="385"/>
    </row>
    <row r="188" spans="1:13" s="13" customFormat="1" ht="23.25" customHeight="1" thickBot="1">
      <c r="A188" s="135"/>
      <c r="B188" s="377"/>
      <c r="C188" s="106"/>
      <c r="D188" s="254"/>
      <c r="E188" s="252"/>
      <c r="F188" s="123"/>
      <c r="G188" s="172"/>
      <c r="H188" s="37">
        <v>0</v>
      </c>
      <c r="I188" s="116">
        <v>0</v>
      </c>
      <c r="J188" s="120">
        <v>0</v>
      </c>
      <c r="K188" s="116">
        <v>0</v>
      </c>
      <c r="L188" s="116">
        <v>0</v>
      </c>
      <c r="M188" s="385"/>
    </row>
    <row r="189" spans="1:13" s="13" customFormat="1" ht="23.25" customHeight="1" thickBot="1">
      <c r="A189" s="263" t="s">
        <v>76</v>
      </c>
      <c r="B189" s="369" t="s">
        <v>74</v>
      </c>
      <c r="C189" s="372"/>
      <c r="D189" s="289"/>
      <c r="E189" s="292"/>
      <c r="F189" s="27" t="s">
        <v>20</v>
      </c>
      <c r="G189" s="169"/>
      <c r="H189" s="53">
        <v>0</v>
      </c>
      <c r="I189" s="121">
        <v>0</v>
      </c>
      <c r="J189" s="228">
        <v>1700000</v>
      </c>
      <c r="K189" s="124">
        <v>0</v>
      </c>
      <c r="L189" s="124">
        <v>0</v>
      </c>
      <c r="M189" s="230" t="s">
        <v>74</v>
      </c>
    </row>
    <row r="190" spans="1:13" s="13" customFormat="1" ht="23.25" customHeight="1" thickBot="1">
      <c r="A190" s="264"/>
      <c r="B190" s="261"/>
      <c r="C190" s="373"/>
      <c r="D190" s="289"/>
      <c r="E190" s="293"/>
      <c r="F190" s="89" t="s">
        <v>15</v>
      </c>
      <c r="G190" s="20"/>
      <c r="H190" s="118">
        <v>0</v>
      </c>
      <c r="I190" s="119">
        <v>0</v>
      </c>
      <c r="J190" s="120">
        <v>0</v>
      </c>
      <c r="K190" s="124">
        <v>0</v>
      </c>
      <c r="L190" s="124">
        <v>0</v>
      </c>
      <c r="M190" s="231"/>
    </row>
    <row r="191" spans="1:13" s="13" customFormat="1" ht="23.25" customHeight="1" thickBot="1">
      <c r="A191" s="264"/>
      <c r="B191" s="261"/>
      <c r="C191" s="373"/>
      <c r="D191" s="289"/>
      <c r="E191" s="293"/>
      <c r="F191" s="90" t="s">
        <v>16</v>
      </c>
      <c r="G191" s="20"/>
      <c r="H191" s="37">
        <v>0</v>
      </c>
      <c r="I191" s="116">
        <v>0</v>
      </c>
      <c r="J191" s="120">
        <v>0</v>
      </c>
      <c r="K191" s="124">
        <v>0</v>
      </c>
      <c r="L191" s="124">
        <v>0</v>
      </c>
      <c r="M191" s="231"/>
    </row>
    <row r="192" spans="1:13" s="13" customFormat="1" ht="23.25" customHeight="1" thickBot="1">
      <c r="A192" s="264"/>
      <c r="B192" s="261"/>
      <c r="C192" s="373"/>
      <c r="D192" s="289"/>
      <c r="E192" s="293"/>
      <c r="F192" s="91" t="s">
        <v>17</v>
      </c>
      <c r="G192" s="20"/>
      <c r="H192" s="37">
        <v>0</v>
      </c>
      <c r="I192" s="116">
        <v>0</v>
      </c>
      <c r="J192" s="121">
        <v>1700000</v>
      </c>
      <c r="K192" s="124">
        <v>0</v>
      </c>
      <c r="L192" s="124">
        <v>0</v>
      </c>
      <c r="M192" s="231"/>
    </row>
    <row r="193" spans="1:13" s="13" customFormat="1" ht="23.25" customHeight="1" thickBot="1">
      <c r="A193" s="264"/>
      <c r="B193" s="261"/>
      <c r="C193" s="129" t="s">
        <v>9</v>
      </c>
      <c r="D193" s="290"/>
      <c r="E193" s="294"/>
      <c r="F193" s="117"/>
      <c r="G193" s="20"/>
      <c r="H193" s="37">
        <v>0</v>
      </c>
      <c r="I193" s="116">
        <v>0</v>
      </c>
      <c r="J193" s="120">
        <v>0</v>
      </c>
      <c r="K193" s="124">
        <v>0</v>
      </c>
      <c r="L193" s="124">
        <v>0</v>
      </c>
      <c r="M193" s="231"/>
    </row>
    <row r="194" spans="1:13" s="13" customFormat="1" ht="23.25" customHeight="1" thickBot="1">
      <c r="A194" s="264"/>
      <c r="B194" s="262"/>
      <c r="C194" s="130"/>
      <c r="D194" s="291"/>
      <c r="E194" s="295"/>
      <c r="F194" s="123"/>
      <c r="G194" s="172"/>
      <c r="H194" s="37">
        <v>0</v>
      </c>
      <c r="I194" s="116">
        <v>0</v>
      </c>
      <c r="J194" s="120">
        <v>0</v>
      </c>
      <c r="K194" s="124">
        <v>0</v>
      </c>
      <c r="L194" s="124">
        <v>0</v>
      </c>
      <c r="M194" s="231"/>
    </row>
    <row r="195" spans="1:13" s="32" customFormat="1" ht="23.25" customHeight="1" thickBot="1">
      <c r="A195" s="347" t="s">
        <v>25</v>
      </c>
      <c r="B195" s="348"/>
      <c r="C195" s="348"/>
      <c r="D195" s="349"/>
      <c r="E195" s="173"/>
      <c r="F195" s="174" t="s">
        <v>19</v>
      </c>
      <c r="G195" s="19">
        <f t="shared" si="21"/>
        <v>236527745.69999999</v>
      </c>
      <c r="H195" s="152">
        <f>H196+H197+H198+H199</f>
        <v>70976313.510000005</v>
      </c>
      <c r="I195" s="152">
        <f t="shared" ref="I195:L195" si="33">I196+I197+I198+I199</f>
        <v>40240912.789999999</v>
      </c>
      <c r="J195" s="152">
        <f t="shared" si="33"/>
        <v>50461100.399999991</v>
      </c>
      <c r="K195" s="152">
        <f t="shared" si="33"/>
        <v>36715986</v>
      </c>
      <c r="L195" s="152">
        <f t="shared" si="33"/>
        <v>38133433</v>
      </c>
      <c r="M195" s="329"/>
    </row>
    <row r="196" spans="1:13" s="32" customFormat="1" ht="16.5" thickBot="1">
      <c r="A196" s="350"/>
      <c r="B196" s="351"/>
      <c r="C196" s="351"/>
      <c r="D196" s="352"/>
      <c r="E196" s="175"/>
      <c r="F196" s="102" t="s">
        <v>15</v>
      </c>
      <c r="G196" s="19">
        <f t="shared" si="21"/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329"/>
    </row>
    <row r="197" spans="1:13" s="32" customFormat="1" ht="16.5" thickBot="1">
      <c r="A197" s="350"/>
      <c r="B197" s="351"/>
      <c r="C197" s="351"/>
      <c r="D197" s="352"/>
      <c r="E197" s="175"/>
      <c r="F197" s="102" t="s">
        <v>16</v>
      </c>
      <c r="G197" s="19">
        <f t="shared" si="21"/>
        <v>54000061.909999996</v>
      </c>
      <c r="H197" s="20">
        <f>H23+H50</f>
        <v>25935866</v>
      </c>
      <c r="I197" s="20">
        <f>I23+I50</f>
        <v>5785750</v>
      </c>
      <c r="J197" s="20">
        <f>J23+J50</f>
        <v>10139445.91</v>
      </c>
      <c r="K197" s="20">
        <f>K23+K50</f>
        <v>6002250</v>
      </c>
      <c r="L197" s="20">
        <f>L23+L50</f>
        <v>6136750</v>
      </c>
      <c r="M197" s="329"/>
    </row>
    <row r="198" spans="1:13" s="32" customFormat="1" ht="16.5" thickBot="1">
      <c r="A198" s="350"/>
      <c r="B198" s="351"/>
      <c r="C198" s="351"/>
      <c r="D198" s="352"/>
      <c r="E198" s="175"/>
      <c r="F198" s="102" t="s">
        <v>17</v>
      </c>
      <c r="G198" s="19">
        <f>SUM(H198:L198)</f>
        <v>178337683.79000002</v>
      </c>
      <c r="H198" s="20">
        <f>H24+H33+H51</f>
        <v>40850447.510000005</v>
      </c>
      <c r="I198" s="20">
        <f>I24+I51</f>
        <v>34455162.789999999</v>
      </c>
      <c r="J198" s="20">
        <f>J24+J51+J161</f>
        <v>40321654.489999995</v>
      </c>
      <c r="K198" s="20">
        <f>K24+K51</f>
        <v>30713736</v>
      </c>
      <c r="L198" s="20">
        <f>L24+L51</f>
        <v>31996683</v>
      </c>
      <c r="M198" s="356"/>
    </row>
    <row r="199" spans="1:13" s="32" customFormat="1" ht="16.5" thickBot="1">
      <c r="A199" s="353"/>
      <c r="B199" s="354"/>
      <c r="C199" s="354"/>
      <c r="D199" s="355"/>
      <c r="E199" s="176"/>
      <c r="F199" s="107" t="s">
        <v>39</v>
      </c>
      <c r="G199" s="19">
        <f t="shared" si="21"/>
        <v>4190000</v>
      </c>
      <c r="H199" s="50">
        <f>H52</f>
        <v>4190000</v>
      </c>
      <c r="I199" s="50">
        <f t="shared" ref="I199:L199" si="34">I52</f>
        <v>0</v>
      </c>
      <c r="J199" s="50">
        <f t="shared" si="34"/>
        <v>0</v>
      </c>
      <c r="K199" s="50">
        <f t="shared" si="34"/>
        <v>0</v>
      </c>
      <c r="L199" s="50">
        <f t="shared" si="34"/>
        <v>0</v>
      </c>
      <c r="M199" s="177"/>
    </row>
    <row r="200" spans="1:13" ht="15.75">
      <c r="A200" s="41"/>
      <c r="B200" s="42"/>
      <c r="C200" s="43"/>
      <c r="D200" s="43"/>
      <c r="E200" s="43"/>
      <c r="F200" s="44"/>
      <c r="G200" s="45"/>
      <c r="H200" s="45"/>
      <c r="I200" s="46"/>
      <c r="J200" s="46"/>
      <c r="K200" s="46"/>
      <c r="L200" s="46"/>
      <c r="M200" s="36"/>
    </row>
    <row r="201" spans="1:13">
      <c r="G201" s="12"/>
      <c r="H201" s="12"/>
    </row>
    <row r="203" spans="1:13">
      <c r="I203" s="12"/>
      <c r="J203" s="12"/>
      <c r="K203" s="12"/>
    </row>
  </sheetData>
  <mergeCells count="186">
    <mergeCell ref="A59:A64"/>
    <mergeCell ref="M59:M64"/>
    <mergeCell ref="B59:B64"/>
    <mergeCell ref="A53:A58"/>
    <mergeCell ref="M83:M88"/>
    <mergeCell ref="M77:M82"/>
    <mergeCell ref="A77:A82"/>
    <mergeCell ref="B77:B82"/>
    <mergeCell ref="A83:A88"/>
    <mergeCell ref="B83:B88"/>
    <mergeCell ref="C71:C74"/>
    <mergeCell ref="C83:C86"/>
    <mergeCell ref="C77:C80"/>
    <mergeCell ref="M165:M170"/>
    <mergeCell ref="M183:M188"/>
    <mergeCell ref="M125:M130"/>
    <mergeCell ref="A125:A130"/>
    <mergeCell ref="A101:A106"/>
    <mergeCell ref="B101:B106"/>
    <mergeCell ref="M101:M106"/>
    <mergeCell ref="A107:A112"/>
    <mergeCell ref="B107:B112"/>
    <mergeCell ref="M107:M112"/>
    <mergeCell ref="A119:A124"/>
    <mergeCell ref="B119:B124"/>
    <mergeCell ref="M119:M124"/>
    <mergeCell ref="B137:B143"/>
    <mergeCell ref="A137:A143"/>
    <mergeCell ref="M131:M136"/>
    <mergeCell ref="B131:B136"/>
    <mergeCell ref="D125:D130"/>
    <mergeCell ref="E101:E106"/>
    <mergeCell ref="D107:D112"/>
    <mergeCell ref="E107:E112"/>
    <mergeCell ref="D113:D118"/>
    <mergeCell ref="E113:E118"/>
    <mergeCell ref="D119:D124"/>
    <mergeCell ref="M34:M37"/>
    <mergeCell ref="M30:M33"/>
    <mergeCell ref="B30:B33"/>
    <mergeCell ref="D21:D37"/>
    <mergeCell ref="E16:E18"/>
    <mergeCell ref="E21:E37"/>
    <mergeCell ref="E44:E46"/>
    <mergeCell ref="B34:B37"/>
    <mergeCell ref="A34:A37"/>
    <mergeCell ref="M44:M46"/>
    <mergeCell ref="G45:G46"/>
    <mergeCell ref="I45:L45"/>
    <mergeCell ref="G44:L44"/>
    <mergeCell ref="A43:M43"/>
    <mergeCell ref="A44:A46"/>
    <mergeCell ref="B44:B46"/>
    <mergeCell ref="D44:D46"/>
    <mergeCell ref="F44:F46"/>
    <mergeCell ref="C89:C92"/>
    <mergeCell ref="D89:D94"/>
    <mergeCell ref="E89:E94"/>
    <mergeCell ref="D95:D100"/>
    <mergeCell ref="E95:E100"/>
    <mergeCell ref="D101:D106"/>
    <mergeCell ref="F16:F18"/>
    <mergeCell ref="G16:L16"/>
    <mergeCell ref="B26:B29"/>
    <mergeCell ref="D16:D18"/>
    <mergeCell ref="E53:E58"/>
    <mergeCell ref="E59:E64"/>
    <mergeCell ref="E66:E70"/>
    <mergeCell ref="D53:D58"/>
    <mergeCell ref="D59:D64"/>
    <mergeCell ref="D65:D70"/>
    <mergeCell ref="E71:E76"/>
    <mergeCell ref="D71:D76"/>
    <mergeCell ref="C16:C18"/>
    <mergeCell ref="C21:C37"/>
    <mergeCell ref="C44:C46"/>
    <mergeCell ref="C48:C52"/>
    <mergeCell ref="C59:C62"/>
    <mergeCell ref="C65:C68"/>
    <mergeCell ref="M113:M118"/>
    <mergeCell ref="B125:B130"/>
    <mergeCell ref="A95:A100"/>
    <mergeCell ref="B95:B100"/>
    <mergeCell ref="M95:M100"/>
    <mergeCell ref="C95:C98"/>
    <mergeCell ref="C101:C104"/>
    <mergeCell ref="C107:C110"/>
    <mergeCell ref="C113:C116"/>
    <mergeCell ref="C119:C122"/>
    <mergeCell ref="C125:C128"/>
    <mergeCell ref="A195:D199"/>
    <mergeCell ref="M195:M198"/>
    <mergeCell ref="A158:A164"/>
    <mergeCell ref="B158:B164"/>
    <mergeCell ref="M158:M164"/>
    <mergeCell ref="A144:A150"/>
    <mergeCell ref="B144:B150"/>
    <mergeCell ref="M144:M150"/>
    <mergeCell ref="A151:A157"/>
    <mergeCell ref="B151:B157"/>
    <mergeCell ref="M151:M157"/>
    <mergeCell ref="A189:A194"/>
    <mergeCell ref="B189:B194"/>
    <mergeCell ref="M189:M194"/>
    <mergeCell ref="C165:C168"/>
    <mergeCell ref="C171:C174"/>
    <mergeCell ref="C183:C186"/>
    <mergeCell ref="C189:C192"/>
    <mergeCell ref="B171:B176"/>
    <mergeCell ref="B183:B188"/>
    <mergeCell ref="M171:M176"/>
    <mergeCell ref="B177:B182"/>
    <mergeCell ref="D177:D182"/>
    <mergeCell ref="E177:E182"/>
    <mergeCell ref="I7:M7"/>
    <mergeCell ref="B53:B58"/>
    <mergeCell ref="M53:M58"/>
    <mergeCell ref="M71:M76"/>
    <mergeCell ref="M16:M18"/>
    <mergeCell ref="G17:G18"/>
    <mergeCell ref="I17:L17"/>
    <mergeCell ref="D48:D52"/>
    <mergeCell ref="M48:M51"/>
    <mergeCell ref="A13:M13"/>
    <mergeCell ref="A20:M20"/>
    <mergeCell ref="M21:M25"/>
    <mergeCell ref="M26:M29"/>
    <mergeCell ref="A48:A52"/>
    <mergeCell ref="B48:B52"/>
    <mergeCell ref="A65:A70"/>
    <mergeCell ref="B65:B70"/>
    <mergeCell ref="M65:M70"/>
    <mergeCell ref="A71:A76"/>
    <mergeCell ref="B71:B76"/>
    <mergeCell ref="A14:M14"/>
    <mergeCell ref="A15:M15"/>
    <mergeCell ref="A16:A18"/>
    <mergeCell ref="B16:B18"/>
    <mergeCell ref="L10:M10"/>
    <mergeCell ref="D158:D164"/>
    <mergeCell ref="E158:E164"/>
    <mergeCell ref="C137:C141"/>
    <mergeCell ref="C144:C148"/>
    <mergeCell ref="C151:C155"/>
    <mergeCell ref="C158:C162"/>
    <mergeCell ref="D189:D194"/>
    <mergeCell ref="E189:E194"/>
    <mergeCell ref="D183:D188"/>
    <mergeCell ref="E183:E188"/>
    <mergeCell ref="D171:D176"/>
    <mergeCell ref="E171:E176"/>
    <mergeCell ref="D165:D170"/>
    <mergeCell ref="E165:E170"/>
    <mergeCell ref="E125:E130"/>
    <mergeCell ref="D137:D143"/>
    <mergeCell ref="E137:E143"/>
    <mergeCell ref="D144:D150"/>
    <mergeCell ref="E144:E150"/>
    <mergeCell ref="D151:D157"/>
    <mergeCell ref="E151:E157"/>
    <mergeCell ref="C177:C180"/>
    <mergeCell ref="E48:E52"/>
    <mergeCell ref="M177:M182"/>
    <mergeCell ref="A39:A42"/>
    <mergeCell ref="B39:B42"/>
    <mergeCell ref="M39:M42"/>
    <mergeCell ref="C39:C42"/>
    <mergeCell ref="D39:D42"/>
    <mergeCell ref="E39:E42"/>
    <mergeCell ref="B21:B24"/>
    <mergeCell ref="A21:A24"/>
    <mergeCell ref="A26:A29"/>
    <mergeCell ref="A30:A33"/>
    <mergeCell ref="E119:E124"/>
    <mergeCell ref="D83:D88"/>
    <mergeCell ref="E83:E88"/>
    <mergeCell ref="D77:D82"/>
    <mergeCell ref="E77:E82"/>
    <mergeCell ref="M89:M94"/>
    <mergeCell ref="B165:B170"/>
    <mergeCell ref="A165:A170"/>
    <mergeCell ref="A89:A94"/>
    <mergeCell ref="B89:B94"/>
    <mergeCell ref="M137:M143"/>
    <mergeCell ref="B113:B118"/>
    <mergeCell ref="A113:A118"/>
  </mergeCells>
  <pageMargins left="0.23622047244094491" right="0.47244094488188981" top="0.74803149606299213" bottom="0.74803149606299213" header="0.31496062992125984" footer="0.31496062992125984"/>
  <pageSetup paperSize="9" scale="57" fitToHeight="0" orientation="landscape" r:id="rId1"/>
  <rowBreaks count="1" manualBreakCount="1">
    <brk id="16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Zverdvd.org</cp:lastModifiedBy>
  <cp:lastPrinted>2022-07-01T13:10:42Z</cp:lastPrinted>
  <dcterms:created xsi:type="dcterms:W3CDTF">2017-09-05T04:35:00Z</dcterms:created>
  <dcterms:modified xsi:type="dcterms:W3CDTF">2022-07-04T09:08:22Z</dcterms:modified>
</cp:coreProperties>
</file>