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9320" windowHeight="9720"/>
  </bookViews>
  <sheets>
    <sheet name="приложение №1" sheetId="10" r:id="rId1"/>
  </sheets>
  <definedNames>
    <definedName name="_xlnm.Print_Area" localSheetId="0">'приложение №1'!$A$1:$K$164</definedName>
  </definedNames>
  <calcPr calcId="145621"/>
</workbook>
</file>

<file path=xl/calcChain.xml><?xml version="1.0" encoding="utf-8"?>
<calcChain xmlns="http://schemas.openxmlformats.org/spreadsheetml/2006/main">
  <c r="G23" i="10" l="1"/>
  <c r="G27" i="10"/>
  <c r="E43" i="10"/>
  <c r="E44" i="10"/>
  <c r="E49" i="10"/>
  <c r="E50" i="10"/>
  <c r="E52" i="10"/>
  <c r="E53" i="10"/>
  <c r="E55" i="10"/>
  <c r="E56" i="10"/>
  <c r="E58" i="10"/>
  <c r="E59" i="10"/>
  <c r="E61" i="10"/>
  <c r="E62" i="10"/>
  <c r="E63" i="10"/>
  <c r="E64" i="10"/>
  <c r="E65" i="10"/>
  <c r="E67" i="10"/>
  <c r="E68" i="10"/>
  <c r="E69" i="10"/>
  <c r="E71" i="10"/>
  <c r="E73" i="10"/>
  <c r="E74" i="10"/>
  <c r="E75" i="10"/>
  <c r="E76" i="10"/>
  <c r="E77" i="10"/>
  <c r="E79" i="10"/>
  <c r="E80" i="10"/>
  <c r="E81" i="10"/>
  <c r="E82" i="10"/>
  <c r="E83" i="10"/>
  <c r="E85" i="10"/>
  <c r="E86" i="10"/>
  <c r="E87" i="10"/>
  <c r="E91" i="10"/>
  <c r="E92" i="10"/>
  <c r="E93" i="10"/>
  <c r="E94" i="10"/>
  <c r="E95" i="10"/>
  <c r="E97" i="10"/>
  <c r="E98" i="10"/>
  <c r="E103" i="10"/>
  <c r="E104" i="10"/>
  <c r="E109" i="10"/>
  <c r="E110" i="10"/>
  <c r="E113" i="10"/>
  <c r="E115" i="10"/>
  <c r="E116" i="10"/>
  <c r="E117" i="10"/>
  <c r="E121" i="10"/>
  <c r="E122" i="10"/>
  <c r="E123" i="10"/>
  <c r="E126" i="10"/>
  <c r="E127" i="10"/>
  <c r="E128" i="10"/>
  <c r="E129" i="10"/>
  <c r="E130" i="10"/>
  <c r="E131" i="10"/>
  <c r="E133" i="10"/>
  <c r="E140" i="10"/>
  <c r="E141" i="10"/>
  <c r="E142" i="10"/>
  <c r="E143" i="10"/>
  <c r="E147" i="10"/>
  <c r="E148" i="10"/>
  <c r="E149" i="10"/>
  <c r="E150" i="10"/>
  <c r="E151" i="10"/>
  <c r="E154" i="10"/>
  <c r="E155" i="10"/>
  <c r="E156" i="10"/>
  <c r="E157" i="10"/>
  <c r="E158" i="10"/>
  <c r="E161" i="10"/>
  <c r="E22" i="10"/>
  <c r="E24" i="10"/>
  <c r="E25" i="10"/>
  <c r="E26" i="10"/>
  <c r="E29" i="10"/>
  <c r="E30" i="10"/>
  <c r="F164" i="10"/>
  <c r="F153" i="10"/>
  <c r="F146" i="10"/>
  <c r="F151" i="10" s="1"/>
  <c r="F152" i="10" s="1"/>
  <c r="F139" i="10"/>
  <c r="E139" i="10" s="1"/>
  <c r="F135" i="10"/>
  <c r="F134" i="10"/>
  <c r="F132" i="10" s="1"/>
  <c r="F114" i="10"/>
  <c r="F111" i="10"/>
  <c r="F108" i="10" s="1"/>
  <c r="E108" i="10" s="1"/>
  <c r="F105" i="10"/>
  <c r="F106" i="10" s="1"/>
  <c r="F101" i="10"/>
  <c r="E101" i="10" s="1"/>
  <c r="F99" i="10"/>
  <c r="F100" i="10" s="1"/>
  <c r="E100" i="10" s="1"/>
  <c r="F84" i="10"/>
  <c r="F78" i="10"/>
  <c r="F72" i="10"/>
  <c r="F70" i="10"/>
  <c r="E70" i="10" s="1"/>
  <c r="F66" i="10"/>
  <c r="F60" i="10"/>
  <c r="F54" i="10"/>
  <c r="E54" i="10" s="1"/>
  <c r="F51" i="10"/>
  <c r="F45" i="10" s="1"/>
  <c r="F48" i="10"/>
  <c r="F47" i="10"/>
  <c r="F39" i="10"/>
  <c r="F38" i="10"/>
  <c r="F27" i="10"/>
  <c r="F23" i="10"/>
  <c r="F21" i="10"/>
  <c r="F20" i="10"/>
  <c r="F19" i="10"/>
  <c r="F18" i="10" s="1"/>
  <c r="J66" i="10"/>
  <c r="I66" i="10"/>
  <c r="H66" i="10"/>
  <c r="G66" i="10"/>
  <c r="E66" i="10" s="1"/>
  <c r="G94" i="10"/>
  <c r="J90" i="10"/>
  <c r="I90" i="10"/>
  <c r="H90" i="10"/>
  <c r="E90" i="10" s="1"/>
  <c r="G90" i="10"/>
  <c r="H111" i="10"/>
  <c r="I111" i="10"/>
  <c r="J111" i="10"/>
  <c r="G111" i="10"/>
  <c r="J96" i="10"/>
  <c r="I96" i="10"/>
  <c r="H96" i="10"/>
  <c r="G96" i="10"/>
  <c r="H137" i="10"/>
  <c r="I137" i="10"/>
  <c r="G137" i="10"/>
  <c r="I159" i="10"/>
  <c r="H159" i="10"/>
  <c r="G159" i="10"/>
  <c r="E159" i="10" s="1"/>
  <c r="G57" i="10"/>
  <c r="G54" i="10" s="1"/>
  <c r="H48" i="10"/>
  <c r="I48" i="10"/>
  <c r="J48" i="10"/>
  <c r="J51" i="10"/>
  <c r="G51" i="10"/>
  <c r="G45" i="10" s="1"/>
  <c r="G48" i="10"/>
  <c r="F40" i="10" l="1"/>
  <c r="F163" i="10" s="1"/>
  <c r="F42" i="10"/>
  <c r="F46" i="10"/>
  <c r="F144" i="10"/>
  <c r="E111" i="10"/>
  <c r="E51" i="10"/>
  <c r="E27" i="10"/>
  <c r="E57" i="10"/>
  <c r="F162" i="10"/>
  <c r="E146" i="10"/>
  <c r="E48" i="10"/>
  <c r="F160" i="10"/>
  <c r="E99" i="10"/>
  <c r="F96" i="10"/>
  <c r="E96" i="10" s="1"/>
  <c r="F112" i="10"/>
  <c r="E112" i="10" s="1"/>
  <c r="F37" i="10"/>
  <c r="G42" i="10"/>
  <c r="H45" i="10"/>
  <c r="I45" i="10"/>
  <c r="I42" i="10" s="1"/>
  <c r="I107" i="10"/>
  <c r="J107" i="10"/>
  <c r="J105" i="10"/>
  <c r="I105" i="10"/>
  <c r="I102" i="10" s="1"/>
  <c r="I47" i="10"/>
  <c r="J47" i="10"/>
  <c r="H105" i="10"/>
  <c r="H102" i="10" s="1"/>
  <c r="J45" i="10"/>
  <c r="F145" i="10" l="1"/>
  <c r="E144" i="10"/>
  <c r="E45" i="10"/>
  <c r="J42" i="10"/>
  <c r="J46" i="10"/>
  <c r="H46" i="10"/>
  <c r="H42" i="10"/>
  <c r="G46" i="10"/>
  <c r="I46" i="10"/>
  <c r="J106" i="10"/>
  <c r="J102" i="10"/>
  <c r="I106" i="10"/>
  <c r="H106" i="10"/>
  <c r="E42" i="10" l="1"/>
  <c r="F138" i="10"/>
  <c r="E46" i="10"/>
  <c r="J78" i="10"/>
  <c r="I78" i="10"/>
  <c r="H78" i="10"/>
  <c r="G78" i="10"/>
  <c r="H88" i="10"/>
  <c r="H89" i="10" s="1"/>
  <c r="G88" i="10"/>
  <c r="J84" i="10"/>
  <c r="I84" i="10"/>
  <c r="H84" i="10"/>
  <c r="G84" i="10"/>
  <c r="E78" i="10" l="1"/>
  <c r="E84" i="10"/>
  <c r="G47" i="10"/>
  <c r="E47" i="10" s="1"/>
  <c r="E88" i="10"/>
  <c r="H47" i="10"/>
  <c r="E89" i="10"/>
  <c r="G153" i="10"/>
  <c r="I153" i="10"/>
  <c r="J153" i="10"/>
  <c r="I135" i="10" l="1"/>
  <c r="I40" i="10" s="1"/>
  <c r="J135" i="10"/>
  <c r="J40" i="10" s="1"/>
  <c r="I136" i="10"/>
  <c r="J136" i="10"/>
  <c r="I134" i="10"/>
  <c r="I39" i="10" s="1"/>
  <c r="I162" i="10" s="1"/>
  <c r="J134" i="10"/>
  <c r="J39" i="10" s="1"/>
  <c r="I38" i="10"/>
  <c r="J132" i="10" l="1"/>
  <c r="I132" i="10"/>
  <c r="J19" i="10"/>
  <c r="E19" i="10" s="1"/>
  <c r="J20" i="10"/>
  <c r="G21" i="10"/>
  <c r="H21" i="10"/>
  <c r="I21" i="10"/>
  <c r="I163" i="10" s="1"/>
  <c r="J21" i="10"/>
  <c r="J163" i="10" s="1"/>
  <c r="J162" i="10" l="1"/>
  <c r="E20" i="10"/>
  <c r="E21" i="10"/>
  <c r="I18" i="10"/>
  <c r="H18" i="10"/>
  <c r="G18" i="10"/>
  <c r="J18" i="10"/>
  <c r="E18" i="10" l="1"/>
  <c r="I41" i="10"/>
  <c r="J41" i="10"/>
  <c r="J164" i="10" s="1"/>
  <c r="J160" i="10" s="1"/>
  <c r="G38" i="10"/>
  <c r="H38" i="10"/>
  <c r="J38" i="10"/>
  <c r="J37" i="10" s="1"/>
  <c r="E38" i="10" l="1"/>
  <c r="I164" i="10"/>
  <c r="I160" i="10" s="1"/>
  <c r="I168" i="10" s="1"/>
  <c r="I37" i="10"/>
  <c r="H153" i="10"/>
  <c r="E153" i="10" s="1"/>
  <c r="G136" i="10"/>
  <c r="H136" i="10"/>
  <c r="H41" i="10" s="1"/>
  <c r="H164" i="10" s="1"/>
  <c r="G135" i="10"/>
  <c r="H135" i="10"/>
  <c r="H40" i="10" s="1"/>
  <c r="G134" i="10"/>
  <c r="H134" i="10"/>
  <c r="H39" i="10" s="1"/>
  <c r="H162" i="10" s="1"/>
  <c r="J152" i="10"/>
  <c r="I152" i="10" s="1"/>
  <c r="H152" i="10" s="1"/>
  <c r="G152" i="10" s="1"/>
  <c r="E152" i="10" s="1"/>
  <c r="J145" i="10"/>
  <c r="I145" i="10" s="1"/>
  <c r="H124" i="10"/>
  <c r="H125" i="10" s="1"/>
  <c r="G124" i="10"/>
  <c r="J120" i="10"/>
  <c r="I120" i="10"/>
  <c r="H120" i="10"/>
  <c r="G120" i="10"/>
  <c r="H118" i="10"/>
  <c r="G119" i="10"/>
  <c r="J114" i="10"/>
  <c r="I114" i="10"/>
  <c r="H114" i="10"/>
  <c r="G114" i="10"/>
  <c r="J72" i="10"/>
  <c r="I72" i="10"/>
  <c r="H72" i="10"/>
  <c r="G72" i="10"/>
  <c r="J60" i="10"/>
  <c r="I60" i="10"/>
  <c r="H60" i="10"/>
  <c r="G60" i="10"/>
  <c r="E60" i="10" s="1"/>
  <c r="H23" i="10"/>
  <c r="I23" i="10"/>
  <c r="J23" i="10"/>
  <c r="E72" i="10" l="1"/>
  <c r="E114" i="10"/>
  <c r="G105" i="10"/>
  <c r="H119" i="10"/>
  <c r="E119" i="10" s="1"/>
  <c r="E118" i="10"/>
  <c r="E135" i="10"/>
  <c r="E120" i="10"/>
  <c r="G125" i="10"/>
  <c r="E125" i="10" s="1"/>
  <c r="E124" i="10"/>
  <c r="E23" i="10"/>
  <c r="E134" i="10"/>
  <c r="G41" i="10"/>
  <c r="E136" i="10"/>
  <c r="H37" i="10"/>
  <c r="H163" i="10"/>
  <c r="H160" i="10" s="1"/>
  <c r="H168" i="10" s="1"/>
  <c r="H107" i="10"/>
  <c r="G107" i="10"/>
  <c r="H145" i="10"/>
  <c r="G145" i="10" s="1"/>
  <c r="I138" i="10"/>
  <c r="G39" i="10"/>
  <c r="E39" i="10" s="1"/>
  <c r="J138" i="10"/>
  <c r="J137" i="10" s="1"/>
  <c r="E137" i="10" s="1"/>
  <c r="G132" i="10"/>
  <c r="H132" i="10"/>
  <c r="E105" i="10" l="1"/>
  <c r="G102" i="10"/>
  <c r="G106" i="10"/>
  <c r="E106" i="10" s="1"/>
  <c r="G164" i="10"/>
  <c r="E164" i="10" s="1"/>
  <c r="E41" i="10"/>
  <c r="E132" i="10"/>
  <c r="G138" i="10"/>
  <c r="E138" i="10" s="1"/>
  <c r="E145" i="10"/>
  <c r="E107" i="10"/>
  <c r="G162" i="10"/>
  <c r="E162" i="10" s="1"/>
  <c r="H138" i="10"/>
  <c r="I28" i="10"/>
  <c r="H28" i="10"/>
  <c r="G28" i="10"/>
  <c r="E28" i="10" l="1"/>
  <c r="E102" i="10"/>
  <c r="G40" i="10"/>
  <c r="E40" i="10" l="1"/>
  <c r="G163" i="10"/>
  <c r="G37" i="10"/>
  <c r="E37" i="10" s="1"/>
  <c r="E163" i="10" l="1"/>
  <c r="G160" i="10"/>
  <c r="E160" i="10" l="1"/>
  <c r="G168" i="10"/>
</calcChain>
</file>

<file path=xl/sharedStrings.xml><?xml version="1.0" encoding="utf-8"?>
<sst xmlns="http://schemas.openxmlformats.org/spreadsheetml/2006/main" count="208" uniqueCount="76">
  <si>
    <t>ПЕРЕЧЕНЬ</t>
  </si>
  <si>
    <t xml:space="preserve">программных мероприятий муниципальной программы </t>
  </si>
  <si>
    <t>№ п/п</t>
  </si>
  <si>
    <t>Муниципальный заказчик (соисполнитель)</t>
  </si>
  <si>
    <t>Источники финансирования</t>
  </si>
  <si>
    <t>Объемы финансирования,  руб.</t>
  </si>
  <si>
    <t>Ожидаемые результаты</t>
  </si>
  <si>
    <t>мероприятия</t>
  </si>
  <si>
    <t>всего</t>
  </si>
  <si>
    <t>1.</t>
  </si>
  <si>
    <t>Создание эффективной транспортной системы</t>
  </si>
  <si>
    <t>Администрация МО «Устьянский муниципальный район» (далее Администрация)</t>
  </si>
  <si>
    <t xml:space="preserve"> Всего, в т.ч</t>
  </si>
  <si>
    <t>федеральный бюджет (ФБ)</t>
  </si>
  <si>
    <t>областной бюджет (ОБ)</t>
  </si>
  <si>
    <t>районный бюджет(РБ)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</si>
  <si>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</si>
  <si>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</si>
  <si>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</si>
  <si>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</si>
  <si>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</si>
  <si>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</si>
  <si>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</si>
  <si>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2.1.</t>
  </si>
  <si>
    <t>2.2.</t>
  </si>
  <si>
    <t>в т.ч. МБТ МО</t>
  </si>
  <si>
    <t>2.3.</t>
  </si>
  <si>
    <t>ВСЕГО на реализацию Программы</t>
  </si>
  <si>
    <t>Наименование  мероприятия</t>
  </si>
  <si>
    <t>Наименование   мероприятия</t>
  </si>
  <si>
    <t>Развитие и совершенствование сети муниципальных авто.дорог общего пользования местного значения</t>
  </si>
  <si>
    <t xml:space="preserve">Управление УСиИ </t>
  </si>
  <si>
    <t>внебюджетные источники</t>
  </si>
  <si>
    <t>1. Предотвращение закрытия автобусных социально значимых маршрутов;               2.Осуществление регулярных перевозок по регулир.тарифам, в соответствии с Порядком подготовки и ведения Плана развития регулярных перевозок</t>
  </si>
  <si>
    <t>Возвращение затрат;   ООО "Фаркоп",   ИП Илатовский,   ИП Симонцев</t>
  </si>
  <si>
    <t>«Развитие транспортной системы Устьянского района»</t>
  </si>
  <si>
    <t>1.       Создание в Устьянском районе эффективной транспортной системы, отвечающей современным потребностям общества и перспективам развития Устьянского района</t>
  </si>
  <si>
    <t>Паспортизация 200 км автомобильных дорог,обустройство дорог, проектирование</t>
  </si>
  <si>
    <t>Ремонт  дорожной сети в границах населенных пунктов (дорожная сеть с твердым покрытием), городского поселения МО "Октябрьское" общей протяженностью 5,5 км (Пешеходный переход, ул.Кашина,ул.Загородная,ул.Комсомольская)</t>
  </si>
  <si>
    <t>Содержание, ремонт и обустройство автомобильных дорог общего пользования местного значения вне границ населенных пунктов общей протяженностью 376,0 км ( в том чиле резерв 4 563 626,29 руб. Илеза-Митинская)</t>
  </si>
  <si>
    <t xml:space="preserve">Содержание, ремонт и обустройство автомобильных дорог общего пользования местного значения в границах населенных пунктов общей протяженностью 389,8 км </t>
  </si>
  <si>
    <t>МО "Октябрьское"</t>
  </si>
  <si>
    <t>Выполнение работ (услуг), связанных с осуществлением регулярных перевозок по регулируемым тарифам</t>
  </si>
  <si>
    <t>Бюджет поселений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</si>
  <si>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</si>
  <si>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</si>
  <si>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</si>
  <si>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</si>
  <si>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 xml:space="preserve"> Субсидия на софинансирование мероприятий по ремонту автомобильных дорог общего пользования местного значения в муниципальных районах и городских округах Архангельской области    
</t>
  </si>
  <si>
    <t xml:space="preserve"> Субсидия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 
</t>
  </si>
  <si>
    <t>Обустройство пешеходного перехода п.Октябрьский ул.Ленина</t>
  </si>
  <si>
    <t>Ремонт  дорожной сети в границах населенных пунктов (дорожная сеть с твердым покрытием), городского поселения МО "Октябрьское"ул.Кашина,ул.Загородная</t>
  </si>
  <si>
    <t>Ремонт  дорожной сети в границах населенных пунктов (дорожная сеть с твердым покрытием), городского поселения МО "Октябрьское" ул.Комсомольская</t>
  </si>
  <si>
    <t>Акцизы (выделение в соответствии с графиком)</t>
  </si>
  <si>
    <t>Гашение кредиторской задолженности за 2019 год в соответствии с отчетами на 01.01.2020г.</t>
  </si>
  <si>
    <t>УС и И</t>
  </si>
  <si>
    <t>Поселения</t>
  </si>
  <si>
    <t>Ремонт а/д Шурай - Митинская</t>
  </si>
  <si>
    <t>Реконструкция автомобильной дороги общего пользования общего пользования Аверкиевская-Малиновка (в том числе разработка проекта реконструкции) за счет средств муницыпального дорожного фонда.</t>
  </si>
  <si>
    <t>к изменениям в программу "Развитие транспортной системы Устьянского района"</t>
  </si>
  <si>
    <t>Гашение кредиторской задолженности за 2020 год в соответствии с отчетами на 01.01.2021г.</t>
  </si>
  <si>
    <r>
      <t>в соответствии с решением Собрания депутатов № 314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от 19 февраля 2021г.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</si>
  <si>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Развитие и совершенствование сети автомобильных дорог общего пользования местного значения в Устьянском районе Архангельской области</t>
    </r>
  </si>
  <si>
    <r>
      <t xml:space="preserve">Содержание, капитальный ремонт, ремонт и обустройство автомобильных дорог общего пользования местного значения </t>
    </r>
    <r>
      <rPr>
        <b/>
        <u/>
        <sz val="12"/>
        <color rgb="FF000000"/>
        <rFont val="Times New Roman"/>
        <family val="1"/>
        <charset val="204"/>
      </rPr>
      <t>вне границ населенных пунктов</t>
    </r>
    <r>
      <rPr>
        <b/>
        <sz val="12"/>
        <color rgb="FF000000"/>
        <rFont val="Times New Roman"/>
        <family val="1"/>
        <charset val="204"/>
      </rPr>
      <t xml:space="preserve">, в границах муниципального района, включая обеспечение безопасности дорожного движения на них            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>в том числе: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</si>
  <si>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 границах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</si>
  <si>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вне границ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</si>
  <si>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  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</t>
    </r>
    <r>
      <rPr>
        <b/>
        <sz val="12"/>
        <color rgb="FF000000"/>
        <rFont val="Times New Roman"/>
        <family val="1"/>
        <charset val="204"/>
      </rPr>
      <t xml:space="preserve">вне границ </t>
    </r>
    <r>
      <rPr>
        <sz val="12"/>
        <color rgb="FF000000"/>
        <rFont val="Times New Roman"/>
        <family val="1"/>
        <charset val="204"/>
      </rPr>
      <t>населенных пунктов</t>
    </r>
  </si>
  <si>
    <r>
      <t xml:space="preserve">  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</t>
    </r>
    <r>
      <rPr>
        <b/>
        <sz val="12"/>
        <color rgb="FF000000"/>
        <rFont val="Times New Roman"/>
        <family val="1"/>
        <charset val="204"/>
      </rPr>
      <t xml:space="preserve">в границах </t>
    </r>
    <r>
      <rPr>
        <sz val="12"/>
        <color rgb="FF000000"/>
        <rFont val="Times New Roman"/>
        <family val="1"/>
        <charset val="204"/>
      </rPr>
      <t>населенных пунктов</t>
    </r>
  </si>
  <si>
    <r>
      <t>Содержание, капитальный ремонт, ремонт и обустройство автомобильных дорог общего пользования местного значени</t>
    </r>
    <r>
      <rPr>
        <b/>
        <u/>
        <sz val="12"/>
        <color rgb="FF000000"/>
        <rFont val="Times New Roman"/>
        <family val="1"/>
        <charset val="204"/>
      </rPr>
      <t>я в границах населенных пунктов</t>
    </r>
    <r>
      <rPr>
        <b/>
        <sz val="12"/>
        <color rgb="FF000000"/>
        <rFont val="Times New Roman"/>
        <family val="1"/>
        <charset val="204"/>
      </rPr>
      <t xml:space="preserve">, включая обеспечение безопасности дорожного движения на них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</si>
  <si>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</si>
  <si>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 xml:space="preserve">Содержание, </t>
    </r>
    <r>
      <rPr>
        <b/>
        <sz val="12"/>
        <color rgb="FF000000"/>
        <rFont val="Times New Roman"/>
        <family val="1"/>
        <charset val="204"/>
      </rPr>
      <t>капитальный ремонт</t>
    </r>
    <r>
      <rPr>
        <sz val="12"/>
        <color rgb="FF000000"/>
        <rFont val="Times New Roman"/>
        <family val="1"/>
        <charset val="204"/>
      </rPr>
      <t>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</si>
  <si>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 На проектирование,</t>
    </r>
    <r>
      <rPr>
        <sz val="12"/>
        <color rgb="FF000000"/>
        <rFont val="Times New Roman"/>
        <family val="1"/>
        <charset val="204"/>
      </rPr>
      <t xml:space="preserve">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</si>
  <si>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 границах </t>
    </r>
    <r>
      <rPr>
        <sz val="12"/>
        <color rgb="FF000000"/>
        <rFont val="Times New Roman"/>
        <family val="1"/>
        <charset val="204"/>
      </rPr>
      <t>населенных пунктов в границах муниципального района, включая обеспечение безопасности дорожного движения на них</t>
    </r>
  </si>
  <si>
    <r>
      <t>Содержание, капитальный ремонт, ремонт и обустройство автомобильных дорог общего пользования местного значения</t>
    </r>
    <r>
      <rPr>
        <b/>
        <sz val="12"/>
        <color rgb="FF000000"/>
        <rFont val="Times New Roman"/>
        <family val="1"/>
        <charset val="204"/>
      </rPr>
      <t xml:space="preserve"> вне границ </t>
    </r>
    <r>
      <rPr>
        <sz val="12"/>
        <color rgb="FF000000"/>
        <rFont val="Times New Roman"/>
        <family val="1"/>
        <charset val="204"/>
      </rPr>
      <t xml:space="preserve">населенных пунктов,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 xml:space="preserve">01.01.2016г. </t>
    </r>
  </si>
  <si>
    <r>
      <t xml:space="preserve">Содержание, капитальный ремонт, ремонт и обустройство автомобильных дорог общего пользования местного значения </t>
    </r>
    <r>
      <rPr>
        <b/>
        <sz val="12"/>
        <color rgb="FF000000"/>
        <rFont val="Times New Roman"/>
        <family val="1"/>
        <charset val="204"/>
      </rPr>
      <t>в границах</t>
    </r>
    <r>
      <rPr>
        <sz val="12"/>
        <color rgb="FF000000"/>
        <rFont val="Times New Roman"/>
        <family val="1"/>
        <charset val="204"/>
      </rPr>
      <t xml:space="preserve"> населенных пунктов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>01.01.2016г.</t>
    </r>
  </si>
  <si>
    <t xml:space="preserve"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короновирусной пандемии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</si>
</sst>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3" fillId="0" borderId="0" xfId="0" applyFont="1"/>
    <xf numFmtId="4" fontId="5" fillId="2" borderId="1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4" fontId="0" fillId="0" borderId="0" xfId="0" applyNumberFormat="1"/>
    <xf numFmtId="0" fontId="0" fillId="0" borderId="0" xfId="0" applyFill="1"/>
    <xf numFmtId="0" fontId="11" fillId="0" borderId="0" xfId="0" applyFont="1" applyFill="1"/>
    <xf numFmtId="4" fontId="4" fillId="0" borderId="10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10" fillId="0" borderId="19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0" fontId="11" fillId="4" borderId="0" xfId="0" applyFont="1" applyFill="1"/>
    <xf numFmtId="4" fontId="4" fillId="4" borderId="2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vertical="center" wrapText="1"/>
    </xf>
    <xf numFmtId="4" fontId="4" fillId="4" borderId="10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 wrapText="1"/>
    </xf>
    <xf numFmtId="0" fontId="0" fillId="4" borderId="0" xfId="0" applyFill="1"/>
    <xf numFmtId="0" fontId="6" fillId="4" borderId="1" xfId="0" applyFont="1" applyFill="1" applyBorder="1" applyAlignment="1">
      <alignment vertical="center" wrapText="1"/>
    </xf>
    <xf numFmtId="4" fontId="4" fillId="4" borderId="5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/>
    </xf>
    <xf numFmtId="4" fontId="4" fillId="0" borderId="1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/>
    </xf>
    <xf numFmtId="4" fontId="10" fillId="0" borderId="32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 vertical="center"/>
    </xf>
    <xf numFmtId="4" fontId="11" fillId="4" borderId="0" xfId="0" applyNumberFormat="1" applyFont="1" applyFill="1"/>
    <xf numFmtId="4" fontId="9" fillId="0" borderId="4" xfId="0" applyNumberFormat="1" applyFont="1" applyFill="1" applyBorder="1" applyAlignment="1">
      <alignment horizontal="center"/>
    </xf>
    <xf numFmtId="4" fontId="9" fillId="0" borderId="17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/>
    </xf>
    <xf numFmtId="4" fontId="4" fillId="0" borderId="17" xfId="0" applyNumberFormat="1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10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5" fillId="0" borderId="17" xfId="0" applyNumberFormat="1" applyFont="1" applyFill="1" applyBorder="1" applyAlignment="1">
      <alignment horizontal="center"/>
    </xf>
    <xf numFmtId="4" fontId="0" fillId="2" borderId="0" xfId="0" applyNumberFormat="1" applyFill="1"/>
    <xf numFmtId="4" fontId="12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" fontId="4" fillId="4" borderId="38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vertical="top" wrapText="1"/>
    </xf>
    <xf numFmtId="4" fontId="4" fillId="4" borderId="10" xfId="0" applyNumberFormat="1" applyFont="1" applyFill="1" applyBorder="1" applyAlignment="1">
      <alignment horizontal="center" vertical="top"/>
    </xf>
    <xf numFmtId="4" fontId="4" fillId="0" borderId="10" xfId="0" applyNumberFormat="1" applyFont="1" applyFill="1" applyBorder="1" applyAlignment="1">
      <alignment horizontal="center" vertical="top"/>
    </xf>
    <xf numFmtId="4" fontId="5" fillId="0" borderId="10" xfId="0" applyNumberFormat="1" applyFont="1" applyFill="1" applyBorder="1" applyAlignment="1">
      <alignment horizontal="center" vertical="top"/>
    </xf>
    <xf numFmtId="4" fontId="5" fillId="0" borderId="11" xfId="0" applyNumberFormat="1" applyFont="1" applyFill="1" applyBorder="1" applyAlignment="1">
      <alignment horizontal="center" vertical="top"/>
    </xf>
    <xf numFmtId="4" fontId="4" fillId="0" borderId="11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top"/>
    </xf>
    <xf numFmtId="4" fontId="9" fillId="0" borderId="4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center" vertical="top"/>
    </xf>
    <xf numFmtId="4" fontId="10" fillId="0" borderId="32" xfId="0" applyNumberFormat="1" applyFont="1" applyFill="1" applyBorder="1" applyAlignment="1">
      <alignment horizontal="center" vertical="top"/>
    </xf>
    <xf numFmtId="4" fontId="10" fillId="0" borderId="5" xfId="0" applyNumberFormat="1" applyFont="1" applyFill="1" applyBorder="1" applyAlignment="1">
      <alignment horizontal="center" vertical="top"/>
    </xf>
    <xf numFmtId="4" fontId="10" fillId="0" borderId="19" xfId="0" applyNumberFormat="1" applyFont="1" applyFill="1" applyBorder="1" applyAlignment="1">
      <alignment horizontal="center" vertical="top"/>
    </xf>
    <xf numFmtId="4" fontId="4" fillId="4" borderId="2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4" fontId="4" fillId="2" borderId="10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5" fillId="0" borderId="5" xfId="0" applyFont="1" applyBorder="1" applyAlignment="1">
      <alignment vertical="top"/>
    </xf>
    <xf numFmtId="0" fontId="6" fillId="2" borderId="9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3" borderId="3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4" fillId="4" borderId="51" xfId="0" applyFont="1" applyFill="1" applyBorder="1"/>
    <xf numFmtId="0" fontId="6" fillId="4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top" wrapText="1"/>
    </xf>
    <xf numFmtId="0" fontId="18" fillId="0" borderId="18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top" wrapText="1"/>
    </xf>
    <xf numFmtId="0" fontId="20" fillId="0" borderId="16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top" wrapText="1"/>
    </xf>
    <xf numFmtId="0" fontId="20" fillId="0" borderId="18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20" fillId="0" borderId="9" xfId="0" applyFont="1" applyFill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4" xfId="0" applyFont="1" applyFill="1" applyBorder="1" applyAlignment="1">
      <alignment vertical="top" wrapText="1"/>
    </xf>
    <xf numFmtId="0" fontId="12" fillId="0" borderId="4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horizontal="center" vertical="top" wrapText="1"/>
    </xf>
    <xf numFmtId="0" fontId="12" fillId="0" borderId="5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12" fillId="4" borderId="48" xfId="0" applyFont="1" applyFill="1" applyBorder="1" applyAlignment="1">
      <alignment vertical="top" wrapText="1"/>
    </xf>
    <xf numFmtId="0" fontId="12" fillId="0" borderId="48" xfId="0" applyFont="1" applyFill="1" applyBorder="1" applyAlignment="1">
      <alignment vertical="top" wrapText="1"/>
    </xf>
    <xf numFmtId="0" fontId="12" fillId="0" borderId="52" xfId="0" applyFont="1" applyFill="1" applyBorder="1" applyAlignment="1">
      <alignment vertical="top" wrapText="1"/>
    </xf>
    <xf numFmtId="0" fontId="6" fillId="0" borderId="5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top" wrapText="1"/>
    </xf>
    <xf numFmtId="0" fontId="20" fillId="0" borderId="23" xfId="0" applyFont="1" applyFill="1" applyBorder="1" applyAlignment="1">
      <alignment vertical="center" wrapText="1"/>
    </xf>
    <xf numFmtId="0" fontId="4" fillId="0" borderId="50" xfId="0" applyFont="1" applyFill="1" applyBorder="1"/>
    <xf numFmtId="0" fontId="4" fillId="0" borderId="1" xfId="0" applyFont="1" applyFill="1" applyBorder="1"/>
    <xf numFmtId="0" fontId="4" fillId="0" borderId="4" xfId="0" applyFont="1" applyFill="1" applyBorder="1"/>
    <xf numFmtId="0" fontId="9" fillId="0" borderId="7" xfId="0" applyFont="1" applyFill="1" applyBorder="1"/>
    <xf numFmtId="0" fontId="9" fillId="0" borderId="5" xfId="0" applyFont="1" applyFill="1" applyBorder="1"/>
    <xf numFmtId="0" fontId="4" fillId="0" borderId="20" xfId="0" applyFont="1" applyFill="1" applyBorder="1"/>
    <xf numFmtId="0" fontId="5" fillId="0" borderId="1" xfId="0" applyFont="1" applyFill="1" applyBorder="1"/>
    <xf numFmtId="0" fontId="20" fillId="0" borderId="33" xfId="0" applyFont="1" applyFill="1" applyBorder="1" applyAlignment="1">
      <alignment vertical="center" wrapText="1"/>
    </xf>
    <xf numFmtId="0" fontId="10" fillId="0" borderId="2" xfId="0" applyFont="1" applyFill="1" applyBorder="1"/>
    <xf numFmtId="0" fontId="10" fillId="0" borderId="4" xfId="0" applyFont="1" applyFill="1" applyBorder="1"/>
    <xf numFmtId="0" fontId="5" fillId="0" borderId="50" xfId="0" applyFont="1" applyFill="1" applyBorder="1"/>
    <xf numFmtId="0" fontId="10" fillId="0" borderId="5" xfId="0" applyFont="1" applyFill="1" applyBorder="1"/>
    <xf numFmtId="0" fontId="20" fillId="0" borderId="33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/>
    </xf>
    <xf numFmtId="0" fontId="20" fillId="0" borderId="18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/>
    </xf>
    <xf numFmtId="0" fontId="4" fillId="4" borderId="1" xfId="0" applyFont="1" applyFill="1" applyBorder="1"/>
    <xf numFmtId="0" fontId="5" fillId="4" borderId="36" xfId="0" applyFont="1" applyFill="1" applyBorder="1" applyAlignment="1">
      <alignment horizontal="center" vertical="center"/>
    </xf>
    <xf numFmtId="4" fontId="4" fillId="4" borderId="38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5" fillId="0" borderId="55" xfId="0" applyFont="1" applyBorder="1" applyAlignment="1"/>
    <xf numFmtId="4" fontId="4" fillId="2" borderId="6" xfId="0" applyNumberFormat="1" applyFont="1" applyFill="1" applyBorder="1" applyAlignment="1">
      <alignment horizontal="center"/>
    </xf>
    <xf numFmtId="0" fontId="6" fillId="4" borderId="49" xfId="0" applyFont="1" applyFill="1" applyBorder="1" applyAlignment="1">
      <alignment vertical="top" wrapText="1"/>
    </xf>
    <xf numFmtId="0" fontId="6" fillId="4" borderId="48" xfId="0" applyFont="1" applyFill="1" applyBorder="1" applyAlignment="1">
      <alignment vertical="top" wrapText="1"/>
    </xf>
    <xf numFmtId="0" fontId="12" fillId="2" borderId="34" xfId="0" applyFont="1" applyFill="1" applyBorder="1" applyAlignment="1">
      <alignment vertical="top" wrapText="1"/>
    </xf>
    <xf numFmtId="0" fontId="12" fillId="2" borderId="49" xfId="0" applyFont="1" applyFill="1" applyBorder="1" applyAlignment="1">
      <alignment vertical="top" wrapText="1"/>
    </xf>
    <xf numFmtId="0" fontId="12" fillId="2" borderId="48" xfId="0" applyFont="1" applyFill="1" applyBorder="1" applyAlignment="1">
      <alignment vertical="top" wrapText="1"/>
    </xf>
    <xf numFmtId="16" fontId="12" fillId="2" borderId="49" xfId="0" applyNumberFormat="1" applyFont="1" applyFill="1" applyBorder="1" applyAlignment="1">
      <alignment vertical="top" wrapText="1"/>
    </xf>
    <xf numFmtId="0" fontId="6" fillId="4" borderId="39" xfId="0" applyFont="1" applyFill="1" applyBorder="1" applyAlignment="1">
      <alignment vertical="center" wrapText="1"/>
    </xf>
    <xf numFmtId="0" fontId="6" fillId="4" borderId="25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1" fillId="2" borderId="35" xfId="0" applyFont="1" applyFill="1" applyBorder="1" applyAlignment="1">
      <alignment horizontal="right"/>
    </xf>
    <xf numFmtId="0" fontId="5" fillId="0" borderId="35" xfId="0" applyFont="1" applyBorder="1" applyAlignment="1"/>
    <xf numFmtId="0" fontId="12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4" fontId="19" fillId="0" borderId="29" xfId="0" applyNumberFormat="1" applyFont="1" applyFill="1" applyBorder="1" applyAlignment="1">
      <alignment horizontal="center" vertical="center" wrapText="1"/>
    </xf>
    <xf numFmtId="4" fontId="19" fillId="0" borderId="31" xfId="0" applyNumberFormat="1" applyFont="1" applyFill="1" applyBorder="1" applyAlignment="1">
      <alignment horizontal="center" vertical="center" wrapText="1"/>
    </xf>
    <xf numFmtId="4" fontId="19" fillId="0" borderId="36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6" fillId="4" borderId="44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6" fillId="4" borderId="46" xfId="0" applyFont="1" applyFill="1" applyBorder="1" applyAlignment="1">
      <alignment horizontal="center" wrapText="1"/>
    </xf>
    <xf numFmtId="0" fontId="6" fillId="4" borderId="47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top"/>
    </xf>
    <xf numFmtId="0" fontId="12" fillId="4" borderId="48" xfId="0" applyFont="1" applyFill="1" applyBorder="1" applyAlignment="1">
      <alignment horizontal="center" vertical="top"/>
    </xf>
    <xf numFmtId="0" fontId="12" fillId="4" borderId="52" xfId="0" applyFont="1" applyFill="1" applyBorder="1" applyAlignment="1">
      <alignment horizontal="center" vertical="top"/>
    </xf>
    <xf numFmtId="0" fontId="20" fillId="0" borderId="50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top" wrapText="1"/>
    </xf>
    <xf numFmtId="0" fontId="6" fillId="4" borderId="48" xfId="0" applyFont="1" applyFill="1" applyBorder="1" applyAlignment="1">
      <alignment horizontal="center" vertical="top" wrapText="1"/>
    </xf>
    <xf numFmtId="0" fontId="12" fillId="4" borderId="53" xfId="0" applyFont="1" applyFill="1" applyBorder="1" applyAlignment="1">
      <alignment horizontal="center" vertical="top" wrapText="1"/>
    </xf>
    <xf numFmtId="4" fontId="15" fillId="0" borderId="17" xfId="0" applyNumberFormat="1" applyFont="1" applyFill="1" applyBorder="1" applyAlignment="1">
      <alignment horizontal="center" vertical="center" wrapText="1"/>
    </xf>
    <xf numFmtId="4" fontId="15" fillId="0" borderId="22" xfId="0" applyNumberFormat="1" applyFont="1" applyFill="1" applyBorder="1" applyAlignment="1">
      <alignment horizontal="center" vertical="center" wrapText="1"/>
    </xf>
    <xf numFmtId="4" fontId="15" fillId="0" borderId="19" xfId="0" applyNumberFormat="1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top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 vertical="top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0" fontId="19" fillId="0" borderId="31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top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0" fontId="6" fillId="4" borderId="27" xfId="0" applyFont="1" applyFill="1" applyBorder="1" applyAlignment="1">
      <alignment horizontal="center" vertical="top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0" borderId="52" xfId="0" applyFont="1" applyFill="1" applyBorder="1" applyAlignment="1">
      <alignment horizontal="center" vertical="top" wrapText="1"/>
    </xf>
    <xf numFmtId="0" fontId="6" fillId="0" borderId="53" xfId="0" applyFont="1" applyFill="1" applyBorder="1" applyAlignment="1">
      <alignment horizontal="center" vertical="top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15" fillId="0" borderId="29" xfId="0" applyNumberFormat="1" applyFont="1" applyFill="1" applyBorder="1" applyAlignment="1">
      <alignment horizontal="center" vertical="center" wrapText="1"/>
    </xf>
    <xf numFmtId="4" fontId="15" fillId="0" borderId="31" xfId="0" applyNumberFormat="1" applyFont="1" applyFill="1" applyBorder="1" applyAlignment="1">
      <alignment horizontal="center" vertical="center" wrapText="1"/>
    </xf>
    <xf numFmtId="4" fontId="15" fillId="0" borderId="36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top" wrapText="1"/>
    </xf>
    <xf numFmtId="0" fontId="5" fillId="0" borderId="55" xfId="0" applyFont="1" applyBorder="1" applyAlignment="1"/>
    <xf numFmtId="0" fontId="6" fillId="3" borderId="4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top" wrapText="1"/>
    </xf>
    <xf numFmtId="0" fontId="12" fillId="4" borderId="35" xfId="0" applyFont="1" applyFill="1" applyBorder="1" applyAlignment="1">
      <alignment horizontal="center" vertical="top" wrapText="1"/>
    </xf>
    <xf numFmtId="0" fontId="12" fillId="4" borderId="36" xfId="0" applyFont="1" applyFill="1" applyBorder="1" applyAlignment="1">
      <alignment horizontal="center" vertical="top" wrapText="1"/>
    </xf>
    <xf numFmtId="0" fontId="6" fillId="3" borderId="33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6" fillId="2" borderId="2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8"/>
  <sheetViews>
    <sheetView tabSelected="1" view="pageBreakPreview" zoomScale="82" zoomScaleNormal="70" zoomScaleSheetLayoutView="82" workbookViewId="0">
      <selection activeCell="G24" sqref="G24"/>
    </sheetView>
  </sheetViews>
  <sheetFormatPr defaultRowHeight="15" x14ac:dyDescent="0.25"/>
  <cols>
    <col min="1" max="1" width="4.625" customWidth="1"/>
    <col min="2" max="2" width="49.625" style="2" customWidth="1"/>
    <col min="3" max="3" width="28.75" style="2" customWidth="1"/>
    <col min="4" max="5" width="20.875" customWidth="1"/>
    <col min="6" max="6" width="21.875" customWidth="1"/>
    <col min="7" max="7" width="21.375" style="1" customWidth="1"/>
    <col min="8" max="8" width="20.625" style="1" customWidth="1"/>
    <col min="9" max="9" width="20.75" style="1" customWidth="1"/>
    <col min="10" max="10" width="24.375" style="1" customWidth="1"/>
    <col min="11" max="11" width="43.75" style="3" customWidth="1"/>
    <col min="12" max="12" width="13.125" bestFit="1" customWidth="1"/>
    <col min="13" max="13" width="11.125" bestFit="1" customWidth="1"/>
  </cols>
  <sheetData>
    <row r="1" spans="1:11" ht="0.75" customHeight="1" x14ac:dyDescent="0.25">
      <c r="D1" s="4"/>
      <c r="E1" s="4"/>
      <c r="F1" s="4"/>
      <c r="G1" s="5"/>
      <c r="H1" s="5"/>
      <c r="I1" s="5"/>
      <c r="J1" s="5"/>
      <c r="K1" s="15"/>
    </row>
    <row r="2" spans="1:11" ht="15" hidden="1" customHeight="1" thickBot="1" x14ac:dyDescent="0.3">
      <c r="D2" s="4"/>
      <c r="E2" s="4"/>
      <c r="F2" s="4"/>
      <c r="G2" s="5"/>
      <c r="H2" s="5"/>
      <c r="I2" s="5"/>
      <c r="J2" s="5"/>
      <c r="K2" s="15"/>
    </row>
    <row r="3" spans="1:11" ht="15" hidden="1" customHeight="1" thickBot="1" x14ac:dyDescent="0.3">
      <c r="D3" s="4"/>
      <c r="E3" s="4"/>
      <c r="F3" s="4"/>
      <c r="G3" s="5"/>
      <c r="H3" s="5"/>
      <c r="I3" s="5"/>
      <c r="J3" s="5"/>
      <c r="K3" s="15"/>
    </row>
    <row r="4" spans="1:11" ht="15" hidden="1" customHeight="1" thickBot="1" x14ac:dyDescent="0.3">
      <c r="D4" s="4"/>
      <c r="E4" s="4"/>
      <c r="F4" s="4"/>
      <c r="G4" s="5"/>
      <c r="H4" s="5"/>
      <c r="I4" s="5"/>
      <c r="J4" s="5"/>
      <c r="K4" s="15"/>
    </row>
    <row r="5" spans="1:11" ht="15" hidden="1" customHeight="1" thickBot="1" x14ac:dyDescent="0.3">
      <c r="D5" s="13"/>
      <c r="E5" s="13"/>
      <c r="F5" s="82"/>
      <c r="G5" s="14"/>
      <c r="H5" s="14"/>
      <c r="I5" s="14"/>
      <c r="J5" s="14"/>
      <c r="K5" s="16"/>
    </row>
    <row r="6" spans="1:11" ht="15" hidden="1" customHeight="1" thickBot="1" x14ac:dyDescent="0.3">
      <c r="D6" s="13"/>
      <c r="E6" s="13"/>
      <c r="F6" s="82"/>
      <c r="G6" s="14"/>
      <c r="H6" s="14"/>
      <c r="I6" s="14"/>
      <c r="J6" s="14"/>
      <c r="K6" s="17"/>
    </row>
    <row r="7" spans="1:11" ht="15" customHeight="1" x14ac:dyDescent="0.25">
      <c r="A7" s="110"/>
      <c r="B7" s="111"/>
      <c r="C7" s="111"/>
      <c r="D7" s="83"/>
      <c r="E7" s="83"/>
      <c r="F7" s="83"/>
      <c r="G7" s="206"/>
      <c r="H7" s="206"/>
      <c r="I7" s="206"/>
      <c r="J7" s="206"/>
      <c r="K7" s="206"/>
    </row>
    <row r="8" spans="1:11" ht="15" customHeight="1" x14ac:dyDescent="0.25">
      <c r="A8" s="81"/>
      <c r="B8" s="207" t="s">
        <v>59</v>
      </c>
      <c r="C8" s="208"/>
      <c r="D8" s="208"/>
      <c r="E8" s="208"/>
      <c r="F8" s="208"/>
      <c r="G8" s="208"/>
      <c r="H8" s="208"/>
      <c r="I8" s="208"/>
      <c r="J8" s="208"/>
      <c r="K8" s="208"/>
    </row>
    <row r="9" spans="1:11" ht="15" customHeight="1" thickBot="1" x14ac:dyDescent="0.3">
      <c r="A9" s="81"/>
      <c r="B9" s="111"/>
      <c r="C9" s="209" t="s">
        <v>61</v>
      </c>
      <c r="D9" s="210"/>
      <c r="E9" s="210"/>
      <c r="F9" s="210"/>
      <c r="G9" s="210"/>
      <c r="H9" s="210"/>
      <c r="I9" s="210"/>
      <c r="J9" s="210"/>
      <c r="K9" s="210"/>
    </row>
    <row r="10" spans="1:11" ht="15.75" x14ac:dyDescent="0.25">
      <c r="A10" s="229" t="s">
        <v>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1"/>
    </row>
    <row r="11" spans="1:11" ht="15.75" x14ac:dyDescent="0.25">
      <c r="A11" s="350" t="s">
        <v>1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ht="15.75" x14ac:dyDescent="0.25">
      <c r="A12" s="350" t="s">
        <v>35</v>
      </c>
      <c r="B12" s="351"/>
      <c r="C12" s="351"/>
      <c r="D12" s="351"/>
      <c r="E12" s="351"/>
      <c r="F12" s="351"/>
      <c r="G12" s="351"/>
      <c r="H12" s="351"/>
      <c r="I12" s="351"/>
      <c r="J12" s="351"/>
      <c r="K12" s="352"/>
    </row>
    <row r="13" spans="1:11" ht="13.5" customHeight="1" x14ac:dyDescent="0.25">
      <c r="A13" s="353" t="s">
        <v>2</v>
      </c>
      <c r="B13" s="354" t="s">
        <v>28</v>
      </c>
      <c r="C13" s="357" t="s">
        <v>3</v>
      </c>
      <c r="D13" s="223" t="s">
        <v>4</v>
      </c>
      <c r="E13" s="223" t="s">
        <v>5</v>
      </c>
      <c r="F13" s="223"/>
      <c r="G13" s="223"/>
      <c r="H13" s="223"/>
      <c r="I13" s="223"/>
      <c r="J13" s="223"/>
      <c r="K13" s="220" t="s">
        <v>6</v>
      </c>
    </row>
    <row r="14" spans="1:11" ht="15.75" x14ac:dyDescent="0.25">
      <c r="A14" s="353"/>
      <c r="B14" s="355"/>
      <c r="C14" s="357"/>
      <c r="D14" s="223"/>
      <c r="E14" s="223" t="s">
        <v>8</v>
      </c>
      <c r="F14" s="112"/>
      <c r="G14" s="223"/>
      <c r="H14" s="223"/>
      <c r="I14" s="223"/>
      <c r="J14" s="223"/>
      <c r="K14" s="221"/>
    </row>
    <row r="15" spans="1:11" ht="15.75" x14ac:dyDescent="0.25">
      <c r="A15" s="353"/>
      <c r="B15" s="356"/>
      <c r="C15" s="357"/>
      <c r="D15" s="223"/>
      <c r="E15" s="223"/>
      <c r="F15" s="112">
        <v>2020</v>
      </c>
      <c r="G15" s="112">
        <v>2021</v>
      </c>
      <c r="H15" s="112">
        <v>2022</v>
      </c>
      <c r="I15" s="112">
        <v>2023</v>
      </c>
      <c r="J15" s="112">
        <v>2024</v>
      </c>
      <c r="K15" s="222"/>
    </row>
    <row r="16" spans="1:11" ht="15.75" x14ac:dyDescent="0.25">
      <c r="A16" s="113">
        <v>1</v>
      </c>
      <c r="B16" s="114">
        <v>2</v>
      </c>
      <c r="C16" s="114">
        <v>3</v>
      </c>
      <c r="D16" s="115">
        <v>4</v>
      </c>
      <c r="E16" s="115">
        <v>5</v>
      </c>
      <c r="F16" s="115"/>
      <c r="G16" s="115">
        <v>7</v>
      </c>
      <c r="H16" s="115"/>
      <c r="I16" s="115"/>
      <c r="J16" s="115"/>
      <c r="K16" s="116">
        <v>11</v>
      </c>
    </row>
    <row r="17" spans="1:11" s="19" customFormat="1" ht="15.75" customHeight="1" thickBot="1" x14ac:dyDescent="0.3">
      <c r="A17" s="232" t="s">
        <v>36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4"/>
    </row>
    <row r="18" spans="1:11" s="33" customFormat="1" ht="21.75" customHeight="1" thickBot="1" x14ac:dyDescent="0.3">
      <c r="A18" s="197" t="s">
        <v>9</v>
      </c>
      <c r="B18" s="203" t="s">
        <v>10</v>
      </c>
      <c r="C18" s="235" t="s">
        <v>11</v>
      </c>
      <c r="D18" s="117" t="s">
        <v>12</v>
      </c>
      <c r="E18" s="93">
        <f>SUM(F18:J18)</f>
        <v>10045287.68</v>
      </c>
      <c r="F18" s="93">
        <f>F19+F20+F21</f>
        <v>2001137.84</v>
      </c>
      <c r="G18" s="93">
        <f t="shared" ref="G18:J18" si="0">G19+G20+G21</f>
        <v>2180790.84</v>
      </c>
      <c r="H18" s="93">
        <f t="shared" si="0"/>
        <v>1954453</v>
      </c>
      <c r="I18" s="93">
        <f t="shared" si="0"/>
        <v>1954453</v>
      </c>
      <c r="J18" s="93">
        <f t="shared" si="0"/>
        <v>1954453</v>
      </c>
      <c r="K18" s="238" t="s">
        <v>34</v>
      </c>
    </row>
    <row r="19" spans="1:11" s="33" customFormat="1" ht="30.75" customHeight="1" thickBot="1" x14ac:dyDescent="0.3">
      <c r="A19" s="198"/>
      <c r="B19" s="204"/>
      <c r="C19" s="236"/>
      <c r="D19" s="118" t="s">
        <v>13</v>
      </c>
      <c r="E19" s="32">
        <f t="shared" ref="E19:E30" si="1">SUM(F19:J19)</f>
        <v>0</v>
      </c>
      <c r="F19" s="34">
        <f t="shared" ref="F19" si="2">F24+F28</f>
        <v>0</v>
      </c>
      <c r="G19" s="34">
        <v>0</v>
      </c>
      <c r="H19" s="34">
        <v>0</v>
      </c>
      <c r="I19" s="34">
        <v>0</v>
      </c>
      <c r="J19" s="34">
        <f t="shared" ref="J19" si="3">J24+J28</f>
        <v>0</v>
      </c>
      <c r="K19" s="239"/>
    </row>
    <row r="20" spans="1:11" s="33" customFormat="1" ht="33.75" customHeight="1" thickBot="1" x14ac:dyDescent="0.3">
      <c r="A20" s="198"/>
      <c r="B20" s="204"/>
      <c r="C20" s="236"/>
      <c r="D20" s="119" t="s">
        <v>14</v>
      </c>
      <c r="E20" s="32">
        <f t="shared" si="1"/>
        <v>0</v>
      </c>
      <c r="F20" s="34">
        <f>F25+F29</f>
        <v>0</v>
      </c>
      <c r="G20" s="34">
        <v>0</v>
      </c>
      <c r="H20" s="34">
        <v>0</v>
      </c>
      <c r="I20" s="34">
        <v>0</v>
      </c>
      <c r="J20" s="34">
        <f>J25+J29</f>
        <v>0</v>
      </c>
      <c r="K20" s="239"/>
    </row>
    <row r="21" spans="1:11" s="33" customFormat="1" ht="32.25" customHeight="1" thickBot="1" x14ac:dyDescent="0.3">
      <c r="A21" s="198"/>
      <c r="B21" s="204"/>
      <c r="C21" s="236"/>
      <c r="D21" s="119" t="s">
        <v>15</v>
      </c>
      <c r="E21" s="93">
        <f t="shared" si="1"/>
        <v>10045287.68</v>
      </c>
      <c r="F21" s="106">
        <f>F26+F30</f>
        <v>2001137.84</v>
      </c>
      <c r="G21" s="106">
        <f t="shared" ref="G21:J21" si="4">G26+G30</f>
        <v>2180790.84</v>
      </c>
      <c r="H21" s="106">
        <f t="shared" si="4"/>
        <v>1954453</v>
      </c>
      <c r="I21" s="106">
        <f t="shared" si="4"/>
        <v>1954453</v>
      </c>
      <c r="J21" s="106">
        <f t="shared" si="4"/>
        <v>1954453</v>
      </c>
      <c r="K21" s="239"/>
    </row>
    <row r="22" spans="1:11" ht="26.25" hidden="1" customHeight="1" thickBot="1" x14ac:dyDescent="0.3">
      <c r="A22" s="199"/>
      <c r="B22" s="205"/>
      <c r="C22" s="236"/>
      <c r="D22" s="120" t="s">
        <v>32</v>
      </c>
      <c r="E22" s="93">
        <f t="shared" si="1"/>
        <v>0</v>
      </c>
      <c r="F22" s="107"/>
      <c r="G22" s="107"/>
      <c r="H22" s="107"/>
      <c r="I22" s="107"/>
      <c r="J22" s="107"/>
      <c r="K22" s="240"/>
    </row>
    <row r="23" spans="1:11" ht="20.25" customHeight="1" thickBot="1" x14ac:dyDescent="0.3">
      <c r="A23" s="200" t="s">
        <v>16</v>
      </c>
      <c r="B23" s="318" t="s">
        <v>42</v>
      </c>
      <c r="C23" s="236"/>
      <c r="D23" s="121" t="s">
        <v>12</v>
      </c>
      <c r="E23" s="93">
        <f t="shared" si="1"/>
        <v>9818949.8399999999</v>
      </c>
      <c r="F23" s="108">
        <f>F26</f>
        <v>2001137.84</v>
      </c>
      <c r="G23" s="108">
        <f>G26</f>
        <v>1954453</v>
      </c>
      <c r="H23" s="108">
        <f t="shared" ref="H23:J23" si="5">H26</f>
        <v>1954453</v>
      </c>
      <c r="I23" s="108">
        <f t="shared" si="5"/>
        <v>1954453</v>
      </c>
      <c r="J23" s="108">
        <f t="shared" si="5"/>
        <v>1954453</v>
      </c>
      <c r="K23" s="238" t="s">
        <v>33</v>
      </c>
    </row>
    <row r="24" spans="1:11" ht="23.25" customHeight="1" thickBot="1" x14ac:dyDescent="0.3">
      <c r="A24" s="201"/>
      <c r="B24" s="319"/>
      <c r="C24" s="236"/>
      <c r="D24" s="122" t="s">
        <v>17</v>
      </c>
      <c r="E24" s="32">
        <f t="shared" si="1"/>
        <v>0</v>
      </c>
      <c r="F24" s="11">
        <v>0</v>
      </c>
      <c r="G24" s="8">
        <v>0</v>
      </c>
      <c r="H24" s="8">
        <v>0</v>
      </c>
      <c r="I24" s="8">
        <v>0</v>
      </c>
      <c r="J24" s="11">
        <v>0</v>
      </c>
      <c r="K24" s="239"/>
    </row>
    <row r="25" spans="1:11" ht="23.25" customHeight="1" thickBot="1" x14ac:dyDescent="0.3">
      <c r="A25" s="201"/>
      <c r="B25" s="319"/>
      <c r="C25" s="236"/>
      <c r="D25" s="123" t="s">
        <v>18</v>
      </c>
      <c r="E25" s="32">
        <f t="shared" si="1"/>
        <v>0</v>
      </c>
      <c r="F25" s="7">
        <v>0</v>
      </c>
      <c r="G25" s="8">
        <v>0</v>
      </c>
      <c r="H25" s="8">
        <v>0</v>
      </c>
      <c r="I25" s="8">
        <v>0</v>
      </c>
      <c r="J25" s="7">
        <v>0</v>
      </c>
      <c r="K25" s="239"/>
    </row>
    <row r="26" spans="1:11" ht="38.25" customHeight="1" thickBot="1" x14ac:dyDescent="0.3">
      <c r="A26" s="199"/>
      <c r="B26" s="320"/>
      <c r="C26" s="236"/>
      <c r="D26" s="124" t="s">
        <v>19</v>
      </c>
      <c r="E26" s="32">
        <f t="shared" si="1"/>
        <v>9818949.8399999999</v>
      </c>
      <c r="F26" s="9">
        <v>2001137.84</v>
      </c>
      <c r="G26" s="9">
        <v>1954453</v>
      </c>
      <c r="H26" s="9">
        <v>1954453</v>
      </c>
      <c r="I26" s="9">
        <v>1954453</v>
      </c>
      <c r="J26" s="9">
        <v>1954453</v>
      </c>
      <c r="K26" s="240"/>
    </row>
    <row r="27" spans="1:11" ht="23.25" customHeight="1" thickBot="1" x14ac:dyDescent="0.3">
      <c r="A27" s="202" t="s">
        <v>20</v>
      </c>
      <c r="B27" s="336" t="s">
        <v>75</v>
      </c>
      <c r="C27" s="236"/>
      <c r="D27" s="121" t="s">
        <v>12</v>
      </c>
      <c r="E27" s="32">
        <f t="shared" si="1"/>
        <v>226337.84</v>
      </c>
      <c r="F27" s="9">
        <f>F28+F29+F31</f>
        <v>0</v>
      </c>
      <c r="G27" s="9">
        <f>G30</f>
        <v>226337.84</v>
      </c>
      <c r="H27" s="9">
        <v>0</v>
      </c>
      <c r="I27" s="9">
        <v>0</v>
      </c>
      <c r="J27" s="10">
        <v>0</v>
      </c>
      <c r="K27" s="339"/>
    </row>
    <row r="28" spans="1:11" ht="23.25" customHeight="1" thickBot="1" x14ac:dyDescent="0.3">
      <c r="A28" s="201"/>
      <c r="B28" s="337"/>
      <c r="C28" s="236"/>
      <c r="D28" s="122" t="s">
        <v>17</v>
      </c>
      <c r="E28" s="32">
        <f t="shared" si="1"/>
        <v>0</v>
      </c>
      <c r="F28" s="11">
        <v>0</v>
      </c>
      <c r="G28" s="8">
        <f t="shared" ref="G28:I28" si="6">G34+G38</f>
        <v>0</v>
      </c>
      <c r="H28" s="8">
        <f t="shared" si="6"/>
        <v>0</v>
      </c>
      <c r="I28" s="8">
        <f t="shared" si="6"/>
        <v>0</v>
      </c>
      <c r="J28" s="11">
        <v>0</v>
      </c>
      <c r="K28" s="340"/>
    </row>
    <row r="29" spans="1:11" ht="23.25" customHeight="1" x14ac:dyDescent="0.25">
      <c r="A29" s="201"/>
      <c r="B29" s="337"/>
      <c r="C29" s="236"/>
      <c r="D29" s="125" t="s">
        <v>18</v>
      </c>
      <c r="E29" s="189">
        <f t="shared" si="1"/>
        <v>0</v>
      </c>
      <c r="F29" s="190">
        <v>0</v>
      </c>
      <c r="G29" s="191">
        <v>0</v>
      </c>
      <c r="H29" s="191">
        <v>0</v>
      </c>
      <c r="I29" s="191">
        <v>0</v>
      </c>
      <c r="J29" s="190">
        <v>0</v>
      </c>
      <c r="K29" s="340"/>
    </row>
    <row r="30" spans="1:11" ht="42" customHeight="1" x14ac:dyDescent="0.25">
      <c r="A30" s="201"/>
      <c r="B30" s="337"/>
      <c r="C30" s="236"/>
      <c r="D30" s="123" t="s">
        <v>19</v>
      </c>
      <c r="E30" s="192">
        <f t="shared" si="1"/>
        <v>226337.84</v>
      </c>
      <c r="F30" s="193">
        <v>0</v>
      </c>
      <c r="G30" s="194">
        <v>226337.84</v>
      </c>
      <c r="H30" s="194">
        <v>0</v>
      </c>
      <c r="I30" s="194">
        <v>0</v>
      </c>
      <c r="J30" s="194">
        <v>0</v>
      </c>
      <c r="K30" s="340"/>
    </row>
    <row r="31" spans="1:11" ht="45.75" hidden="1" customHeight="1" thickBot="1" x14ac:dyDescent="0.3">
      <c r="A31" s="199"/>
      <c r="B31" s="338"/>
      <c r="C31" s="237"/>
      <c r="D31" s="329" t="s">
        <v>32</v>
      </c>
      <c r="E31" s="330"/>
      <c r="F31" s="195"/>
      <c r="G31" s="196">
        <v>0</v>
      </c>
      <c r="H31" s="196">
        <v>0</v>
      </c>
      <c r="I31" s="196">
        <v>0</v>
      </c>
      <c r="J31" s="196">
        <v>0</v>
      </c>
      <c r="K31" s="341"/>
    </row>
    <row r="32" spans="1:11" ht="23.25" customHeight="1" thickBot="1" x14ac:dyDescent="0.3">
      <c r="A32" s="342" t="s">
        <v>62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2" ht="13.5" customHeight="1" x14ac:dyDescent="0.25">
      <c r="A33" s="345" t="s">
        <v>2</v>
      </c>
      <c r="B33" s="347" t="s">
        <v>29</v>
      </c>
      <c r="C33" s="348" t="s">
        <v>3</v>
      </c>
      <c r="D33" s="335" t="s">
        <v>4</v>
      </c>
      <c r="E33" s="335" t="s">
        <v>5</v>
      </c>
      <c r="F33" s="335"/>
      <c r="G33" s="335"/>
      <c r="H33" s="335"/>
      <c r="I33" s="335"/>
      <c r="J33" s="335"/>
      <c r="K33" s="331" t="s">
        <v>6</v>
      </c>
    </row>
    <row r="34" spans="1:12" ht="15.75" customHeight="1" x14ac:dyDescent="0.25">
      <c r="A34" s="346"/>
      <c r="B34" s="347" t="s">
        <v>7</v>
      </c>
      <c r="C34" s="349"/>
      <c r="D34" s="334"/>
      <c r="E34" s="334" t="s">
        <v>8</v>
      </c>
      <c r="F34" s="126"/>
      <c r="G34" s="334"/>
      <c r="H34" s="334"/>
      <c r="I34" s="334"/>
      <c r="J34" s="334"/>
      <c r="K34" s="332"/>
    </row>
    <row r="35" spans="1:12" ht="20.25" customHeight="1" x14ac:dyDescent="0.25">
      <c r="A35" s="346"/>
      <c r="B35" s="348"/>
      <c r="C35" s="349"/>
      <c r="D35" s="334"/>
      <c r="E35" s="334"/>
      <c r="F35" s="112">
        <v>2020</v>
      </c>
      <c r="G35" s="112">
        <v>2021</v>
      </c>
      <c r="H35" s="112">
        <v>2022</v>
      </c>
      <c r="I35" s="112">
        <v>2023</v>
      </c>
      <c r="J35" s="112">
        <v>2024</v>
      </c>
      <c r="K35" s="333"/>
    </row>
    <row r="36" spans="1:12" s="6" customFormat="1" ht="17.25" customHeight="1" thickBot="1" x14ac:dyDescent="0.3">
      <c r="A36" s="127">
        <v>1</v>
      </c>
      <c r="B36" s="128">
        <v>2</v>
      </c>
      <c r="C36" s="128">
        <v>3</v>
      </c>
      <c r="D36" s="129">
        <v>4</v>
      </c>
      <c r="E36" s="129">
        <v>5</v>
      </c>
      <c r="F36" s="129">
        <v>6</v>
      </c>
      <c r="G36" s="130">
        <v>7</v>
      </c>
      <c r="H36" s="130">
        <v>8</v>
      </c>
      <c r="I36" s="130">
        <v>9</v>
      </c>
      <c r="J36" s="130">
        <v>10</v>
      </c>
      <c r="K36" s="131">
        <v>11</v>
      </c>
    </row>
    <row r="37" spans="1:12" s="33" customFormat="1" ht="23.25" customHeight="1" thickBot="1" x14ac:dyDescent="0.3">
      <c r="A37" s="306">
        <v>2</v>
      </c>
      <c r="B37" s="309" t="s">
        <v>30</v>
      </c>
      <c r="C37" s="224"/>
      <c r="D37" s="35" t="s">
        <v>22</v>
      </c>
      <c r="E37" s="36">
        <f>SUM(F37:J37)</f>
        <v>199041958.03999999</v>
      </c>
      <c r="F37" s="36">
        <f>F38+F39+F40+F41</f>
        <v>68975175.669999987</v>
      </c>
      <c r="G37" s="36">
        <f t="shared" ref="G37:J37" si="7">G38+G39+G40+G41</f>
        <v>37672004.369999997</v>
      </c>
      <c r="H37" s="36">
        <f t="shared" si="7"/>
        <v>33813503</v>
      </c>
      <c r="I37" s="36">
        <f t="shared" si="7"/>
        <v>35670827</v>
      </c>
      <c r="J37" s="89">
        <f t="shared" si="7"/>
        <v>22910448</v>
      </c>
      <c r="K37" s="227"/>
    </row>
    <row r="38" spans="1:12" s="33" customFormat="1" ht="23.25" customHeight="1" thickBot="1" x14ac:dyDescent="0.3">
      <c r="A38" s="307"/>
      <c r="B38" s="310"/>
      <c r="C38" s="225"/>
      <c r="D38" s="132" t="s">
        <v>17</v>
      </c>
      <c r="E38" s="36">
        <f t="shared" ref="E38:E101" si="8">SUM(F38:J38)</f>
        <v>0</v>
      </c>
      <c r="F38" s="37">
        <f t="shared" ref="F38:F39" si="9">F43+F97+F133</f>
        <v>0</v>
      </c>
      <c r="G38" s="37">
        <f t="shared" ref="G38:J39" si="10">G43+G103+G133</f>
        <v>0</v>
      </c>
      <c r="H38" s="37">
        <f t="shared" si="10"/>
        <v>0</v>
      </c>
      <c r="I38" s="37">
        <f t="shared" si="10"/>
        <v>0</v>
      </c>
      <c r="J38" s="37">
        <f t="shared" si="10"/>
        <v>0</v>
      </c>
      <c r="K38" s="228"/>
    </row>
    <row r="39" spans="1:12" s="33" customFormat="1" ht="23.25" customHeight="1" thickBot="1" x14ac:dyDescent="0.3">
      <c r="A39" s="307"/>
      <c r="B39" s="310"/>
      <c r="C39" s="225"/>
      <c r="D39" s="133" t="s">
        <v>18</v>
      </c>
      <c r="E39" s="36">
        <f t="shared" si="8"/>
        <v>49210866</v>
      </c>
      <c r="F39" s="38">
        <f t="shared" si="9"/>
        <v>25935866</v>
      </c>
      <c r="G39" s="38">
        <f t="shared" si="10"/>
        <v>5785750</v>
      </c>
      <c r="H39" s="38">
        <f t="shared" si="10"/>
        <v>5810750</v>
      </c>
      <c r="I39" s="38">
        <f t="shared" si="10"/>
        <v>5839250</v>
      </c>
      <c r="J39" s="38">
        <f t="shared" si="10"/>
        <v>5839250</v>
      </c>
      <c r="K39" s="228"/>
    </row>
    <row r="40" spans="1:12" s="33" customFormat="1" ht="24" customHeight="1" thickBot="1" x14ac:dyDescent="0.3">
      <c r="A40" s="307"/>
      <c r="B40" s="310"/>
      <c r="C40" s="225"/>
      <c r="D40" s="132" t="s">
        <v>19</v>
      </c>
      <c r="E40" s="36">
        <f t="shared" si="8"/>
        <v>145641092.03999999</v>
      </c>
      <c r="F40" s="38">
        <f>F45+F99+F135</f>
        <v>38849309.669999994</v>
      </c>
      <c r="G40" s="38">
        <f>G45+G102+G129+G135</f>
        <v>31886254.369999997</v>
      </c>
      <c r="H40" s="38">
        <f>H45+H102+H129+H135</f>
        <v>28002753</v>
      </c>
      <c r="I40" s="38">
        <f>I45+I102+I129+I135</f>
        <v>29831577</v>
      </c>
      <c r="J40" s="38">
        <f>J45+J102+J129+J135</f>
        <v>17071198</v>
      </c>
      <c r="K40" s="228"/>
      <c r="L40" s="66"/>
    </row>
    <row r="41" spans="1:12" s="33" customFormat="1" ht="22.5" customHeight="1" thickBot="1" x14ac:dyDescent="0.3">
      <c r="A41" s="308"/>
      <c r="B41" s="311"/>
      <c r="C41" s="226"/>
      <c r="D41" s="134" t="s">
        <v>43</v>
      </c>
      <c r="E41" s="36">
        <f t="shared" si="8"/>
        <v>4190000</v>
      </c>
      <c r="F41" s="48">
        <v>4190000</v>
      </c>
      <c r="G41" s="48">
        <f t="shared" ref="G41:J41" si="11">G136</f>
        <v>0</v>
      </c>
      <c r="H41" s="48">
        <f t="shared" si="11"/>
        <v>0</v>
      </c>
      <c r="I41" s="48">
        <f t="shared" si="11"/>
        <v>0</v>
      </c>
      <c r="J41" s="48">
        <f t="shared" si="11"/>
        <v>0</v>
      </c>
      <c r="K41" s="135" t="s">
        <v>41</v>
      </c>
    </row>
    <row r="42" spans="1:12" s="20" customFormat="1" ht="23.25" customHeight="1" thickBot="1" x14ac:dyDescent="0.3">
      <c r="A42" s="321" t="s">
        <v>23</v>
      </c>
      <c r="B42" s="262" t="s">
        <v>63</v>
      </c>
      <c r="C42" s="323"/>
      <c r="D42" s="39" t="s">
        <v>22</v>
      </c>
      <c r="E42" s="36">
        <f t="shared" si="8"/>
        <v>66335191.649999999</v>
      </c>
      <c r="F42" s="25">
        <f>F43+F44+F45</f>
        <v>18089296.449999999</v>
      </c>
      <c r="G42" s="25">
        <f t="shared" ref="G42:J42" si="12">G43+G44+G45</f>
        <v>16340489.199999999</v>
      </c>
      <c r="H42" s="25">
        <f t="shared" si="12"/>
        <v>14255603</v>
      </c>
      <c r="I42" s="25">
        <f t="shared" si="12"/>
        <v>15205091</v>
      </c>
      <c r="J42" s="27">
        <f t="shared" si="12"/>
        <v>2444712</v>
      </c>
      <c r="K42" s="326" t="s">
        <v>39</v>
      </c>
    </row>
    <row r="43" spans="1:12" s="20" customFormat="1" ht="23.25" customHeight="1" thickBot="1" x14ac:dyDescent="0.3">
      <c r="A43" s="322"/>
      <c r="B43" s="263"/>
      <c r="C43" s="324"/>
      <c r="D43" s="136" t="s">
        <v>17</v>
      </c>
      <c r="E43" s="36">
        <f t="shared" si="8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327"/>
    </row>
    <row r="44" spans="1:12" s="20" customFormat="1" ht="23.25" customHeight="1" thickBot="1" x14ac:dyDescent="0.3">
      <c r="A44" s="322"/>
      <c r="B44" s="263"/>
      <c r="C44" s="324"/>
      <c r="D44" s="137" t="s">
        <v>18</v>
      </c>
      <c r="E44" s="36">
        <f t="shared" si="8"/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327"/>
    </row>
    <row r="45" spans="1:12" s="20" customFormat="1" ht="23.25" customHeight="1" thickBot="1" x14ac:dyDescent="0.3">
      <c r="A45" s="322"/>
      <c r="B45" s="263"/>
      <c r="C45" s="325"/>
      <c r="D45" s="138" t="s">
        <v>19</v>
      </c>
      <c r="E45" s="36">
        <f t="shared" si="8"/>
        <v>66335191.649999999</v>
      </c>
      <c r="F45" s="67">
        <f>F51+F57+F63+F69+F75+F81+F87</f>
        <v>18089296.449999999</v>
      </c>
      <c r="G45" s="67">
        <f>G51+G57+G63+G69+G75+G81+G87+G129+G93</f>
        <v>16340489.199999999</v>
      </c>
      <c r="H45" s="67">
        <f>H51+H57+H63+H69+H75+H81+H87+H129+H99</f>
        <v>14255603</v>
      </c>
      <c r="I45" s="67">
        <f>I51+I57+I63+I69+I75+I81+I87+I129+I99</f>
        <v>15205091</v>
      </c>
      <c r="J45" s="67">
        <f t="shared" ref="J45" si="13">J51+J57+J63+J69+J75+J81+J87</f>
        <v>2444712</v>
      </c>
      <c r="K45" s="327"/>
    </row>
    <row r="46" spans="1:12" s="20" customFormat="1" ht="23.25" customHeight="1" thickBot="1" x14ac:dyDescent="0.3">
      <c r="A46" s="322"/>
      <c r="B46" s="263"/>
      <c r="C46" s="139" t="s">
        <v>31</v>
      </c>
      <c r="D46" s="140"/>
      <c r="E46" s="36">
        <f t="shared" si="8"/>
        <v>66335191.649999999</v>
      </c>
      <c r="F46" s="43">
        <f>F45</f>
        <v>18089296.449999999</v>
      </c>
      <c r="G46" s="43">
        <f t="shared" ref="G46:J46" si="14">G45</f>
        <v>16340489.199999999</v>
      </c>
      <c r="H46" s="43">
        <f t="shared" si="14"/>
        <v>14255603</v>
      </c>
      <c r="I46" s="43">
        <f t="shared" si="14"/>
        <v>15205091</v>
      </c>
      <c r="J46" s="68">
        <f t="shared" si="14"/>
        <v>2444712</v>
      </c>
      <c r="K46" s="327"/>
    </row>
    <row r="47" spans="1:12" s="20" customFormat="1" ht="22.5" customHeight="1" thickBot="1" x14ac:dyDescent="0.3">
      <c r="A47" s="322"/>
      <c r="B47" s="264"/>
      <c r="C47" s="141" t="s">
        <v>25</v>
      </c>
      <c r="D47" s="142"/>
      <c r="E47" s="93">
        <f t="shared" si="8"/>
        <v>34432340.230000004</v>
      </c>
      <c r="F47" s="101">
        <f>F53+F59+F65+F71+F77+F83+F89</f>
        <v>7263638.9299999997</v>
      </c>
      <c r="G47" s="101">
        <f>G53+G59+G65+G71+G77+G83+G89</f>
        <v>6299870.3000000007</v>
      </c>
      <c r="H47" s="101">
        <f>H53+H59+H65+H71+H77+H83+H89</f>
        <v>6666045</v>
      </c>
      <c r="I47" s="101">
        <f>I53+I59+I65+I71+I77+I83+I89</f>
        <v>7101393</v>
      </c>
      <c r="J47" s="101">
        <f>J53+J59+J65+J71+J77+J83+J89</f>
        <v>7101393</v>
      </c>
      <c r="K47" s="328"/>
    </row>
    <row r="48" spans="1:12" s="1" customFormat="1" ht="23.25" customHeight="1" thickBot="1" x14ac:dyDescent="0.3">
      <c r="A48" s="257"/>
      <c r="B48" s="312" t="s">
        <v>45</v>
      </c>
      <c r="C48" s="315"/>
      <c r="D48" s="12" t="s">
        <v>22</v>
      </c>
      <c r="E48" s="36">
        <f t="shared" si="8"/>
        <v>30049106.23</v>
      </c>
      <c r="F48" s="21">
        <f>F52+F53</f>
        <v>5591540.2300000004</v>
      </c>
      <c r="G48" s="21">
        <f>G52+G53</f>
        <v>3505868</v>
      </c>
      <c r="H48" s="21">
        <f t="shared" ref="H48:J48" si="15">H52+H53</f>
        <v>8960881</v>
      </c>
      <c r="I48" s="21">
        <f t="shared" si="15"/>
        <v>9546105</v>
      </c>
      <c r="J48" s="87">
        <f t="shared" si="15"/>
        <v>2444712</v>
      </c>
      <c r="K48" s="217" t="s">
        <v>55</v>
      </c>
    </row>
    <row r="49" spans="1:13" s="1" customFormat="1" ht="23.25" customHeight="1" thickBot="1" x14ac:dyDescent="0.3">
      <c r="A49" s="257"/>
      <c r="B49" s="313"/>
      <c r="C49" s="316"/>
      <c r="D49" s="122" t="s">
        <v>17</v>
      </c>
      <c r="E49" s="36">
        <f t="shared" si="8"/>
        <v>0</v>
      </c>
      <c r="F49" s="22">
        <v>0</v>
      </c>
      <c r="G49" s="28">
        <v>0</v>
      </c>
      <c r="H49" s="28">
        <v>0</v>
      </c>
      <c r="I49" s="28">
        <v>0</v>
      </c>
      <c r="J49" s="28">
        <v>0</v>
      </c>
      <c r="K49" s="218"/>
    </row>
    <row r="50" spans="1:13" s="1" customFormat="1" ht="23.25" customHeight="1" thickBot="1" x14ac:dyDescent="0.3">
      <c r="A50" s="257"/>
      <c r="B50" s="313"/>
      <c r="C50" s="316"/>
      <c r="D50" s="123" t="s">
        <v>18</v>
      </c>
      <c r="E50" s="36">
        <f t="shared" si="8"/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18"/>
      <c r="M50" s="80"/>
    </row>
    <row r="51" spans="1:13" s="1" customFormat="1" ht="23.25" customHeight="1" thickBot="1" x14ac:dyDescent="0.3">
      <c r="A51" s="257"/>
      <c r="B51" s="313"/>
      <c r="C51" s="317"/>
      <c r="D51" s="125" t="s">
        <v>19</v>
      </c>
      <c r="E51" s="36">
        <f t="shared" si="8"/>
        <v>30049106.23</v>
      </c>
      <c r="F51" s="41">
        <f>F52</f>
        <v>5591540.2300000004</v>
      </c>
      <c r="G51" s="41">
        <f>G52</f>
        <v>3505868</v>
      </c>
      <c r="H51" s="41">
        <v>8960881</v>
      </c>
      <c r="I51" s="41">
        <v>9546105</v>
      </c>
      <c r="J51" s="41">
        <f t="shared" ref="J51" si="16">J52</f>
        <v>2444712</v>
      </c>
      <c r="K51" s="218"/>
    </row>
    <row r="52" spans="1:13" s="19" customFormat="1" ht="23.25" customHeight="1" thickBot="1" x14ac:dyDescent="0.3">
      <c r="A52" s="257"/>
      <c r="B52" s="313"/>
      <c r="C52" s="143" t="s">
        <v>31</v>
      </c>
      <c r="D52" s="144"/>
      <c r="E52" s="36">
        <f t="shared" si="8"/>
        <v>30049106.23</v>
      </c>
      <c r="F52" s="65">
        <v>5591540.2300000004</v>
      </c>
      <c r="G52" s="70">
        <v>3505868</v>
      </c>
      <c r="H52" s="70">
        <v>8960881</v>
      </c>
      <c r="I52" s="70">
        <v>9546105</v>
      </c>
      <c r="J52" s="71">
        <v>2444712</v>
      </c>
      <c r="K52" s="218"/>
    </row>
    <row r="53" spans="1:13" s="19" customFormat="1" ht="23.25" customHeight="1" thickBot="1" x14ac:dyDescent="0.3">
      <c r="A53" s="257"/>
      <c r="B53" s="314"/>
      <c r="C53" s="145" t="s">
        <v>25</v>
      </c>
      <c r="D53" s="146"/>
      <c r="E53" s="36">
        <f t="shared" si="8"/>
        <v>0</v>
      </c>
      <c r="F53" s="49">
        <v>0</v>
      </c>
      <c r="G53" s="49">
        <v>0</v>
      </c>
      <c r="H53" s="49">
        <v>0</v>
      </c>
      <c r="I53" s="49">
        <v>0</v>
      </c>
      <c r="J53" s="30">
        <v>0</v>
      </c>
      <c r="K53" s="219"/>
    </row>
    <row r="54" spans="1:13" s="19" customFormat="1" ht="23.25" customHeight="1" thickBot="1" x14ac:dyDescent="0.3">
      <c r="A54" s="257"/>
      <c r="B54" s="241" t="s">
        <v>44</v>
      </c>
      <c r="C54" s="297"/>
      <c r="D54" s="39" t="s">
        <v>22</v>
      </c>
      <c r="E54" s="36">
        <f t="shared" si="8"/>
        <v>12871367</v>
      </c>
      <c r="F54" s="25">
        <f>F55+F56+F57</f>
        <v>6855853</v>
      </c>
      <c r="G54" s="25">
        <f>G57</f>
        <v>6015514</v>
      </c>
      <c r="H54" s="25">
        <v>0</v>
      </c>
      <c r="I54" s="25">
        <v>0</v>
      </c>
      <c r="J54" s="27">
        <v>0</v>
      </c>
      <c r="K54" s="217" t="s">
        <v>56</v>
      </c>
    </row>
    <row r="55" spans="1:13" s="19" customFormat="1" ht="23.25" customHeight="1" thickBot="1" x14ac:dyDescent="0.3">
      <c r="A55" s="257"/>
      <c r="B55" s="242"/>
      <c r="C55" s="298"/>
      <c r="D55" s="147" t="s">
        <v>17</v>
      </c>
      <c r="E55" s="36">
        <f t="shared" si="8"/>
        <v>0</v>
      </c>
      <c r="F55" s="22">
        <v>0</v>
      </c>
      <c r="G55" s="28">
        <v>0</v>
      </c>
      <c r="H55" s="28">
        <v>0</v>
      </c>
      <c r="I55" s="28">
        <v>0</v>
      </c>
      <c r="J55" s="28">
        <v>0</v>
      </c>
      <c r="K55" s="218"/>
    </row>
    <row r="56" spans="1:13" s="19" customFormat="1" ht="23.25" customHeight="1" thickBot="1" x14ac:dyDescent="0.3">
      <c r="A56" s="257"/>
      <c r="B56" s="242"/>
      <c r="C56" s="298"/>
      <c r="D56" s="148" t="s">
        <v>18</v>
      </c>
      <c r="E56" s="36">
        <f t="shared" si="8"/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18"/>
    </row>
    <row r="57" spans="1:13" s="19" customFormat="1" ht="23.25" customHeight="1" thickBot="1" x14ac:dyDescent="0.3">
      <c r="A57" s="257"/>
      <c r="B57" s="242"/>
      <c r="C57" s="299"/>
      <c r="D57" s="149" t="s">
        <v>19</v>
      </c>
      <c r="E57" s="36">
        <f t="shared" si="8"/>
        <v>12871367</v>
      </c>
      <c r="F57" s="55">
        <v>6855853</v>
      </c>
      <c r="G57" s="73">
        <f>G58</f>
        <v>6015514</v>
      </c>
      <c r="H57" s="73">
        <v>0</v>
      </c>
      <c r="I57" s="73">
        <v>0</v>
      </c>
      <c r="J57" s="73">
        <v>0</v>
      </c>
      <c r="K57" s="218"/>
    </row>
    <row r="58" spans="1:13" s="19" customFormat="1" ht="23.25" customHeight="1" thickBot="1" x14ac:dyDescent="0.3">
      <c r="A58" s="257"/>
      <c r="B58" s="242"/>
      <c r="C58" s="143" t="s">
        <v>31</v>
      </c>
      <c r="D58" s="144"/>
      <c r="E58" s="36">
        <f t="shared" si="8"/>
        <v>33740198</v>
      </c>
      <c r="F58" s="72">
        <v>6855853</v>
      </c>
      <c r="G58" s="73">
        <v>6015514</v>
      </c>
      <c r="H58" s="73">
        <v>6666045</v>
      </c>
      <c r="I58" s="27">
        <v>7101393</v>
      </c>
      <c r="J58" s="27">
        <v>7101393</v>
      </c>
      <c r="K58" s="218"/>
    </row>
    <row r="59" spans="1:13" s="19" customFormat="1" ht="23.25" customHeight="1" thickBot="1" x14ac:dyDescent="0.3">
      <c r="A59" s="257"/>
      <c r="B59" s="243"/>
      <c r="C59" s="145" t="s">
        <v>25</v>
      </c>
      <c r="D59" s="146"/>
      <c r="E59" s="36">
        <f t="shared" si="8"/>
        <v>33740198</v>
      </c>
      <c r="F59" s="49">
        <v>6855853</v>
      </c>
      <c r="G59" s="73">
        <v>6015514</v>
      </c>
      <c r="H59" s="73">
        <v>6666045</v>
      </c>
      <c r="I59" s="27">
        <v>7101393</v>
      </c>
      <c r="J59" s="27">
        <v>7101393</v>
      </c>
      <c r="K59" s="219"/>
    </row>
    <row r="60" spans="1:13" s="19" customFormat="1" ht="23.25" customHeight="1" thickBot="1" x14ac:dyDescent="0.3">
      <c r="A60" s="257"/>
      <c r="B60" s="241" t="s">
        <v>70</v>
      </c>
      <c r="C60" s="297"/>
      <c r="D60" s="39" t="s">
        <v>22</v>
      </c>
      <c r="E60" s="36">
        <f t="shared" si="8"/>
        <v>423091</v>
      </c>
      <c r="F60" s="25">
        <f>F61+F62+F63</f>
        <v>423091</v>
      </c>
      <c r="G60" s="25">
        <f t="shared" ref="G60" si="17">G61+G62+G63</f>
        <v>0</v>
      </c>
      <c r="H60" s="25">
        <f t="shared" ref="H60" si="18">H61+H62+H63</f>
        <v>0</v>
      </c>
      <c r="I60" s="27">
        <f>I61+I62+I63</f>
        <v>0</v>
      </c>
      <c r="J60" s="27">
        <f>J61+J62+J63</f>
        <v>0</v>
      </c>
      <c r="K60" s="217" t="s">
        <v>57</v>
      </c>
    </row>
    <row r="61" spans="1:13" s="19" customFormat="1" ht="23.25" customHeight="1" thickBot="1" x14ac:dyDescent="0.3">
      <c r="A61" s="257"/>
      <c r="B61" s="242"/>
      <c r="C61" s="298"/>
      <c r="D61" s="147" t="s">
        <v>17</v>
      </c>
      <c r="E61" s="36">
        <f t="shared" si="8"/>
        <v>0</v>
      </c>
      <c r="F61" s="22">
        <v>0</v>
      </c>
      <c r="G61" s="28">
        <v>0</v>
      </c>
      <c r="H61" s="28">
        <v>0</v>
      </c>
      <c r="I61" s="28">
        <v>0</v>
      </c>
      <c r="J61" s="28">
        <v>0</v>
      </c>
      <c r="K61" s="218"/>
    </row>
    <row r="62" spans="1:13" s="19" customFormat="1" ht="23.25" customHeight="1" thickBot="1" x14ac:dyDescent="0.3">
      <c r="A62" s="257"/>
      <c r="B62" s="242"/>
      <c r="C62" s="298"/>
      <c r="D62" s="148" t="s">
        <v>18</v>
      </c>
      <c r="E62" s="36">
        <f t="shared" si="8"/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18"/>
    </row>
    <row r="63" spans="1:13" s="19" customFormat="1" ht="23.25" customHeight="1" thickBot="1" x14ac:dyDescent="0.3">
      <c r="A63" s="257"/>
      <c r="B63" s="242"/>
      <c r="C63" s="299"/>
      <c r="D63" s="149" t="s">
        <v>19</v>
      </c>
      <c r="E63" s="36">
        <f t="shared" si="8"/>
        <v>423091</v>
      </c>
      <c r="F63" s="55">
        <v>423091</v>
      </c>
      <c r="G63" s="55">
        <v>0</v>
      </c>
      <c r="H63" s="55">
        <v>0</v>
      </c>
      <c r="I63" s="55">
        <v>0</v>
      </c>
      <c r="J63" s="55">
        <v>0</v>
      </c>
      <c r="K63" s="218"/>
    </row>
    <row r="64" spans="1:13" s="19" customFormat="1" ht="23.25" customHeight="1" thickBot="1" x14ac:dyDescent="0.3">
      <c r="A64" s="257"/>
      <c r="B64" s="242"/>
      <c r="C64" s="143" t="s">
        <v>31</v>
      </c>
      <c r="D64" s="144"/>
      <c r="E64" s="36">
        <f t="shared" si="8"/>
        <v>423091</v>
      </c>
      <c r="F64" s="72">
        <v>423091</v>
      </c>
      <c r="G64" s="72">
        <v>0</v>
      </c>
      <c r="H64" s="72">
        <v>0</v>
      </c>
      <c r="I64" s="72">
        <v>0</v>
      </c>
      <c r="J64" s="74">
        <v>0</v>
      </c>
      <c r="K64" s="218"/>
    </row>
    <row r="65" spans="1:11" s="19" customFormat="1" ht="23.25" customHeight="1" thickBot="1" x14ac:dyDescent="0.3">
      <c r="A65" s="257"/>
      <c r="B65" s="243"/>
      <c r="C65" s="145" t="s">
        <v>25</v>
      </c>
      <c r="D65" s="146"/>
      <c r="E65" s="36">
        <f t="shared" si="8"/>
        <v>0</v>
      </c>
      <c r="F65" s="49">
        <v>0</v>
      </c>
      <c r="G65" s="49">
        <v>0</v>
      </c>
      <c r="H65" s="49">
        <v>0</v>
      </c>
      <c r="I65" s="49">
        <v>0</v>
      </c>
      <c r="J65" s="30">
        <v>0</v>
      </c>
      <c r="K65" s="219"/>
    </row>
    <row r="66" spans="1:11" s="19" customFormat="1" ht="23.25" customHeight="1" thickBot="1" x14ac:dyDescent="0.3">
      <c r="A66" s="257"/>
      <c r="B66" s="241" t="s">
        <v>64</v>
      </c>
      <c r="C66" s="297"/>
      <c r="D66" s="39" t="s">
        <v>22</v>
      </c>
      <c r="E66" s="36">
        <f t="shared" si="8"/>
        <v>4786389.76</v>
      </c>
      <c r="F66" s="25">
        <f>F67+F68+F69</f>
        <v>4563626.29</v>
      </c>
      <c r="G66" s="25">
        <f t="shared" ref="G66:H66" si="19">G67+G68+G69</f>
        <v>222763.47</v>
      </c>
      <c r="H66" s="25">
        <f t="shared" si="19"/>
        <v>0</v>
      </c>
      <c r="I66" s="27">
        <f>I67+I68+I69</f>
        <v>0</v>
      </c>
      <c r="J66" s="27">
        <f>J67+J68+J69</f>
        <v>0</v>
      </c>
      <c r="K66" s="217" t="s">
        <v>60</v>
      </c>
    </row>
    <row r="67" spans="1:11" s="19" customFormat="1" ht="23.25" customHeight="1" thickBot="1" x14ac:dyDescent="0.3">
      <c r="A67" s="257"/>
      <c r="B67" s="242"/>
      <c r="C67" s="298"/>
      <c r="D67" s="147" t="s">
        <v>17</v>
      </c>
      <c r="E67" s="85">
        <f t="shared" si="8"/>
        <v>0</v>
      </c>
      <c r="F67" s="22">
        <v>0</v>
      </c>
      <c r="G67" s="28">
        <v>0</v>
      </c>
      <c r="H67" s="28">
        <v>0</v>
      </c>
      <c r="I67" s="28">
        <v>0</v>
      </c>
      <c r="J67" s="28">
        <v>0</v>
      </c>
      <c r="K67" s="218"/>
    </row>
    <row r="68" spans="1:11" s="19" customFormat="1" ht="23.25" customHeight="1" thickBot="1" x14ac:dyDescent="0.3">
      <c r="A68" s="257"/>
      <c r="B68" s="242"/>
      <c r="C68" s="298"/>
      <c r="D68" s="148" t="s">
        <v>18</v>
      </c>
      <c r="E68" s="36">
        <f t="shared" si="8"/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18"/>
    </row>
    <row r="69" spans="1:11" s="19" customFormat="1" ht="23.25" customHeight="1" thickBot="1" x14ac:dyDescent="0.3">
      <c r="A69" s="257"/>
      <c r="B69" s="242"/>
      <c r="C69" s="299"/>
      <c r="D69" s="149" t="s">
        <v>19</v>
      </c>
      <c r="E69" s="36">
        <f t="shared" si="8"/>
        <v>4786389.76</v>
      </c>
      <c r="F69" s="55">
        <v>4563626.29</v>
      </c>
      <c r="G69" s="55">
        <v>222763.47</v>
      </c>
      <c r="H69" s="55">
        <v>0</v>
      </c>
      <c r="I69" s="55">
        <v>0</v>
      </c>
      <c r="J69" s="55">
        <v>0</v>
      </c>
      <c r="K69" s="218"/>
    </row>
    <row r="70" spans="1:11" s="19" customFormat="1" ht="23.25" customHeight="1" thickBot="1" x14ac:dyDescent="0.3">
      <c r="A70" s="257"/>
      <c r="B70" s="242"/>
      <c r="C70" s="143" t="s">
        <v>31</v>
      </c>
      <c r="D70" s="144"/>
      <c r="E70" s="36">
        <f t="shared" si="8"/>
        <v>4786389.76</v>
      </c>
      <c r="F70" s="72">
        <f>F69</f>
        <v>4563626.29</v>
      </c>
      <c r="G70" s="72">
        <v>222763.47</v>
      </c>
      <c r="H70" s="72">
        <v>0</v>
      </c>
      <c r="I70" s="72">
        <v>0</v>
      </c>
      <c r="J70" s="74">
        <v>0</v>
      </c>
      <c r="K70" s="218"/>
    </row>
    <row r="71" spans="1:11" s="19" customFormat="1" ht="24" customHeight="1" thickBot="1" x14ac:dyDescent="0.3">
      <c r="A71" s="257"/>
      <c r="B71" s="243"/>
      <c r="C71" s="145" t="s">
        <v>25</v>
      </c>
      <c r="D71" s="146"/>
      <c r="E71" s="93">
        <f t="shared" si="8"/>
        <v>85219.86</v>
      </c>
      <c r="F71" s="104">
        <v>0</v>
      </c>
      <c r="G71" s="104">
        <v>85219.86</v>
      </c>
      <c r="H71" s="104">
        <v>0</v>
      </c>
      <c r="I71" s="104">
        <v>0</v>
      </c>
      <c r="J71" s="105">
        <v>0</v>
      </c>
      <c r="K71" s="219"/>
    </row>
    <row r="72" spans="1:11" s="19" customFormat="1" ht="23.25" customHeight="1" thickBot="1" x14ac:dyDescent="0.3">
      <c r="A72" s="257"/>
      <c r="B72" s="241" t="s">
        <v>65</v>
      </c>
      <c r="C72" s="297"/>
      <c r="D72" s="39" t="s">
        <v>22</v>
      </c>
      <c r="E72" s="36">
        <f t="shared" si="8"/>
        <v>835027.6</v>
      </c>
      <c r="F72" s="25">
        <f>F73+F74+F75</f>
        <v>471143.16</v>
      </c>
      <c r="G72" s="25">
        <f t="shared" ref="G72" si="20">G73+G74+G75</f>
        <v>363884.44</v>
      </c>
      <c r="H72" s="25">
        <f t="shared" ref="H72" si="21">H73+H74+H75</f>
        <v>0</v>
      </c>
      <c r="I72" s="25">
        <f>I73+I74+I75</f>
        <v>0</v>
      </c>
      <c r="J72" s="27">
        <f>J73+J74+J75</f>
        <v>0</v>
      </c>
      <c r="K72" s="217" t="s">
        <v>60</v>
      </c>
    </row>
    <row r="73" spans="1:11" s="19" customFormat="1" ht="23.25" customHeight="1" thickBot="1" x14ac:dyDescent="0.3">
      <c r="A73" s="257"/>
      <c r="B73" s="242"/>
      <c r="C73" s="298"/>
      <c r="D73" s="147" t="s">
        <v>17</v>
      </c>
      <c r="E73" s="85">
        <f t="shared" si="8"/>
        <v>0</v>
      </c>
      <c r="F73" s="22">
        <v>0</v>
      </c>
      <c r="G73" s="28">
        <v>0</v>
      </c>
      <c r="H73" s="28">
        <v>0</v>
      </c>
      <c r="I73" s="28">
        <v>0</v>
      </c>
      <c r="J73" s="28">
        <v>0</v>
      </c>
      <c r="K73" s="218"/>
    </row>
    <row r="74" spans="1:11" s="19" customFormat="1" ht="23.25" customHeight="1" thickBot="1" x14ac:dyDescent="0.3">
      <c r="A74" s="257"/>
      <c r="B74" s="242"/>
      <c r="C74" s="298"/>
      <c r="D74" s="148" t="s">
        <v>18</v>
      </c>
      <c r="E74" s="36">
        <f t="shared" si="8"/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18"/>
    </row>
    <row r="75" spans="1:11" s="19" customFormat="1" ht="23.25" customHeight="1" thickBot="1" x14ac:dyDescent="0.3">
      <c r="A75" s="257"/>
      <c r="B75" s="242"/>
      <c r="C75" s="299"/>
      <c r="D75" s="149" t="s">
        <v>19</v>
      </c>
      <c r="E75" s="36">
        <f t="shared" si="8"/>
        <v>835027.6</v>
      </c>
      <c r="F75" s="55">
        <v>471143.16</v>
      </c>
      <c r="G75" s="55">
        <v>363884.44</v>
      </c>
      <c r="H75" s="55">
        <v>0</v>
      </c>
      <c r="I75" s="55">
        <v>0</v>
      </c>
      <c r="J75" s="55">
        <v>0</v>
      </c>
      <c r="K75" s="218"/>
    </row>
    <row r="76" spans="1:11" s="19" customFormat="1" ht="23.25" customHeight="1" thickBot="1" x14ac:dyDescent="0.3">
      <c r="A76" s="257"/>
      <c r="B76" s="242"/>
      <c r="C76" s="143" t="s">
        <v>31</v>
      </c>
      <c r="D76" s="144"/>
      <c r="E76" s="36">
        <f t="shared" si="8"/>
        <v>835027.6</v>
      </c>
      <c r="F76" s="72">
        <v>471143.16</v>
      </c>
      <c r="G76" s="72">
        <v>363884.44</v>
      </c>
      <c r="H76" s="72">
        <v>0</v>
      </c>
      <c r="I76" s="72">
        <v>0</v>
      </c>
      <c r="J76" s="74">
        <v>0</v>
      </c>
      <c r="K76" s="218"/>
    </row>
    <row r="77" spans="1:11" s="19" customFormat="1" ht="23.25" customHeight="1" thickBot="1" x14ac:dyDescent="0.3">
      <c r="A77" s="257"/>
      <c r="B77" s="243"/>
      <c r="C77" s="145" t="s">
        <v>25</v>
      </c>
      <c r="D77" s="146"/>
      <c r="E77" s="36">
        <f t="shared" si="8"/>
        <v>472879.6</v>
      </c>
      <c r="F77" s="49">
        <v>273743.15999999997</v>
      </c>
      <c r="G77" s="49">
        <v>199136.44</v>
      </c>
      <c r="H77" s="49">
        <v>0</v>
      </c>
      <c r="I77" s="49">
        <v>0</v>
      </c>
      <c r="J77" s="30">
        <v>0</v>
      </c>
      <c r="K77" s="219"/>
    </row>
    <row r="78" spans="1:11" s="19" customFormat="1" ht="23.25" customHeight="1" thickBot="1" x14ac:dyDescent="0.3">
      <c r="A78" s="244"/>
      <c r="B78" s="241" t="s">
        <v>73</v>
      </c>
      <c r="C78" s="247"/>
      <c r="D78" s="150" t="s">
        <v>22</v>
      </c>
      <c r="E78" s="36">
        <f t="shared" si="8"/>
        <v>134042.76999999999</v>
      </c>
      <c r="F78" s="76">
        <f>F79+F80+F81</f>
        <v>134042.76999999999</v>
      </c>
      <c r="G78" s="76">
        <f t="shared" ref="G78:H78" si="22">G79+G80+G81</f>
        <v>0</v>
      </c>
      <c r="H78" s="76">
        <f t="shared" si="22"/>
        <v>0</v>
      </c>
      <c r="I78" s="76">
        <f>I79+I80+I81</f>
        <v>0</v>
      </c>
      <c r="J78" s="77">
        <f>J79+J80+J81</f>
        <v>0</v>
      </c>
      <c r="K78" s="217" t="s">
        <v>54</v>
      </c>
    </row>
    <row r="79" spans="1:11" s="19" customFormat="1" ht="23.25" customHeight="1" thickBot="1" x14ac:dyDescent="0.3">
      <c r="A79" s="245"/>
      <c r="B79" s="242"/>
      <c r="C79" s="248"/>
      <c r="D79" s="151" t="s">
        <v>17</v>
      </c>
      <c r="E79" s="36">
        <f t="shared" si="8"/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218"/>
    </row>
    <row r="80" spans="1:11" s="19" customFormat="1" ht="23.25" customHeight="1" thickBot="1" x14ac:dyDescent="0.3">
      <c r="A80" s="245"/>
      <c r="B80" s="242"/>
      <c r="C80" s="248"/>
      <c r="D80" s="152" t="s">
        <v>18</v>
      </c>
      <c r="E80" s="36">
        <f t="shared" si="8"/>
        <v>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218"/>
    </row>
    <row r="81" spans="1:11" s="19" customFormat="1" ht="23.25" customHeight="1" thickBot="1" x14ac:dyDescent="0.3">
      <c r="A81" s="245"/>
      <c r="B81" s="242"/>
      <c r="C81" s="249"/>
      <c r="D81" s="153" t="s">
        <v>19</v>
      </c>
      <c r="E81" s="36">
        <f t="shared" si="8"/>
        <v>134042.76999999999</v>
      </c>
      <c r="F81" s="55">
        <v>134042.76999999999</v>
      </c>
      <c r="G81" s="55">
        <v>0</v>
      </c>
      <c r="H81" s="55">
        <v>0</v>
      </c>
      <c r="I81" s="55">
        <v>0</v>
      </c>
      <c r="J81" s="55">
        <v>0</v>
      </c>
      <c r="K81" s="218"/>
    </row>
    <row r="82" spans="1:11" s="19" customFormat="1" ht="23.25" customHeight="1" thickBot="1" x14ac:dyDescent="0.3">
      <c r="A82" s="245"/>
      <c r="B82" s="242"/>
      <c r="C82" s="143" t="s">
        <v>31</v>
      </c>
      <c r="D82" s="144"/>
      <c r="E82" s="36">
        <f t="shared" si="8"/>
        <v>134042.76999999999</v>
      </c>
      <c r="F82" s="72">
        <v>134042.76999999999</v>
      </c>
      <c r="G82" s="72">
        <v>0</v>
      </c>
      <c r="H82" s="72">
        <v>0</v>
      </c>
      <c r="I82" s="72">
        <v>0</v>
      </c>
      <c r="J82" s="74">
        <v>0</v>
      </c>
      <c r="K82" s="218"/>
    </row>
    <row r="83" spans="1:11" s="19" customFormat="1" ht="21" customHeight="1" thickBot="1" x14ac:dyDescent="0.3">
      <c r="A83" s="246"/>
      <c r="B83" s="243"/>
      <c r="C83" s="145" t="s">
        <v>25</v>
      </c>
      <c r="D83" s="146"/>
      <c r="E83" s="93">
        <f t="shared" si="8"/>
        <v>134042.76999999999</v>
      </c>
      <c r="F83" s="104">
        <v>134042.76999999999</v>
      </c>
      <c r="G83" s="104">
        <v>0</v>
      </c>
      <c r="H83" s="104">
        <v>0</v>
      </c>
      <c r="I83" s="104">
        <v>0</v>
      </c>
      <c r="J83" s="105">
        <v>0</v>
      </c>
      <c r="K83" s="219"/>
    </row>
    <row r="84" spans="1:11" s="19" customFormat="1" ht="25.5" customHeight="1" thickBot="1" x14ac:dyDescent="0.3">
      <c r="A84" s="255"/>
      <c r="B84" s="241" t="s">
        <v>71</v>
      </c>
      <c r="C84" s="154"/>
      <c r="D84" s="24" t="s">
        <v>22</v>
      </c>
      <c r="E84" s="93">
        <f t="shared" si="8"/>
        <v>4613626.29</v>
      </c>
      <c r="F84" s="94">
        <f>F85+F86+F87</f>
        <v>50000</v>
      </c>
      <c r="G84" s="94">
        <f>G85+G86+G87</f>
        <v>4563626.29</v>
      </c>
      <c r="H84" s="94">
        <f>H85+H86+H87</f>
        <v>0</v>
      </c>
      <c r="I84" s="94">
        <f>I85+I86+I87</f>
        <v>0</v>
      </c>
      <c r="J84" s="97">
        <f>J85+J86+J87</f>
        <v>0</v>
      </c>
      <c r="K84" s="252" t="s">
        <v>58</v>
      </c>
    </row>
    <row r="85" spans="1:11" s="19" customFormat="1" ht="23.25" customHeight="1" thickBot="1" x14ac:dyDescent="0.3">
      <c r="A85" s="256"/>
      <c r="B85" s="250"/>
      <c r="C85" s="155"/>
      <c r="D85" s="147" t="s">
        <v>17</v>
      </c>
      <c r="E85" s="36">
        <f t="shared" si="8"/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53"/>
    </row>
    <row r="86" spans="1:11" s="19" customFormat="1" ht="23.25" customHeight="1" thickBot="1" x14ac:dyDescent="0.3">
      <c r="A86" s="256"/>
      <c r="B86" s="250"/>
      <c r="C86" s="155"/>
      <c r="D86" s="148" t="s">
        <v>18</v>
      </c>
      <c r="E86" s="36">
        <f t="shared" si="8"/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53"/>
    </row>
    <row r="87" spans="1:11" s="19" customFormat="1" ht="23.25" customHeight="1" thickBot="1" x14ac:dyDescent="0.3">
      <c r="A87" s="256"/>
      <c r="B87" s="250"/>
      <c r="C87" s="155"/>
      <c r="D87" s="149" t="s">
        <v>19</v>
      </c>
      <c r="E87" s="36">
        <f t="shared" si="8"/>
        <v>4613626.29</v>
      </c>
      <c r="F87" s="31">
        <v>50000</v>
      </c>
      <c r="G87" s="31">
        <v>4563626.29</v>
      </c>
      <c r="H87" s="31">
        <v>0</v>
      </c>
      <c r="I87" s="31">
        <v>0</v>
      </c>
      <c r="J87" s="31">
        <v>0</v>
      </c>
      <c r="K87" s="253"/>
    </row>
    <row r="88" spans="1:11" s="19" customFormat="1" ht="23.25" customHeight="1" thickBot="1" x14ac:dyDescent="0.3">
      <c r="A88" s="256"/>
      <c r="B88" s="250"/>
      <c r="C88" s="143" t="s">
        <v>31</v>
      </c>
      <c r="D88" s="144"/>
      <c r="E88" s="36">
        <f t="shared" si="8"/>
        <v>4613626.29</v>
      </c>
      <c r="F88" s="78">
        <v>50000</v>
      </c>
      <c r="G88" s="78">
        <f>G87</f>
        <v>4563626.29</v>
      </c>
      <c r="H88" s="78">
        <f>H87</f>
        <v>0</v>
      </c>
      <c r="I88" s="78">
        <v>0</v>
      </c>
      <c r="J88" s="79">
        <v>0</v>
      </c>
      <c r="K88" s="253"/>
    </row>
    <row r="89" spans="1:11" s="19" customFormat="1" ht="23.25" customHeight="1" thickBot="1" x14ac:dyDescent="0.3">
      <c r="A89" s="256"/>
      <c r="B89" s="251"/>
      <c r="C89" s="145" t="s">
        <v>25</v>
      </c>
      <c r="D89" s="146"/>
      <c r="E89" s="36">
        <f t="shared" si="8"/>
        <v>0</v>
      </c>
      <c r="F89" s="88">
        <v>0</v>
      </c>
      <c r="G89" s="49">
        <v>0</v>
      </c>
      <c r="H89" s="49">
        <f>H88</f>
        <v>0</v>
      </c>
      <c r="I89" s="49">
        <v>0</v>
      </c>
      <c r="J89" s="30">
        <v>0</v>
      </c>
      <c r="K89" s="254"/>
    </row>
    <row r="90" spans="1:11" s="19" customFormat="1" ht="23.25" customHeight="1" thickBot="1" x14ac:dyDescent="0.3">
      <c r="A90" s="156"/>
      <c r="B90" s="211" t="s">
        <v>66</v>
      </c>
      <c r="C90" s="157"/>
      <c r="D90" s="39" t="s">
        <v>22</v>
      </c>
      <c r="E90" s="36">
        <f t="shared" si="8"/>
        <v>18281527</v>
      </c>
      <c r="F90" s="21">
        <v>0</v>
      </c>
      <c r="G90" s="90">
        <f>G93</f>
        <v>1668833</v>
      </c>
      <c r="H90" s="90">
        <f t="shared" ref="H90:J90" si="23">H93</f>
        <v>5294722</v>
      </c>
      <c r="I90" s="90">
        <f t="shared" si="23"/>
        <v>5658986</v>
      </c>
      <c r="J90" s="91">
        <f t="shared" si="23"/>
        <v>5658986</v>
      </c>
      <c r="K90" s="214" t="s">
        <v>37</v>
      </c>
    </row>
    <row r="91" spans="1:11" s="19" customFormat="1" ht="23.25" customHeight="1" thickBot="1" x14ac:dyDescent="0.3">
      <c r="A91" s="156"/>
      <c r="B91" s="212"/>
      <c r="C91" s="158"/>
      <c r="D91" s="147" t="s">
        <v>17</v>
      </c>
      <c r="E91" s="85">
        <f t="shared" si="8"/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15"/>
    </row>
    <row r="92" spans="1:11" s="19" customFormat="1" ht="23.25" customHeight="1" thickBot="1" x14ac:dyDescent="0.3">
      <c r="A92" s="156"/>
      <c r="B92" s="212"/>
      <c r="C92" s="158"/>
      <c r="D92" s="148" t="s">
        <v>18</v>
      </c>
      <c r="E92" s="36">
        <f t="shared" si="8"/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15"/>
    </row>
    <row r="93" spans="1:11" s="19" customFormat="1" ht="23.25" customHeight="1" thickBot="1" x14ac:dyDescent="0.3">
      <c r="A93" s="156"/>
      <c r="B93" s="212"/>
      <c r="C93" s="158"/>
      <c r="D93" s="148" t="s">
        <v>19</v>
      </c>
      <c r="E93" s="36">
        <f t="shared" si="8"/>
        <v>18281527</v>
      </c>
      <c r="F93" s="29">
        <v>0</v>
      </c>
      <c r="G93" s="29">
        <v>1668833</v>
      </c>
      <c r="H93" s="29">
        <v>5294722</v>
      </c>
      <c r="I93" s="29">
        <v>5658986</v>
      </c>
      <c r="J93" s="29">
        <v>5658986</v>
      </c>
      <c r="K93" s="215"/>
    </row>
    <row r="94" spans="1:11" s="19" customFormat="1" ht="23.25" customHeight="1" thickBot="1" x14ac:dyDescent="0.3">
      <c r="A94" s="156"/>
      <c r="B94" s="212"/>
      <c r="C94" s="159" t="s">
        <v>31</v>
      </c>
      <c r="D94" s="152"/>
      <c r="E94" s="36">
        <f t="shared" si="8"/>
        <v>18281527</v>
      </c>
      <c r="F94" s="29">
        <v>0</v>
      </c>
      <c r="G94" s="29">
        <f>G93</f>
        <v>1668833</v>
      </c>
      <c r="H94" s="29">
        <v>5294722</v>
      </c>
      <c r="I94" s="29">
        <v>5658986</v>
      </c>
      <c r="J94" s="29">
        <v>5658986</v>
      </c>
      <c r="K94" s="215"/>
    </row>
    <row r="95" spans="1:11" s="19" customFormat="1" ht="23.25" customHeight="1" thickBot="1" x14ac:dyDescent="0.3">
      <c r="A95" s="156"/>
      <c r="B95" s="213"/>
      <c r="C95" s="160" t="s">
        <v>25</v>
      </c>
      <c r="D95" s="146"/>
      <c r="E95" s="36">
        <f t="shared" si="8"/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216"/>
    </row>
    <row r="96" spans="1:11" s="19" customFormat="1" ht="26.25" customHeight="1" thickBot="1" x14ac:dyDescent="0.3">
      <c r="A96" s="161"/>
      <c r="B96" s="211" t="s">
        <v>67</v>
      </c>
      <c r="C96" s="157"/>
      <c r="D96" s="92" t="s">
        <v>22</v>
      </c>
      <c r="E96" s="93">
        <f t="shared" si="8"/>
        <v>37690299.32</v>
      </c>
      <c r="F96" s="94">
        <f>F97+F98+F99</f>
        <v>20477605.32</v>
      </c>
      <c r="G96" s="95">
        <f>G99</f>
        <v>600000</v>
      </c>
      <c r="H96" s="95">
        <f t="shared" ref="H96:J96" si="24">H99</f>
        <v>5294722</v>
      </c>
      <c r="I96" s="95">
        <f t="shared" si="24"/>
        <v>5658986</v>
      </c>
      <c r="J96" s="96">
        <f t="shared" si="24"/>
        <v>5658986</v>
      </c>
      <c r="K96" s="214" t="s">
        <v>37</v>
      </c>
    </row>
    <row r="97" spans="1:11" s="19" customFormat="1" ht="23.25" customHeight="1" thickBot="1" x14ac:dyDescent="0.3">
      <c r="A97" s="162"/>
      <c r="B97" s="212"/>
      <c r="C97" s="158"/>
      <c r="D97" s="147" t="s">
        <v>17</v>
      </c>
      <c r="E97" s="85">
        <f t="shared" si="8"/>
        <v>0</v>
      </c>
      <c r="F97" s="22">
        <v>0</v>
      </c>
      <c r="G97" s="28">
        <v>0</v>
      </c>
      <c r="H97" s="28">
        <v>0</v>
      </c>
      <c r="I97" s="28">
        <v>0</v>
      </c>
      <c r="J97" s="28">
        <v>0</v>
      </c>
      <c r="K97" s="215"/>
    </row>
    <row r="98" spans="1:11" s="19" customFormat="1" ht="23.25" customHeight="1" thickBot="1" x14ac:dyDescent="0.3">
      <c r="A98" s="162"/>
      <c r="B98" s="212"/>
      <c r="C98" s="158"/>
      <c r="D98" s="148" t="s">
        <v>18</v>
      </c>
      <c r="E98" s="36">
        <f t="shared" si="8"/>
        <v>0</v>
      </c>
      <c r="F98" s="23">
        <v>0</v>
      </c>
      <c r="G98" s="29">
        <v>0</v>
      </c>
      <c r="H98" s="29">
        <v>0</v>
      </c>
      <c r="I98" s="29">
        <v>0</v>
      </c>
      <c r="J98" s="29">
        <v>0</v>
      </c>
      <c r="K98" s="215"/>
    </row>
    <row r="99" spans="1:11" s="19" customFormat="1" ht="23.25" customHeight="1" thickBot="1" x14ac:dyDescent="0.3">
      <c r="A99" s="162"/>
      <c r="B99" s="212"/>
      <c r="C99" s="158"/>
      <c r="D99" s="148" t="s">
        <v>19</v>
      </c>
      <c r="E99" s="36">
        <f t="shared" si="8"/>
        <v>37690299.32</v>
      </c>
      <c r="F99" s="42">
        <f>F105+F111+F117+F129</f>
        <v>20477605.32</v>
      </c>
      <c r="G99" s="29">
        <v>600000</v>
      </c>
      <c r="H99" s="29">
        <v>5294722</v>
      </c>
      <c r="I99" s="29">
        <v>5658986</v>
      </c>
      <c r="J99" s="29">
        <v>5658986</v>
      </c>
      <c r="K99" s="215"/>
    </row>
    <row r="100" spans="1:11" s="19" customFormat="1" ht="23.25" customHeight="1" thickBot="1" x14ac:dyDescent="0.3">
      <c r="A100" s="162"/>
      <c r="B100" s="212"/>
      <c r="C100" s="159" t="s">
        <v>31</v>
      </c>
      <c r="D100" s="152"/>
      <c r="E100" s="36">
        <f t="shared" si="8"/>
        <v>37690299.32</v>
      </c>
      <c r="F100" s="42">
        <f>F99</f>
        <v>20477605.32</v>
      </c>
      <c r="G100" s="29">
        <v>600000</v>
      </c>
      <c r="H100" s="29">
        <v>5294722</v>
      </c>
      <c r="I100" s="29">
        <v>5658986</v>
      </c>
      <c r="J100" s="29">
        <v>5658986</v>
      </c>
      <c r="K100" s="215"/>
    </row>
    <row r="101" spans="1:11" s="19" customFormat="1" ht="23.25" customHeight="1" thickBot="1" x14ac:dyDescent="0.3">
      <c r="A101" s="163"/>
      <c r="B101" s="213"/>
      <c r="C101" s="160" t="s">
        <v>25</v>
      </c>
      <c r="D101" s="146"/>
      <c r="E101" s="36">
        <f t="shared" si="8"/>
        <v>14751174.850000001</v>
      </c>
      <c r="F101" s="42">
        <f>F107+F113+F119+F125</f>
        <v>14751174.850000001</v>
      </c>
      <c r="G101" s="49">
        <v>0</v>
      </c>
      <c r="H101" s="49">
        <v>0</v>
      </c>
      <c r="I101" s="49">
        <v>0</v>
      </c>
      <c r="J101" s="49">
        <v>0</v>
      </c>
      <c r="K101" s="216"/>
    </row>
    <row r="102" spans="1:11" s="20" customFormat="1" ht="23.25" customHeight="1" thickBot="1" x14ac:dyDescent="0.3">
      <c r="A102" s="255" t="s">
        <v>24</v>
      </c>
      <c r="B102" s="262" t="s">
        <v>68</v>
      </c>
      <c r="C102" s="164"/>
      <c r="D102" s="39" t="s">
        <v>22</v>
      </c>
      <c r="E102" s="36">
        <f t="shared" ref="E102:E164" si="25">SUM(F102:J102)</f>
        <v>75907404.770000011</v>
      </c>
      <c r="F102" s="25">
        <v>18586518.600000001</v>
      </c>
      <c r="G102" s="25">
        <f>G103+G104+G105</f>
        <v>15241251.17</v>
      </c>
      <c r="H102" s="25">
        <f t="shared" ref="H102:J102" si="26">H103+H104+H105</f>
        <v>13441321</v>
      </c>
      <c r="I102" s="25">
        <f t="shared" si="26"/>
        <v>14319157</v>
      </c>
      <c r="J102" s="25">
        <f t="shared" si="26"/>
        <v>14319157</v>
      </c>
      <c r="K102" s="258" t="s">
        <v>40</v>
      </c>
    </row>
    <row r="103" spans="1:11" s="20" customFormat="1" ht="23.25" customHeight="1" thickBot="1" x14ac:dyDescent="0.3">
      <c r="A103" s="256"/>
      <c r="B103" s="263"/>
      <c r="C103" s="165"/>
      <c r="D103" s="136" t="s">
        <v>17</v>
      </c>
      <c r="E103" s="36">
        <f t="shared" si="25"/>
        <v>0</v>
      </c>
      <c r="F103" s="22">
        <v>0</v>
      </c>
      <c r="G103" s="22">
        <v>0</v>
      </c>
      <c r="H103" s="22">
        <v>0</v>
      </c>
      <c r="I103" s="22">
        <v>0</v>
      </c>
      <c r="J103" s="52">
        <v>0</v>
      </c>
      <c r="K103" s="259"/>
    </row>
    <row r="104" spans="1:11" s="20" customFormat="1" ht="23.25" customHeight="1" thickBot="1" x14ac:dyDescent="0.3">
      <c r="A104" s="256"/>
      <c r="B104" s="263"/>
      <c r="C104" s="165"/>
      <c r="D104" s="137" t="s">
        <v>18</v>
      </c>
      <c r="E104" s="36">
        <f t="shared" si="25"/>
        <v>0</v>
      </c>
      <c r="F104" s="29">
        <v>0</v>
      </c>
      <c r="G104" s="23">
        <v>0</v>
      </c>
      <c r="H104" s="23">
        <v>0</v>
      </c>
      <c r="I104" s="23">
        <v>0</v>
      </c>
      <c r="J104" s="53">
        <v>0</v>
      </c>
      <c r="K104" s="259"/>
    </row>
    <row r="105" spans="1:11" s="20" customFormat="1" ht="23.25" customHeight="1" thickBot="1" x14ac:dyDescent="0.3">
      <c r="A105" s="256"/>
      <c r="B105" s="263"/>
      <c r="C105" s="166"/>
      <c r="D105" s="138" t="s">
        <v>19</v>
      </c>
      <c r="E105" s="36">
        <f t="shared" si="25"/>
        <v>73592944.769999996</v>
      </c>
      <c r="F105" s="25">
        <f>16272058.6</f>
        <v>16272058.6</v>
      </c>
      <c r="G105" s="42">
        <f>G111+G114+G123+G99</f>
        <v>15241251.17</v>
      </c>
      <c r="H105" s="42">
        <f t="shared" ref="H105:J105" si="27">H111+H117+H123+H129</f>
        <v>13441321</v>
      </c>
      <c r="I105" s="42">
        <f t="shared" si="27"/>
        <v>14319157</v>
      </c>
      <c r="J105" s="42">
        <f t="shared" si="27"/>
        <v>14319157</v>
      </c>
      <c r="K105" s="259"/>
    </row>
    <row r="106" spans="1:11" s="20" customFormat="1" ht="23.25" customHeight="1" thickBot="1" x14ac:dyDescent="0.3">
      <c r="A106" s="256"/>
      <c r="B106" s="263"/>
      <c r="C106" s="139" t="s">
        <v>31</v>
      </c>
      <c r="D106" s="140"/>
      <c r="E106" s="36">
        <f t="shared" si="25"/>
        <v>73592944.769999996</v>
      </c>
      <c r="F106" s="25">
        <f>F105</f>
        <v>16272058.6</v>
      </c>
      <c r="G106" s="42">
        <f t="shared" ref="G106:J106" si="28">G105</f>
        <v>15241251.17</v>
      </c>
      <c r="H106" s="42">
        <f t="shared" si="28"/>
        <v>13441321</v>
      </c>
      <c r="I106" s="42">
        <f t="shared" si="28"/>
        <v>14319157</v>
      </c>
      <c r="J106" s="42">
        <f t="shared" si="28"/>
        <v>14319157</v>
      </c>
      <c r="K106" s="259"/>
    </row>
    <row r="107" spans="1:11" s="20" customFormat="1" ht="31.5" customHeight="1" thickBot="1" x14ac:dyDescent="0.3">
      <c r="A107" s="261"/>
      <c r="B107" s="264"/>
      <c r="C107" s="141" t="s">
        <v>25</v>
      </c>
      <c r="D107" s="142"/>
      <c r="E107" s="36">
        <f t="shared" si="25"/>
        <v>24491259.52</v>
      </c>
      <c r="F107" s="42">
        <v>13763932</v>
      </c>
      <c r="G107" s="42">
        <f t="shared" ref="G107:J107" si="29">G113+G119+G125+G131</f>
        <v>10727327.52</v>
      </c>
      <c r="H107" s="42">
        <f t="shared" si="29"/>
        <v>0</v>
      </c>
      <c r="I107" s="42">
        <f t="shared" si="29"/>
        <v>0</v>
      </c>
      <c r="J107" s="42">
        <f t="shared" si="29"/>
        <v>0</v>
      </c>
      <c r="K107" s="260"/>
    </row>
    <row r="108" spans="1:11" s="19" customFormat="1" ht="23.25" customHeight="1" thickBot="1" x14ac:dyDescent="0.3">
      <c r="A108" s="296"/>
      <c r="B108" s="241" t="s">
        <v>46</v>
      </c>
      <c r="C108" s="297"/>
      <c r="D108" s="39" t="s">
        <v>22</v>
      </c>
      <c r="E108" s="36">
        <f t="shared" si="25"/>
        <v>56576700.579999998</v>
      </c>
      <c r="F108" s="25">
        <f>F109+F110+F111</f>
        <v>858330.58</v>
      </c>
      <c r="G108" s="27">
        <v>13638735</v>
      </c>
      <c r="H108" s="27">
        <v>13441321</v>
      </c>
      <c r="I108" s="27">
        <v>14319157</v>
      </c>
      <c r="J108" s="27">
        <v>14319157</v>
      </c>
      <c r="K108" s="217"/>
    </row>
    <row r="109" spans="1:11" s="19" customFormat="1" ht="23.25" customHeight="1" thickBot="1" x14ac:dyDescent="0.3">
      <c r="A109" s="296"/>
      <c r="B109" s="242"/>
      <c r="C109" s="298"/>
      <c r="D109" s="147" t="s">
        <v>17</v>
      </c>
      <c r="E109" s="36">
        <f t="shared" si="25"/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18"/>
    </row>
    <row r="110" spans="1:11" s="19" customFormat="1" ht="23.25" customHeight="1" thickBot="1" x14ac:dyDescent="0.3">
      <c r="A110" s="296"/>
      <c r="B110" s="242"/>
      <c r="C110" s="298"/>
      <c r="D110" s="148" t="s">
        <v>18</v>
      </c>
      <c r="E110" s="36">
        <f t="shared" si="25"/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18"/>
    </row>
    <row r="111" spans="1:11" s="19" customFormat="1" ht="20.25" customHeight="1" thickBot="1" x14ac:dyDescent="0.3">
      <c r="A111" s="296"/>
      <c r="B111" s="242"/>
      <c r="C111" s="299"/>
      <c r="D111" s="149" t="s">
        <v>19</v>
      </c>
      <c r="E111" s="93">
        <f t="shared" si="25"/>
        <v>56576700.579999998</v>
      </c>
      <c r="F111" s="104">
        <f>858330.58</f>
        <v>858330.58</v>
      </c>
      <c r="G111" s="97">
        <f>G112</f>
        <v>13638735</v>
      </c>
      <c r="H111" s="97">
        <f t="shared" ref="H111:J111" si="30">H112</f>
        <v>13441321</v>
      </c>
      <c r="I111" s="97">
        <f t="shared" si="30"/>
        <v>14319157</v>
      </c>
      <c r="J111" s="97">
        <f t="shared" si="30"/>
        <v>14319157</v>
      </c>
      <c r="K111" s="218"/>
    </row>
    <row r="112" spans="1:11" s="19" customFormat="1" ht="23.25" customHeight="1" thickBot="1" x14ac:dyDescent="0.3">
      <c r="A112" s="296"/>
      <c r="B112" s="242"/>
      <c r="C112" s="143" t="s">
        <v>31</v>
      </c>
      <c r="D112" s="144"/>
      <c r="E112" s="36">
        <f t="shared" si="25"/>
        <v>56576700.579999998</v>
      </c>
      <c r="F112" s="49">
        <f>F111</f>
        <v>858330.58</v>
      </c>
      <c r="G112" s="27">
        <v>13638735</v>
      </c>
      <c r="H112" s="27">
        <v>13441321</v>
      </c>
      <c r="I112" s="27">
        <v>14319157</v>
      </c>
      <c r="J112" s="27">
        <v>14319157</v>
      </c>
      <c r="K112" s="218"/>
    </row>
    <row r="113" spans="1:11" s="19" customFormat="1" ht="23.25" customHeight="1" thickBot="1" x14ac:dyDescent="0.3">
      <c r="A113" s="296"/>
      <c r="B113" s="243"/>
      <c r="C113" s="145" t="s">
        <v>25</v>
      </c>
      <c r="D113" s="146"/>
      <c r="E113" s="36">
        <f t="shared" si="25"/>
        <v>11035913.710000001</v>
      </c>
      <c r="F113" s="49">
        <v>320871.71000000002</v>
      </c>
      <c r="G113" s="27">
        <v>10715042</v>
      </c>
      <c r="H113" s="27">
        <v>0</v>
      </c>
      <c r="I113" s="27">
        <v>0</v>
      </c>
      <c r="J113" s="27"/>
      <c r="K113" s="219"/>
    </row>
    <row r="114" spans="1:11" s="19" customFormat="1" ht="23.25" customHeight="1" thickBot="1" x14ac:dyDescent="0.3">
      <c r="A114" s="290"/>
      <c r="B114" s="281" t="s">
        <v>72</v>
      </c>
      <c r="C114" s="292"/>
      <c r="D114" s="57" t="s">
        <v>22</v>
      </c>
      <c r="E114" s="85">
        <f t="shared" si="25"/>
        <v>1656601.79</v>
      </c>
      <c r="F114" s="58">
        <f>F115+F116+F117</f>
        <v>666371.14</v>
      </c>
      <c r="G114" s="58">
        <f t="shared" ref="G114" si="31">G115+G116+G117</f>
        <v>990230.65</v>
      </c>
      <c r="H114" s="58">
        <f t="shared" ref="H114" si="32">H115+H116+H117</f>
        <v>0</v>
      </c>
      <c r="I114" s="86">
        <f>I115+I116+I117</f>
        <v>0</v>
      </c>
      <c r="J114" s="86">
        <f>J115+J116+J117</f>
        <v>0</v>
      </c>
      <c r="K114" s="218" t="s">
        <v>60</v>
      </c>
    </row>
    <row r="115" spans="1:11" s="19" customFormat="1" ht="23.25" customHeight="1" thickBot="1" x14ac:dyDescent="0.3">
      <c r="A115" s="290"/>
      <c r="B115" s="281"/>
      <c r="C115" s="298"/>
      <c r="D115" s="147" t="s">
        <v>17</v>
      </c>
      <c r="E115" s="36">
        <f t="shared" si="25"/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18"/>
    </row>
    <row r="116" spans="1:11" s="19" customFormat="1" ht="23.25" customHeight="1" thickBot="1" x14ac:dyDescent="0.3">
      <c r="A116" s="290"/>
      <c r="B116" s="281"/>
      <c r="C116" s="298"/>
      <c r="D116" s="148" t="s">
        <v>18</v>
      </c>
      <c r="E116" s="36">
        <f t="shared" si="25"/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18"/>
    </row>
    <row r="117" spans="1:11" s="19" customFormat="1" ht="23.25" customHeight="1" thickBot="1" x14ac:dyDescent="0.3">
      <c r="A117" s="290"/>
      <c r="B117" s="281"/>
      <c r="C117" s="299"/>
      <c r="D117" s="149" t="s">
        <v>19</v>
      </c>
      <c r="E117" s="36">
        <f t="shared" si="25"/>
        <v>1656601.79</v>
      </c>
      <c r="F117" s="49">
        <v>666371.14</v>
      </c>
      <c r="G117" s="30">
        <v>990230.65</v>
      </c>
      <c r="H117" s="30">
        <v>0</v>
      </c>
      <c r="I117" s="30">
        <v>0</v>
      </c>
      <c r="J117" s="30">
        <v>0</v>
      </c>
      <c r="K117" s="218"/>
    </row>
    <row r="118" spans="1:11" s="19" customFormat="1" ht="23.25" customHeight="1" thickBot="1" x14ac:dyDescent="0.3">
      <c r="A118" s="290"/>
      <c r="B118" s="281"/>
      <c r="C118" s="143" t="s">
        <v>31</v>
      </c>
      <c r="D118" s="144"/>
      <c r="E118" s="36">
        <f t="shared" si="25"/>
        <v>666371.14</v>
      </c>
      <c r="F118" s="49">
        <v>666371.14</v>
      </c>
      <c r="G118" s="49">
        <v>0</v>
      </c>
      <c r="H118" s="49">
        <f t="shared" ref="H118:H119" si="33">H117</f>
        <v>0</v>
      </c>
      <c r="I118" s="30">
        <v>0</v>
      </c>
      <c r="J118" s="30">
        <v>0</v>
      </c>
      <c r="K118" s="218"/>
    </row>
    <row r="119" spans="1:11" s="19" customFormat="1" ht="23.25" customHeight="1" thickBot="1" x14ac:dyDescent="0.3">
      <c r="A119" s="290"/>
      <c r="B119" s="292"/>
      <c r="C119" s="145" t="s">
        <v>25</v>
      </c>
      <c r="D119" s="146"/>
      <c r="E119" s="36">
        <f t="shared" si="25"/>
        <v>666371.14</v>
      </c>
      <c r="F119" s="49">
        <v>666371.14</v>
      </c>
      <c r="G119" s="49">
        <f t="shared" ref="G119" si="34">G118</f>
        <v>0</v>
      </c>
      <c r="H119" s="49">
        <f t="shared" si="33"/>
        <v>0</v>
      </c>
      <c r="I119" s="30">
        <v>0</v>
      </c>
      <c r="J119" s="30">
        <v>0</v>
      </c>
      <c r="K119" s="218"/>
    </row>
    <row r="120" spans="1:11" s="19" customFormat="1" ht="23.25" customHeight="1" thickBot="1" x14ac:dyDescent="0.3">
      <c r="A120" s="290"/>
      <c r="B120" s="291" t="s">
        <v>74</v>
      </c>
      <c r="C120" s="304"/>
      <c r="D120" s="39" t="s">
        <v>22</v>
      </c>
      <c r="E120" s="36">
        <f t="shared" si="25"/>
        <v>12285.52</v>
      </c>
      <c r="F120" s="21">
        <v>0</v>
      </c>
      <c r="G120" s="25">
        <f t="shared" ref="G120" si="35">G121+G122+G123</f>
        <v>12285.52</v>
      </c>
      <c r="H120" s="25">
        <f t="shared" ref="H120" si="36">H121+H122+H123</f>
        <v>0</v>
      </c>
      <c r="I120" s="27">
        <f>I121+I122+I123</f>
        <v>0</v>
      </c>
      <c r="J120" s="27">
        <f>J121+J122+J123</f>
        <v>0</v>
      </c>
      <c r="K120" s="305" t="s">
        <v>53</v>
      </c>
    </row>
    <row r="121" spans="1:11" s="19" customFormat="1" ht="23.25" customHeight="1" thickBot="1" x14ac:dyDescent="0.3">
      <c r="A121" s="290"/>
      <c r="B121" s="281"/>
      <c r="C121" s="298"/>
      <c r="D121" s="147" t="s">
        <v>17</v>
      </c>
      <c r="E121" s="36">
        <f t="shared" si="25"/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18"/>
    </row>
    <row r="122" spans="1:11" s="19" customFormat="1" ht="23.25" customHeight="1" thickBot="1" x14ac:dyDescent="0.3">
      <c r="A122" s="290"/>
      <c r="B122" s="281"/>
      <c r="C122" s="298"/>
      <c r="D122" s="148" t="s">
        <v>18</v>
      </c>
      <c r="E122" s="36">
        <f t="shared" si="25"/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18"/>
    </row>
    <row r="123" spans="1:11" s="19" customFormat="1" ht="23.25" customHeight="1" thickBot="1" x14ac:dyDescent="0.3">
      <c r="A123" s="290"/>
      <c r="B123" s="281"/>
      <c r="C123" s="299"/>
      <c r="D123" s="149" t="s">
        <v>19</v>
      </c>
      <c r="E123" s="36">
        <f t="shared" si="25"/>
        <v>12285.52</v>
      </c>
      <c r="F123" s="31">
        <v>0</v>
      </c>
      <c r="G123" s="30">
        <v>12285.52</v>
      </c>
      <c r="H123" s="30">
        <v>0</v>
      </c>
      <c r="I123" s="30">
        <v>0</v>
      </c>
      <c r="J123" s="30">
        <v>0</v>
      </c>
      <c r="K123" s="218"/>
    </row>
    <row r="124" spans="1:11" s="19" customFormat="1" ht="23.25" customHeight="1" thickBot="1" x14ac:dyDescent="0.3">
      <c r="A124" s="290"/>
      <c r="B124" s="281"/>
      <c r="C124" s="143" t="s">
        <v>31</v>
      </c>
      <c r="D124" s="144"/>
      <c r="E124" s="36">
        <f t="shared" si="25"/>
        <v>12285.52</v>
      </c>
      <c r="F124" s="31">
        <v>0</v>
      </c>
      <c r="G124" s="49">
        <f t="shared" ref="G124:G125" si="37">G123</f>
        <v>12285.52</v>
      </c>
      <c r="H124" s="49">
        <f t="shared" ref="H124:H125" si="38">H123</f>
        <v>0</v>
      </c>
      <c r="I124" s="30">
        <v>0</v>
      </c>
      <c r="J124" s="30">
        <v>0</v>
      </c>
      <c r="K124" s="218"/>
    </row>
    <row r="125" spans="1:11" s="19" customFormat="1" ht="23.25" customHeight="1" thickBot="1" x14ac:dyDescent="0.3">
      <c r="A125" s="290"/>
      <c r="B125" s="292"/>
      <c r="C125" s="145" t="s">
        <v>25</v>
      </c>
      <c r="D125" s="146"/>
      <c r="E125" s="93">
        <f t="shared" si="25"/>
        <v>12285.52</v>
      </c>
      <c r="F125" s="102">
        <v>0</v>
      </c>
      <c r="G125" s="102">
        <f t="shared" si="37"/>
        <v>12285.52</v>
      </c>
      <c r="H125" s="102">
        <f t="shared" si="38"/>
        <v>0</v>
      </c>
      <c r="I125" s="103">
        <v>0</v>
      </c>
      <c r="J125" s="103">
        <v>0</v>
      </c>
      <c r="K125" s="218"/>
    </row>
    <row r="126" spans="1:11" s="19" customFormat="1" ht="39" hidden="1" customHeight="1" thickBot="1" x14ac:dyDescent="0.3">
      <c r="A126" s="167"/>
      <c r="B126" s="291"/>
      <c r="C126" s="168"/>
      <c r="D126" s="24"/>
      <c r="E126" s="36">
        <f t="shared" si="25"/>
        <v>2680845</v>
      </c>
      <c r="F126" s="21">
        <v>2680845</v>
      </c>
      <c r="G126" s="31"/>
      <c r="H126" s="31"/>
      <c r="I126" s="31"/>
      <c r="J126" s="31"/>
      <c r="K126" s="301"/>
    </row>
    <row r="127" spans="1:11" s="19" customFormat="1" ht="23.25" hidden="1" customHeight="1" x14ac:dyDescent="0.25">
      <c r="A127" s="167"/>
      <c r="B127" s="303"/>
      <c r="C127" s="155"/>
      <c r="D127" s="147"/>
      <c r="E127" s="36">
        <f t="shared" si="25"/>
        <v>0</v>
      </c>
      <c r="F127" s="28">
        <v>0</v>
      </c>
      <c r="G127" s="28"/>
      <c r="H127" s="28"/>
      <c r="I127" s="28"/>
      <c r="J127" s="28"/>
      <c r="K127" s="302"/>
    </row>
    <row r="128" spans="1:11" s="19" customFormat="1" ht="23.25" hidden="1" customHeight="1" x14ac:dyDescent="0.25">
      <c r="A128" s="167"/>
      <c r="B128" s="303"/>
      <c r="C128" s="155"/>
      <c r="D128" s="148"/>
      <c r="E128" s="36">
        <f t="shared" si="25"/>
        <v>0</v>
      </c>
      <c r="F128" s="29">
        <v>0</v>
      </c>
      <c r="G128" s="29"/>
      <c r="H128" s="29"/>
      <c r="I128" s="29"/>
      <c r="J128" s="29"/>
      <c r="K128" s="253"/>
    </row>
    <row r="129" spans="1:11" s="19" customFormat="1" ht="23.25" hidden="1" customHeight="1" thickBot="1" x14ac:dyDescent="0.3">
      <c r="A129" s="167"/>
      <c r="B129" s="303"/>
      <c r="C129" s="155"/>
      <c r="D129" s="149"/>
      <c r="E129" s="36">
        <f t="shared" si="25"/>
        <v>2680845</v>
      </c>
      <c r="F129" s="31">
        <v>2680845</v>
      </c>
      <c r="G129" s="31"/>
      <c r="H129" s="31"/>
      <c r="I129" s="31"/>
      <c r="J129" s="31"/>
      <c r="K129" s="253"/>
    </row>
    <row r="130" spans="1:11" s="19" customFormat="1" ht="23.25" hidden="1" customHeight="1" x14ac:dyDescent="0.25">
      <c r="A130" s="167"/>
      <c r="B130" s="303"/>
      <c r="C130" s="143"/>
      <c r="D130" s="144"/>
      <c r="E130" s="36">
        <f t="shared" si="25"/>
        <v>2680845</v>
      </c>
      <c r="F130" s="31">
        <v>2680845</v>
      </c>
      <c r="G130" s="31"/>
      <c r="H130" s="31"/>
      <c r="I130" s="31"/>
      <c r="J130" s="31"/>
      <c r="K130" s="253"/>
    </row>
    <row r="131" spans="1:11" s="19" customFormat="1" ht="23.25" hidden="1" customHeight="1" thickBot="1" x14ac:dyDescent="0.3">
      <c r="A131" s="169"/>
      <c r="B131" s="303"/>
      <c r="C131" s="170"/>
      <c r="D131" s="153"/>
      <c r="E131" s="36">
        <f t="shared" si="25"/>
        <v>0</v>
      </c>
      <c r="F131" s="55">
        <v>0</v>
      </c>
      <c r="G131" s="56"/>
      <c r="H131" s="56"/>
      <c r="I131" s="56"/>
      <c r="J131" s="56"/>
      <c r="K131" s="253"/>
    </row>
    <row r="132" spans="1:11" s="20" customFormat="1" ht="23.25" customHeight="1" thickBot="1" x14ac:dyDescent="0.3">
      <c r="A132" s="255" t="s">
        <v>26</v>
      </c>
      <c r="B132" s="262" t="s">
        <v>69</v>
      </c>
      <c r="C132" s="171"/>
      <c r="D132" s="92" t="s">
        <v>22</v>
      </c>
      <c r="E132" s="93">
        <f t="shared" si="25"/>
        <v>54908274.899999999</v>
      </c>
      <c r="F132" s="94">
        <f>F133+F134+F135+F136</f>
        <v>30408273.899999999</v>
      </c>
      <c r="G132" s="94">
        <f>G133+G134+G135+G136</f>
        <v>6090264</v>
      </c>
      <c r="H132" s="94">
        <f t="shared" ref="H132:J132" si="39">H133+H134+H135+H136</f>
        <v>6116579</v>
      </c>
      <c r="I132" s="94">
        <f t="shared" si="39"/>
        <v>6146579</v>
      </c>
      <c r="J132" s="97">
        <f t="shared" si="39"/>
        <v>6146579</v>
      </c>
      <c r="K132" s="293" t="s">
        <v>38</v>
      </c>
    </row>
    <row r="133" spans="1:11" s="20" customFormat="1" ht="23.25" customHeight="1" thickBot="1" x14ac:dyDescent="0.3">
      <c r="A133" s="256"/>
      <c r="B133" s="263"/>
      <c r="C133" s="172"/>
      <c r="D133" s="136" t="s">
        <v>17</v>
      </c>
      <c r="E133" s="85">
        <f t="shared" si="25"/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94"/>
    </row>
    <row r="134" spans="1:11" s="20" customFormat="1" ht="23.25" customHeight="1" thickBot="1" x14ac:dyDescent="0.3">
      <c r="A134" s="256"/>
      <c r="B134" s="263"/>
      <c r="C134" s="172"/>
      <c r="D134" s="137" t="s">
        <v>18</v>
      </c>
      <c r="E134" s="36">
        <f t="shared" si="25"/>
        <v>49210866</v>
      </c>
      <c r="F134" s="26">
        <f>F141+F148+F155</f>
        <v>25935866</v>
      </c>
      <c r="G134" s="26">
        <f t="shared" ref="G134:J134" si="40">G141+G148+G155</f>
        <v>5785750</v>
      </c>
      <c r="H134" s="26">
        <f t="shared" si="40"/>
        <v>5810750</v>
      </c>
      <c r="I134" s="26">
        <f t="shared" si="40"/>
        <v>5839250</v>
      </c>
      <c r="J134" s="26">
        <f t="shared" si="40"/>
        <v>5839250</v>
      </c>
      <c r="K134" s="294"/>
    </row>
    <row r="135" spans="1:11" s="20" customFormat="1" ht="23.25" customHeight="1" thickBot="1" x14ac:dyDescent="0.3">
      <c r="A135" s="256"/>
      <c r="B135" s="263"/>
      <c r="C135" s="173"/>
      <c r="D135" s="138" t="s">
        <v>19</v>
      </c>
      <c r="E135" s="36">
        <f t="shared" si="25"/>
        <v>1507408.9</v>
      </c>
      <c r="F135" s="41">
        <f>F142+F149+F156</f>
        <v>282407.90000000002</v>
      </c>
      <c r="G135" s="41">
        <f t="shared" ref="G135:J135" si="41">G142+G149+G156</f>
        <v>304514</v>
      </c>
      <c r="H135" s="41">
        <f t="shared" si="41"/>
        <v>305829</v>
      </c>
      <c r="I135" s="41">
        <f t="shared" si="41"/>
        <v>307329</v>
      </c>
      <c r="J135" s="41">
        <f t="shared" si="41"/>
        <v>307329</v>
      </c>
      <c r="K135" s="294"/>
    </row>
    <row r="136" spans="1:11" s="20" customFormat="1" ht="23.25" customHeight="1" thickBot="1" x14ac:dyDescent="0.3">
      <c r="A136" s="256"/>
      <c r="B136" s="263"/>
      <c r="C136" s="172"/>
      <c r="D136" s="172" t="s">
        <v>43</v>
      </c>
      <c r="E136" s="36">
        <f t="shared" si="25"/>
        <v>4190000</v>
      </c>
      <c r="F136" s="23">
        <v>4190000</v>
      </c>
      <c r="G136" s="23">
        <f t="shared" ref="G136:J136" si="42">G143+G150+G157</f>
        <v>0</v>
      </c>
      <c r="H136" s="23">
        <f t="shared" si="42"/>
        <v>0</v>
      </c>
      <c r="I136" s="23">
        <f t="shared" si="42"/>
        <v>0</v>
      </c>
      <c r="J136" s="23">
        <f t="shared" si="42"/>
        <v>0</v>
      </c>
      <c r="K136" s="294"/>
    </row>
    <row r="137" spans="1:11" s="20" customFormat="1" ht="19.5" customHeight="1" thickBot="1" x14ac:dyDescent="0.3">
      <c r="A137" s="256"/>
      <c r="B137" s="263"/>
      <c r="C137" s="139" t="s">
        <v>31</v>
      </c>
      <c r="D137" s="174"/>
      <c r="E137" s="93">
        <f t="shared" si="25"/>
        <v>48761695.899999999</v>
      </c>
      <c r="F137" s="109">
        <v>30408273.899999999</v>
      </c>
      <c r="G137" s="101">
        <f>G144+G151+G158</f>
        <v>6090264</v>
      </c>
      <c r="H137" s="101">
        <f t="shared" ref="H137:I137" si="43">H144+H151+H158</f>
        <v>6116579</v>
      </c>
      <c r="I137" s="101">
        <f t="shared" si="43"/>
        <v>6146579</v>
      </c>
      <c r="J137" s="109">
        <f>J138</f>
        <v>0</v>
      </c>
      <c r="K137" s="294"/>
    </row>
    <row r="138" spans="1:11" s="20" customFormat="1" ht="23.25" customHeight="1" thickBot="1" x14ac:dyDescent="0.3">
      <c r="A138" s="300"/>
      <c r="B138" s="264"/>
      <c r="C138" s="141" t="s">
        <v>25</v>
      </c>
      <c r="D138" s="175"/>
      <c r="E138" s="36">
        <f t="shared" si="25"/>
        <v>48761695.899999999</v>
      </c>
      <c r="F138" s="44">
        <f>F145+F152+F159</f>
        <v>30408273.899999999</v>
      </c>
      <c r="G138" s="44">
        <f t="shared" ref="G138:J138" si="44">G145+G152+G159</f>
        <v>6090264</v>
      </c>
      <c r="H138" s="44">
        <f t="shared" si="44"/>
        <v>6116579</v>
      </c>
      <c r="I138" s="44">
        <f t="shared" si="44"/>
        <v>6146579</v>
      </c>
      <c r="J138" s="44">
        <f t="shared" si="44"/>
        <v>0</v>
      </c>
      <c r="K138" s="295"/>
    </row>
    <row r="139" spans="1:11" s="20" customFormat="1" ht="19.5" customHeight="1" thickBot="1" x14ac:dyDescent="0.3">
      <c r="A139" s="286"/>
      <c r="B139" s="281" t="s">
        <v>47</v>
      </c>
      <c r="C139" s="176"/>
      <c r="D139" s="92" t="s">
        <v>22</v>
      </c>
      <c r="E139" s="93">
        <f t="shared" si="25"/>
        <v>2879290</v>
      </c>
      <c r="F139" s="94">
        <f>F140+F141+F142+F143</f>
        <v>2879290</v>
      </c>
      <c r="G139" s="94">
        <v>0</v>
      </c>
      <c r="H139" s="94">
        <v>0</v>
      </c>
      <c r="I139" s="94">
        <v>0</v>
      </c>
      <c r="J139" s="97">
        <v>0</v>
      </c>
      <c r="K139" s="287" t="s">
        <v>50</v>
      </c>
    </row>
    <row r="140" spans="1:11" s="19" customFormat="1" ht="23.25" customHeight="1" thickBot="1" x14ac:dyDescent="0.3">
      <c r="A140" s="278"/>
      <c r="B140" s="281"/>
      <c r="C140" s="177"/>
      <c r="D140" s="147" t="s">
        <v>17</v>
      </c>
      <c r="E140" s="85">
        <f t="shared" si="25"/>
        <v>0</v>
      </c>
      <c r="F140" s="28">
        <v>0</v>
      </c>
      <c r="G140" s="98">
        <v>0</v>
      </c>
      <c r="H140" s="98">
        <v>0</v>
      </c>
      <c r="I140" s="28">
        <v>0</v>
      </c>
      <c r="J140" s="28">
        <v>0</v>
      </c>
      <c r="K140" s="284"/>
    </row>
    <row r="141" spans="1:11" s="19" customFormat="1" ht="23.25" customHeight="1" thickBot="1" x14ac:dyDescent="0.3">
      <c r="A141" s="278"/>
      <c r="B141" s="281"/>
      <c r="C141" s="177"/>
      <c r="D141" s="148" t="s">
        <v>18</v>
      </c>
      <c r="E141" s="36">
        <f t="shared" si="25"/>
        <v>2299290</v>
      </c>
      <c r="F141" s="50">
        <v>2299290</v>
      </c>
      <c r="G141" s="50">
        <v>0</v>
      </c>
      <c r="H141" s="50">
        <v>0</v>
      </c>
      <c r="I141" s="26">
        <v>0</v>
      </c>
      <c r="J141" s="26">
        <v>0</v>
      </c>
      <c r="K141" s="284"/>
    </row>
    <row r="142" spans="1:11" s="19" customFormat="1" ht="23.25" customHeight="1" thickBot="1" x14ac:dyDescent="0.3">
      <c r="A142" s="278"/>
      <c r="B142" s="281"/>
      <c r="C142" s="177"/>
      <c r="D142" s="148" t="s">
        <v>19</v>
      </c>
      <c r="E142" s="36">
        <f t="shared" si="25"/>
        <v>0</v>
      </c>
      <c r="F142" s="29">
        <v>0</v>
      </c>
      <c r="G142" s="50">
        <v>0</v>
      </c>
      <c r="H142" s="50">
        <v>0</v>
      </c>
      <c r="I142" s="29">
        <v>0</v>
      </c>
      <c r="J142" s="29">
        <v>0</v>
      </c>
      <c r="K142" s="284"/>
    </row>
    <row r="143" spans="1:11" s="19" customFormat="1" ht="23.25" customHeight="1" thickBot="1" x14ac:dyDescent="0.3">
      <c r="A143" s="278"/>
      <c r="B143" s="281"/>
      <c r="C143" s="177"/>
      <c r="D143" s="177" t="s">
        <v>43</v>
      </c>
      <c r="E143" s="36">
        <f t="shared" si="25"/>
        <v>580000</v>
      </c>
      <c r="F143" s="29">
        <v>580000</v>
      </c>
      <c r="G143" s="50">
        <v>0</v>
      </c>
      <c r="H143" s="50">
        <v>0</v>
      </c>
      <c r="I143" s="29">
        <v>0</v>
      </c>
      <c r="J143" s="29">
        <v>0</v>
      </c>
      <c r="K143" s="284"/>
    </row>
    <row r="144" spans="1:11" s="19" customFormat="1" ht="22.5" customHeight="1" thickBot="1" x14ac:dyDescent="0.3">
      <c r="A144" s="278"/>
      <c r="B144" s="281"/>
      <c r="C144" s="178" t="s">
        <v>31</v>
      </c>
      <c r="D144" s="179"/>
      <c r="E144" s="93">
        <f t="shared" si="25"/>
        <v>2879290</v>
      </c>
      <c r="F144" s="99">
        <f>F139</f>
        <v>2879290</v>
      </c>
      <c r="G144" s="109">
        <v>0</v>
      </c>
      <c r="H144" s="109">
        <v>0</v>
      </c>
      <c r="I144" s="99">
        <v>0</v>
      </c>
      <c r="J144" s="99">
        <v>0</v>
      </c>
      <c r="K144" s="284"/>
    </row>
    <row r="145" spans="1:11" s="19" customFormat="1" ht="23.25" customHeight="1" thickBot="1" x14ac:dyDescent="0.3">
      <c r="A145" s="279"/>
      <c r="B145" s="281"/>
      <c r="C145" s="170" t="s">
        <v>25</v>
      </c>
      <c r="D145" s="180"/>
      <c r="E145" s="84">
        <f t="shared" si="25"/>
        <v>2879290</v>
      </c>
      <c r="F145" s="51">
        <f>F144</f>
        <v>2879290</v>
      </c>
      <c r="G145" s="51">
        <f>SUM(H145:K145)</f>
        <v>0</v>
      </c>
      <c r="H145" s="51">
        <f t="shared" ref="H145" si="45">SUM(I145:L145)</f>
        <v>0</v>
      </c>
      <c r="I145" s="51">
        <f t="shared" ref="I145" si="46">SUM(J145:M145)</f>
        <v>0</v>
      </c>
      <c r="J145" s="51">
        <f t="shared" ref="J145" si="47">SUM(K145:N145)</f>
        <v>0</v>
      </c>
      <c r="K145" s="284"/>
    </row>
    <row r="146" spans="1:11" s="19" customFormat="1" ht="22.5" customHeight="1" thickBot="1" x14ac:dyDescent="0.3">
      <c r="A146" s="288"/>
      <c r="B146" s="241" t="s">
        <v>48</v>
      </c>
      <c r="C146" s="181"/>
      <c r="D146" s="92" t="s">
        <v>22</v>
      </c>
      <c r="E146" s="93">
        <f t="shared" si="25"/>
        <v>21880826</v>
      </c>
      <c r="F146" s="94">
        <f>F147+F148+F149+F150</f>
        <v>21880826</v>
      </c>
      <c r="G146" s="94">
        <v>0</v>
      </c>
      <c r="H146" s="94">
        <v>0</v>
      </c>
      <c r="I146" s="94">
        <v>0</v>
      </c>
      <c r="J146" s="97">
        <v>0</v>
      </c>
      <c r="K146" s="283" t="s">
        <v>51</v>
      </c>
    </row>
    <row r="147" spans="1:11" s="19" customFormat="1" ht="23.25" customHeight="1" thickBot="1" x14ac:dyDescent="0.3">
      <c r="A147" s="289"/>
      <c r="B147" s="242"/>
      <c r="C147" s="177"/>
      <c r="D147" s="147" t="s">
        <v>17</v>
      </c>
      <c r="E147" s="85">
        <f t="shared" si="25"/>
        <v>0</v>
      </c>
      <c r="F147" s="28">
        <v>0</v>
      </c>
      <c r="G147" s="98">
        <v>0</v>
      </c>
      <c r="H147" s="98">
        <v>0</v>
      </c>
      <c r="I147" s="28">
        <v>0</v>
      </c>
      <c r="J147" s="28">
        <v>0</v>
      </c>
      <c r="K147" s="284"/>
    </row>
    <row r="148" spans="1:11" s="19" customFormat="1" ht="23.25" customHeight="1" thickBot="1" x14ac:dyDescent="0.3">
      <c r="A148" s="289"/>
      <c r="B148" s="242"/>
      <c r="C148" s="177"/>
      <c r="D148" s="148" t="s">
        <v>18</v>
      </c>
      <c r="E148" s="36">
        <f t="shared" si="25"/>
        <v>18270826</v>
      </c>
      <c r="F148" s="50">
        <v>18270826</v>
      </c>
      <c r="G148" s="50">
        <v>0</v>
      </c>
      <c r="H148" s="50">
        <v>0</v>
      </c>
      <c r="I148" s="26">
        <v>0</v>
      </c>
      <c r="J148" s="26">
        <v>0</v>
      </c>
      <c r="K148" s="284"/>
    </row>
    <row r="149" spans="1:11" s="19" customFormat="1" ht="23.25" customHeight="1" thickBot="1" x14ac:dyDescent="0.3">
      <c r="A149" s="289"/>
      <c r="B149" s="242"/>
      <c r="C149" s="177"/>
      <c r="D149" s="148" t="s">
        <v>19</v>
      </c>
      <c r="E149" s="36">
        <f t="shared" si="25"/>
        <v>0</v>
      </c>
      <c r="F149" s="29">
        <v>0</v>
      </c>
      <c r="G149" s="50">
        <v>0</v>
      </c>
      <c r="H149" s="50">
        <v>0</v>
      </c>
      <c r="I149" s="29">
        <v>0</v>
      </c>
      <c r="J149" s="29">
        <v>0</v>
      </c>
      <c r="K149" s="284"/>
    </row>
    <row r="150" spans="1:11" s="19" customFormat="1" ht="23.25" customHeight="1" thickBot="1" x14ac:dyDescent="0.3">
      <c r="A150" s="289"/>
      <c r="B150" s="242"/>
      <c r="C150" s="177"/>
      <c r="D150" s="177" t="s">
        <v>43</v>
      </c>
      <c r="E150" s="36">
        <f t="shared" si="25"/>
        <v>3610000</v>
      </c>
      <c r="F150" s="29">
        <v>3610000</v>
      </c>
      <c r="G150" s="50">
        <v>0</v>
      </c>
      <c r="H150" s="50">
        <v>0</v>
      </c>
      <c r="I150" s="29">
        <v>0</v>
      </c>
      <c r="J150" s="29">
        <v>0</v>
      </c>
      <c r="K150" s="284"/>
    </row>
    <row r="151" spans="1:11" s="19" customFormat="1" ht="26.25" customHeight="1" thickBot="1" x14ac:dyDescent="0.3">
      <c r="A151" s="289"/>
      <c r="B151" s="242"/>
      <c r="C151" s="178" t="s">
        <v>31</v>
      </c>
      <c r="D151" s="179"/>
      <c r="E151" s="36">
        <f t="shared" si="25"/>
        <v>21880826</v>
      </c>
      <c r="F151" s="40">
        <f>F146</f>
        <v>21880826</v>
      </c>
      <c r="G151" s="26">
        <v>0</v>
      </c>
      <c r="H151" s="26">
        <v>0</v>
      </c>
      <c r="I151" s="40">
        <v>0</v>
      </c>
      <c r="J151" s="40">
        <v>0</v>
      </c>
      <c r="K151" s="284"/>
    </row>
    <row r="152" spans="1:11" s="19" customFormat="1" ht="14.25" customHeight="1" thickBot="1" x14ac:dyDescent="0.3">
      <c r="A152" s="289"/>
      <c r="B152" s="243"/>
      <c r="C152" s="145" t="s">
        <v>25</v>
      </c>
      <c r="D152" s="182"/>
      <c r="E152" s="36">
        <f t="shared" si="25"/>
        <v>21880826</v>
      </c>
      <c r="F152" s="44">
        <f>F151</f>
        <v>21880826</v>
      </c>
      <c r="G152" s="44">
        <f>SUM(H152:K152)</f>
        <v>0</v>
      </c>
      <c r="H152" s="44">
        <f t="shared" ref="H152" si="48">SUM(I152:L152)</f>
        <v>0</v>
      </c>
      <c r="I152" s="44">
        <f t="shared" ref="I152" si="49">SUM(J152:M152)</f>
        <v>0</v>
      </c>
      <c r="J152" s="44">
        <f t="shared" ref="J152" si="50">SUM(K152:N152)</f>
        <v>0</v>
      </c>
      <c r="K152" s="285"/>
    </row>
    <row r="153" spans="1:11" s="19" customFormat="1" ht="22.5" customHeight="1" thickBot="1" x14ac:dyDescent="0.3">
      <c r="A153" s="277"/>
      <c r="B153" s="280" t="s">
        <v>49</v>
      </c>
      <c r="C153" s="181"/>
      <c r="D153" s="92" t="s">
        <v>22</v>
      </c>
      <c r="E153" s="93">
        <f t="shared" si="25"/>
        <v>30148158.899999999</v>
      </c>
      <c r="F153" s="94">
        <f>F154+F155+F156+F157</f>
        <v>5648157.9000000004</v>
      </c>
      <c r="G153" s="94">
        <f>SUM(G155:G157)</f>
        <v>6090264</v>
      </c>
      <c r="H153" s="94">
        <f>H154+H155+H156+H157</f>
        <v>6116579</v>
      </c>
      <c r="I153" s="94">
        <f t="shared" ref="I153:J153" si="51">I154+I155+I156+I157</f>
        <v>6146579</v>
      </c>
      <c r="J153" s="97">
        <f t="shared" si="51"/>
        <v>6146579</v>
      </c>
      <c r="K153" s="283" t="s">
        <v>52</v>
      </c>
    </row>
    <row r="154" spans="1:11" s="19" customFormat="1" ht="23.25" customHeight="1" thickBot="1" x14ac:dyDescent="0.3">
      <c r="A154" s="278"/>
      <c r="B154" s="281"/>
      <c r="C154" s="177"/>
      <c r="D154" s="147" t="s">
        <v>17</v>
      </c>
      <c r="E154" s="85">
        <f t="shared" si="25"/>
        <v>0</v>
      </c>
      <c r="F154" s="28">
        <v>0</v>
      </c>
      <c r="G154" s="98">
        <v>0</v>
      </c>
      <c r="H154" s="98">
        <v>0</v>
      </c>
      <c r="I154" s="28"/>
      <c r="J154" s="28"/>
      <c r="K154" s="284"/>
    </row>
    <row r="155" spans="1:11" s="19" customFormat="1" ht="23.25" customHeight="1" thickBot="1" x14ac:dyDescent="0.3">
      <c r="A155" s="278"/>
      <c r="B155" s="281"/>
      <c r="C155" s="177"/>
      <c r="D155" s="148" t="s">
        <v>18</v>
      </c>
      <c r="E155" s="36">
        <f t="shared" si="25"/>
        <v>28640750</v>
      </c>
      <c r="F155" s="50">
        <v>5365750</v>
      </c>
      <c r="G155" s="50">
        <v>5785750</v>
      </c>
      <c r="H155" s="50">
        <v>5810750</v>
      </c>
      <c r="I155" s="50">
        <v>5839250</v>
      </c>
      <c r="J155" s="50">
        <v>5839250</v>
      </c>
      <c r="K155" s="284"/>
    </row>
    <row r="156" spans="1:11" s="19" customFormat="1" ht="23.25" customHeight="1" thickBot="1" x14ac:dyDescent="0.3">
      <c r="A156" s="278"/>
      <c r="B156" s="281"/>
      <c r="C156" s="177"/>
      <c r="D156" s="148" t="s">
        <v>19</v>
      </c>
      <c r="E156" s="36">
        <f t="shared" si="25"/>
        <v>1507408.9</v>
      </c>
      <c r="F156" s="29">
        <v>282407.90000000002</v>
      </c>
      <c r="G156" s="29">
        <v>304514</v>
      </c>
      <c r="H156" s="29">
        <v>305829</v>
      </c>
      <c r="I156" s="29">
        <v>307329</v>
      </c>
      <c r="J156" s="29">
        <v>307329</v>
      </c>
      <c r="K156" s="284"/>
    </row>
    <row r="157" spans="1:11" s="19" customFormat="1" ht="23.25" customHeight="1" thickBot="1" x14ac:dyDescent="0.3">
      <c r="A157" s="278"/>
      <c r="B157" s="281"/>
      <c r="C157" s="177"/>
      <c r="D157" s="177" t="s">
        <v>43</v>
      </c>
      <c r="E157" s="36">
        <f t="shared" si="25"/>
        <v>0</v>
      </c>
      <c r="F157" s="29">
        <v>0</v>
      </c>
      <c r="G157" s="50">
        <v>0</v>
      </c>
      <c r="H157" s="50">
        <v>0</v>
      </c>
      <c r="I157" s="29"/>
      <c r="J157" s="29"/>
      <c r="K157" s="284"/>
    </row>
    <row r="158" spans="1:11" s="19" customFormat="1" ht="18.75" customHeight="1" thickBot="1" x14ac:dyDescent="0.3">
      <c r="A158" s="278"/>
      <c r="B158" s="281"/>
      <c r="C158" s="183" t="s">
        <v>31</v>
      </c>
      <c r="D158" s="184"/>
      <c r="E158" s="93">
        <f t="shared" si="25"/>
        <v>30148158.899999999</v>
      </c>
      <c r="F158" s="99">
        <v>5648157.9000000004</v>
      </c>
      <c r="G158" s="99">
        <v>6090264</v>
      </c>
      <c r="H158" s="99">
        <v>6116579</v>
      </c>
      <c r="I158" s="100">
        <v>6146579</v>
      </c>
      <c r="J158" s="100">
        <v>6146579</v>
      </c>
      <c r="K158" s="284"/>
    </row>
    <row r="159" spans="1:11" s="19" customFormat="1" ht="17.25" customHeight="1" thickBot="1" x14ac:dyDescent="0.3">
      <c r="A159" s="279"/>
      <c r="B159" s="282"/>
      <c r="C159" s="185" t="s">
        <v>25</v>
      </c>
      <c r="D159" s="186"/>
      <c r="E159" s="93">
        <f t="shared" si="25"/>
        <v>24001579.899999999</v>
      </c>
      <c r="F159" s="101">
        <v>5648157.9000000004</v>
      </c>
      <c r="G159" s="101">
        <f>G158</f>
        <v>6090264</v>
      </c>
      <c r="H159" s="101">
        <f>H158</f>
        <v>6116579</v>
      </c>
      <c r="I159" s="101">
        <f>I158</f>
        <v>6146579</v>
      </c>
      <c r="J159" s="101">
        <v>0</v>
      </c>
      <c r="K159" s="285"/>
    </row>
    <row r="160" spans="1:11" s="46" customFormat="1" ht="23.25" customHeight="1" thickBot="1" x14ac:dyDescent="0.3">
      <c r="A160" s="265" t="s">
        <v>27</v>
      </c>
      <c r="B160" s="266"/>
      <c r="C160" s="267"/>
      <c r="D160" s="45" t="s">
        <v>21</v>
      </c>
      <c r="E160" s="36">
        <f t="shared" si="25"/>
        <v>209087245.71999997</v>
      </c>
      <c r="F160" s="37">
        <f>F161+F162+F163+F164</f>
        <v>70976313.50999999</v>
      </c>
      <c r="G160" s="37">
        <f t="shared" ref="G160:J160" si="52">G161+G162+G163+G164</f>
        <v>39852795.209999993</v>
      </c>
      <c r="H160" s="37">
        <f t="shared" si="52"/>
        <v>35767956</v>
      </c>
      <c r="I160" s="37">
        <f t="shared" si="52"/>
        <v>37625280</v>
      </c>
      <c r="J160" s="37">
        <f t="shared" si="52"/>
        <v>24864901</v>
      </c>
      <c r="K160" s="274"/>
    </row>
    <row r="161" spans="1:11" s="46" customFormat="1" ht="16.5" thickBot="1" x14ac:dyDescent="0.3">
      <c r="A161" s="268"/>
      <c r="B161" s="269"/>
      <c r="C161" s="270"/>
      <c r="D161" s="47" t="s">
        <v>17</v>
      </c>
      <c r="E161" s="36">
        <f t="shared" si="25"/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275"/>
    </row>
    <row r="162" spans="1:11" s="46" customFormat="1" ht="16.5" thickBot="1" x14ac:dyDescent="0.3">
      <c r="A162" s="268"/>
      <c r="B162" s="269"/>
      <c r="C162" s="270"/>
      <c r="D162" s="47" t="s">
        <v>18</v>
      </c>
      <c r="E162" s="36">
        <f t="shared" si="25"/>
        <v>49210866</v>
      </c>
      <c r="F162" s="38">
        <f>F20+F39</f>
        <v>25935866</v>
      </c>
      <c r="G162" s="38">
        <f t="shared" ref="G162:J162" si="53">G20+G39</f>
        <v>5785750</v>
      </c>
      <c r="H162" s="38">
        <f t="shared" si="53"/>
        <v>5810750</v>
      </c>
      <c r="I162" s="38">
        <f t="shared" si="53"/>
        <v>5839250</v>
      </c>
      <c r="J162" s="38">
        <f t="shared" si="53"/>
        <v>5839250</v>
      </c>
      <c r="K162" s="275"/>
    </row>
    <row r="163" spans="1:11" s="46" customFormat="1" ht="16.5" thickBot="1" x14ac:dyDescent="0.3">
      <c r="A163" s="268"/>
      <c r="B163" s="269"/>
      <c r="C163" s="270"/>
      <c r="D163" s="47" t="s">
        <v>19</v>
      </c>
      <c r="E163" s="36">
        <f t="shared" si="25"/>
        <v>155686379.72</v>
      </c>
      <c r="F163" s="38">
        <f>F21+F40</f>
        <v>40850447.509999998</v>
      </c>
      <c r="G163" s="38">
        <f t="shared" ref="G163:J163" si="54">G21+G40</f>
        <v>34067045.209999993</v>
      </c>
      <c r="H163" s="38">
        <f t="shared" si="54"/>
        <v>29957206</v>
      </c>
      <c r="I163" s="38">
        <f t="shared" si="54"/>
        <v>31786030</v>
      </c>
      <c r="J163" s="38">
        <f t="shared" si="54"/>
        <v>19025651</v>
      </c>
      <c r="K163" s="276"/>
    </row>
    <row r="164" spans="1:11" s="46" customFormat="1" ht="16.5" thickBot="1" x14ac:dyDescent="0.3">
      <c r="A164" s="271"/>
      <c r="B164" s="272"/>
      <c r="C164" s="273"/>
      <c r="D164" s="187" t="s">
        <v>43</v>
      </c>
      <c r="E164" s="36">
        <f t="shared" si="25"/>
        <v>4190000</v>
      </c>
      <c r="F164" s="48">
        <f>F41</f>
        <v>4190000</v>
      </c>
      <c r="G164" s="48">
        <f t="shared" ref="G164:J164" si="55">G41</f>
        <v>0</v>
      </c>
      <c r="H164" s="48">
        <f t="shared" si="55"/>
        <v>0</v>
      </c>
      <c r="I164" s="48">
        <f t="shared" si="55"/>
        <v>0</v>
      </c>
      <c r="J164" s="48">
        <f t="shared" si="55"/>
        <v>0</v>
      </c>
      <c r="K164" s="188"/>
    </row>
    <row r="165" spans="1:11" ht="15.75" x14ac:dyDescent="0.25">
      <c r="A165" s="59"/>
      <c r="B165" s="60"/>
      <c r="C165" s="61"/>
      <c r="D165" s="62"/>
      <c r="E165" s="63"/>
      <c r="F165" s="63"/>
      <c r="G165" s="64"/>
      <c r="H165" s="64"/>
      <c r="I165" s="64"/>
      <c r="J165" s="64"/>
      <c r="K165" s="54"/>
    </row>
    <row r="166" spans="1:11" x14ac:dyDescent="0.25">
      <c r="E166" s="18"/>
      <c r="F166" s="18"/>
      <c r="G166" s="1">
        <v>39852795.210000001</v>
      </c>
      <c r="H166" s="1">
        <v>35767956</v>
      </c>
      <c r="I166" s="1">
        <v>37625280</v>
      </c>
    </row>
    <row r="168" spans="1:11" x14ac:dyDescent="0.25">
      <c r="G168" s="18">
        <f t="shared" ref="G168:I168" si="56">G166-G160</f>
        <v>0</v>
      </c>
      <c r="H168" s="18">
        <f t="shared" si="56"/>
        <v>0</v>
      </c>
      <c r="I168" s="18">
        <f t="shared" si="56"/>
        <v>0</v>
      </c>
    </row>
  </sheetData>
  <mergeCells count="101">
    <mergeCell ref="A11:K11"/>
    <mergeCell ref="A12:K12"/>
    <mergeCell ref="A13:A15"/>
    <mergeCell ref="B13:B15"/>
    <mergeCell ref="C13:C15"/>
    <mergeCell ref="D13:D15"/>
    <mergeCell ref="E13:J13"/>
    <mergeCell ref="B23:B26"/>
    <mergeCell ref="A42:A47"/>
    <mergeCell ref="C42:C45"/>
    <mergeCell ref="K42:K47"/>
    <mergeCell ref="B42:B47"/>
    <mergeCell ref="D31:E31"/>
    <mergeCell ref="K33:K35"/>
    <mergeCell ref="E34:E35"/>
    <mergeCell ref="G34:J34"/>
    <mergeCell ref="E33:J33"/>
    <mergeCell ref="B27:B31"/>
    <mergeCell ref="K27:K31"/>
    <mergeCell ref="A32:K32"/>
    <mergeCell ref="A33:A35"/>
    <mergeCell ref="B33:B35"/>
    <mergeCell ref="C33:C35"/>
    <mergeCell ref="D33:D35"/>
    <mergeCell ref="B66:B71"/>
    <mergeCell ref="C66:C69"/>
    <mergeCell ref="A37:A41"/>
    <mergeCell ref="B37:B41"/>
    <mergeCell ref="K66:K71"/>
    <mergeCell ref="A72:A77"/>
    <mergeCell ref="B72:B77"/>
    <mergeCell ref="C72:C75"/>
    <mergeCell ref="K72:K77"/>
    <mergeCell ref="A48:A53"/>
    <mergeCell ref="B48:B53"/>
    <mergeCell ref="C48:C51"/>
    <mergeCell ref="K48:K53"/>
    <mergeCell ref="A54:A59"/>
    <mergeCell ref="B54:B59"/>
    <mergeCell ref="C54:C57"/>
    <mergeCell ref="A60:A65"/>
    <mergeCell ref="B60:B65"/>
    <mergeCell ref="C60:C63"/>
    <mergeCell ref="K60:K65"/>
    <mergeCell ref="B114:B119"/>
    <mergeCell ref="C114:C117"/>
    <mergeCell ref="K114:K119"/>
    <mergeCell ref="B132:B138"/>
    <mergeCell ref="A132:A138"/>
    <mergeCell ref="K126:K131"/>
    <mergeCell ref="B126:B131"/>
    <mergeCell ref="C120:C123"/>
    <mergeCell ref="K120:K125"/>
    <mergeCell ref="K102:K107"/>
    <mergeCell ref="A102:A107"/>
    <mergeCell ref="B102:B107"/>
    <mergeCell ref="B90:B95"/>
    <mergeCell ref="K90:K95"/>
    <mergeCell ref="A160:C164"/>
    <mergeCell ref="K160:K163"/>
    <mergeCell ref="A153:A159"/>
    <mergeCell ref="B153:B159"/>
    <mergeCell ref="K153:K159"/>
    <mergeCell ref="A139:A145"/>
    <mergeCell ref="B139:B145"/>
    <mergeCell ref="K139:K145"/>
    <mergeCell ref="A146:A152"/>
    <mergeCell ref="B146:B152"/>
    <mergeCell ref="K146:K152"/>
    <mergeCell ref="A120:A125"/>
    <mergeCell ref="B120:B125"/>
    <mergeCell ref="K132:K138"/>
    <mergeCell ref="A108:A113"/>
    <mergeCell ref="B108:B113"/>
    <mergeCell ref="C108:C111"/>
    <mergeCell ref="K108:K113"/>
    <mergeCell ref="A114:A119"/>
    <mergeCell ref="G7:K7"/>
    <mergeCell ref="B8:K8"/>
    <mergeCell ref="C9:K9"/>
    <mergeCell ref="B96:B101"/>
    <mergeCell ref="K96:K101"/>
    <mergeCell ref="K54:K59"/>
    <mergeCell ref="K13:K15"/>
    <mergeCell ref="E14:E15"/>
    <mergeCell ref="G14:J14"/>
    <mergeCell ref="C37:C41"/>
    <mergeCell ref="K37:K40"/>
    <mergeCell ref="A10:K10"/>
    <mergeCell ref="A17:K17"/>
    <mergeCell ref="C18:C31"/>
    <mergeCell ref="K18:K22"/>
    <mergeCell ref="K23:K26"/>
    <mergeCell ref="B78:B83"/>
    <mergeCell ref="A78:A83"/>
    <mergeCell ref="K78:K83"/>
    <mergeCell ref="C78:C81"/>
    <mergeCell ref="B84:B89"/>
    <mergeCell ref="K84:K89"/>
    <mergeCell ref="A84:A89"/>
    <mergeCell ref="A66:A71"/>
  </mergeCells>
  <pageMargins left="0.23622047244094491" right="0.46" top="0.74803149606299213" bottom="0.74803149606299213" header="0.31496062992125984" footer="0.31496062992125984"/>
  <pageSetup paperSize="9" scale="49" orientation="landscape" r:id="rId1"/>
  <rowBreaks count="4" manualBreakCount="4">
    <brk id="53" max="10" man="1"/>
    <brk id="95" max="10" man="1"/>
    <brk id="145" max="10" man="1"/>
    <brk id="1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Bud-Inna</cp:lastModifiedBy>
  <cp:lastPrinted>2021-03-03T07:09:03Z</cp:lastPrinted>
  <dcterms:created xsi:type="dcterms:W3CDTF">2017-09-05T04:35:00Z</dcterms:created>
  <dcterms:modified xsi:type="dcterms:W3CDTF">2021-03-16T09:58:11Z</dcterms:modified>
</cp:coreProperties>
</file>