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320" windowHeight="9720"/>
  </bookViews>
  <sheets>
    <sheet name="приложение №1" sheetId="10" r:id="rId1"/>
  </sheets>
  <definedNames>
    <definedName name="_xlnm.Print_Area" localSheetId="0">'приложение №1'!$A$1:$K$200</definedName>
  </definedNames>
  <calcPr calcId="125725"/>
</workbook>
</file>

<file path=xl/calcChain.xml><?xml version="1.0" encoding="utf-8"?>
<calcChain xmlns="http://schemas.openxmlformats.org/spreadsheetml/2006/main">
  <c r="E30" i="10"/>
  <c r="E29"/>
  <c r="I28"/>
  <c r="H28"/>
  <c r="G28"/>
  <c r="E28"/>
  <c r="F27"/>
  <c r="E27"/>
  <c r="H115"/>
  <c r="H116" s="1"/>
  <c r="H113"/>
  <c r="H114" s="1"/>
  <c r="E114" s="1"/>
  <c r="H108"/>
  <c r="H109" s="1"/>
  <c r="H104"/>
  <c r="H103"/>
  <c r="H97"/>
  <c r="H98" s="1"/>
  <c r="E47"/>
  <c r="E48"/>
  <c r="E53"/>
  <c r="E54"/>
  <c r="E56"/>
  <c r="E57"/>
  <c r="E59"/>
  <c r="E60"/>
  <c r="E62"/>
  <c r="E63"/>
  <c r="E65"/>
  <c r="E66"/>
  <c r="E67"/>
  <c r="E68"/>
  <c r="E69"/>
  <c r="E71"/>
  <c r="E72"/>
  <c r="E73"/>
  <c r="E75"/>
  <c r="E77"/>
  <c r="E78"/>
  <c r="E79"/>
  <c r="E80"/>
  <c r="E81"/>
  <c r="E83"/>
  <c r="E84"/>
  <c r="E85"/>
  <c r="E86"/>
  <c r="E87"/>
  <c r="E89"/>
  <c r="E90"/>
  <c r="E91"/>
  <c r="E95"/>
  <c r="E96"/>
  <c r="E99"/>
  <c r="E101"/>
  <c r="E102"/>
  <c r="E107"/>
  <c r="E108"/>
  <c r="E113"/>
  <c r="E117"/>
  <c r="E119"/>
  <c r="E120"/>
  <c r="E121"/>
  <c r="E125"/>
  <c r="E126"/>
  <c r="E127"/>
  <c r="E130"/>
  <c r="E131"/>
  <c r="E132"/>
  <c r="E133"/>
  <c r="E134"/>
  <c r="E135"/>
  <c r="E169"/>
  <c r="E176"/>
  <c r="E177"/>
  <c r="E178"/>
  <c r="E179"/>
  <c r="E183"/>
  <c r="E184"/>
  <c r="E185"/>
  <c r="E186"/>
  <c r="E190"/>
  <c r="E191"/>
  <c r="E192"/>
  <c r="E193"/>
  <c r="E194"/>
  <c r="E197"/>
  <c r="E22"/>
  <c r="E24"/>
  <c r="E25"/>
  <c r="E26"/>
  <c r="E33"/>
  <c r="E34"/>
  <c r="F200"/>
  <c r="F189"/>
  <c r="F182"/>
  <c r="F187" s="1"/>
  <c r="F188" s="1"/>
  <c r="F175"/>
  <c r="E175" s="1"/>
  <c r="F171"/>
  <c r="F170"/>
  <c r="F43" s="1"/>
  <c r="F118"/>
  <c r="F115"/>
  <c r="F112" s="1"/>
  <c r="E112" s="1"/>
  <c r="F109"/>
  <c r="F110" s="1"/>
  <c r="F105"/>
  <c r="E105" s="1"/>
  <c r="F88"/>
  <c r="F82"/>
  <c r="F76"/>
  <c r="F74"/>
  <c r="E74" s="1"/>
  <c r="F70"/>
  <c r="F64"/>
  <c r="F58"/>
  <c r="F55"/>
  <c r="F49" s="1"/>
  <c r="F52"/>
  <c r="F51"/>
  <c r="F42"/>
  <c r="F31"/>
  <c r="F23"/>
  <c r="F21"/>
  <c r="F20"/>
  <c r="F19"/>
  <c r="J70"/>
  <c r="I70"/>
  <c r="H70"/>
  <c r="G70"/>
  <c r="G98"/>
  <c r="G173"/>
  <c r="I195"/>
  <c r="H195"/>
  <c r="G195"/>
  <c r="E98" l="1"/>
  <c r="E97"/>
  <c r="E58"/>
  <c r="F168"/>
  <c r="E195"/>
  <c r="F103"/>
  <c r="F104" s="1"/>
  <c r="E104" s="1"/>
  <c r="E94"/>
  <c r="E70"/>
  <c r="F18"/>
  <c r="E187"/>
  <c r="F46"/>
  <c r="F50"/>
  <c r="F180"/>
  <c r="E115"/>
  <c r="E55"/>
  <c r="E31"/>
  <c r="E61"/>
  <c r="F198"/>
  <c r="E182"/>
  <c r="E52"/>
  <c r="F116"/>
  <c r="E116" s="1"/>
  <c r="E103" l="1"/>
  <c r="F100"/>
  <c r="E100" s="1"/>
  <c r="F44"/>
  <c r="F181"/>
  <c r="E180"/>
  <c r="E49"/>
  <c r="F199" l="1"/>
  <c r="F196" s="1"/>
  <c r="F41"/>
  <c r="E46"/>
  <c r="F174"/>
  <c r="E50"/>
  <c r="J82"/>
  <c r="I82"/>
  <c r="H82"/>
  <c r="G82"/>
  <c r="H92"/>
  <c r="H93" s="1"/>
  <c r="G92"/>
  <c r="J88"/>
  <c r="I88"/>
  <c r="H88"/>
  <c r="G88"/>
  <c r="E82" l="1"/>
  <c r="E88"/>
  <c r="E92"/>
  <c r="E93"/>
  <c r="G189"/>
  <c r="I189"/>
  <c r="J189"/>
  <c r="E51" l="1"/>
  <c r="I172"/>
  <c r="J172"/>
  <c r="I198"/>
  <c r="I42"/>
  <c r="J19" l="1"/>
  <c r="E19" s="1"/>
  <c r="J20"/>
  <c r="I199"/>
  <c r="J199"/>
  <c r="J198" l="1"/>
  <c r="E20"/>
  <c r="E21"/>
  <c r="E18" l="1"/>
  <c r="I45"/>
  <c r="J45"/>
  <c r="J200" s="1"/>
  <c r="J196" s="1"/>
  <c r="G42"/>
  <c r="H42"/>
  <c r="J42"/>
  <c r="E42" l="1"/>
  <c r="I200"/>
  <c r="I196" s="1"/>
  <c r="I204" s="1"/>
  <c r="H189"/>
  <c r="E189" s="1"/>
  <c r="G172"/>
  <c r="H172"/>
  <c r="H45" s="1"/>
  <c r="H200" s="1"/>
  <c r="G171"/>
  <c r="G170"/>
  <c r="H198"/>
  <c r="J188"/>
  <c r="I188" s="1"/>
  <c r="H188" s="1"/>
  <c r="G188" s="1"/>
  <c r="E188" s="1"/>
  <c r="J181"/>
  <c r="I181" s="1"/>
  <c r="H128"/>
  <c r="H129" s="1"/>
  <c r="G128"/>
  <c r="J124"/>
  <c r="I124"/>
  <c r="H124"/>
  <c r="H122"/>
  <c r="G123"/>
  <c r="J118"/>
  <c r="I118"/>
  <c r="H118"/>
  <c r="G118"/>
  <c r="J76"/>
  <c r="I76"/>
  <c r="H76"/>
  <c r="J64"/>
  <c r="I64"/>
  <c r="H64"/>
  <c r="E64" l="1"/>
  <c r="E76"/>
  <c r="E118"/>
  <c r="H123"/>
  <c r="E123" s="1"/>
  <c r="E122"/>
  <c r="E171"/>
  <c r="E124"/>
  <c r="G129"/>
  <c r="E129" s="1"/>
  <c r="E128"/>
  <c r="E23"/>
  <c r="E170"/>
  <c r="G45"/>
  <c r="E172"/>
  <c r="H199"/>
  <c r="H196" s="1"/>
  <c r="H204" s="1"/>
  <c r="H181"/>
  <c r="G181" s="1"/>
  <c r="E43"/>
  <c r="J174"/>
  <c r="J173" s="1"/>
  <c r="E173" s="1"/>
  <c r="G168"/>
  <c r="E111" l="1"/>
  <c r="E109"/>
  <c r="G110"/>
  <c r="E110" s="1"/>
  <c r="G200"/>
  <c r="E200" s="1"/>
  <c r="E45"/>
  <c r="E168"/>
  <c r="G174"/>
  <c r="E181"/>
  <c r="G198"/>
  <c r="E198" s="1"/>
  <c r="I32"/>
  <c r="H32"/>
  <c r="G32"/>
  <c r="E174" l="1"/>
  <c r="E32"/>
  <c r="E106"/>
  <c r="E44" l="1"/>
  <c r="G199"/>
  <c r="E41"/>
  <c r="E199" l="1"/>
  <c r="G196"/>
  <c r="E196" l="1"/>
  <c r="G204"/>
</calcChain>
</file>

<file path=xl/sharedStrings.xml><?xml version="1.0" encoding="utf-8"?>
<sst xmlns="http://schemas.openxmlformats.org/spreadsheetml/2006/main" count="250" uniqueCount="86">
  <si>
    <t>ПЕРЕЧЕНЬ</t>
  </si>
  <si>
    <t xml:space="preserve">программных мероприятий муниципальной программы </t>
  </si>
  <si>
    <t>№ п/п</t>
  </si>
  <si>
    <t>Муниципальный заказчик (соисполнитель)</t>
  </si>
  <si>
    <t>Источники финансирования</t>
  </si>
  <si>
    <t>Объемы финансирования,  руб.</t>
  </si>
  <si>
    <t>Ожидаемые результаты</t>
  </si>
  <si>
    <t>мероприятия</t>
  </si>
  <si>
    <t>всего</t>
  </si>
  <si>
    <t>1.</t>
  </si>
  <si>
    <t>Создание эффективной транспортной системы</t>
  </si>
  <si>
    <t>Администрация МО «Устьянский муниципальный район» (далее Администрация)</t>
  </si>
  <si>
    <t xml:space="preserve"> Всего, в т.ч</t>
  </si>
  <si>
    <t>федеральный бюджет (ФБ)</t>
  </si>
  <si>
    <t>областной бюджет (ОБ)</t>
  </si>
  <si>
    <t>районный бюджет(РБ)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</si>
  <si>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</si>
  <si>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</si>
  <si>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</si>
  <si>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</si>
  <si>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</si>
  <si>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</si>
  <si>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</si>
  <si>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2.1.</t>
  </si>
  <si>
    <t>2.2.</t>
  </si>
  <si>
    <t>в т.ч. МБТ МО</t>
  </si>
  <si>
    <t>2.3.</t>
  </si>
  <si>
    <t>ВСЕГО на реализацию Программы</t>
  </si>
  <si>
    <t>Наименование  мероприятия</t>
  </si>
  <si>
    <t>Наименование   мероприятия</t>
  </si>
  <si>
    <t>Развитие и совершенствование сети муниципальных авто.дорог общего пользования местного значения</t>
  </si>
  <si>
    <t xml:space="preserve">Управление УСиИ </t>
  </si>
  <si>
    <t>внебюджетные источники</t>
  </si>
  <si>
    <t>1. Предотвращение закрытия автобусных социально значимых маршрутов;               2.Осуществление регулярных перевозок по регулир.тарифам, в соответствии с Порядком подготовки и ведения Плана развития регулярных перевозок</t>
  </si>
  <si>
    <t>Возвращение затрат;   ООО "Фаркоп",   ИП Илатовский,   ИП Симонцев</t>
  </si>
  <si>
    <t>«Развитие транспортной системы Устьянского района»</t>
  </si>
  <si>
    <t>1.       Создание в Устьянском районе эффективной транспортной системы, отвечающей современным потребностям общества и перспективам развития Устьянского района</t>
  </si>
  <si>
    <t>Паспортизация 200 км автомобильных дорог,обустройство дорог, проектирование</t>
  </si>
  <si>
    <t>Ремонт  дорожной сети в границах населенных пунктов (дорожная сеть с твердым покрытием), городского поселения МО "Октябрьское" общей протяженностью 5,5 км (Пешеходный переход, ул.Кашина,ул.Загородная,ул.Комсомольская)</t>
  </si>
  <si>
    <t>Содержание, ремонт и обустройство автомобильных дорог общего пользования местного значения вне границ населенных пунктов общей протяженностью 376,0 км ( в том чиле резерв 4 563 626,29 руб. Илеза-Митинская)</t>
  </si>
  <si>
    <t xml:space="preserve">Содержание, ремонт и обустройство автомобильных дорог общего пользования местного значения в границах населенных пунктов общей протяженностью 389,8 км </t>
  </si>
  <si>
    <t>МО "Октябрьское"</t>
  </si>
  <si>
    <t>Выполнение работ (услуг), связанных с осуществлением регулярных перевозок по регулируемым тарифам</t>
  </si>
  <si>
    <t>Бюджет поселений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</si>
  <si>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</si>
  <si>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</si>
  <si>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</si>
  <si>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</si>
  <si>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 xml:space="preserve"> Субсидия на софинансирование мероприятий по ремонту автомобильных дорог общего пользования местного значения в муниципальных районах и городских округах Архангельской области    
</t>
  </si>
  <si>
    <t xml:space="preserve"> Субсидия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 
</t>
  </si>
  <si>
    <t>Обустройство пешеходного перехода п.Октябрьский ул.Ленина</t>
  </si>
  <si>
    <t>Ремонт  дорожной сети в границах населенных пунктов (дорожная сеть с твердым покрытием), городского поселения МО "Октябрьское"ул.Кашина,ул.Загородная</t>
  </si>
  <si>
    <t>Ремонт  дорожной сети в границах населенных пунктов (дорожная сеть с твердым покрытием), городского поселения МО "Октябрьское" ул.Комсомольская</t>
  </si>
  <si>
    <t>Акцизы (выделение в соответствии с графиком)</t>
  </si>
  <si>
    <t>Гашение кредиторской задолженности за 2019 год в соответствии с отчетами на 01.01.2020г.</t>
  </si>
  <si>
    <t>УС и И</t>
  </si>
  <si>
    <t>Поселения</t>
  </si>
  <si>
    <t>Ремонт а/д Шурай - Митинская</t>
  </si>
  <si>
    <t>Реконструкция автомобильной дороги общего пользования общего пользования Аверкиевская-Малиновка (в том числе разработка проекта реконструкции) за счет средств муницыпального дорожного фонда.</t>
  </si>
  <si>
    <t>к изменениям в программу "Развитие транспортной системы Устьянского района"</t>
  </si>
  <si>
    <t>Гашение кредиторской задолженности за 2020 год в соответствии с отчетами на 01.01.2021г.</t>
  </si>
  <si>
    <r>
      <t>в соответствии с решением Собрания депутатов № 314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от 19 февраля 2021г.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</si>
  <si>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Развитие и совершенствование сети автомобильных дорог общего пользования местного значения в Устьянском районе Архангельской области</t>
    </r>
  </si>
  <si>
    <r>
      <t xml:space="preserve">Содержание, капитальный ремонт, ремонт и обустройство автомобильных дорог общего пользования местного значения </t>
    </r>
    <r>
      <rPr>
        <b/>
        <u/>
        <sz val="12"/>
        <color rgb="FF000000"/>
        <rFont val="Times New Roman"/>
        <family val="1"/>
        <charset val="204"/>
      </rPr>
      <t>вне границ населенных пунктов</t>
    </r>
    <r>
      <rPr>
        <b/>
        <sz val="12"/>
        <color rgb="FF000000"/>
        <rFont val="Times New Roman"/>
        <family val="1"/>
        <charset val="204"/>
      </rPr>
      <t xml:space="preserve">, в границах муниципального района, включая обеспечение безопасности дорожного движения на них            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>в том числе: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</si>
  <si>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 границах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</si>
  <si>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вне границ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</si>
  <si>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  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</t>
    </r>
    <r>
      <rPr>
        <b/>
        <sz val="12"/>
        <color rgb="FF000000"/>
        <rFont val="Times New Roman"/>
        <family val="1"/>
        <charset val="204"/>
      </rPr>
      <t xml:space="preserve">вне границ </t>
    </r>
    <r>
      <rPr>
        <sz val="12"/>
        <color rgb="FF000000"/>
        <rFont val="Times New Roman"/>
        <family val="1"/>
        <charset val="204"/>
      </rPr>
      <t>населенных пунктов</t>
    </r>
  </si>
  <si>
    <r>
      <t xml:space="preserve">  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</t>
    </r>
    <r>
      <rPr>
        <b/>
        <sz val="12"/>
        <color rgb="FF000000"/>
        <rFont val="Times New Roman"/>
        <family val="1"/>
        <charset val="204"/>
      </rPr>
      <t xml:space="preserve">в границах </t>
    </r>
    <r>
      <rPr>
        <sz val="12"/>
        <color rgb="FF000000"/>
        <rFont val="Times New Roman"/>
        <family val="1"/>
        <charset val="204"/>
      </rPr>
      <t>населенных пунктов</t>
    </r>
  </si>
  <si>
    <r>
      <t>Содержание, капитальный ремонт, ремонт и обустройство автомобильных дорог общего пользования местного значени</t>
    </r>
    <r>
      <rPr>
        <b/>
        <u/>
        <sz val="12"/>
        <color rgb="FF000000"/>
        <rFont val="Times New Roman"/>
        <family val="1"/>
        <charset val="204"/>
      </rPr>
      <t>я в границах населенных пунктов</t>
    </r>
    <r>
      <rPr>
        <b/>
        <sz val="12"/>
        <color rgb="FF000000"/>
        <rFont val="Times New Roman"/>
        <family val="1"/>
        <charset val="204"/>
      </rPr>
      <t xml:space="preserve">, включая обеспечение безопасности дорожного движения на них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</si>
  <si>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</si>
  <si>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 xml:space="preserve">Содержание, </t>
    </r>
    <r>
      <rPr>
        <b/>
        <sz val="12"/>
        <color rgb="FF000000"/>
        <rFont val="Times New Roman"/>
        <family val="1"/>
        <charset val="204"/>
      </rPr>
      <t>капитальный ремонт</t>
    </r>
    <r>
      <rPr>
        <sz val="12"/>
        <color rgb="FF000000"/>
        <rFont val="Times New Roman"/>
        <family val="1"/>
        <charset val="204"/>
      </rPr>
      <t>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</si>
  <si>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 На проектирование,</t>
    </r>
    <r>
      <rPr>
        <sz val="12"/>
        <color rgb="FF000000"/>
        <rFont val="Times New Roman"/>
        <family val="1"/>
        <charset val="204"/>
      </rPr>
      <t xml:space="preserve">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</si>
  <si>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 границах </t>
    </r>
    <r>
      <rPr>
        <sz val="12"/>
        <color rgb="FF000000"/>
        <rFont val="Times New Roman"/>
        <family val="1"/>
        <charset val="204"/>
      </rPr>
      <t>населенных пунктов в границах муниципального района, включая обеспечение безопасности дорожного движения на них</t>
    </r>
  </si>
  <si>
    <r>
      <t>Содержание, капитальный ремонт, ремонт и обустройство автомобильных дорог общего пользования местного значения</t>
    </r>
    <r>
      <rPr>
        <b/>
        <sz val="12"/>
        <color rgb="FF000000"/>
        <rFont val="Times New Roman"/>
        <family val="1"/>
        <charset val="204"/>
      </rPr>
      <t xml:space="preserve"> вне границ </t>
    </r>
    <r>
      <rPr>
        <sz val="12"/>
        <color rgb="FF000000"/>
        <rFont val="Times New Roman"/>
        <family val="1"/>
        <charset val="204"/>
      </rPr>
      <t xml:space="preserve">населенных пунктов,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 xml:space="preserve">01.01.2016г. </t>
    </r>
  </si>
  <si>
    <r>
      <t xml:space="preserve">Содержание, капитальный ремонт, ремонт и обустройство автомобильных дорог общего пользования местного значения </t>
    </r>
    <r>
      <rPr>
        <b/>
        <sz val="12"/>
        <color rgb="FF000000"/>
        <rFont val="Times New Roman"/>
        <family val="1"/>
        <charset val="204"/>
      </rPr>
      <t>в границах</t>
    </r>
    <r>
      <rPr>
        <sz val="12"/>
        <color rgb="FF000000"/>
        <rFont val="Times New Roman"/>
        <family val="1"/>
        <charset val="204"/>
      </rPr>
      <t xml:space="preserve"> населенных пунктов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>01.01.2016г.</t>
    </r>
  </si>
  <si>
    <t xml:space="preserve"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короновирусной пандемии </t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</si>
  <si>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 На проектирование,</t>
    </r>
    <r>
      <rPr>
        <sz val="12"/>
        <color rgb="FF000000"/>
        <rFont val="Times New Roman"/>
        <family val="1"/>
        <charset val="204"/>
      </rPr>
      <t xml:space="preserve"> строительство и реконструкцию автомобильных дорог общего пользования местного значения и   искусственных сооружений на них в границах муниципального района , за исключением автомобильных дорог в границах населенных пунктов городского поселения "Октябрьское"</t>
    </r>
  </si>
  <si>
    <t>0,00,</t>
  </si>
  <si>
    <t>2.4.</t>
  </si>
  <si>
    <t>На содержание и обустройство автомобильных дорог общего пользования  местного значения населенных пунктов (поселения) в границах муниципального района включая обеспечение безопасности дорожного движения на них</t>
  </si>
  <si>
    <t>На ремонт и обустройство автомобильных дорог общего пользования местного значения населенных пунктов (поселения) в границах муниципального района включая обеспечение безопасности дорожного движения на них</t>
  </si>
  <si>
    <r>
      <t>К</t>
    </r>
    <r>
      <rPr>
        <sz val="12"/>
        <color theme="1"/>
        <rFont val="Times New Roman"/>
        <family val="1"/>
        <charset val="204"/>
      </rPr>
      <t>апитальный ремонт и ремонт дворовых территорий многоквартирных домов,проездов к дворовым территориям многоквартирных домов населенных пунктов сельских поселений</t>
    </r>
  </si>
  <si>
    <r>
      <t>Содержание,капитальный ремонт,ремонт и обустройство автомобильных дорог общего пользования местного значения,включая обеспечение безопасности дорожного движения на них,в границах муниципального района за исключением автомобильных дорог в границах населенных пунктов городского поселения "Октябрьское"</t>
    </r>
    <r>
      <rPr>
        <b/>
        <u/>
        <sz val="12"/>
        <color theme="1"/>
        <rFont val="Times New Roman"/>
        <family val="1"/>
        <charset val="204"/>
      </rPr>
      <t xml:space="preserve"> в том числе:</t>
    </r>
  </si>
  <si>
    <t>0.00</t>
  </si>
  <si>
    <t>Приобретение бланков свидетельств об осуществлении перевозок по маршруту регулярных перевозок</t>
  </si>
  <si>
    <t>1.3.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</si>
</sst>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4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3" fillId="0" borderId="0" xfId="0" applyFont="1"/>
    <xf numFmtId="4" fontId="5" fillId="2" borderId="1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4" fontId="0" fillId="0" borderId="0" xfId="0" applyNumberFormat="1"/>
    <xf numFmtId="0" fontId="0" fillId="0" borderId="0" xfId="0" applyFill="1"/>
    <xf numFmtId="0" fontId="11" fillId="0" borderId="0" xfId="0" applyFont="1" applyFill="1"/>
    <xf numFmtId="4" fontId="4" fillId="0" borderId="10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10" fillId="0" borderId="19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0" fontId="11" fillId="4" borderId="0" xfId="0" applyFont="1" applyFill="1"/>
    <xf numFmtId="4" fontId="4" fillId="4" borderId="2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vertical="center" wrapText="1"/>
    </xf>
    <xf numFmtId="4" fontId="4" fillId="4" borderId="10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 wrapText="1"/>
    </xf>
    <xf numFmtId="0" fontId="0" fillId="4" borderId="0" xfId="0" applyFill="1"/>
    <xf numFmtId="0" fontId="6" fillId="4" borderId="1" xfId="0" applyFont="1" applyFill="1" applyBorder="1" applyAlignment="1">
      <alignment vertical="center" wrapText="1"/>
    </xf>
    <xf numFmtId="4" fontId="4" fillId="4" borderId="5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/>
    </xf>
    <xf numFmtId="4" fontId="10" fillId="0" borderId="32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 vertical="center"/>
    </xf>
    <xf numFmtId="4" fontId="11" fillId="4" borderId="0" xfId="0" applyNumberFormat="1" applyFont="1" applyFill="1"/>
    <xf numFmtId="4" fontId="9" fillId="0" borderId="4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10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5" fillId="0" borderId="17" xfId="0" applyNumberFormat="1" applyFont="1" applyFill="1" applyBorder="1" applyAlignment="1">
      <alignment horizontal="center"/>
    </xf>
    <xf numFmtId="4" fontId="0" fillId="2" borderId="0" xfId="0" applyNumberFormat="1" applyFill="1"/>
    <xf numFmtId="4" fontId="12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" fontId="4" fillId="4" borderId="38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/>
    </xf>
    <xf numFmtId="4" fontId="4" fillId="4" borderId="11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vertical="top" wrapText="1"/>
    </xf>
    <xf numFmtId="4" fontId="4" fillId="4" borderId="10" xfId="0" applyNumberFormat="1" applyFont="1" applyFill="1" applyBorder="1" applyAlignment="1">
      <alignment horizontal="center" vertical="top"/>
    </xf>
    <xf numFmtId="4" fontId="4" fillId="0" borderId="10" xfId="0" applyNumberFormat="1" applyFont="1" applyFill="1" applyBorder="1" applyAlignment="1">
      <alignment horizontal="center" vertical="top"/>
    </xf>
    <xf numFmtId="4" fontId="5" fillId="0" borderId="10" xfId="0" applyNumberFormat="1" applyFont="1" applyFill="1" applyBorder="1" applyAlignment="1">
      <alignment horizontal="center" vertical="top"/>
    </xf>
    <xf numFmtId="4" fontId="4" fillId="0" borderId="11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top"/>
    </xf>
    <xf numFmtId="4" fontId="9" fillId="0" borderId="4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center" vertical="top"/>
    </xf>
    <xf numFmtId="4" fontId="10" fillId="0" borderId="32" xfId="0" applyNumberFormat="1" applyFont="1" applyFill="1" applyBorder="1" applyAlignment="1">
      <alignment horizontal="center" vertical="top"/>
    </xf>
    <xf numFmtId="4" fontId="10" fillId="0" borderId="5" xfId="0" applyNumberFormat="1" applyFont="1" applyFill="1" applyBorder="1" applyAlignment="1">
      <alignment horizontal="center" vertical="top"/>
    </xf>
    <xf numFmtId="4" fontId="10" fillId="0" borderId="19" xfId="0" applyNumberFormat="1" applyFont="1" applyFill="1" applyBorder="1" applyAlignment="1">
      <alignment horizontal="center" vertical="top"/>
    </xf>
    <xf numFmtId="4" fontId="4" fillId="4" borderId="2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4" fontId="4" fillId="2" borderId="10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5" fillId="0" borderId="5" xfId="0" applyFont="1" applyBorder="1" applyAlignment="1">
      <alignment vertical="top"/>
    </xf>
    <xf numFmtId="0" fontId="6" fillId="2" borderId="9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3" borderId="3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4" fillId="4" borderId="51" xfId="0" applyFont="1" applyFill="1" applyBorder="1"/>
    <xf numFmtId="0" fontId="6" fillId="4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top" wrapText="1"/>
    </xf>
    <xf numFmtId="0" fontId="18" fillId="0" borderId="18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top" wrapText="1"/>
    </xf>
    <xf numFmtId="0" fontId="20" fillId="0" borderId="16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top" wrapText="1"/>
    </xf>
    <xf numFmtId="0" fontId="20" fillId="0" borderId="18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20" fillId="0" borderId="9" xfId="0" applyFont="1" applyFill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4" xfId="0" applyFont="1" applyFill="1" applyBorder="1" applyAlignment="1">
      <alignment vertical="top" wrapText="1"/>
    </xf>
    <xf numFmtId="0" fontId="12" fillId="0" borderId="4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horizontal="center" vertical="top" wrapText="1"/>
    </xf>
    <xf numFmtId="0" fontId="12" fillId="0" borderId="5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12" fillId="4" borderId="48" xfId="0" applyFont="1" applyFill="1" applyBorder="1" applyAlignment="1">
      <alignment vertical="top" wrapText="1"/>
    </xf>
    <xf numFmtId="0" fontId="12" fillId="0" borderId="48" xfId="0" applyFont="1" applyFill="1" applyBorder="1" applyAlignment="1">
      <alignment vertical="top" wrapText="1"/>
    </xf>
    <xf numFmtId="0" fontId="12" fillId="0" borderId="52" xfId="0" applyFont="1" applyFill="1" applyBorder="1" applyAlignment="1">
      <alignment vertical="top" wrapText="1"/>
    </xf>
    <xf numFmtId="0" fontId="6" fillId="0" borderId="5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top" wrapText="1"/>
    </xf>
    <xf numFmtId="0" fontId="20" fillId="0" borderId="23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4" xfId="0" applyFont="1" applyFill="1" applyBorder="1"/>
    <xf numFmtId="0" fontId="9" fillId="0" borderId="7" xfId="0" applyFont="1" applyFill="1" applyBorder="1"/>
    <xf numFmtId="0" fontId="9" fillId="0" borderId="5" xfId="0" applyFont="1" applyFill="1" applyBorder="1"/>
    <xf numFmtId="0" fontId="4" fillId="0" borderId="20" xfId="0" applyFont="1" applyFill="1" applyBorder="1"/>
    <xf numFmtId="0" fontId="5" fillId="0" borderId="1" xfId="0" applyFont="1" applyFill="1" applyBorder="1"/>
    <xf numFmtId="0" fontId="20" fillId="0" borderId="33" xfId="0" applyFont="1" applyFill="1" applyBorder="1" applyAlignment="1">
      <alignment vertical="center" wrapText="1"/>
    </xf>
    <xf numFmtId="0" fontId="10" fillId="0" borderId="2" xfId="0" applyFont="1" applyFill="1" applyBorder="1"/>
    <xf numFmtId="0" fontId="10" fillId="0" borderId="4" xfId="0" applyFont="1" applyFill="1" applyBorder="1"/>
    <xf numFmtId="0" fontId="5" fillId="0" borderId="50" xfId="0" applyFont="1" applyFill="1" applyBorder="1"/>
    <xf numFmtId="0" fontId="10" fillId="0" borderId="5" xfId="0" applyFont="1" applyFill="1" applyBorder="1"/>
    <xf numFmtId="0" fontId="20" fillId="0" borderId="33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/>
    </xf>
    <xf numFmtId="0" fontId="20" fillId="0" borderId="18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/>
    </xf>
    <xf numFmtId="0" fontId="4" fillId="4" borderId="1" xfId="0" applyFont="1" applyFill="1" applyBorder="1"/>
    <xf numFmtId="0" fontId="5" fillId="4" borderId="36" xfId="0" applyFont="1" applyFill="1" applyBorder="1" applyAlignment="1">
      <alignment horizontal="center" vertical="center"/>
    </xf>
    <xf numFmtId="4" fontId="4" fillId="4" borderId="38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top"/>
    </xf>
    <xf numFmtId="4" fontId="5" fillId="2" borderId="1" xfId="0" applyNumberFormat="1" applyFont="1" applyFill="1" applyBorder="1" applyAlignment="1">
      <alignment horizontal="center" vertical="top"/>
    </xf>
    <xf numFmtId="4" fontId="4" fillId="2" borderId="6" xfId="0" applyNumberFormat="1" applyFont="1" applyFill="1" applyBorder="1" applyAlignment="1">
      <alignment horizontal="center"/>
    </xf>
    <xf numFmtId="0" fontId="6" fillId="4" borderId="49" xfId="0" applyFont="1" applyFill="1" applyBorder="1" applyAlignment="1">
      <alignment vertical="top" wrapText="1"/>
    </xf>
    <xf numFmtId="0" fontId="6" fillId="4" borderId="48" xfId="0" applyFont="1" applyFill="1" applyBorder="1" applyAlignment="1">
      <alignment vertical="top" wrapText="1"/>
    </xf>
    <xf numFmtId="0" fontId="12" fillId="2" borderId="34" xfId="0" applyFont="1" applyFill="1" applyBorder="1" applyAlignment="1">
      <alignment vertical="top" wrapText="1"/>
    </xf>
    <xf numFmtId="0" fontId="12" fillId="2" borderId="49" xfId="0" applyFont="1" applyFill="1" applyBorder="1" applyAlignment="1">
      <alignment vertical="top" wrapText="1"/>
    </xf>
    <xf numFmtId="0" fontId="12" fillId="2" borderId="48" xfId="0" applyFont="1" applyFill="1" applyBorder="1" applyAlignment="1">
      <alignment vertical="top" wrapText="1"/>
    </xf>
    <xf numFmtId="16" fontId="12" fillId="2" borderId="49" xfId="0" applyNumberFormat="1" applyFont="1" applyFill="1" applyBorder="1" applyAlignment="1">
      <alignment vertical="top" wrapText="1"/>
    </xf>
    <xf numFmtId="0" fontId="6" fillId="4" borderId="39" xfId="0" applyFont="1" applyFill="1" applyBorder="1" applyAlignment="1">
      <alignment vertical="center" wrapText="1"/>
    </xf>
    <xf numFmtId="0" fontId="6" fillId="4" borderId="25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center"/>
    </xf>
    <xf numFmtId="4" fontId="10" fillId="0" borderId="22" xfId="0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center" vertical="top"/>
    </xf>
    <xf numFmtId="4" fontId="4" fillId="0" borderId="30" xfId="0" applyNumberFormat="1" applyFont="1" applyFill="1" applyBorder="1" applyAlignment="1">
      <alignment horizontal="center" vertical="top"/>
    </xf>
    <xf numFmtId="0" fontId="6" fillId="0" borderId="27" xfId="0" applyFont="1" applyFill="1" applyBorder="1" applyAlignment="1">
      <alignment vertical="top" wrapText="1"/>
    </xf>
    <xf numFmtId="4" fontId="10" fillId="0" borderId="8" xfId="0" applyNumberFormat="1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 vertical="center" wrapText="1"/>
    </xf>
    <xf numFmtId="4" fontId="21" fillId="0" borderId="6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" fontId="4" fillId="4" borderId="3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/>
    </xf>
    <xf numFmtId="4" fontId="10" fillId="0" borderId="12" xfId="0" applyNumberFormat="1" applyFont="1" applyFill="1" applyBorder="1" applyAlignment="1">
      <alignment horizontal="center"/>
    </xf>
    <xf numFmtId="4" fontId="10" fillId="0" borderId="20" xfId="0" applyNumberFormat="1" applyFont="1" applyFill="1" applyBorder="1" applyAlignment="1">
      <alignment horizontal="center"/>
    </xf>
    <xf numFmtId="4" fontId="10" fillId="0" borderId="28" xfId="0" applyNumberFormat="1" applyFont="1" applyFill="1" applyBorder="1" applyAlignment="1">
      <alignment horizontal="center"/>
    </xf>
    <xf numFmtId="4" fontId="10" fillId="0" borderId="56" xfId="0" applyNumberFormat="1" applyFont="1" applyFill="1" applyBorder="1" applyAlignment="1">
      <alignment horizontal="center"/>
    </xf>
    <xf numFmtId="4" fontId="10" fillId="0" borderId="3" xfId="0" applyNumberFormat="1" applyFont="1" applyFill="1" applyBorder="1" applyAlignment="1">
      <alignment horizontal="center" vertical="top"/>
    </xf>
    <xf numFmtId="0" fontId="0" fillId="0" borderId="4" xfId="0" applyFill="1" applyBorder="1"/>
    <xf numFmtId="4" fontId="4" fillId="4" borderId="4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55" xfId="0" applyFill="1" applyBorder="1"/>
    <xf numFmtId="4" fontId="10" fillId="0" borderId="6" xfId="0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vertical="top" wrapText="1"/>
    </xf>
    <xf numFmtId="4" fontId="4" fillId="4" borderId="9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top"/>
    </xf>
    <xf numFmtId="4" fontId="9" fillId="0" borderId="56" xfId="0" applyNumberFormat="1" applyFont="1" applyFill="1" applyBorder="1" applyAlignment="1">
      <alignment horizontal="center"/>
    </xf>
    <xf numFmtId="4" fontId="9" fillId="0" borderId="11" xfId="0" applyNumberFormat="1" applyFont="1" applyFill="1" applyBorder="1" applyAlignment="1">
      <alignment horizontal="center"/>
    </xf>
    <xf numFmtId="0" fontId="5" fillId="0" borderId="55" xfId="0" applyFont="1" applyBorder="1" applyAlignment="1"/>
    <xf numFmtId="0" fontId="12" fillId="2" borderId="13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51" xfId="0" applyFont="1" applyFill="1" applyBorder="1" applyAlignment="1">
      <alignment vertical="top" wrapText="1"/>
    </xf>
    <xf numFmtId="0" fontId="5" fillId="0" borderId="57" xfId="0" applyFont="1" applyBorder="1" applyAlignment="1"/>
    <xf numFmtId="0" fontId="12" fillId="2" borderId="36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6" fillId="2" borderId="2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2" fillId="2" borderId="39" xfId="0" applyFont="1" applyFill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12" fillId="4" borderId="34" xfId="0" applyFont="1" applyFill="1" applyBorder="1" applyAlignment="1">
      <alignment horizontal="center" vertical="top" wrapText="1"/>
    </xf>
    <xf numFmtId="0" fontId="12" fillId="4" borderId="35" xfId="0" applyFont="1" applyFill="1" applyBorder="1" applyAlignment="1">
      <alignment horizontal="center" vertical="top" wrapText="1"/>
    </xf>
    <xf numFmtId="0" fontId="12" fillId="4" borderId="36" xfId="0" applyFont="1" applyFill="1" applyBorder="1" applyAlignment="1">
      <alignment horizontal="center" vertical="top" wrapText="1"/>
    </xf>
    <xf numFmtId="0" fontId="6" fillId="3" borderId="33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0" fontId="6" fillId="4" borderId="27" xfId="0" applyFont="1" applyFill="1" applyBorder="1" applyAlignment="1">
      <alignment horizontal="center" vertical="top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19" fillId="0" borderId="29" xfId="0" applyNumberFormat="1" applyFont="1" applyFill="1" applyBorder="1" applyAlignment="1">
      <alignment horizontal="center" vertical="center" wrapText="1"/>
    </xf>
    <xf numFmtId="4" fontId="19" fillId="0" borderId="31" xfId="0" applyNumberFormat="1" applyFont="1" applyFill="1" applyBorder="1" applyAlignment="1">
      <alignment horizontal="center" vertical="center" wrapText="1"/>
    </xf>
    <xf numFmtId="4" fontId="19" fillId="0" borderId="36" xfId="0" applyNumberFormat="1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top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top" wrapText="1"/>
    </xf>
    <xf numFmtId="0" fontId="6" fillId="0" borderId="53" xfId="0" applyFont="1" applyFill="1" applyBorder="1" applyAlignment="1">
      <alignment horizontal="center" vertical="top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15" fillId="0" borderId="29" xfId="0" applyNumberFormat="1" applyFont="1" applyFill="1" applyBorder="1" applyAlignment="1">
      <alignment horizontal="center" vertical="center" wrapText="1"/>
    </xf>
    <xf numFmtId="4" fontId="15" fillId="0" borderId="31" xfId="0" applyNumberFormat="1" applyFont="1" applyFill="1" applyBorder="1" applyAlignment="1">
      <alignment horizontal="center" vertical="center" wrapText="1"/>
    </xf>
    <xf numFmtId="4" fontId="15" fillId="0" borderId="36" xfId="0" applyNumberFormat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top" wrapText="1"/>
    </xf>
    <xf numFmtId="0" fontId="6" fillId="4" borderId="48" xfId="0" applyFont="1" applyFill="1" applyBorder="1" applyAlignment="1">
      <alignment horizontal="center" vertical="top" wrapText="1"/>
    </xf>
    <xf numFmtId="0" fontId="6" fillId="4" borderId="34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vertical="top" wrapText="1"/>
    </xf>
    <xf numFmtId="0" fontId="6" fillId="4" borderId="25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vertical="center" wrapText="1"/>
    </xf>
    <xf numFmtId="0" fontId="20" fillId="0" borderId="4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vertical="top" wrapText="1"/>
    </xf>
    <xf numFmtId="0" fontId="12" fillId="0" borderId="25" xfId="0" applyFont="1" applyFill="1" applyBorder="1" applyAlignment="1">
      <alignment vertical="top" wrapText="1"/>
    </xf>
    <xf numFmtId="0" fontId="12" fillId="0" borderId="33" xfId="0" applyFont="1" applyFill="1" applyBorder="1" applyAlignment="1">
      <alignment vertical="top" wrapText="1"/>
    </xf>
    <xf numFmtId="0" fontId="20" fillId="0" borderId="8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4" fontId="15" fillId="0" borderId="17" xfId="0" applyNumberFormat="1" applyFont="1" applyFill="1" applyBorder="1" applyAlignment="1">
      <alignment horizontal="center" vertical="center" wrapText="1"/>
    </xf>
    <xf numFmtId="4" fontId="15" fillId="0" borderId="22" xfId="0" applyNumberFormat="1" applyFont="1" applyFill="1" applyBorder="1" applyAlignment="1">
      <alignment horizontal="center" vertical="center" wrapText="1"/>
    </xf>
    <xf numFmtId="4" fontId="15" fillId="0" borderId="19" xfId="0" applyNumberFormat="1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 vertical="top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0" fontId="19" fillId="0" borderId="31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top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1" fillId="2" borderId="35" xfId="0" applyFont="1" applyFill="1" applyBorder="1" applyAlignment="1">
      <alignment horizontal="right"/>
    </xf>
    <xf numFmtId="0" fontId="5" fillId="0" borderId="35" xfId="0" applyFont="1" applyBorder="1" applyAlignment="1"/>
    <xf numFmtId="0" fontId="6" fillId="2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6" fillId="4" borderId="46" xfId="0" applyFont="1" applyFill="1" applyBorder="1" applyAlignment="1">
      <alignment horizontal="center" wrapText="1"/>
    </xf>
    <xf numFmtId="0" fontId="6" fillId="4" borderId="47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12" fillId="4" borderId="46" xfId="0" applyFont="1" applyFill="1" applyBorder="1" applyAlignment="1">
      <alignment horizontal="center" vertical="top"/>
    </xf>
    <xf numFmtId="0" fontId="12" fillId="4" borderId="48" xfId="0" applyFont="1" applyFill="1" applyBorder="1" applyAlignment="1">
      <alignment horizontal="center" vertical="top"/>
    </xf>
    <xf numFmtId="0" fontId="12" fillId="4" borderId="52" xfId="0" applyFont="1" applyFill="1" applyBorder="1" applyAlignment="1">
      <alignment horizontal="center" vertical="top"/>
    </xf>
    <xf numFmtId="0" fontId="20" fillId="0" borderId="50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04"/>
  <sheetViews>
    <sheetView tabSelected="1" view="pageBreakPreview" topLeftCell="A108" zoomScale="82" zoomScaleNormal="70" zoomScaleSheetLayoutView="82" workbookViewId="0">
      <selection activeCell="C153" sqref="C153"/>
    </sheetView>
  </sheetViews>
  <sheetFormatPr defaultRowHeight="15"/>
  <cols>
    <col min="1" max="1" width="4.5703125" customWidth="1"/>
    <col min="2" max="2" width="49.5703125" style="2" customWidth="1"/>
    <col min="3" max="3" width="28.7109375" style="2" customWidth="1"/>
    <col min="4" max="5" width="20.85546875" customWidth="1"/>
    <col min="6" max="6" width="21.85546875" customWidth="1"/>
    <col min="7" max="7" width="21.42578125" style="1" customWidth="1"/>
    <col min="8" max="8" width="20.5703125" style="1" customWidth="1"/>
    <col min="9" max="9" width="20.7109375" style="1" customWidth="1"/>
    <col min="10" max="10" width="24.42578125" style="1" customWidth="1"/>
    <col min="11" max="11" width="43.7109375" style="3" customWidth="1"/>
    <col min="12" max="12" width="13.140625" bestFit="1" customWidth="1"/>
    <col min="13" max="13" width="11.140625" bestFit="1" customWidth="1"/>
  </cols>
  <sheetData>
    <row r="1" spans="1:11" ht="0.75" customHeight="1">
      <c r="D1" s="4"/>
      <c r="E1" s="4"/>
      <c r="F1" s="4"/>
      <c r="G1" s="5"/>
      <c r="H1" s="5"/>
      <c r="I1" s="5"/>
      <c r="J1" s="5"/>
      <c r="K1" s="15"/>
    </row>
    <row r="2" spans="1:11" ht="15" hidden="1" customHeight="1" thickBot="1">
      <c r="D2" s="4"/>
      <c r="E2" s="4"/>
      <c r="F2" s="4"/>
      <c r="G2" s="5"/>
      <c r="H2" s="5"/>
      <c r="I2" s="5"/>
      <c r="J2" s="5"/>
      <c r="K2" s="15"/>
    </row>
    <row r="3" spans="1:11" ht="15" hidden="1" customHeight="1" thickBot="1">
      <c r="D3" s="4"/>
      <c r="E3" s="4"/>
      <c r="F3" s="4"/>
      <c r="G3" s="5"/>
      <c r="H3" s="5"/>
      <c r="I3" s="5"/>
      <c r="J3" s="5"/>
      <c r="K3" s="15"/>
    </row>
    <row r="4" spans="1:11" ht="15" hidden="1" customHeight="1" thickBot="1">
      <c r="D4" s="4"/>
      <c r="E4" s="4"/>
      <c r="F4" s="4"/>
      <c r="G4" s="5"/>
      <c r="H4" s="5"/>
      <c r="I4" s="5"/>
      <c r="J4" s="5"/>
      <c r="K4" s="15"/>
    </row>
    <row r="5" spans="1:11" ht="15" hidden="1" customHeight="1" thickBot="1">
      <c r="D5" s="13"/>
      <c r="E5" s="13"/>
      <c r="F5" s="78"/>
      <c r="G5" s="14"/>
      <c r="H5" s="14"/>
      <c r="I5" s="14"/>
      <c r="J5" s="14"/>
      <c r="K5" s="16"/>
    </row>
    <row r="6" spans="1:11" ht="15" hidden="1" customHeight="1" thickBot="1">
      <c r="D6" s="13"/>
      <c r="E6" s="13"/>
      <c r="F6" s="78"/>
      <c r="G6" s="14"/>
      <c r="H6" s="14"/>
      <c r="I6" s="14"/>
      <c r="J6" s="14"/>
      <c r="K6" s="17"/>
    </row>
    <row r="7" spans="1:11" ht="15" customHeight="1">
      <c r="A7" s="103"/>
      <c r="B7" s="104"/>
      <c r="C7" s="104"/>
      <c r="D7" s="79"/>
      <c r="E7" s="79"/>
      <c r="F7" s="79"/>
      <c r="G7" s="375"/>
      <c r="H7" s="375"/>
      <c r="I7" s="375"/>
      <c r="J7" s="375"/>
      <c r="K7" s="375"/>
    </row>
    <row r="8" spans="1:11" ht="15" customHeight="1">
      <c r="A8" s="77"/>
      <c r="B8" s="376" t="s">
        <v>59</v>
      </c>
      <c r="C8" s="377"/>
      <c r="D8" s="377"/>
      <c r="E8" s="377"/>
      <c r="F8" s="377"/>
      <c r="G8" s="377"/>
      <c r="H8" s="377"/>
      <c r="I8" s="377"/>
      <c r="J8" s="377"/>
      <c r="K8" s="377"/>
    </row>
    <row r="9" spans="1:11" ht="15" customHeight="1" thickBot="1">
      <c r="A9" s="77"/>
      <c r="B9" s="104"/>
      <c r="C9" s="378" t="s">
        <v>61</v>
      </c>
      <c r="D9" s="379"/>
      <c r="E9" s="379"/>
      <c r="F9" s="379"/>
      <c r="G9" s="379"/>
      <c r="H9" s="379"/>
      <c r="I9" s="379"/>
      <c r="J9" s="379"/>
      <c r="K9" s="379"/>
    </row>
    <row r="10" spans="1:11" ht="15.75">
      <c r="A10" s="388" t="s">
        <v>0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90"/>
    </row>
    <row r="11" spans="1:11" ht="15.75">
      <c r="A11" s="242" t="s">
        <v>1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4"/>
    </row>
    <row r="12" spans="1:11" ht="15.75">
      <c r="A12" s="242" t="s">
        <v>35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4"/>
    </row>
    <row r="13" spans="1:11" ht="13.5" customHeight="1">
      <c r="A13" s="245" t="s">
        <v>2</v>
      </c>
      <c r="B13" s="246" t="s">
        <v>28</v>
      </c>
      <c r="C13" s="249" t="s">
        <v>3</v>
      </c>
      <c r="D13" s="250" t="s">
        <v>4</v>
      </c>
      <c r="E13" s="250" t="s">
        <v>5</v>
      </c>
      <c r="F13" s="250"/>
      <c r="G13" s="250"/>
      <c r="H13" s="250"/>
      <c r="I13" s="250"/>
      <c r="J13" s="250"/>
      <c r="K13" s="380" t="s">
        <v>6</v>
      </c>
    </row>
    <row r="14" spans="1:11" ht="15.75">
      <c r="A14" s="245"/>
      <c r="B14" s="247"/>
      <c r="C14" s="249"/>
      <c r="D14" s="250"/>
      <c r="E14" s="250" t="s">
        <v>8</v>
      </c>
      <c r="F14" s="105"/>
      <c r="G14" s="250"/>
      <c r="H14" s="250"/>
      <c r="I14" s="250"/>
      <c r="J14" s="250"/>
      <c r="K14" s="381"/>
    </row>
    <row r="15" spans="1:11" ht="15.75">
      <c r="A15" s="245"/>
      <c r="B15" s="248"/>
      <c r="C15" s="249"/>
      <c r="D15" s="250"/>
      <c r="E15" s="250"/>
      <c r="F15" s="105">
        <v>2020</v>
      </c>
      <c r="G15" s="105">
        <v>2021</v>
      </c>
      <c r="H15" s="105">
        <v>2022</v>
      </c>
      <c r="I15" s="105">
        <v>2023</v>
      </c>
      <c r="J15" s="105">
        <v>2024</v>
      </c>
      <c r="K15" s="382"/>
    </row>
    <row r="16" spans="1:11" ht="15.75">
      <c r="A16" s="106">
        <v>1</v>
      </c>
      <c r="B16" s="107">
        <v>2</v>
      </c>
      <c r="C16" s="107">
        <v>3</v>
      </c>
      <c r="D16" s="108">
        <v>4</v>
      </c>
      <c r="E16" s="108">
        <v>5</v>
      </c>
      <c r="F16" s="108"/>
      <c r="G16" s="108">
        <v>7</v>
      </c>
      <c r="H16" s="108"/>
      <c r="I16" s="108"/>
      <c r="J16" s="108"/>
      <c r="K16" s="109">
        <v>11</v>
      </c>
    </row>
    <row r="17" spans="1:11" s="19" customFormat="1" ht="15.75" customHeight="1" thickBot="1">
      <c r="A17" s="391" t="s">
        <v>36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3"/>
    </row>
    <row r="18" spans="1:11" s="33" customFormat="1" ht="21.75" customHeight="1" thickBot="1">
      <c r="A18" s="187" t="s">
        <v>9</v>
      </c>
      <c r="B18" s="193" t="s">
        <v>10</v>
      </c>
      <c r="C18" s="237" t="s">
        <v>11</v>
      </c>
      <c r="D18" s="110" t="s">
        <v>12</v>
      </c>
      <c r="E18" s="87">
        <f>SUM(F18:J18)</f>
        <v>10061873.68</v>
      </c>
      <c r="F18" s="87">
        <f>F19+F20+F21</f>
        <v>2001137.84</v>
      </c>
      <c r="G18" s="87">
        <v>2272430.84</v>
      </c>
      <c r="H18" s="87">
        <v>1929435</v>
      </c>
      <c r="I18" s="87">
        <v>1929435</v>
      </c>
      <c r="J18" s="87">
        <v>1929435</v>
      </c>
      <c r="K18" s="239"/>
    </row>
    <row r="19" spans="1:11" s="33" customFormat="1" ht="30.75" customHeight="1" thickBot="1">
      <c r="A19" s="188"/>
      <c r="B19" s="194"/>
      <c r="C19" s="238"/>
      <c r="D19" s="111" t="s">
        <v>13</v>
      </c>
      <c r="E19" s="32">
        <f t="shared" ref="E19:E34" si="0">SUM(F19:J19)</f>
        <v>0</v>
      </c>
      <c r="F19" s="34">
        <f t="shared" ref="F19" si="1">F24+F32</f>
        <v>0</v>
      </c>
      <c r="G19" s="34">
        <v>0</v>
      </c>
      <c r="H19" s="34">
        <v>0</v>
      </c>
      <c r="I19" s="34">
        <v>0</v>
      </c>
      <c r="J19" s="34">
        <f t="shared" ref="J19" si="2">J24+J32</f>
        <v>0</v>
      </c>
      <c r="K19" s="240"/>
    </row>
    <row r="20" spans="1:11" s="33" customFormat="1" ht="33.75" customHeight="1" thickBot="1">
      <c r="A20" s="188"/>
      <c r="B20" s="194"/>
      <c r="C20" s="238"/>
      <c r="D20" s="112" t="s">
        <v>14</v>
      </c>
      <c r="E20" s="32">
        <f t="shared" si="0"/>
        <v>0</v>
      </c>
      <c r="F20" s="34">
        <f>F25+F33</f>
        <v>0</v>
      </c>
      <c r="G20" s="34">
        <v>0</v>
      </c>
      <c r="H20" s="34">
        <v>0</v>
      </c>
      <c r="I20" s="34">
        <v>0</v>
      </c>
      <c r="J20" s="34">
        <f>J25+J33</f>
        <v>0</v>
      </c>
      <c r="K20" s="240"/>
    </row>
    <row r="21" spans="1:11" s="33" customFormat="1" ht="32.25" customHeight="1" thickBot="1">
      <c r="A21" s="188"/>
      <c r="B21" s="194"/>
      <c r="C21" s="238"/>
      <c r="D21" s="112" t="s">
        <v>15</v>
      </c>
      <c r="E21" s="87">
        <f t="shared" si="0"/>
        <v>10061873.68</v>
      </c>
      <c r="F21" s="99">
        <f>F26+F34</f>
        <v>2001137.84</v>
      </c>
      <c r="G21" s="87">
        <v>2272430.84</v>
      </c>
      <c r="H21" s="87">
        <v>1929435</v>
      </c>
      <c r="I21" s="87">
        <v>1929435</v>
      </c>
      <c r="J21" s="87">
        <v>1929435</v>
      </c>
      <c r="K21" s="240"/>
    </row>
    <row r="22" spans="1:11" ht="26.25" hidden="1" customHeight="1" thickBot="1">
      <c r="A22" s="189"/>
      <c r="B22" s="195"/>
      <c r="C22" s="238"/>
      <c r="D22" s="113" t="s">
        <v>32</v>
      </c>
      <c r="E22" s="87">
        <f t="shared" si="0"/>
        <v>0</v>
      </c>
      <c r="F22" s="100"/>
      <c r="G22" s="100"/>
      <c r="H22" s="100"/>
      <c r="I22" s="100"/>
      <c r="J22" s="100"/>
      <c r="K22" s="241"/>
    </row>
    <row r="23" spans="1:11" ht="20.25" customHeight="1" thickBot="1">
      <c r="A23" s="190" t="s">
        <v>16</v>
      </c>
      <c r="B23" s="251" t="s">
        <v>42</v>
      </c>
      <c r="C23" s="238"/>
      <c r="D23" s="114" t="s">
        <v>12</v>
      </c>
      <c r="E23" s="87">
        <f t="shared" si="0"/>
        <v>9811535.8399999999</v>
      </c>
      <c r="F23" s="101">
        <f>F26</f>
        <v>2001137.84</v>
      </c>
      <c r="G23" s="101">
        <v>2022093</v>
      </c>
      <c r="H23" s="87">
        <v>1929435</v>
      </c>
      <c r="I23" s="87">
        <v>1929435</v>
      </c>
      <c r="J23" s="87">
        <v>1929435</v>
      </c>
      <c r="K23" s="239" t="s">
        <v>33</v>
      </c>
    </row>
    <row r="24" spans="1:11" ht="23.25" customHeight="1" thickBot="1">
      <c r="A24" s="191"/>
      <c r="B24" s="252"/>
      <c r="C24" s="238"/>
      <c r="D24" s="115" t="s">
        <v>17</v>
      </c>
      <c r="E24" s="32">
        <f t="shared" si="0"/>
        <v>0</v>
      </c>
      <c r="F24" s="11">
        <v>0</v>
      </c>
      <c r="G24" s="8">
        <v>0</v>
      </c>
      <c r="H24" s="8">
        <v>0</v>
      </c>
      <c r="I24" s="8">
        <v>0</v>
      </c>
      <c r="J24" s="11">
        <v>0</v>
      </c>
      <c r="K24" s="240"/>
    </row>
    <row r="25" spans="1:11" ht="23.25" customHeight="1" thickBot="1">
      <c r="A25" s="191"/>
      <c r="B25" s="252"/>
      <c r="C25" s="238"/>
      <c r="D25" s="116" t="s">
        <v>18</v>
      </c>
      <c r="E25" s="32">
        <f t="shared" si="0"/>
        <v>0</v>
      </c>
      <c r="F25" s="7">
        <v>0</v>
      </c>
      <c r="G25" s="8">
        <v>0</v>
      </c>
      <c r="H25" s="8">
        <v>0</v>
      </c>
      <c r="I25" s="8">
        <v>0</v>
      </c>
      <c r="J25" s="7">
        <v>0</v>
      </c>
      <c r="K25" s="240"/>
    </row>
    <row r="26" spans="1:11" ht="38.25" customHeight="1" thickBot="1">
      <c r="A26" s="189"/>
      <c r="B26" s="253"/>
      <c r="C26" s="238"/>
      <c r="D26" s="117" t="s">
        <v>19</v>
      </c>
      <c r="E26" s="32">
        <f t="shared" si="0"/>
        <v>9811535.8399999999</v>
      </c>
      <c r="F26" s="9">
        <v>2001137.84</v>
      </c>
      <c r="G26" s="9">
        <v>2022093</v>
      </c>
      <c r="H26" s="9">
        <v>1929435</v>
      </c>
      <c r="I26" s="9">
        <v>1929435</v>
      </c>
      <c r="J26" s="9">
        <v>1929435</v>
      </c>
      <c r="K26" s="241"/>
    </row>
    <row r="27" spans="1:11" ht="38.25" customHeight="1" thickBot="1">
      <c r="A27" s="192" t="s">
        <v>20</v>
      </c>
      <c r="B27" s="234" t="s">
        <v>75</v>
      </c>
      <c r="C27" s="238"/>
      <c r="D27" s="114" t="s">
        <v>12</v>
      </c>
      <c r="E27" s="32">
        <f t="shared" ref="E27:E30" si="3">SUM(F27:J27)</f>
        <v>226337.84</v>
      </c>
      <c r="F27" s="9">
        <f>F28+F29+F31</f>
        <v>0</v>
      </c>
      <c r="G27" s="9">
        <v>226337.84</v>
      </c>
      <c r="H27" s="9">
        <v>0</v>
      </c>
      <c r="I27" s="9">
        <v>0</v>
      </c>
      <c r="J27" s="10">
        <v>0</v>
      </c>
      <c r="K27" s="228"/>
    </row>
    <row r="28" spans="1:11" ht="38.25" customHeight="1" thickBot="1">
      <c r="A28" s="191"/>
      <c r="B28" s="235"/>
      <c r="C28" s="238"/>
      <c r="D28" s="115" t="s">
        <v>17</v>
      </c>
      <c r="E28" s="32">
        <f t="shared" si="3"/>
        <v>3882870</v>
      </c>
      <c r="F28" s="11">
        <v>0</v>
      </c>
      <c r="G28" s="8">
        <f t="shared" ref="G28:I28" si="4">G34+G38</f>
        <v>24000</v>
      </c>
      <c r="H28" s="8">
        <f t="shared" si="4"/>
        <v>1929435</v>
      </c>
      <c r="I28" s="8">
        <f t="shared" si="4"/>
        <v>1929435</v>
      </c>
      <c r="J28" s="11">
        <v>0</v>
      </c>
      <c r="K28" s="239" t="s">
        <v>34</v>
      </c>
    </row>
    <row r="29" spans="1:11" ht="38.25" customHeight="1" thickBot="1">
      <c r="A29" s="191"/>
      <c r="B29" s="235"/>
      <c r="C29" s="238"/>
      <c r="D29" s="118" t="s">
        <v>18</v>
      </c>
      <c r="E29" s="181">
        <f t="shared" si="3"/>
        <v>0</v>
      </c>
      <c r="F29" s="182">
        <v>0</v>
      </c>
      <c r="G29" s="183">
        <v>0</v>
      </c>
      <c r="H29" s="183">
        <v>0</v>
      </c>
      <c r="I29" s="183">
        <v>0</v>
      </c>
      <c r="J29" s="182">
        <v>0</v>
      </c>
      <c r="K29" s="240"/>
    </row>
    <row r="30" spans="1:11" ht="38.25" customHeight="1" thickBot="1">
      <c r="A30" s="191"/>
      <c r="B30" s="236"/>
      <c r="C30" s="238"/>
      <c r="D30" s="116" t="s">
        <v>19</v>
      </c>
      <c r="E30" s="184">
        <f t="shared" si="3"/>
        <v>6014642.8399999999</v>
      </c>
      <c r="F30" s="185">
        <v>0</v>
      </c>
      <c r="G30" s="9">
        <v>226337.84</v>
      </c>
      <c r="H30" s="9">
        <v>1929435</v>
      </c>
      <c r="I30" s="9">
        <v>1929435</v>
      </c>
      <c r="J30" s="9">
        <v>1929435</v>
      </c>
      <c r="K30" s="240"/>
    </row>
    <row r="31" spans="1:11" ht="23.25" customHeight="1" thickBot="1">
      <c r="A31" s="192" t="s">
        <v>85</v>
      </c>
      <c r="B31" s="234" t="s">
        <v>84</v>
      </c>
      <c r="C31" s="238"/>
      <c r="D31" s="114" t="s">
        <v>12</v>
      </c>
      <c r="E31" s="32">
        <f t="shared" si="0"/>
        <v>24000</v>
      </c>
      <c r="F31" s="9">
        <f>F32+F33+F35</f>
        <v>0</v>
      </c>
      <c r="G31" s="9">
        <v>24000</v>
      </c>
      <c r="H31" s="9">
        <v>0</v>
      </c>
      <c r="I31" s="9">
        <v>0</v>
      </c>
      <c r="J31" s="10">
        <v>0</v>
      </c>
      <c r="K31" s="240"/>
    </row>
    <row r="32" spans="1:11" ht="23.25" customHeight="1" thickBot="1">
      <c r="A32" s="191"/>
      <c r="B32" s="235"/>
      <c r="C32" s="238"/>
      <c r="D32" s="115" t="s">
        <v>17</v>
      </c>
      <c r="E32" s="32">
        <f t="shared" si="0"/>
        <v>0</v>
      </c>
      <c r="F32" s="11">
        <v>0</v>
      </c>
      <c r="G32" s="8">
        <f t="shared" ref="G32:I32" si="5">G38+G42</f>
        <v>0</v>
      </c>
      <c r="H32" s="8">
        <f t="shared" si="5"/>
        <v>0</v>
      </c>
      <c r="I32" s="8">
        <f t="shared" si="5"/>
        <v>0</v>
      </c>
      <c r="J32" s="11">
        <v>0</v>
      </c>
      <c r="K32" s="241"/>
    </row>
    <row r="33" spans="1:12" ht="23.25" customHeight="1" thickBot="1">
      <c r="A33" s="191"/>
      <c r="B33" s="235"/>
      <c r="C33" s="238"/>
      <c r="D33" s="118" t="s">
        <v>18</v>
      </c>
      <c r="E33" s="181">
        <f t="shared" si="0"/>
        <v>0</v>
      </c>
      <c r="F33" s="182">
        <v>0</v>
      </c>
      <c r="G33" s="183">
        <v>0</v>
      </c>
      <c r="H33" s="183">
        <v>0</v>
      </c>
      <c r="I33" s="183">
        <v>0</v>
      </c>
      <c r="J33" s="182">
        <v>0</v>
      </c>
      <c r="K33" s="229"/>
    </row>
    <row r="34" spans="1:12" ht="42" customHeight="1" thickBot="1">
      <c r="A34" s="191"/>
      <c r="B34" s="235"/>
      <c r="C34" s="238"/>
      <c r="D34" s="116" t="s">
        <v>19</v>
      </c>
      <c r="E34" s="184">
        <f t="shared" si="0"/>
        <v>5812305</v>
      </c>
      <c r="F34" s="185">
        <v>0</v>
      </c>
      <c r="G34" s="9">
        <v>24000</v>
      </c>
      <c r="H34" s="9">
        <v>1929435</v>
      </c>
      <c r="I34" s="9">
        <v>1929435</v>
      </c>
      <c r="J34" s="9">
        <v>1929435</v>
      </c>
      <c r="K34" s="229"/>
    </row>
    <row r="35" spans="1:12" ht="45.75" hidden="1" customHeight="1" thickBot="1">
      <c r="A35" s="189"/>
      <c r="B35" s="230"/>
      <c r="C35" s="227"/>
      <c r="D35" s="231" t="s">
        <v>32</v>
      </c>
      <c r="E35" s="232"/>
      <c r="F35" s="226"/>
      <c r="G35" s="186">
        <v>0</v>
      </c>
      <c r="H35" s="186">
        <v>0</v>
      </c>
      <c r="I35" s="186">
        <v>0</v>
      </c>
      <c r="J35" s="186">
        <v>0</v>
      </c>
      <c r="K35" s="233"/>
    </row>
    <row r="36" spans="1:12" ht="23.25" customHeight="1" thickBot="1">
      <c r="A36" s="259" t="s">
        <v>62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2" ht="13.5" customHeight="1">
      <c r="A37" s="262" t="s">
        <v>2</v>
      </c>
      <c r="B37" s="264" t="s">
        <v>29</v>
      </c>
      <c r="C37" s="265" t="s">
        <v>3</v>
      </c>
      <c r="D37" s="258" t="s">
        <v>4</v>
      </c>
      <c r="E37" s="258" t="s">
        <v>5</v>
      </c>
      <c r="F37" s="258"/>
      <c r="G37" s="258"/>
      <c r="H37" s="258"/>
      <c r="I37" s="258"/>
      <c r="J37" s="258"/>
      <c r="K37" s="254" t="s">
        <v>6</v>
      </c>
    </row>
    <row r="38" spans="1:12" ht="15.75" customHeight="1">
      <c r="A38" s="263"/>
      <c r="B38" s="264" t="s">
        <v>7</v>
      </c>
      <c r="C38" s="266"/>
      <c r="D38" s="257"/>
      <c r="E38" s="257" t="s">
        <v>8</v>
      </c>
      <c r="F38" s="119"/>
      <c r="G38" s="257"/>
      <c r="H38" s="257"/>
      <c r="I38" s="257"/>
      <c r="J38" s="257"/>
      <c r="K38" s="255"/>
    </row>
    <row r="39" spans="1:12" ht="20.25" customHeight="1">
      <c r="A39" s="263"/>
      <c r="B39" s="265"/>
      <c r="C39" s="266"/>
      <c r="D39" s="257"/>
      <c r="E39" s="257"/>
      <c r="F39" s="105">
        <v>2020</v>
      </c>
      <c r="G39" s="105">
        <v>2021</v>
      </c>
      <c r="H39" s="105">
        <v>2022</v>
      </c>
      <c r="I39" s="105">
        <v>2023</v>
      </c>
      <c r="J39" s="105">
        <v>2024</v>
      </c>
      <c r="K39" s="256"/>
    </row>
    <row r="40" spans="1:12" s="6" customFormat="1" ht="17.25" customHeight="1" thickBot="1">
      <c r="A40" s="120">
        <v>1</v>
      </c>
      <c r="B40" s="121">
        <v>2</v>
      </c>
      <c r="C40" s="121">
        <v>3</v>
      </c>
      <c r="D40" s="122">
        <v>4</v>
      </c>
      <c r="E40" s="122">
        <v>5</v>
      </c>
      <c r="F40" s="122">
        <v>6</v>
      </c>
      <c r="G40" s="123">
        <v>7</v>
      </c>
      <c r="H40" s="123">
        <v>8</v>
      </c>
      <c r="I40" s="123">
        <v>9</v>
      </c>
      <c r="J40" s="123">
        <v>10</v>
      </c>
      <c r="K40" s="124">
        <v>11</v>
      </c>
    </row>
    <row r="41" spans="1:12" s="33" customFormat="1" ht="23.25" customHeight="1" thickBot="1">
      <c r="A41" s="270">
        <v>2</v>
      </c>
      <c r="B41" s="273" t="s">
        <v>30</v>
      </c>
      <c r="C41" s="383"/>
      <c r="D41" s="35" t="s">
        <v>22</v>
      </c>
      <c r="E41" s="36">
        <f>SUM(F41:J41)</f>
        <v>211242140.62</v>
      </c>
      <c r="F41" s="36">
        <f>F42+F43+F44+F45</f>
        <v>68975175.669999987</v>
      </c>
      <c r="G41" s="36">
        <v>37968481.950000003</v>
      </c>
      <c r="H41" s="36">
        <v>33307934</v>
      </c>
      <c r="I41" s="36">
        <v>34786551</v>
      </c>
      <c r="J41" s="84">
        <v>36203998</v>
      </c>
      <c r="K41" s="386"/>
    </row>
    <row r="42" spans="1:12" s="33" customFormat="1" ht="23.25" customHeight="1" thickBot="1">
      <c r="A42" s="271"/>
      <c r="B42" s="274"/>
      <c r="C42" s="384"/>
      <c r="D42" s="125" t="s">
        <v>17</v>
      </c>
      <c r="E42" s="36">
        <f t="shared" ref="E42:E105" si="6">SUM(F42:J42)</f>
        <v>0</v>
      </c>
      <c r="F42" s="37">
        <f>F47+F101+F169</f>
        <v>0</v>
      </c>
      <c r="G42" s="37">
        <f>G47+G107+G169</f>
        <v>0</v>
      </c>
      <c r="H42" s="37">
        <f>H47+H107+H169</f>
        <v>0</v>
      </c>
      <c r="I42" s="37">
        <f>I47+I107+I169</f>
        <v>0</v>
      </c>
      <c r="J42" s="37">
        <f>J47+J107+J169</f>
        <v>0</v>
      </c>
      <c r="K42" s="387"/>
    </row>
    <row r="43" spans="1:12" s="33" customFormat="1" ht="23.25" customHeight="1" thickBot="1">
      <c r="A43" s="271"/>
      <c r="B43" s="274"/>
      <c r="C43" s="384"/>
      <c r="D43" s="126" t="s">
        <v>18</v>
      </c>
      <c r="E43" s="36">
        <f t="shared" si="6"/>
        <v>49730616</v>
      </c>
      <c r="F43" s="38">
        <f>F48+F102+F170</f>
        <v>25935866</v>
      </c>
      <c r="G43" s="38">
        <v>5785750</v>
      </c>
      <c r="H43" s="38">
        <v>5870000</v>
      </c>
      <c r="I43" s="38">
        <v>6002250</v>
      </c>
      <c r="J43" s="38">
        <v>6136750</v>
      </c>
      <c r="K43" s="387"/>
    </row>
    <row r="44" spans="1:12" s="33" customFormat="1" ht="24" customHeight="1" thickBot="1">
      <c r="A44" s="271"/>
      <c r="B44" s="274"/>
      <c r="C44" s="384"/>
      <c r="D44" s="125" t="s">
        <v>19</v>
      </c>
      <c r="E44" s="36">
        <f t="shared" si="6"/>
        <v>157321524.62</v>
      </c>
      <c r="F44" s="38">
        <f>F49+F103+F171</f>
        <v>38849309.669999994</v>
      </c>
      <c r="G44" s="38">
        <v>32182731.949999999</v>
      </c>
      <c r="H44" s="38">
        <v>27437934</v>
      </c>
      <c r="I44" s="38">
        <v>28784301</v>
      </c>
      <c r="J44" s="38">
        <v>30067248</v>
      </c>
      <c r="K44" s="387"/>
      <c r="L44" s="64"/>
    </row>
    <row r="45" spans="1:12" s="33" customFormat="1" ht="22.5" customHeight="1" thickBot="1">
      <c r="A45" s="272"/>
      <c r="B45" s="275"/>
      <c r="C45" s="385"/>
      <c r="D45" s="127" t="s">
        <v>43</v>
      </c>
      <c r="E45" s="36">
        <f t="shared" si="6"/>
        <v>4190000</v>
      </c>
      <c r="F45" s="48">
        <v>4190000</v>
      </c>
      <c r="G45" s="48">
        <f t="shared" ref="G45:J45" si="7">G172</f>
        <v>0</v>
      </c>
      <c r="H45" s="48">
        <f t="shared" si="7"/>
        <v>0</v>
      </c>
      <c r="I45" s="48">
        <f t="shared" si="7"/>
        <v>0</v>
      </c>
      <c r="J45" s="48">
        <f t="shared" si="7"/>
        <v>0</v>
      </c>
      <c r="K45" s="128" t="s">
        <v>41</v>
      </c>
    </row>
    <row r="46" spans="1:12" s="20" customFormat="1" ht="23.25" customHeight="1" thickBot="1">
      <c r="A46" s="289" t="s">
        <v>23</v>
      </c>
      <c r="B46" s="297" t="s">
        <v>63</v>
      </c>
      <c r="C46" s="291"/>
      <c r="D46" s="39" t="s">
        <v>22</v>
      </c>
      <c r="E46" s="36">
        <f t="shared" si="6"/>
        <v>31188627.539999999</v>
      </c>
      <c r="F46" s="25">
        <f>F47+F48+F49</f>
        <v>18089296.449999999</v>
      </c>
      <c r="G46" s="25">
        <v>13099331.09</v>
      </c>
      <c r="H46" s="25">
        <v>0</v>
      </c>
      <c r="I46" s="25">
        <v>0</v>
      </c>
      <c r="J46" s="27">
        <v>0</v>
      </c>
      <c r="K46" s="294" t="s">
        <v>39</v>
      </c>
    </row>
    <row r="47" spans="1:12" s="20" customFormat="1" ht="23.25" customHeight="1" thickBot="1">
      <c r="A47" s="290"/>
      <c r="B47" s="298"/>
      <c r="C47" s="292"/>
      <c r="D47" s="129" t="s">
        <v>17</v>
      </c>
      <c r="E47" s="36">
        <f t="shared" si="6"/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95"/>
    </row>
    <row r="48" spans="1:12" s="20" customFormat="1" ht="23.25" customHeight="1" thickBot="1">
      <c r="A48" s="290"/>
      <c r="B48" s="298"/>
      <c r="C48" s="292"/>
      <c r="D48" s="130" t="s">
        <v>18</v>
      </c>
      <c r="E48" s="36">
        <f t="shared" si="6"/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95"/>
    </row>
    <row r="49" spans="1:13" s="20" customFormat="1" ht="23.25" customHeight="1" thickBot="1">
      <c r="A49" s="290"/>
      <c r="B49" s="298"/>
      <c r="C49" s="293"/>
      <c r="D49" s="131" t="s">
        <v>19</v>
      </c>
      <c r="E49" s="36">
        <f t="shared" si="6"/>
        <v>26625001.25</v>
      </c>
      <c r="F49" s="65">
        <f>F55+F61+F67+F73+F79+F85+F91</f>
        <v>18089296.449999999</v>
      </c>
      <c r="G49" s="65">
        <v>8535704.8000000007</v>
      </c>
      <c r="H49" s="23">
        <v>0</v>
      </c>
      <c r="I49" s="23">
        <v>0</v>
      </c>
      <c r="J49" s="23">
        <v>0</v>
      </c>
      <c r="K49" s="295"/>
    </row>
    <row r="50" spans="1:13" s="20" customFormat="1" ht="23.25" customHeight="1" thickBot="1">
      <c r="A50" s="290"/>
      <c r="B50" s="298"/>
      <c r="C50" s="132" t="s">
        <v>31</v>
      </c>
      <c r="D50" s="133"/>
      <c r="E50" s="36">
        <f t="shared" si="6"/>
        <v>21882925.169999998</v>
      </c>
      <c r="F50" s="43">
        <f>F49</f>
        <v>18089296.449999999</v>
      </c>
      <c r="G50" s="43">
        <v>3793628.72</v>
      </c>
      <c r="H50" s="23">
        <v>0</v>
      </c>
      <c r="I50" s="23">
        <v>0</v>
      </c>
      <c r="J50" s="23">
        <v>0</v>
      </c>
      <c r="K50" s="295"/>
    </row>
    <row r="51" spans="1:13" s="20" customFormat="1" ht="22.5" customHeight="1" thickBot="1">
      <c r="A51" s="290"/>
      <c r="B51" s="299"/>
      <c r="C51" s="134" t="s">
        <v>25</v>
      </c>
      <c r="D51" s="135"/>
      <c r="E51" s="87">
        <f t="shared" si="6"/>
        <v>12005715.01</v>
      </c>
      <c r="F51" s="94">
        <f>F57+F63+F69+F75+F81+F87+F93</f>
        <v>7263638.9299999997</v>
      </c>
      <c r="G51" s="94">
        <v>4742076.08</v>
      </c>
      <c r="H51" s="23">
        <v>0</v>
      </c>
      <c r="I51" s="23">
        <v>0</v>
      </c>
      <c r="J51" s="23">
        <v>0</v>
      </c>
      <c r="K51" s="296"/>
    </row>
    <row r="52" spans="1:13" s="1" customFormat="1" ht="23.25" customHeight="1" thickBot="1">
      <c r="A52" s="279"/>
      <c r="B52" s="283" t="s">
        <v>45</v>
      </c>
      <c r="C52" s="286"/>
      <c r="D52" s="12" t="s">
        <v>22</v>
      </c>
      <c r="E52" s="36">
        <f t="shared" si="6"/>
        <v>9385168.9500000011</v>
      </c>
      <c r="F52" s="21">
        <f>F56+F57</f>
        <v>5591540.2300000004</v>
      </c>
      <c r="G52" s="21">
        <v>3793628.72</v>
      </c>
      <c r="H52" s="23">
        <v>0</v>
      </c>
      <c r="I52" s="23">
        <v>0</v>
      </c>
      <c r="J52" s="23">
        <v>0</v>
      </c>
      <c r="K52" s="276" t="s">
        <v>55</v>
      </c>
    </row>
    <row r="53" spans="1:13" s="1" customFormat="1" ht="23.25" customHeight="1" thickBot="1">
      <c r="A53" s="279"/>
      <c r="B53" s="284"/>
      <c r="C53" s="287"/>
      <c r="D53" s="115" t="s">
        <v>17</v>
      </c>
      <c r="E53" s="36">
        <f t="shared" si="6"/>
        <v>0</v>
      </c>
      <c r="F53" s="22">
        <v>0</v>
      </c>
      <c r="G53" s="28">
        <v>0</v>
      </c>
      <c r="H53" s="28">
        <v>0</v>
      </c>
      <c r="I53" s="28">
        <v>0</v>
      </c>
      <c r="J53" s="28">
        <v>0</v>
      </c>
      <c r="K53" s="277"/>
    </row>
    <row r="54" spans="1:13" s="1" customFormat="1" ht="23.25" customHeight="1" thickBot="1">
      <c r="A54" s="279"/>
      <c r="B54" s="284"/>
      <c r="C54" s="287"/>
      <c r="D54" s="116" t="s">
        <v>18</v>
      </c>
      <c r="E54" s="36">
        <f t="shared" si="6"/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77"/>
      <c r="M54" s="76"/>
    </row>
    <row r="55" spans="1:13" s="1" customFormat="1" ht="23.25" customHeight="1" thickBot="1">
      <c r="A55" s="279"/>
      <c r="B55" s="284"/>
      <c r="C55" s="288"/>
      <c r="D55" s="118" t="s">
        <v>19</v>
      </c>
      <c r="E55" s="36">
        <f t="shared" si="6"/>
        <v>5591540.2300000004</v>
      </c>
      <c r="F55" s="41">
        <f>F56</f>
        <v>5591540.2300000004</v>
      </c>
      <c r="G55" s="41"/>
      <c r="H55" s="28">
        <v>0</v>
      </c>
      <c r="I55" s="28">
        <v>0</v>
      </c>
      <c r="J55" s="28">
        <v>0</v>
      </c>
      <c r="K55" s="277"/>
    </row>
    <row r="56" spans="1:13" s="19" customFormat="1" ht="23.25" customHeight="1" thickBot="1">
      <c r="A56" s="279"/>
      <c r="B56" s="284"/>
      <c r="C56" s="136" t="s">
        <v>31</v>
      </c>
      <c r="D56" s="137"/>
      <c r="E56" s="36">
        <f t="shared" si="6"/>
        <v>9385168.9500000011</v>
      </c>
      <c r="F56" s="63">
        <v>5591540.2300000004</v>
      </c>
      <c r="G56" s="67">
        <v>3793628.72</v>
      </c>
      <c r="H56" s="29">
        <v>0</v>
      </c>
      <c r="I56" s="29">
        <v>0</v>
      </c>
      <c r="J56" s="29">
        <v>0</v>
      </c>
      <c r="K56" s="277"/>
    </row>
    <row r="57" spans="1:13" s="19" customFormat="1" ht="23.25" customHeight="1" thickBot="1">
      <c r="A57" s="279"/>
      <c r="B57" s="285"/>
      <c r="C57" s="138" t="s">
        <v>25</v>
      </c>
      <c r="D57" s="139"/>
      <c r="E57" s="36">
        <f t="shared" si="6"/>
        <v>0</v>
      </c>
      <c r="F57" s="49">
        <v>0</v>
      </c>
      <c r="G57" s="49">
        <v>0</v>
      </c>
      <c r="H57" s="49">
        <v>0</v>
      </c>
      <c r="I57" s="49">
        <v>0</v>
      </c>
      <c r="J57" s="30">
        <v>0</v>
      </c>
      <c r="K57" s="278"/>
    </row>
    <row r="58" spans="1:13" s="19" customFormat="1" ht="23.25" customHeight="1" thickBot="1">
      <c r="A58" s="279"/>
      <c r="B58" s="280" t="s">
        <v>44</v>
      </c>
      <c r="C58" s="267"/>
      <c r="D58" s="39" t="s">
        <v>22</v>
      </c>
      <c r="E58" s="36">
        <f t="shared" si="6"/>
        <v>11597929.08</v>
      </c>
      <c r="F58" s="25">
        <f>F59+F60+F61</f>
        <v>6855853</v>
      </c>
      <c r="G58" s="25">
        <v>4742076.08</v>
      </c>
      <c r="H58" s="25">
        <v>0</v>
      </c>
      <c r="I58" s="25">
        <v>0</v>
      </c>
      <c r="J58" s="27">
        <v>0</v>
      </c>
      <c r="K58" s="276" t="s">
        <v>56</v>
      </c>
    </row>
    <row r="59" spans="1:13" s="19" customFormat="1" ht="23.25" customHeight="1" thickBot="1">
      <c r="A59" s="279"/>
      <c r="B59" s="281"/>
      <c r="C59" s="268"/>
      <c r="D59" s="140" t="s">
        <v>17</v>
      </c>
      <c r="E59" s="36">
        <f t="shared" si="6"/>
        <v>0</v>
      </c>
      <c r="F59" s="22">
        <v>0</v>
      </c>
      <c r="G59" s="28">
        <v>0</v>
      </c>
      <c r="H59" s="28">
        <v>0</v>
      </c>
      <c r="I59" s="28">
        <v>0</v>
      </c>
      <c r="J59" s="28">
        <v>0</v>
      </c>
      <c r="K59" s="277"/>
    </row>
    <row r="60" spans="1:13" s="19" customFormat="1" ht="23.25" customHeight="1" thickBot="1">
      <c r="A60" s="279"/>
      <c r="B60" s="281"/>
      <c r="C60" s="268"/>
      <c r="D60" s="141" t="s">
        <v>18</v>
      </c>
      <c r="E60" s="36">
        <f t="shared" si="6"/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77"/>
    </row>
    <row r="61" spans="1:13" s="19" customFormat="1" ht="23.25" customHeight="1" thickBot="1">
      <c r="A61" s="279"/>
      <c r="B61" s="281"/>
      <c r="C61" s="269"/>
      <c r="D61" s="142" t="s">
        <v>19</v>
      </c>
      <c r="E61" s="36">
        <f t="shared" si="6"/>
        <v>11597929.08</v>
      </c>
      <c r="F61" s="53">
        <v>6855853</v>
      </c>
      <c r="G61" s="69">
        <v>4742076.08</v>
      </c>
      <c r="H61" s="69">
        <v>0</v>
      </c>
      <c r="I61" s="69">
        <v>0</v>
      </c>
      <c r="J61" s="69">
        <v>0</v>
      </c>
      <c r="K61" s="277"/>
    </row>
    <row r="62" spans="1:13" s="19" customFormat="1" ht="23.25" customHeight="1" thickBot="1">
      <c r="A62" s="279"/>
      <c r="B62" s="281"/>
      <c r="C62" s="136" t="s">
        <v>31</v>
      </c>
      <c r="D62" s="137"/>
      <c r="E62" s="36">
        <f t="shared" si="6"/>
        <v>11597929.08</v>
      </c>
      <c r="F62" s="68">
        <v>6855853</v>
      </c>
      <c r="G62" s="69">
        <v>4742076.08</v>
      </c>
      <c r="H62" s="29">
        <v>0</v>
      </c>
      <c r="I62" s="29">
        <v>0</v>
      </c>
      <c r="J62" s="29">
        <v>0</v>
      </c>
      <c r="K62" s="277"/>
    </row>
    <row r="63" spans="1:13" s="19" customFormat="1" ht="23.25" customHeight="1" thickBot="1">
      <c r="A63" s="279"/>
      <c r="B63" s="282"/>
      <c r="C63" s="138" t="s">
        <v>25</v>
      </c>
      <c r="D63" s="139"/>
      <c r="E63" s="36">
        <f t="shared" si="6"/>
        <v>11597929.08</v>
      </c>
      <c r="F63" s="49">
        <v>6855853</v>
      </c>
      <c r="G63" s="69">
        <v>4742076.08</v>
      </c>
      <c r="H63" s="69">
        <v>0</v>
      </c>
      <c r="I63" s="69">
        <v>0</v>
      </c>
      <c r="J63" s="69">
        <v>0</v>
      </c>
      <c r="K63" s="278"/>
    </row>
    <row r="64" spans="1:13" s="19" customFormat="1" ht="23.25" customHeight="1" thickBot="1">
      <c r="A64" s="279"/>
      <c r="B64" s="280" t="s">
        <v>70</v>
      </c>
      <c r="C64" s="267"/>
      <c r="D64" s="39" t="s">
        <v>22</v>
      </c>
      <c r="E64" s="36">
        <f t="shared" si="6"/>
        <v>603341.92999999993</v>
      </c>
      <c r="F64" s="25">
        <f>F65+F66+F67</f>
        <v>423091</v>
      </c>
      <c r="G64" s="25">
        <v>180250.93</v>
      </c>
      <c r="H64" s="25">
        <f t="shared" ref="H64" si="8">H65+H66+H67</f>
        <v>0</v>
      </c>
      <c r="I64" s="27">
        <f>I65+I66+I67</f>
        <v>0</v>
      </c>
      <c r="J64" s="27">
        <f>J65+J66+J67</f>
        <v>0</v>
      </c>
      <c r="K64" s="276" t="s">
        <v>57</v>
      </c>
    </row>
    <row r="65" spans="1:11" s="19" customFormat="1" ht="23.25" customHeight="1" thickBot="1">
      <c r="A65" s="279"/>
      <c r="B65" s="281"/>
      <c r="C65" s="268"/>
      <c r="D65" s="140" t="s">
        <v>17</v>
      </c>
      <c r="E65" s="36">
        <f t="shared" si="6"/>
        <v>0</v>
      </c>
      <c r="F65" s="22">
        <v>0</v>
      </c>
      <c r="G65" s="28">
        <v>0</v>
      </c>
      <c r="H65" s="28">
        <v>0</v>
      </c>
      <c r="I65" s="28">
        <v>0</v>
      </c>
      <c r="J65" s="28">
        <v>0</v>
      </c>
      <c r="K65" s="277"/>
    </row>
    <row r="66" spans="1:11" s="19" customFormat="1" ht="23.25" customHeight="1" thickBot="1">
      <c r="A66" s="279"/>
      <c r="B66" s="281"/>
      <c r="C66" s="268"/>
      <c r="D66" s="141" t="s">
        <v>18</v>
      </c>
      <c r="E66" s="36">
        <f t="shared" si="6"/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77"/>
    </row>
    <row r="67" spans="1:11" s="19" customFormat="1" ht="23.25" customHeight="1" thickBot="1">
      <c r="A67" s="279"/>
      <c r="B67" s="281"/>
      <c r="C67" s="269"/>
      <c r="D67" s="142" t="s">
        <v>19</v>
      </c>
      <c r="E67" s="36">
        <f t="shared" si="6"/>
        <v>603341.92999999993</v>
      </c>
      <c r="F67" s="53">
        <v>423091</v>
      </c>
      <c r="G67" s="53">
        <v>180250.93</v>
      </c>
      <c r="H67" s="53">
        <v>0</v>
      </c>
      <c r="I67" s="53">
        <v>0</v>
      </c>
      <c r="J67" s="53">
        <v>0</v>
      </c>
      <c r="K67" s="277"/>
    </row>
    <row r="68" spans="1:11" s="19" customFormat="1" ht="23.25" customHeight="1" thickBot="1">
      <c r="A68" s="279"/>
      <c r="B68" s="281"/>
      <c r="C68" s="136" t="s">
        <v>31</v>
      </c>
      <c r="D68" s="137"/>
      <c r="E68" s="36">
        <f t="shared" si="6"/>
        <v>603341.92999999993</v>
      </c>
      <c r="F68" s="68">
        <v>423091</v>
      </c>
      <c r="G68" s="68">
        <v>180250.93</v>
      </c>
      <c r="H68" s="68">
        <v>0</v>
      </c>
      <c r="I68" s="68">
        <v>0</v>
      </c>
      <c r="J68" s="70">
        <v>0</v>
      </c>
      <c r="K68" s="277"/>
    </row>
    <row r="69" spans="1:11" s="19" customFormat="1" ht="23.25" customHeight="1" thickBot="1">
      <c r="A69" s="279"/>
      <c r="B69" s="282"/>
      <c r="C69" s="138" t="s">
        <v>25</v>
      </c>
      <c r="D69" s="139"/>
      <c r="E69" s="36">
        <f t="shared" si="6"/>
        <v>0</v>
      </c>
      <c r="F69" s="49">
        <v>0</v>
      </c>
      <c r="G69" s="49">
        <v>0</v>
      </c>
      <c r="H69" s="49">
        <v>0</v>
      </c>
      <c r="I69" s="49">
        <v>0</v>
      </c>
      <c r="J69" s="30">
        <v>0</v>
      </c>
      <c r="K69" s="278"/>
    </row>
    <row r="70" spans="1:11" s="19" customFormat="1" ht="23.25" customHeight="1" thickBot="1">
      <c r="A70" s="279"/>
      <c r="B70" s="280" t="s">
        <v>64</v>
      </c>
      <c r="C70" s="267"/>
      <c r="D70" s="39" t="s">
        <v>22</v>
      </c>
      <c r="E70" s="36">
        <f t="shared" si="6"/>
        <v>4786389.76</v>
      </c>
      <c r="F70" s="25">
        <f>F71+F72+F73</f>
        <v>4563626.29</v>
      </c>
      <c r="G70" s="205">
        <f t="shared" ref="G70:H70" si="9">G71+G72+G73</f>
        <v>222763.47</v>
      </c>
      <c r="H70" s="25">
        <f t="shared" si="9"/>
        <v>0</v>
      </c>
      <c r="I70" s="27">
        <f>I71+I72+I73</f>
        <v>0</v>
      </c>
      <c r="J70" s="27">
        <f>J71+J72+J73</f>
        <v>0</v>
      </c>
      <c r="K70" s="276" t="s">
        <v>60</v>
      </c>
    </row>
    <row r="71" spans="1:11" s="19" customFormat="1" ht="23.25" customHeight="1" thickBot="1">
      <c r="A71" s="279"/>
      <c r="B71" s="281"/>
      <c r="C71" s="268"/>
      <c r="D71" s="140" t="s">
        <v>17</v>
      </c>
      <c r="E71" s="81">
        <f t="shared" si="6"/>
        <v>0</v>
      </c>
      <c r="F71" s="22">
        <v>0</v>
      </c>
      <c r="G71" s="28">
        <v>0</v>
      </c>
      <c r="H71" s="28">
        <v>0</v>
      </c>
      <c r="I71" s="28">
        <v>0</v>
      </c>
      <c r="J71" s="28">
        <v>0</v>
      </c>
      <c r="K71" s="277"/>
    </row>
    <row r="72" spans="1:11" s="19" customFormat="1" ht="23.25" customHeight="1" thickBot="1">
      <c r="A72" s="279"/>
      <c r="B72" s="281"/>
      <c r="C72" s="268"/>
      <c r="D72" s="141" t="s">
        <v>18</v>
      </c>
      <c r="E72" s="36">
        <f t="shared" si="6"/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77"/>
    </row>
    <row r="73" spans="1:11" s="19" customFormat="1" ht="23.25" customHeight="1" thickBot="1">
      <c r="A73" s="279"/>
      <c r="B73" s="281"/>
      <c r="C73" s="269"/>
      <c r="D73" s="142" t="s">
        <v>19</v>
      </c>
      <c r="E73" s="36">
        <f t="shared" si="6"/>
        <v>4786389.76</v>
      </c>
      <c r="F73" s="53">
        <v>4563626.29</v>
      </c>
      <c r="G73" s="53">
        <v>222763.47</v>
      </c>
      <c r="H73" s="53">
        <v>0</v>
      </c>
      <c r="I73" s="53">
        <v>0</v>
      </c>
      <c r="J73" s="53">
        <v>0</v>
      </c>
      <c r="K73" s="277"/>
    </row>
    <row r="74" spans="1:11" s="19" customFormat="1" ht="23.25" customHeight="1" thickBot="1">
      <c r="A74" s="279"/>
      <c r="B74" s="281"/>
      <c r="C74" s="136" t="s">
        <v>31</v>
      </c>
      <c r="D74" s="137"/>
      <c r="E74" s="36">
        <f t="shared" si="6"/>
        <v>4786389.76</v>
      </c>
      <c r="F74" s="68">
        <f>F73</f>
        <v>4563626.29</v>
      </c>
      <c r="G74" s="68">
        <v>222763.47</v>
      </c>
      <c r="H74" s="68">
        <v>0</v>
      </c>
      <c r="I74" s="68">
        <v>0</v>
      </c>
      <c r="J74" s="70">
        <v>0</v>
      </c>
      <c r="K74" s="277"/>
    </row>
    <row r="75" spans="1:11" s="19" customFormat="1" ht="24" customHeight="1" thickBot="1">
      <c r="A75" s="279"/>
      <c r="B75" s="282"/>
      <c r="C75" s="138" t="s">
        <v>25</v>
      </c>
      <c r="D75" s="139"/>
      <c r="E75" s="87">
        <f t="shared" si="6"/>
        <v>85219.86</v>
      </c>
      <c r="F75" s="97">
        <v>0</v>
      </c>
      <c r="G75" s="97">
        <v>85219.86</v>
      </c>
      <c r="H75" s="97">
        <v>0</v>
      </c>
      <c r="I75" s="97">
        <v>0</v>
      </c>
      <c r="J75" s="98">
        <v>0</v>
      </c>
      <c r="K75" s="278"/>
    </row>
    <row r="76" spans="1:11" s="19" customFormat="1" ht="23.25" customHeight="1" thickBot="1">
      <c r="A76" s="279"/>
      <c r="B76" s="280" t="s">
        <v>65</v>
      </c>
      <c r="C76" s="267"/>
      <c r="D76" s="39" t="s">
        <v>22</v>
      </c>
      <c r="E76" s="36">
        <f t="shared" si="6"/>
        <v>835027.6</v>
      </c>
      <c r="F76" s="25">
        <f>F77+F78+F79</f>
        <v>471143.16</v>
      </c>
      <c r="G76" s="205">
        <v>363884.44</v>
      </c>
      <c r="H76" s="25">
        <f t="shared" ref="H76" si="10">H77+H78+H79</f>
        <v>0</v>
      </c>
      <c r="I76" s="25">
        <f>I77+I78+I79</f>
        <v>0</v>
      </c>
      <c r="J76" s="27">
        <f>J77+J78+J79</f>
        <v>0</v>
      </c>
      <c r="K76" s="276" t="s">
        <v>60</v>
      </c>
    </row>
    <row r="77" spans="1:11" s="19" customFormat="1" ht="23.25" customHeight="1" thickBot="1">
      <c r="A77" s="279"/>
      <c r="B77" s="281"/>
      <c r="C77" s="268"/>
      <c r="D77" s="140" t="s">
        <v>17</v>
      </c>
      <c r="E77" s="81">
        <f t="shared" si="6"/>
        <v>0</v>
      </c>
      <c r="F77" s="22">
        <v>0</v>
      </c>
      <c r="G77" s="28">
        <v>0</v>
      </c>
      <c r="H77" s="28">
        <v>0</v>
      </c>
      <c r="I77" s="28">
        <v>0</v>
      </c>
      <c r="J77" s="28">
        <v>0</v>
      </c>
      <c r="K77" s="277"/>
    </row>
    <row r="78" spans="1:11" s="19" customFormat="1" ht="23.25" customHeight="1" thickBot="1">
      <c r="A78" s="279"/>
      <c r="B78" s="281"/>
      <c r="C78" s="268"/>
      <c r="D78" s="141" t="s">
        <v>18</v>
      </c>
      <c r="E78" s="36">
        <f t="shared" si="6"/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77"/>
    </row>
    <row r="79" spans="1:11" s="19" customFormat="1" ht="23.25" customHeight="1" thickBot="1">
      <c r="A79" s="279"/>
      <c r="B79" s="281"/>
      <c r="C79" s="269"/>
      <c r="D79" s="142" t="s">
        <v>19</v>
      </c>
      <c r="E79" s="36">
        <f t="shared" si="6"/>
        <v>835027.6</v>
      </c>
      <c r="F79" s="53">
        <v>471143.16</v>
      </c>
      <c r="G79" s="53">
        <v>363884.44</v>
      </c>
      <c r="H79" s="53">
        <v>0</v>
      </c>
      <c r="I79" s="53">
        <v>0</v>
      </c>
      <c r="J79" s="53">
        <v>0</v>
      </c>
      <c r="K79" s="277"/>
    </row>
    <row r="80" spans="1:11" s="19" customFormat="1" ht="23.25" customHeight="1" thickBot="1">
      <c r="A80" s="279"/>
      <c r="B80" s="281"/>
      <c r="C80" s="136" t="s">
        <v>31</v>
      </c>
      <c r="D80" s="137"/>
      <c r="E80" s="36">
        <f t="shared" si="6"/>
        <v>835027.6</v>
      </c>
      <c r="F80" s="68">
        <v>471143.16</v>
      </c>
      <c r="G80" s="68">
        <v>363884.44</v>
      </c>
      <c r="H80" s="68">
        <v>0</v>
      </c>
      <c r="I80" s="68">
        <v>0</v>
      </c>
      <c r="J80" s="70">
        <v>0</v>
      </c>
      <c r="K80" s="277"/>
    </row>
    <row r="81" spans="1:11" s="19" customFormat="1" ht="23.25" customHeight="1" thickBot="1">
      <c r="A81" s="279"/>
      <c r="B81" s="282"/>
      <c r="C81" s="138" t="s">
        <v>25</v>
      </c>
      <c r="D81" s="139"/>
      <c r="E81" s="36">
        <f t="shared" si="6"/>
        <v>472879.6</v>
      </c>
      <c r="F81" s="49">
        <v>273743.15999999997</v>
      </c>
      <c r="G81" s="49">
        <v>199136.44</v>
      </c>
      <c r="H81" s="49">
        <v>0</v>
      </c>
      <c r="I81" s="49">
        <v>0</v>
      </c>
      <c r="J81" s="30">
        <v>0</v>
      </c>
      <c r="K81" s="278"/>
    </row>
    <row r="82" spans="1:11" s="19" customFormat="1" ht="23.25" customHeight="1" thickBot="1">
      <c r="A82" s="394"/>
      <c r="B82" s="280" t="s">
        <v>73</v>
      </c>
      <c r="C82" s="397"/>
      <c r="D82" s="143" t="s">
        <v>22</v>
      </c>
      <c r="E82" s="36">
        <f t="shared" si="6"/>
        <v>134042.76999999999</v>
      </c>
      <c r="F82" s="72">
        <f>F83+F84+F85</f>
        <v>134042.76999999999</v>
      </c>
      <c r="G82" s="72">
        <f t="shared" ref="G82:H82" si="11">G83+G84+G85</f>
        <v>0</v>
      </c>
      <c r="H82" s="72">
        <f t="shared" si="11"/>
        <v>0</v>
      </c>
      <c r="I82" s="72">
        <f>I83+I84+I85</f>
        <v>0</v>
      </c>
      <c r="J82" s="73">
        <f>J83+J84+J85</f>
        <v>0</v>
      </c>
      <c r="K82" s="276" t="s">
        <v>54</v>
      </c>
    </row>
    <row r="83" spans="1:11" s="19" customFormat="1" ht="23.25" customHeight="1" thickBot="1">
      <c r="A83" s="395"/>
      <c r="B83" s="281"/>
      <c r="C83" s="398"/>
      <c r="D83" s="144" t="s">
        <v>17</v>
      </c>
      <c r="E83" s="36">
        <f t="shared" si="6"/>
        <v>0</v>
      </c>
      <c r="F83" s="71">
        <v>0</v>
      </c>
      <c r="G83" s="71">
        <v>0</v>
      </c>
      <c r="H83" s="71">
        <v>0</v>
      </c>
      <c r="I83" s="71">
        <v>0</v>
      </c>
      <c r="J83" s="71">
        <v>0</v>
      </c>
      <c r="K83" s="277"/>
    </row>
    <row r="84" spans="1:11" s="19" customFormat="1" ht="23.25" customHeight="1" thickBot="1">
      <c r="A84" s="395"/>
      <c r="B84" s="281"/>
      <c r="C84" s="398"/>
      <c r="D84" s="145" t="s">
        <v>18</v>
      </c>
      <c r="E84" s="36">
        <f t="shared" si="6"/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277"/>
    </row>
    <row r="85" spans="1:11" s="19" customFormat="1" ht="23.25" customHeight="1" thickBot="1">
      <c r="A85" s="395"/>
      <c r="B85" s="281"/>
      <c r="C85" s="399"/>
      <c r="D85" s="146" t="s">
        <v>19</v>
      </c>
      <c r="E85" s="36">
        <f t="shared" si="6"/>
        <v>134042.76999999999</v>
      </c>
      <c r="F85" s="53">
        <v>134042.76999999999</v>
      </c>
      <c r="G85" s="53">
        <v>0</v>
      </c>
      <c r="H85" s="53">
        <v>0</v>
      </c>
      <c r="I85" s="53">
        <v>0</v>
      </c>
      <c r="J85" s="53">
        <v>0</v>
      </c>
      <c r="K85" s="277"/>
    </row>
    <row r="86" spans="1:11" s="19" customFormat="1" ht="23.25" customHeight="1" thickBot="1">
      <c r="A86" s="395"/>
      <c r="B86" s="281"/>
      <c r="C86" s="136" t="s">
        <v>31</v>
      </c>
      <c r="D86" s="137"/>
      <c r="E86" s="36">
        <f t="shared" si="6"/>
        <v>134042.76999999999</v>
      </c>
      <c r="F86" s="68">
        <v>134042.76999999999</v>
      </c>
      <c r="G86" s="68">
        <v>0</v>
      </c>
      <c r="H86" s="68">
        <v>0</v>
      </c>
      <c r="I86" s="68">
        <v>0</v>
      </c>
      <c r="J86" s="70">
        <v>0</v>
      </c>
      <c r="K86" s="277"/>
    </row>
    <row r="87" spans="1:11" s="19" customFormat="1" ht="21" customHeight="1" thickBot="1">
      <c r="A87" s="396"/>
      <c r="B87" s="282"/>
      <c r="C87" s="138" t="s">
        <v>25</v>
      </c>
      <c r="D87" s="139"/>
      <c r="E87" s="87">
        <f t="shared" si="6"/>
        <v>134042.76999999999</v>
      </c>
      <c r="F87" s="97">
        <v>134042.76999999999</v>
      </c>
      <c r="G87" s="97">
        <v>0</v>
      </c>
      <c r="H87" s="97">
        <v>0</v>
      </c>
      <c r="I87" s="97">
        <v>0</v>
      </c>
      <c r="J87" s="98">
        <v>0</v>
      </c>
      <c r="K87" s="278"/>
    </row>
    <row r="88" spans="1:11" s="19" customFormat="1" ht="25.5" customHeight="1" thickBot="1">
      <c r="A88" s="302"/>
      <c r="B88" s="280" t="s">
        <v>71</v>
      </c>
      <c r="C88" s="147"/>
      <c r="D88" s="24" t="s">
        <v>22</v>
      </c>
      <c r="E88" s="87">
        <f t="shared" si="6"/>
        <v>4613626.29</v>
      </c>
      <c r="F88" s="88">
        <f>F89+F90+F91</f>
        <v>50000</v>
      </c>
      <c r="G88" s="88">
        <f>G89+G90+G91</f>
        <v>4563626.29</v>
      </c>
      <c r="H88" s="88">
        <f>H89+H90+H91</f>
        <v>0</v>
      </c>
      <c r="I88" s="88">
        <f>I89+I90+I91</f>
        <v>0</v>
      </c>
      <c r="J88" s="90">
        <f>J89+J90+J91</f>
        <v>0</v>
      </c>
      <c r="K88" s="402" t="s">
        <v>58</v>
      </c>
    </row>
    <row r="89" spans="1:11" s="19" customFormat="1" ht="23.25" customHeight="1" thickBot="1">
      <c r="A89" s="303"/>
      <c r="B89" s="400"/>
      <c r="C89" s="148"/>
      <c r="D89" s="140" t="s">
        <v>17</v>
      </c>
      <c r="E89" s="36">
        <f t="shared" si="6"/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07"/>
    </row>
    <row r="90" spans="1:11" s="19" customFormat="1" ht="23.25" customHeight="1" thickBot="1">
      <c r="A90" s="303"/>
      <c r="B90" s="400"/>
      <c r="C90" s="148"/>
      <c r="D90" s="141" t="s">
        <v>18</v>
      </c>
      <c r="E90" s="36">
        <f t="shared" si="6"/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307"/>
    </row>
    <row r="91" spans="1:11" s="19" customFormat="1" ht="23.25" customHeight="1" thickBot="1">
      <c r="A91" s="303"/>
      <c r="B91" s="400"/>
      <c r="C91" s="148"/>
      <c r="D91" s="142" t="s">
        <v>19</v>
      </c>
      <c r="E91" s="36">
        <f t="shared" si="6"/>
        <v>4613626.29</v>
      </c>
      <c r="F91" s="31">
        <v>50000</v>
      </c>
      <c r="G91" s="31">
        <v>4563626.29</v>
      </c>
      <c r="H91" s="31">
        <v>0</v>
      </c>
      <c r="I91" s="31">
        <v>0</v>
      </c>
      <c r="J91" s="31">
        <v>0</v>
      </c>
      <c r="K91" s="307"/>
    </row>
    <row r="92" spans="1:11" s="19" customFormat="1" ht="23.25" customHeight="1" thickBot="1">
      <c r="A92" s="303"/>
      <c r="B92" s="400"/>
      <c r="C92" s="136" t="s">
        <v>31</v>
      </c>
      <c r="D92" s="137"/>
      <c r="E92" s="36">
        <f t="shared" si="6"/>
        <v>4613626.29</v>
      </c>
      <c r="F92" s="74">
        <v>50000</v>
      </c>
      <c r="G92" s="74">
        <f>G91</f>
        <v>4563626.29</v>
      </c>
      <c r="H92" s="74">
        <f>H91</f>
        <v>0</v>
      </c>
      <c r="I92" s="74">
        <v>0</v>
      </c>
      <c r="J92" s="75">
        <v>0</v>
      </c>
      <c r="K92" s="307"/>
    </row>
    <row r="93" spans="1:11" s="19" customFormat="1" ht="23.25" customHeight="1" thickBot="1">
      <c r="A93" s="303"/>
      <c r="B93" s="401"/>
      <c r="C93" s="138" t="s">
        <v>25</v>
      </c>
      <c r="D93" s="139"/>
      <c r="E93" s="36">
        <f t="shared" si="6"/>
        <v>0</v>
      </c>
      <c r="F93" s="83">
        <v>0</v>
      </c>
      <c r="G93" s="49">
        <v>0</v>
      </c>
      <c r="H93" s="49">
        <f>H92</f>
        <v>0</v>
      </c>
      <c r="I93" s="49">
        <v>0</v>
      </c>
      <c r="J93" s="30">
        <v>0</v>
      </c>
      <c r="K93" s="403"/>
    </row>
    <row r="94" spans="1:11" s="19" customFormat="1" ht="23.25" customHeight="1" thickBot="1">
      <c r="A94" s="149"/>
      <c r="B94" s="340" t="s">
        <v>67</v>
      </c>
      <c r="C94" s="150"/>
      <c r="D94" s="39" t="s">
        <v>22</v>
      </c>
      <c r="E94" s="36">
        <f t="shared" si="6"/>
        <v>0</v>
      </c>
      <c r="F94" s="21">
        <v>0</v>
      </c>
      <c r="G94" s="85" t="s">
        <v>77</v>
      </c>
      <c r="H94" s="28">
        <v>0</v>
      </c>
      <c r="I94" s="28">
        <v>0</v>
      </c>
      <c r="J94" s="28">
        <v>0</v>
      </c>
      <c r="K94" s="343" t="s">
        <v>37</v>
      </c>
    </row>
    <row r="95" spans="1:11" s="19" customFormat="1" ht="23.25" customHeight="1" thickBot="1">
      <c r="A95" s="149"/>
      <c r="B95" s="341"/>
      <c r="C95" s="151"/>
      <c r="D95" s="140" t="s">
        <v>17</v>
      </c>
      <c r="E95" s="81">
        <f t="shared" si="6"/>
        <v>0</v>
      </c>
      <c r="F95" s="28">
        <v>0</v>
      </c>
      <c r="G95" s="28">
        <v>0</v>
      </c>
      <c r="H95" s="29">
        <v>0</v>
      </c>
      <c r="I95" s="29">
        <v>0</v>
      </c>
      <c r="J95" s="29">
        <v>0</v>
      </c>
      <c r="K95" s="344"/>
    </row>
    <row r="96" spans="1:11" s="19" customFormat="1" ht="23.25" customHeight="1" thickBot="1">
      <c r="A96" s="149"/>
      <c r="B96" s="341"/>
      <c r="C96" s="151"/>
      <c r="D96" s="141" t="s">
        <v>18</v>
      </c>
      <c r="E96" s="36">
        <f t="shared" si="6"/>
        <v>0</v>
      </c>
      <c r="F96" s="29">
        <v>0</v>
      </c>
      <c r="G96" s="29">
        <v>0</v>
      </c>
      <c r="H96" s="31">
        <v>0</v>
      </c>
      <c r="I96" s="31">
        <v>0</v>
      </c>
      <c r="J96" s="31">
        <v>0</v>
      </c>
      <c r="K96" s="344"/>
    </row>
    <row r="97" spans="1:11" s="19" customFormat="1" ht="23.25" customHeight="1" thickBot="1">
      <c r="A97" s="149"/>
      <c r="B97" s="341"/>
      <c r="C97" s="151"/>
      <c r="D97" s="141" t="s">
        <v>19</v>
      </c>
      <c r="E97" s="36">
        <f t="shared" si="6"/>
        <v>0</v>
      </c>
      <c r="F97" s="29">
        <v>0</v>
      </c>
      <c r="G97" s="29">
        <v>0</v>
      </c>
      <c r="H97" s="74">
        <f>H96</f>
        <v>0</v>
      </c>
      <c r="I97" s="74">
        <v>0</v>
      </c>
      <c r="J97" s="75">
        <v>0</v>
      </c>
      <c r="K97" s="344"/>
    </row>
    <row r="98" spans="1:11" s="19" customFormat="1" ht="23.25" customHeight="1" thickBot="1">
      <c r="A98" s="149"/>
      <c r="B98" s="341"/>
      <c r="C98" s="152" t="s">
        <v>31</v>
      </c>
      <c r="D98" s="145"/>
      <c r="E98" s="36">
        <f t="shared" si="6"/>
        <v>0</v>
      </c>
      <c r="F98" s="29">
        <v>0</v>
      </c>
      <c r="G98" s="29">
        <f>G97</f>
        <v>0</v>
      </c>
      <c r="H98" s="49">
        <f>H97</f>
        <v>0</v>
      </c>
      <c r="I98" s="49">
        <v>0</v>
      </c>
      <c r="J98" s="30">
        <v>0</v>
      </c>
      <c r="K98" s="344"/>
    </row>
    <row r="99" spans="1:11" s="19" customFormat="1" ht="23.25" customHeight="1" thickBot="1">
      <c r="A99" s="149"/>
      <c r="B99" s="342"/>
      <c r="C99" s="153" t="s">
        <v>25</v>
      </c>
      <c r="D99" s="139"/>
      <c r="E99" s="36">
        <f t="shared" si="6"/>
        <v>0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345"/>
    </row>
    <row r="100" spans="1:11" s="19" customFormat="1" ht="26.25" customHeight="1" thickBot="1">
      <c r="A100" s="154"/>
      <c r="B100" s="340" t="s">
        <v>66</v>
      </c>
      <c r="C100" s="150"/>
      <c r="D100" s="86" t="s">
        <v>22</v>
      </c>
      <c r="E100" s="87">
        <f t="shared" si="6"/>
        <v>20838414.32</v>
      </c>
      <c r="F100" s="88">
        <f>F101+F102+F103</f>
        <v>20477605.32</v>
      </c>
      <c r="G100" s="89">
        <v>360809</v>
      </c>
      <c r="H100" s="28">
        <v>0</v>
      </c>
      <c r="I100" s="28">
        <v>0</v>
      </c>
      <c r="J100" s="28">
        <v>0</v>
      </c>
      <c r="K100" s="343" t="s">
        <v>37</v>
      </c>
    </row>
    <row r="101" spans="1:11" s="19" customFormat="1" ht="23.25" customHeight="1" thickBot="1">
      <c r="A101" s="155"/>
      <c r="B101" s="341"/>
      <c r="C101" s="151"/>
      <c r="D101" s="140" t="s">
        <v>17</v>
      </c>
      <c r="E101" s="81">
        <f t="shared" si="6"/>
        <v>0</v>
      </c>
      <c r="F101" s="22">
        <v>0</v>
      </c>
      <c r="G101" s="28">
        <v>0</v>
      </c>
      <c r="H101" s="29">
        <v>0</v>
      </c>
      <c r="I101" s="29">
        <v>0</v>
      </c>
      <c r="J101" s="29">
        <v>0</v>
      </c>
      <c r="K101" s="344"/>
    </row>
    <row r="102" spans="1:11" s="19" customFormat="1" ht="23.25" customHeight="1" thickBot="1">
      <c r="A102" s="155"/>
      <c r="B102" s="341"/>
      <c r="C102" s="151"/>
      <c r="D102" s="141" t="s">
        <v>18</v>
      </c>
      <c r="E102" s="36">
        <f t="shared" si="6"/>
        <v>0</v>
      </c>
      <c r="F102" s="23">
        <v>0</v>
      </c>
      <c r="G102" s="29">
        <v>0</v>
      </c>
      <c r="H102" s="31">
        <v>0</v>
      </c>
      <c r="I102" s="31">
        <v>0</v>
      </c>
      <c r="J102" s="31">
        <v>0</v>
      </c>
      <c r="K102" s="344"/>
    </row>
    <row r="103" spans="1:11" s="19" customFormat="1" ht="23.25" customHeight="1" thickBot="1">
      <c r="A103" s="155"/>
      <c r="B103" s="341"/>
      <c r="C103" s="151"/>
      <c r="D103" s="141" t="s">
        <v>19</v>
      </c>
      <c r="E103" s="36">
        <f t="shared" si="6"/>
        <v>20838414.32</v>
      </c>
      <c r="F103" s="42">
        <f>F109+F115+F121+F133</f>
        <v>20477605.32</v>
      </c>
      <c r="G103" s="89">
        <v>360809</v>
      </c>
      <c r="H103" s="74">
        <f>H102</f>
        <v>0</v>
      </c>
      <c r="I103" s="74">
        <v>0</v>
      </c>
      <c r="J103" s="75">
        <v>0</v>
      </c>
      <c r="K103" s="344"/>
    </row>
    <row r="104" spans="1:11" s="19" customFormat="1" ht="23.25" customHeight="1" thickBot="1">
      <c r="A104" s="155"/>
      <c r="B104" s="341"/>
      <c r="C104" s="152" t="s">
        <v>31</v>
      </c>
      <c r="D104" s="145"/>
      <c r="E104" s="36">
        <f t="shared" si="6"/>
        <v>20838414.32</v>
      </c>
      <c r="F104" s="42">
        <f>F103</f>
        <v>20477605.32</v>
      </c>
      <c r="G104" s="29">
        <v>360809</v>
      </c>
      <c r="H104" s="49">
        <f>H103</f>
        <v>0</v>
      </c>
      <c r="I104" s="49">
        <v>0</v>
      </c>
      <c r="J104" s="30">
        <v>0</v>
      </c>
      <c r="K104" s="344"/>
    </row>
    <row r="105" spans="1:11" s="19" customFormat="1" ht="23.25" customHeight="1" thickBot="1">
      <c r="A105" s="156"/>
      <c r="B105" s="342"/>
      <c r="C105" s="153" t="s">
        <v>25</v>
      </c>
      <c r="D105" s="139"/>
      <c r="E105" s="36">
        <f t="shared" si="6"/>
        <v>14751174.850000001</v>
      </c>
      <c r="F105" s="42">
        <f>F111+F117+F123+F129</f>
        <v>14751174.850000001</v>
      </c>
      <c r="G105" s="49">
        <v>0</v>
      </c>
      <c r="H105" s="28">
        <v>0</v>
      </c>
      <c r="I105" s="28">
        <v>0</v>
      </c>
      <c r="J105" s="28">
        <v>0</v>
      </c>
      <c r="K105" s="345"/>
    </row>
    <row r="106" spans="1:11" s="20" customFormat="1" ht="23.25" customHeight="1" thickBot="1">
      <c r="A106" s="302" t="s">
        <v>24</v>
      </c>
      <c r="B106" s="297" t="s">
        <v>68</v>
      </c>
      <c r="C106" s="157"/>
      <c r="D106" s="39" t="s">
        <v>22</v>
      </c>
      <c r="E106" s="36">
        <f t="shared" ref="E106:E200" si="12">SUM(F106:J106)</f>
        <v>35118954.799999997</v>
      </c>
      <c r="F106" s="25">
        <v>18586518.600000001</v>
      </c>
      <c r="G106" s="25">
        <v>16532436.199999999</v>
      </c>
      <c r="H106" s="29">
        <v>0</v>
      </c>
      <c r="I106" s="29">
        <v>0</v>
      </c>
      <c r="J106" s="29">
        <v>0</v>
      </c>
      <c r="K106" s="336" t="s">
        <v>40</v>
      </c>
    </row>
    <row r="107" spans="1:11" s="20" customFormat="1" ht="23.25" customHeight="1" thickBot="1">
      <c r="A107" s="303"/>
      <c r="B107" s="298"/>
      <c r="C107" s="158"/>
      <c r="D107" s="129" t="s">
        <v>17</v>
      </c>
      <c r="E107" s="36">
        <f t="shared" si="12"/>
        <v>0</v>
      </c>
      <c r="F107" s="22">
        <v>0</v>
      </c>
      <c r="G107" s="22">
        <v>0</v>
      </c>
      <c r="H107" s="31">
        <v>0</v>
      </c>
      <c r="I107" s="31">
        <v>0</v>
      </c>
      <c r="J107" s="31">
        <v>0</v>
      </c>
      <c r="K107" s="337"/>
    </row>
    <row r="108" spans="1:11" s="20" customFormat="1" ht="23.25" customHeight="1" thickBot="1">
      <c r="A108" s="303"/>
      <c r="B108" s="298"/>
      <c r="C108" s="158"/>
      <c r="D108" s="130" t="s">
        <v>18</v>
      </c>
      <c r="E108" s="36">
        <f t="shared" si="12"/>
        <v>0</v>
      </c>
      <c r="F108" s="29">
        <v>0</v>
      </c>
      <c r="G108" s="23">
        <v>0</v>
      </c>
      <c r="H108" s="74">
        <f>H107</f>
        <v>0</v>
      </c>
      <c r="I108" s="74">
        <v>0</v>
      </c>
      <c r="J108" s="75">
        <v>0</v>
      </c>
      <c r="K108" s="337"/>
    </row>
    <row r="109" spans="1:11" s="20" customFormat="1" ht="23.25" customHeight="1" thickBot="1">
      <c r="A109" s="303"/>
      <c r="B109" s="298"/>
      <c r="C109" s="159"/>
      <c r="D109" s="131" t="s">
        <v>19</v>
      </c>
      <c r="E109" s="36">
        <f t="shared" si="12"/>
        <v>32804494.799999997</v>
      </c>
      <c r="F109" s="25">
        <f>16272058.6</f>
        <v>16272058.6</v>
      </c>
      <c r="G109" s="42">
        <v>16532436.199999999</v>
      </c>
      <c r="H109" s="49">
        <f>H108</f>
        <v>0</v>
      </c>
      <c r="I109" s="49">
        <v>0</v>
      </c>
      <c r="J109" s="30">
        <v>0</v>
      </c>
      <c r="K109" s="337"/>
    </row>
    <row r="110" spans="1:11" s="20" customFormat="1" ht="23.25" customHeight="1" thickBot="1">
      <c r="A110" s="303"/>
      <c r="B110" s="298"/>
      <c r="C110" s="132" t="s">
        <v>31</v>
      </c>
      <c r="D110" s="133"/>
      <c r="E110" s="36">
        <f t="shared" si="12"/>
        <v>32804494.799999997</v>
      </c>
      <c r="F110" s="25">
        <f>F109</f>
        <v>16272058.6</v>
      </c>
      <c r="G110" s="42">
        <f t="shared" ref="G110" si="13">G109</f>
        <v>16532436.199999999</v>
      </c>
      <c r="H110" s="28">
        <v>0</v>
      </c>
      <c r="I110" s="28">
        <v>0</v>
      </c>
      <c r="J110" s="28">
        <v>0</v>
      </c>
      <c r="K110" s="337"/>
    </row>
    <row r="111" spans="1:11" s="20" customFormat="1" ht="31.5" customHeight="1" thickBot="1">
      <c r="A111" s="339"/>
      <c r="B111" s="299"/>
      <c r="C111" s="134" t="s">
        <v>25</v>
      </c>
      <c r="D111" s="135"/>
      <c r="E111" s="36">
        <f t="shared" si="12"/>
        <v>24855913.66</v>
      </c>
      <c r="F111" s="42">
        <v>13763932</v>
      </c>
      <c r="G111" s="42">
        <v>11091981.66</v>
      </c>
      <c r="H111" s="29">
        <v>0</v>
      </c>
      <c r="I111" s="29">
        <v>0</v>
      </c>
      <c r="J111" s="29">
        <v>0</v>
      </c>
      <c r="K111" s="338"/>
    </row>
    <row r="112" spans="1:11" s="19" customFormat="1" ht="23.25" customHeight="1" thickBot="1">
      <c r="A112" s="374"/>
      <c r="B112" s="280" t="s">
        <v>46</v>
      </c>
      <c r="C112" s="267"/>
      <c r="D112" s="39" t="s">
        <v>22</v>
      </c>
      <c r="E112" s="36">
        <f t="shared" si="12"/>
        <v>17390766.779999997</v>
      </c>
      <c r="F112" s="25">
        <f>F113+F114+F115</f>
        <v>858330.58</v>
      </c>
      <c r="G112" s="27">
        <v>16532436.199999999</v>
      </c>
      <c r="H112" s="31">
        <v>0</v>
      </c>
      <c r="I112" s="31">
        <v>0</v>
      </c>
      <c r="J112" s="31">
        <v>0</v>
      </c>
      <c r="K112" s="336" t="s">
        <v>40</v>
      </c>
    </row>
    <row r="113" spans="1:11" s="19" customFormat="1" ht="23.25" customHeight="1" thickBot="1">
      <c r="A113" s="374"/>
      <c r="B113" s="281"/>
      <c r="C113" s="268"/>
      <c r="D113" s="140" t="s">
        <v>17</v>
      </c>
      <c r="E113" s="36">
        <f t="shared" si="12"/>
        <v>0</v>
      </c>
      <c r="F113" s="28">
        <v>0</v>
      </c>
      <c r="G113" s="28">
        <v>0</v>
      </c>
      <c r="H113" s="74">
        <f>H112</f>
        <v>0</v>
      </c>
      <c r="I113" s="74">
        <v>0</v>
      </c>
      <c r="J113" s="75">
        <v>0</v>
      </c>
      <c r="K113" s="337"/>
    </row>
    <row r="114" spans="1:11" s="19" customFormat="1" ht="23.25" customHeight="1" thickBot="1">
      <c r="A114" s="374"/>
      <c r="B114" s="281"/>
      <c r="C114" s="268"/>
      <c r="D114" s="141" t="s">
        <v>18</v>
      </c>
      <c r="E114" s="36">
        <f t="shared" si="12"/>
        <v>0</v>
      </c>
      <c r="F114" s="29">
        <v>0</v>
      </c>
      <c r="G114" s="29">
        <v>0</v>
      </c>
      <c r="H114" s="49">
        <f>H113</f>
        <v>0</v>
      </c>
      <c r="I114" s="49">
        <v>0</v>
      </c>
      <c r="J114" s="30">
        <v>0</v>
      </c>
      <c r="K114" s="337"/>
    </row>
    <row r="115" spans="1:11" s="19" customFormat="1" ht="20.25" customHeight="1" thickBot="1">
      <c r="A115" s="374"/>
      <c r="B115" s="281"/>
      <c r="C115" s="269"/>
      <c r="D115" s="142" t="s">
        <v>19</v>
      </c>
      <c r="E115" s="87">
        <f t="shared" si="12"/>
        <v>17390766.779999997</v>
      </c>
      <c r="F115" s="97">
        <f>858330.58</f>
        <v>858330.58</v>
      </c>
      <c r="G115" s="90">
        <v>16532436.199999999</v>
      </c>
      <c r="H115" s="74">
        <f>H114</f>
        <v>0</v>
      </c>
      <c r="I115" s="74">
        <v>0</v>
      </c>
      <c r="J115" s="75">
        <v>0</v>
      </c>
      <c r="K115" s="337"/>
    </row>
    <row r="116" spans="1:11" s="19" customFormat="1" ht="23.25" customHeight="1" thickBot="1">
      <c r="A116" s="374"/>
      <c r="B116" s="281"/>
      <c r="C116" s="136" t="s">
        <v>31</v>
      </c>
      <c r="D116" s="137"/>
      <c r="E116" s="36">
        <f t="shared" si="12"/>
        <v>6298785.1200000001</v>
      </c>
      <c r="F116" s="49">
        <f>F115</f>
        <v>858330.58</v>
      </c>
      <c r="G116" s="27">
        <v>5440454.54</v>
      </c>
      <c r="H116" s="49">
        <f>H115</f>
        <v>0</v>
      </c>
      <c r="I116" s="49">
        <v>0</v>
      </c>
      <c r="J116" s="30">
        <v>0</v>
      </c>
      <c r="K116" s="337"/>
    </row>
    <row r="117" spans="1:11" s="19" customFormat="1" ht="23.25" customHeight="1" thickBot="1">
      <c r="A117" s="374"/>
      <c r="B117" s="282"/>
      <c r="C117" s="138" t="s">
        <v>25</v>
      </c>
      <c r="D117" s="139"/>
      <c r="E117" s="36">
        <f t="shared" si="12"/>
        <v>11412853.370000001</v>
      </c>
      <c r="F117" s="49">
        <v>320871.71000000002</v>
      </c>
      <c r="G117" s="27">
        <v>11091981.66</v>
      </c>
      <c r="H117" s="27">
        <v>0</v>
      </c>
      <c r="I117" s="27">
        <v>0</v>
      </c>
      <c r="J117" s="27"/>
      <c r="K117" s="338"/>
    </row>
    <row r="118" spans="1:11" s="19" customFormat="1" ht="23.25" customHeight="1" thickBot="1">
      <c r="A118" s="370"/>
      <c r="B118" s="300" t="s">
        <v>72</v>
      </c>
      <c r="C118" s="301"/>
      <c r="D118" s="55" t="s">
        <v>22</v>
      </c>
      <c r="E118" s="81">
        <f t="shared" si="12"/>
        <v>1656601.79</v>
      </c>
      <c r="F118" s="56">
        <f>F119+F120+F121</f>
        <v>666371.14</v>
      </c>
      <c r="G118" s="204">
        <f t="shared" ref="G118" si="14">G119+G120+G121</f>
        <v>990230.65</v>
      </c>
      <c r="H118" s="56">
        <f t="shared" ref="H118" si="15">H119+H120+H121</f>
        <v>0</v>
      </c>
      <c r="I118" s="82">
        <f>I119+I120+I121</f>
        <v>0</v>
      </c>
      <c r="J118" s="82">
        <f>J119+J120+J121</f>
        <v>0</v>
      </c>
      <c r="K118" s="277" t="s">
        <v>60</v>
      </c>
    </row>
    <row r="119" spans="1:11" s="19" customFormat="1" ht="23.25" customHeight="1" thickBot="1">
      <c r="A119" s="370"/>
      <c r="B119" s="300"/>
      <c r="C119" s="268"/>
      <c r="D119" s="140" t="s">
        <v>17</v>
      </c>
      <c r="E119" s="36">
        <f t="shared" si="12"/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77"/>
    </row>
    <row r="120" spans="1:11" s="19" customFormat="1" ht="23.25" customHeight="1" thickBot="1">
      <c r="A120" s="370"/>
      <c r="B120" s="300"/>
      <c r="C120" s="268"/>
      <c r="D120" s="141" t="s">
        <v>18</v>
      </c>
      <c r="E120" s="36">
        <f t="shared" si="12"/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77"/>
    </row>
    <row r="121" spans="1:11" s="19" customFormat="1" ht="23.25" customHeight="1" thickBot="1">
      <c r="A121" s="370"/>
      <c r="B121" s="300"/>
      <c r="C121" s="269"/>
      <c r="D121" s="142" t="s">
        <v>19</v>
      </c>
      <c r="E121" s="36">
        <f t="shared" si="12"/>
        <v>1656601.79</v>
      </c>
      <c r="F121" s="49">
        <v>666371.14</v>
      </c>
      <c r="G121" s="30">
        <v>990230.65</v>
      </c>
      <c r="H121" s="30">
        <v>0</v>
      </c>
      <c r="I121" s="30">
        <v>0</v>
      </c>
      <c r="J121" s="30">
        <v>0</v>
      </c>
      <c r="K121" s="277"/>
    </row>
    <row r="122" spans="1:11" s="19" customFormat="1" ht="23.25" customHeight="1" thickBot="1">
      <c r="A122" s="370"/>
      <c r="B122" s="300"/>
      <c r="C122" s="136" t="s">
        <v>31</v>
      </c>
      <c r="D122" s="137"/>
      <c r="E122" s="36">
        <f t="shared" si="12"/>
        <v>1656601.79</v>
      </c>
      <c r="F122" s="49">
        <v>666371.14</v>
      </c>
      <c r="G122" s="49">
        <v>990230.65</v>
      </c>
      <c r="H122" s="49">
        <f t="shared" ref="H122:H123" si="16">H121</f>
        <v>0</v>
      </c>
      <c r="I122" s="30">
        <v>0</v>
      </c>
      <c r="J122" s="30">
        <v>0</v>
      </c>
      <c r="K122" s="277"/>
    </row>
    <row r="123" spans="1:11" s="19" customFormat="1" ht="23.25" customHeight="1" thickBot="1">
      <c r="A123" s="370"/>
      <c r="B123" s="301"/>
      <c r="C123" s="138" t="s">
        <v>25</v>
      </c>
      <c r="D123" s="139"/>
      <c r="E123" s="36">
        <f t="shared" si="12"/>
        <v>1656601.79</v>
      </c>
      <c r="F123" s="49">
        <v>666371.14</v>
      </c>
      <c r="G123" s="49">
        <f t="shared" ref="G123" si="17">G122</f>
        <v>990230.65</v>
      </c>
      <c r="H123" s="49">
        <f t="shared" si="16"/>
        <v>0</v>
      </c>
      <c r="I123" s="30">
        <v>0</v>
      </c>
      <c r="J123" s="30">
        <v>0</v>
      </c>
      <c r="K123" s="277"/>
    </row>
    <row r="124" spans="1:11" s="19" customFormat="1" ht="23.25" customHeight="1" thickBot="1">
      <c r="A124" s="370"/>
      <c r="B124" s="308" t="s">
        <v>74</v>
      </c>
      <c r="C124" s="310"/>
      <c r="D124" s="39" t="s">
        <v>22</v>
      </c>
      <c r="E124" s="36">
        <f t="shared" si="12"/>
        <v>308763.09999999998</v>
      </c>
      <c r="F124" s="21">
        <v>0</v>
      </c>
      <c r="G124" s="25">
        <v>308763.09999999998</v>
      </c>
      <c r="H124" s="25">
        <f t="shared" ref="H124" si="18">H125+H126+H127</f>
        <v>0</v>
      </c>
      <c r="I124" s="27">
        <f>I125+I126+I127</f>
        <v>0</v>
      </c>
      <c r="J124" s="27">
        <f>J125+J126+J127</f>
        <v>0</v>
      </c>
      <c r="K124" s="311" t="s">
        <v>53</v>
      </c>
    </row>
    <row r="125" spans="1:11" s="19" customFormat="1" ht="23.25" customHeight="1" thickBot="1">
      <c r="A125" s="370"/>
      <c r="B125" s="300"/>
      <c r="C125" s="268"/>
      <c r="D125" s="140" t="s">
        <v>17</v>
      </c>
      <c r="E125" s="36">
        <f t="shared" si="12"/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77"/>
    </row>
    <row r="126" spans="1:11" s="19" customFormat="1" ht="23.25" customHeight="1" thickBot="1">
      <c r="A126" s="370"/>
      <c r="B126" s="300"/>
      <c r="C126" s="268"/>
      <c r="D126" s="141" t="s">
        <v>18</v>
      </c>
      <c r="E126" s="36">
        <f t="shared" si="12"/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77"/>
    </row>
    <row r="127" spans="1:11" s="19" customFormat="1" ht="23.25" customHeight="1" thickBot="1">
      <c r="A127" s="370"/>
      <c r="B127" s="300"/>
      <c r="C127" s="269"/>
      <c r="D127" s="142" t="s">
        <v>19</v>
      </c>
      <c r="E127" s="36">
        <f t="shared" si="12"/>
        <v>308763.09999999998</v>
      </c>
      <c r="F127" s="31">
        <v>0</v>
      </c>
      <c r="G127" s="30">
        <v>308763.09999999998</v>
      </c>
      <c r="H127" s="30">
        <v>0</v>
      </c>
      <c r="I127" s="30">
        <v>0</v>
      </c>
      <c r="J127" s="30">
        <v>0</v>
      </c>
      <c r="K127" s="277"/>
    </row>
    <row r="128" spans="1:11" s="19" customFormat="1" ht="23.25" customHeight="1" thickBot="1">
      <c r="A128" s="370"/>
      <c r="B128" s="300"/>
      <c r="C128" s="136" t="s">
        <v>31</v>
      </c>
      <c r="D128" s="137"/>
      <c r="E128" s="36">
        <f t="shared" si="12"/>
        <v>308763.09999999998</v>
      </c>
      <c r="F128" s="31">
        <v>0</v>
      </c>
      <c r="G128" s="49">
        <f t="shared" ref="G128" si="19">G127</f>
        <v>308763.09999999998</v>
      </c>
      <c r="H128" s="49">
        <f t="shared" ref="H128" si="20">H127</f>
        <v>0</v>
      </c>
      <c r="I128" s="30">
        <v>0</v>
      </c>
      <c r="J128" s="30">
        <v>0</v>
      </c>
      <c r="K128" s="277"/>
    </row>
    <row r="129" spans="1:11" s="19" customFormat="1" ht="23.25" customHeight="1" thickBot="1">
      <c r="A129" s="370"/>
      <c r="B129" s="301"/>
      <c r="C129" s="138" t="s">
        <v>25</v>
      </c>
      <c r="D129" s="139"/>
      <c r="E129" s="87">
        <f t="shared" si="12"/>
        <v>308763.09999999998</v>
      </c>
      <c r="F129" s="95">
        <v>0</v>
      </c>
      <c r="G129" s="95">
        <f>G128</f>
        <v>308763.09999999998</v>
      </c>
      <c r="H129" s="95">
        <f>H128</f>
        <v>0</v>
      </c>
      <c r="I129" s="96">
        <v>0</v>
      </c>
      <c r="J129" s="96">
        <v>0</v>
      </c>
      <c r="K129" s="277"/>
    </row>
    <row r="130" spans="1:11" s="19" customFormat="1" ht="39" hidden="1" customHeight="1" thickBot="1">
      <c r="A130" s="160"/>
      <c r="B130" s="308"/>
      <c r="C130" s="161"/>
      <c r="D130" s="24"/>
      <c r="E130" s="36">
        <f t="shared" si="12"/>
        <v>2680845</v>
      </c>
      <c r="F130" s="21">
        <v>2680845</v>
      </c>
      <c r="G130" s="31"/>
      <c r="H130" s="31"/>
      <c r="I130" s="31"/>
      <c r="J130" s="31"/>
      <c r="K130" s="305"/>
    </row>
    <row r="131" spans="1:11" s="19" customFormat="1" ht="23.25" hidden="1" customHeight="1">
      <c r="A131" s="160"/>
      <c r="B131" s="309"/>
      <c r="C131" s="148"/>
      <c r="D131" s="140"/>
      <c r="E131" s="36">
        <f t="shared" si="12"/>
        <v>0</v>
      </c>
      <c r="F131" s="28">
        <v>0</v>
      </c>
      <c r="G131" s="28"/>
      <c r="H131" s="28"/>
      <c r="I131" s="28"/>
      <c r="J131" s="28"/>
      <c r="K131" s="306"/>
    </row>
    <row r="132" spans="1:11" s="19" customFormat="1" ht="23.25" hidden="1" customHeight="1">
      <c r="A132" s="160"/>
      <c r="B132" s="309"/>
      <c r="C132" s="148"/>
      <c r="D132" s="141"/>
      <c r="E132" s="36">
        <f t="shared" si="12"/>
        <v>0</v>
      </c>
      <c r="F132" s="29">
        <v>0</v>
      </c>
      <c r="G132" s="29"/>
      <c r="H132" s="29"/>
      <c r="I132" s="29"/>
      <c r="J132" s="29"/>
      <c r="K132" s="307"/>
    </row>
    <row r="133" spans="1:11" s="19" customFormat="1" ht="23.25" hidden="1" customHeight="1" thickBot="1">
      <c r="A133" s="160"/>
      <c r="B133" s="309"/>
      <c r="C133" s="148"/>
      <c r="D133" s="142"/>
      <c r="E133" s="36">
        <f t="shared" si="12"/>
        <v>2680845</v>
      </c>
      <c r="F133" s="31">
        <v>2680845</v>
      </c>
      <c r="G133" s="31"/>
      <c r="H133" s="31"/>
      <c r="I133" s="31"/>
      <c r="J133" s="31"/>
      <c r="K133" s="307"/>
    </row>
    <row r="134" spans="1:11" s="19" customFormat="1" ht="23.25" hidden="1" customHeight="1">
      <c r="A134" s="160"/>
      <c r="B134" s="309"/>
      <c r="C134" s="136"/>
      <c r="D134" s="137"/>
      <c r="E134" s="36">
        <f t="shared" si="12"/>
        <v>2680845</v>
      </c>
      <c r="F134" s="31">
        <v>2680845</v>
      </c>
      <c r="G134" s="31"/>
      <c r="H134" s="31"/>
      <c r="I134" s="31"/>
      <c r="J134" s="31"/>
      <c r="K134" s="307"/>
    </row>
    <row r="135" spans="1:11" s="19" customFormat="1" ht="23.25" hidden="1" customHeight="1" thickBot="1">
      <c r="A135" s="162"/>
      <c r="B135" s="309"/>
      <c r="C135" s="163"/>
      <c r="D135" s="146"/>
      <c r="E135" s="80">
        <f t="shared" si="12"/>
        <v>0</v>
      </c>
      <c r="F135" s="53">
        <v>0</v>
      </c>
      <c r="G135" s="54"/>
      <c r="H135" s="54"/>
      <c r="I135" s="54"/>
      <c r="J135" s="54"/>
      <c r="K135" s="307"/>
    </row>
    <row r="136" spans="1:11" s="19" customFormat="1" ht="23.25" customHeight="1" thickBot="1">
      <c r="A136" s="319" t="s">
        <v>26</v>
      </c>
      <c r="B136" s="314" t="s">
        <v>82</v>
      </c>
      <c r="C136" s="316"/>
      <c r="D136" s="39" t="s">
        <v>22</v>
      </c>
      <c r="E136" s="36"/>
      <c r="F136" s="72">
        <v>0</v>
      </c>
      <c r="G136" s="213">
        <v>0</v>
      </c>
      <c r="H136" s="213">
        <v>21950347.199999999</v>
      </c>
      <c r="I136" s="213">
        <v>23784301</v>
      </c>
      <c r="J136" s="73">
        <v>24053798.399999999</v>
      </c>
      <c r="K136" s="196"/>
    </row>
    <row r="137" spans="1:11" s="19" customFormat="1" ht="23.25" customHeight="1">
      <c r="A137" s="320"/>
      <c r="B137" s="314"/>
      <c r="C137" s="317"/>
      <c r="D137" s="140" t="s">
        <v>17</v>
      </c>
      <c r="E137" s="208"/>
      <c r="F137" s="209">
        <v>0</v>
      </c>
      <c r="G137" s="210">
        <v>0</v>
      </c>
      <c r="H137" s="211">
        <v>0</v>
      </c>
      <c r="I137" s="211">
        <v>0</v>
      </c>
      <c r="J137" s="212">
        <v>0</v>
      </c>
      <c r="K137" s="196"/>
    </row>
    <row r="138" spans="1:11" s="19" customFormat="1" ht="23.25" customHeight="1" thickBot="1">
      <c r="A138" s="320"/>
      <c r="B138" s="314"/>
      <c r="C138" s="317"/>
      <c r="D138" s="141" t="s">
        <v>18</v>
      </c>
      <c r="E138" s="38"/>
      <c r="F138" s="53">
        <v>0</v>
      </c>
      <c r="G138" s="202">
        <v>0</v>
      </c>
      <c r="H138" s="197">
        <v>0</v>
      </c>
      <c r="I138" s="197">
        <v>0</v>
      </c>
      <c r="J138" s="198">
        <v>0</v>
      </c>
      <c r="K138" s="196"/>
    </row>
    <row r="139" spans="1:11" s="19" customFormat="1" ht="23.25" customHeight="1" thickBot="1">
      <c r="A139" s="320"/>
      <c r="B139" s="314"/>
      <c r="C139" s="318"/>
      <c r="D139" s="142" t="s">
        <v>19</v>
      </c>
      <c r="E139" s="38"/>
      <c r="F139" s="53">
        <v>0</v>
      </c>
      <c r="G139" s="202">
        <v>0</v>
      </c>
      <c r="H139" s="213">
        <v>21950347.199999999</v>
      </c>
      <c r="I139" s="213">
        <v>23784301</v>
      </c>
      <c r="J139" s="73">
        <v>24053798.399999999</v>
      </c>
      <c r="K139" s="196"/>
    </row>
    <row r="140" spans="1:11" s="19" customFormat="1" ht="23.25" customHeight="1" thickBot="1">
      <c r="A140" s="320"/>
      <c r="B140" s="314"/>
      <c r="C140" s="136" t="s">
        <v>11</v>
      </c>
      <c r="D140" s="206"/>
      <c r="E140" s="38"/>
      <c r="F140" s="53">
        <v>0</v>
      </c>
      <c r="G140" s="202">
        <v>0</v>
      </c>
      <c r="H140" s="213">
        <v>21950347.199999999</v>
      </c>
      <c r="I140" s="213">
        <v>23784301</v>
      </c>
      <c r="J140" s="73">
        <v>24053798.399999999</v>
      </c>
      <c r="K140" s="196"/>
    </row>
    <row r="141" spans="1:11" s="19" customFormat="1" ht="23.25" customHeight="1" thickBot="1">
      <c r="A141" s="320"/>
      <c r="B141" s="315"/>
      <c r="C141" s="138"/>
      <c r="D141" s="215"/>
      <c r="E141" s="216"/>
      <c r="F141" s="53">
        <v>0</v>
      </c>
      <c r="G141" s="202">
        <v>0</v>
      </c>
      <c r="H141" s="202">
        <v>0</v>
      </c>
      <c r="I141" s="202">
        <v>0</v>
      </c>
      <c r="J141" s="54">
        <v>0</v>
      </c>
      <c r="K141" s="196"/>
    </row>
    <row r="142" spans="1:11" s="19" customFormat="1" ht="23.25" customHeight="1" thickBot="1">
      <c r="A142" s="188"/>
      <c r="B142" s="321" t="s">
        <v>79</v>
      </c>
      <c r="C142" s="323"/>
      <c r="D142" s="39" t="s">
        <v>22</v>
      </c>
      <c r="E142" s="80"/>
      <c r="F142" s="72">
        <v>0</v>
      </c>
      <c r="G142" s="213">
        <v>0</v>
      </c>
      <c r="H142" s="213"/>
      <c r="I142" s="213"/>
      <c r="J142" s="73"/>
      <c r="K142" s="203"/>
    </row>
    <row r="143" spans="1:11" s="19" customFormat="1" ht="23.25" customHeight="1">
      <c r="A143" s="188"/>
      <c r="B143" s="314"/>
      <c r="C143" s="317"/>
      <c r="D143" s="140" t="s">
        <v>17</v>
      </c>
      <c r="E143" s="38"/>
      <c r="F143" s="209">
        <v>0</v>
      </c>
      <c r="G143" s="210">
        <v>0</v>
      </c>
      <c r="H143" s="211"/>
      <c r="I143" s="211"/>
      <c r="J143" s="212"/>
      <c r="K143" s="203"/>
    </row>
    <row r="144" spans="1:11" s="19" customFormat="1" ht="23.25" customHeight="1">
      <c r="A144" s="188"/>
      <c r="B144" s="314"/>
      <c r="C144" s="317"/>
      <c r="D144" s="141" t="s">
        <v>18</v>
      </c>
      <c r="E144" s="38"/>
      <c r="F144" s="53">
        <v>0</v>
      </c>
      <c r="G144" s="202">
        <v>0</v>
      </c>
      <c r="H144" s="197"/>
      <c r="I144" s="197"/>
      <c r="J144" s="198"/>
      <c r="K144" s="203"/>
    </row>
    <row r="145" spans="1:11" s="19" customFormat="1" ht="23.25" customHeight="1" thickBot="1">
      <c r="A145" s="188"/>
      <c r="B145" s="314"/>
      <c r="C145" s="317"/>
      <c r="D145" s="142" t="s">
        <v>19</v>
      </c>
      <c r="E145" s="38"/>
      <c r="F145" s="53">
        <v>0</v>
      </c>
      <c r="G145" s="202">
        <v>0</v>
      </c>
      <c r="H145" s="197"/>
      <c r="I145" s="197"/>
      <c r="J145" s="198"/>
      <c r="K145" s="203"/>
    </row>
    <row r="146" spans="1:11" s="19" customFormat="1" ht="23.25" customHeight="1">
      <c r="A146" s="188"/>
      <c r="B146" s="322"/>
      <c r="C146" s="136" t="s">
        <v>11</v>
      </c>
      <c r="D146" s="206"/>
      <c r="E146" s="38"/>
      <c r="F146" s="53">
        <v>0</v>
      </c>
      <c r="G146" s="202">
        <v>0</v>
      </c>
      <c r="H146" s="197"/>
      <c r="I146" s="197"/>
      <c r="J146" s="198"/>
      <c r="K146" s="203"/>
    </row>
    <row r="147" spans="1:11" s="19" customFormat="1" ht="23.25" customHeight="1" thickBot="1">
      <c r="A147" s="188"/>
      <c r="B147" s="322"/>
      <c r="C147" s="163"/>
      <c r="D147" s="218"/>
      <c r="E147" s="207"/>
      <c r="F147" s="53">
        <v>0</v>
      </c>
      <c r="G147" s="202">
        <v>0</v>
      </c>
      <c r="H147" s="202"/>
      <c r="I147" s="202"/>
      <c r="J147" s="54"/>
      <c r="K147" s="203"/>
    </row>
    <row r="148" spans="1:11" s="19" customFormat="1" ht="23.25" customHeight="1" thickBot="1">
      <c r="A148" s="188"/>
      <c r="B148" s="321" t="s">
        <v>80</v>
      </c>
      <c r="C148" s="324"/>
      <c r="D148" s="39" t="s">
        <v>22</v>
      </c>
      <c r="E148" s="36"/>
      <c r="F148" s="72">
        <v>0</v>
      </c>
      <c r="G148" s="72">
        <v>0</v>
      </c>
      <c r="H148" s="72"/>
      <c r="I148" s="72"/>
      <c r="J148" s="73"/>
      <c r="K148" s="203"/>
    </row>
    <row r="149" spans="1:11" s="19" customFormat="1" ht="23.25" customHeight="1">
      <c r="A149" s="188"/>
      <c r="B149" s="314"/>
      <c r="C149" s="317"/>
      <c r="D149" s="140" t="s">
        <v>17</v>
      </c>
      <c r="E149" s="208"/>
      <c r="F149" s="71">
        <v>0</v>
      </c>
      <c r="G149" s="71">
        <v>0</v>
      </c>
      <c r="H149" s="71"/>
      <c r="I149" s="71"/>
      <c r="J149" s="71"/>
      <c r="K149" s="203"/>
    </row>
    <row r="150" spans="1:11" s="19" customFormat="1" ht="23.25" customHeight="1">
      <c r="A150" s="188"/>
      <c r="B150" s="314"/>
      <c r="C150" s="317"/>
      <c r="D150" s="141" t="s">
        <v>18</v>
      </c>
      <c r="E150" s="38"/>
      <c r="F150" s="66">
        <v>0</v>
      </c>
      <c r="G150" s="66">
        <v>0</v>
      </c>
      <c r="H150" s="66"/>
      <c r="I150" s="66"/>
      <c r="J150" s="66"/>
      <c r="K150" s="203"/>
    </row>
    <row r="151" spans="1:11" s="19" customFormat="1" ht="23.25" customHeight="1" thickBot="1">
      <c r="A151" s="188"/>
      <c r="B151" s="314"/>
      <c r="C151" s="318"/>
      <c r="D151" s="142" t="s">
        <v>19</v>
      </c>
      <c r="E151" s="38"/>
      <c r="F151" s="66">
        <v>0</v>
      </c>
      <c r="G151" s="66">
        <v>0</v>
      </c>
      <c r="H151" s="66"/>
      <c r="I151" s="66"/>
      <c r="J151" s="66"/>
      <c r="K151" s="203"/>
    </row>
    <row r="152" spans="1:11" s="19" customFormat="1" ht="23.25" customHeight="1">
      <c r="A152" s="188"/>
      <c r="B152" s="314"/>
      <c r="C152" s="136" t="s">
        <v>11</v>
      </c>
      <c r="D152" s="206"/>
      <c r="E152" s="38"/>
      <c r="F152" s="66" t="s">
        <v>83</v>
      </c>
      <c r="G152" s="66">
        <v>0</v>
      </c>
      <c r="H152" s="66"/>
      <c r="I152" s="66"/>
      <c r="J152" s="66"/>
      <c r="K152" s="203"/>
    </row>
    <row r="153" spans="1:11" s="19" customFormat="1" ht="23.25" customHeight="1" thickBot="1">
      <c r="A153" s="188"/>
      <c r="B153" s="315"/>
      <c r="C153" s="163"/>
      <c r="D153" s="218"/>
      <c r="E153" s="216"/>
      <c r="F153" s="53">
        <v>0</v>
      </c>
      <c r="G153" s="53">
        <v>0</v>
      </c>
      <c r="H153" s="53"/>
      <c r="I153" s="53"/>
      <c r="J153" s="53"/>
      <c r="K153" s="203"/>
    </row>
    <row r="154" spans="1:11" s="19" customFormat="1" ht="23.25" customHeight="1" thickBot="1">
      <c r="A154" s="328"/>
      <c r="B154" s="269" t="s">
        <v>76</v>
      </c>
      <c r="C154" s="333"/>
      <c r="D154" s="221" t="s">
        <v>22</v>
      </c>
      <c r="E154" s="222">
        <v>17257836</v>
      </c>
      <c r="F154" s="223">
        <v>0</v>
      </c>
      <c r="G154" s="223">
        <v>0</v>
      </c>
      <c r="H154" s="224">
        <v>5487586</v>
      </c>
      <c r="I154" s="224">
        <v>5756800</v>
      </c>
      <c r="J154" s="225">
        <v>6013450</v>
      </c>
      <c r="K154" s="196"/>
    </row>
    <row r="155" spans="1:11" s="19" customFormat="1" ht="23.25" customHeight="1" thickBot="1">
      <c r="A155" s="328"/>
      <c r="B155" s="312"/>
      <c r="C155" s="334"/>
      <c r="D155" s="129" t="s">
        <v>17</v>
      </c>
      <c r="E155" s="81">
        <v>0</v>
      </c>
      <c r="F155" s="214">
        <v>0</v>
      </c>
      <c r="G155" s="214">
        <v>0</v>
      </c>
      <c r="H155" s="71">
        <v>0</v>
      </c>
      <c r="I155" s="71">
        <v>0</v>
      </c>
      <c r="J155" s="71">
        <v>0</v>
      </c>
      <c r="K155" s="196"/>
    </row>
    <row r="156" spans="1:11" s="19" customFormat="1" ht="23.25" customHeight="1" thickBot="1">
      <c r="A156" s="328"/>
      <c r="B156" s="312"/>
      <c r="C156" s="334"/>
      <c r="D156" s="130" t="s">
        <v>18</v>
      </c>
      <c r="E156" s="36">
        <v>0</v>
      </c>
      <c r="F156" s="95">
        <v>0</v>
      </c>
      <c r="G156" s="95">
        <v>0</v>
      </c>
      <c r="H156" s="66">
        <v>0</v>
      </c>
      <c r="I156" s="66">
        <v>0</v>
      </c>
      <c r="J156" s="66">
        <v>0</v>
      </c>
      <c r="K156" s="196"/>
    </row>
    <row r="157" spans="1:11" s="19" customFormat="1" ht="23.25" customHeight="1" thickBot="1">
      <c r="A157" s="328"/>
      <c r="B157" s="312"/>
      <c r="C157" s="334"/>
      <c r="D157" s="131" t="s">
        <v>19</v>
      </c>
      <c r="E157" s="36">
        <v>17257836</v>
      </c>
      <c r="F157" s="95">
        <v>0</v>
      </c>
      <c r="G157" s="95">
        <v>0</v>
      </c>
      <c r="H157" s="197">
        <v>5487586</v>
      </c>
      <c r="I157" s="197">
        <v>5756800</v>
      </c>
      <c r="J157" s="198">
        <v>6013450</v>
      </c>
      <c r="K157" s="196"/>
    </row>
    <row r="158" spans="1:11" s="19" customFormat="1" ht="23.25" customHeight="1" thickBot="1">
      <c r="A158" s="328"/>
      <c r="B158" s="312"/>
      <c r="C158" s="335"/>
      <c r="D158" s="164" t="s">
        <v>43</v>
      </c>
      <c r="E158" s="36">
        <v>0</v>
      </c>
      <c r="F158" s="95">
        <v>0</v>
      </c>
      <c r="G158" s="95">
        <v>0</v>
      </c>
      <c r="H158" s="66">
        <v>0</v>
      </c>
      <c r="I158" s="66">
        <v>0</v>
      </c>
      <c r="J158" s="66">
        <v>0</v>
      </c>
      <c r="K158" s="196"/>
    </row>
    <row r="159" spans="1:11" s="19" customFormat="1" ht="23.25" customHeight="1" thickBot="1">
      <c r="A159" s="328"/>
      <c r="B159" s="312"/>
      <c r="C159" s="136" t="s">
        <v>11</v>
      </c>
      <c r="D159" s="165"/>
      <c r="E159" s="36"/>
      <c r="F159" s="95">
        <v>0</v>
      </c>
      <c r="G159" s="95">
        <v>0</v>
      </c>
      <c r="H159" s="197">
        <v>5487586</v>
      </c>
      <c r="I159" s="197">
        <v>5756800</v>
      </c>
      <c r="J159" s="198">
        <v>6013450</v>
      </c>
      <c r="K159" s="203"/>
    </row>
    <row r="160" spans="1:11" s="19" customFormat="1" ht="23.25" customHeight="1" thickBot="1">
      <c r="A160" s="329"/>
      <c r="B160" s="313"/>
      <c r="C160" s="163"/>
      <c r="D160" s="218"/>
      <c r="E160" s="36"/>
      <c r="F160" s="49">
        <v>0</v>
      </c>
      <c r="G160" s="49">
        <v>0</v>
      </c>
      <c r="H160" s="49">
        <v>0</v>
      </c>
      <c r="I160" s="49">
        <v>0</v>
      </c>
      <c r="J160" s="49">
        <v>0</v>
      </c>
      <c r="K160" s="196"/>
    </row>
    <row r="161" spans="1:11" s="19" customFormat="1" ht="23.25" customHeight="1" thickBot="1">
      <c r="A161" s="327"/>
      <c r="B161" s="325" t="s">
        <v>81</v>
      </c>
      <c r="C161" s="330"/>
      <c r="D161" s="201" t="s">
        <v>22</v>
      </c>
      <c r="E161" s="36"/>
      <c r="F161" s="220">
        <v>0</v>
      </c>
      <c r="G161" s="220">
        <v>0</v>
      </c>
      <c r="H161" s="220">
        <v>5870000</v>
      </c>
      <c r="I161" s="220">
        <v>6002250</v>
      </c>
      <c r="J161" s="217">
        <v>6136750</v>
      </c>
      <c r="K161" s="203"/>
    </row>
    <row r="162" spans="1:11" s="19" customFormat="1" ht="23.25" customHeight="1" thickBot="1">
      <c r="A162" s="328"/>
      <c r="B162" s="312"/>
      <c r="C162" s="331"/>
      <c r="D162" s="129" t="s">
        <v>17</v>
      </c>
      <c r="E162" s="36"/>
      <c r="F162" s="220">
        <v>0</v>
      </c>
      <c r="G162" s="220">
        <v>0</v>
      </c>
      <c r="H162" s="220">
        <v>0</v>
      </c>
      <c r="I162" s="220">
        <v>0</v>
      </c>
      <c r="J162" s="217">
        <v>0</v>
      </c>
      <c r="K162" s="203"/>
    </row>
    <row r="163" spans="1:11" s="19" customFormat="1" ht="23.25" customHeight="1" thickBot="1">
      <c r="A163" s="328"/>
      <c r="B163" s="312"/>
      <c r="C163" s="331"/>
      <c r="D163" s="130" t="s">
        <v>18</v>
      </c>
      <c r="E163" s="36"/>
      <c r="F163" s="220">
        <v>0</v>
      </c>
      <c r="G163" s="220">
        <v>0</v>
      </c>
      <c r="H163" s="220">
        <v>5870000</v>
      </c>
      <c r="I163" s="220">
        <v>6002250</v>
      </c>
      <c r="J163" s="217">
        <v>6136750</v>
      </c>
      <c r="K163" s="203"/>
    </row>
    <row r="164" spans="1:11" s="19" customFormat="1" ht="23.25" customHeight="1" thickBot="1">
      <c r="A164" s="328"/>
      <c r="B164" s="312"/>
      <c r="C164" s="331"/>
      <c r="D164" s="131" t="s">
        <v>19</v>
      </c>
      <c r="E164" s="36"/>
      <c r="F164" s="220">
        <v>0</v>
      </c>
      <c r="G164" s="220">
        <v>0</v>
      </c>
      <c r="H164" s="220">
        <v>0</v>
      </c>
      <c r="I164" s="220">
        <v>0</v>
      </c>
      <c r="J164" s="217">
        <v>0</v>
      </c>
      <c r="K164" s="203"/>
    </row>
    <row r="165" spans="1:11" s="19" customFormat="1" ht="23.25" customHeight="1" thickBot="1">
      <c r="A165" s="328"/>
      <c r="B165" s="312"/>
      <c r="C165" s="332"/>
      <c r="D165" s="164" t="s">
        <v>43</v>
      </c>
      <c r="E165" s="36"/>
      <c r="F165" s="220">
        <v>0</v>
      </c>
      <c r="G165" s="220">
        <v>0</v>
      </c>
      <c r="H165" s="220">
        <v>0</v>
      </c>
      <c r="I165" s="220">
        <v>0</v>
      </c>
      <c r="J165" s="217">
        <v>0</v>
      </c>
      <c r="K165" s="203"/>
    </row>
    <row r="166" spans="1:11" s="19" customFormat="1" ht="23.25" customHeight="1" thickBot="1">
      <c r="A166" s="328"/>
      <c r="B166" s="312"/>
      <c r="C166" s="136" t="s">
        <v>11</v>
      </c>
      <c r="D166" s="218"/>
      <c r="E166" s="36"/>
      <c r="F166" s="220">
        <v>0</v>
      </c>
      <c r="G166" s="220">
        <v>0</v>
      </c>
      <c r="H166" s="220">
        <v>5870000</v>
      </c>
      <c r="I166" s="220">
        <v>6002250</v>
      </c>
      <c r="J166" s="217">
        <v>6136750</v>
      </c>
      <c r="K166" s="203"/>
    </row>
    <row r="167" spans="1:11" s="19" customFormat="1" ht="23.25" customHeight="1" thickBot="1">
      <c r="A167" s="329"/>
      <c r="B167" s="326"/>
      <c r="C167" s="138"/>
      <c r="D167" s="219"/>
      <c r="E167" s="36"/>
      <c r="F167" s="220">
        <v>0</v>
      </c>
      <c r="G167" s="220">
        <v>0</v>
      </c>
      <c r="H167" s="220">
        <v>0</v>
      </c>
      <c r="I167" s="220">
        <v>0</v>
      </c>
      <c r="J167" s="217">
        <v>0</v>
      </c>
      <c r="K167" s="203"/>
    </row>
    <row r="168" spans="1:11" s="20" customFormat="1" ht="23.25" customHeight="1" thickBot="1">
      <c r="A168" s="302" t="s">
        <v>78</v>
      </c>
      <c r="B168" s="298" t="s">
        <v>69</v>
      </c>
      <c r="C168" s="168"/>
      <c r="D168" s="201" t="s">
        <v>22</v>
      </c>
      <c r="E168" s="87">
        <f t="shared" si="12"/>
        <v>36498537.899999999</v>
      </c>
      <c r="F168" s="199">
        <f>F169+F170+F171+F172</f>
        <v>30408273.899999999</v>
      </c>
      <c r="G168" s="199">
        <f>G169+G170+G171+G172</f>
        <v>6090264</v>
      </c>
      <c r="H168" s="199">
        <v>0</v>
      </c>
      <c r="I168" s="199">
        <v>0</v>
      </c>
      <c r="J168" s="200">
        <v>0</v>
      </c>
      <c r="K168" s="371" t="s">
        <v>38</v>
      </c>
    </row>
    <row r="169" spans="1:11" s="20" customFormat="1" ht="23.25" customHeight="1" thickBot="1">
      <c r="A169" s="303"/>
      <c r="B169" s="298"/>
      <c r="C169" s="164"/>
      <c r="D169" s="129" t="s">
        <v>17</v>
      </c>
      <c r="E169" s="81">
        <f t="shared" si="12"/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372"/>
    </row>
    <row r="170" spans="1:11" s="20" customFormat="1" ht="23.25" customHeight="1" thickBot="1">
      <c r="A170" s="303"/>
      <c r="B170" s="298"/>
      <c r="C170" s="164"/>
      <c r="D170" s="130" t="s">
        <v>18</v>
      </c>
      <c r="E170" s="36">
        <f t="shared" si="12"/>
        <v>31721616</v>
      </c>
      <c r="F170" s="26">
        <f>F177+F184+F191</f>
        <v>25935866</v>
      </c>
      <c r="G170" s="26">
        <f t="shared" ref="G170" si="21">G177+G184+G191</f>
        <v>5785750</v>
      </c>
      <c r="H170" s="26">
        <v>0</v>
      </c>
      <c r="I170" s="26">
        <v>0</v>
      </c>
      <c r="J170" s="26">
        <v>0</v>
      </c>
      <c r="K170" s="372"/>
    </row>
    <row r="171" spans="1:11" s="20" customFormat="1" ht="23.25" customHeight="1" thickBot="1">
      <c r="A171" s="303"/>
      <c r="B171" s="298"/>
      <c r="C171" s="165"/>
      <c r="D171" s="131" t="s">
        <v>19</v>
      </c>
      <c r="E171" s="36">
        <f t="shared" si="12"/>
        <v>586921.9</v>
      </c>
      <c r="F171" s="41">
        <f>F178+F185+F192</f>
        <v>282407.90000000002</v>
      </c>
      <c r="G171" s="41">
        <f t="shared" ref="G171" si="22">G178+G185+G192</f>
        <v>304514</v>
      </c>
      <c r="H171" s="41">
        <v>0</v>
      </c>
      <c r="I171" s="41">
        <v>0</v>
      </c>
      <c r="J171" s="41">
        <v>0</v>
      </c>
      <c r="K171" s="372"/>
    </row>
    <row r="172" spans="1:11" s="20" customFormat="1" ht="23.25" customHeight="1" thickBot="1">
      <c r="A172" s="303"/>
      <c r="B172" s="298"/>
      <c r="C172" s="164"/>
      <c r="D172" s="164" t="s">
        <v>43</v>
      </c>
      <c r="E172" s="36">
        <f t="shared" si="12"/>
        <v>4190000</v>
      </c>
      <c r="F172" s="23">
        <v>4190000</v>
      </c>
      <c r="G172" s="23">
        <f t="shared" ref="G172:J172" si="23">G179+G186+G193</f>
        <v>0</v>
      </c>
      <c r="H172" s="23">
        <f t="shared" si="23"/>
        <v>0</v>
      </c>
      <c r="I172" s="23">
        <f t="shared" si="23"/>
        <v>0</v>
      </c>
      <c r="J172" s="23">
        <f t="shared" si="23"/>
        <v>0</v>
      </c>
      <c r="K172" s="372"/>
    </row>
    <row r="173" spans="1:11" s="20" customFormat="1" ht="36" customHeight="1" thickBot="1">
      <c r="A173" s="303"/>
      <c r="B173" s="298"/>
      <c r="C173" s="132" t="s">
        <v>31</v>
      </c>
      <c r="D173" s="166"/>
      <c r="E173" s="87">
        <f t="shared" si="12"/>
        <v>36498537.899999999</v>
      </c>
      <c r="F173" s="102">
        <v>30408273.899999999</v>
      </c>
      <c r="G173" s="94">
        <f>G180+G187+G194</f>
        <v>6090264</v>
      </c>
      <c r="H173" s="94">
        <v>0</v>
      </c>
      <c r="I173" s="94">
        <v>0</v>
      </c>
      <c r="J173" s="102">
        <f>J174</f>
        <v>0</v>
      </c>
      <c r="K173" s="372"/>
    </row>
    <row r="174" spans="1:11" s="20" customFormat="1" ht="23.25" customHeight="1" thickBot="1">
      <c r="A174" s="304"/>
      <c r="B174" s="299"/>
      <c r="C174" s="134" t="s">
        <v>25</v>
      </c>
      <c r="D174" s="167"/>
      <c r="E174" s="36">
        <f t="shared" si="12"/>
        <v>36498537.899999999</v>
      </c>
      <c r="F174" s="44">
        <f>F181+F188+F195</f>
        <v>30408273.899999999</v>
      </c>
      <c r="G174" s="44">
        <f t="shared" ref="G174:J174" si="24">G181+G188+G195</f>
        <v>6090264</v>
      </c>
      <c r="H174" s="44">
        <v>0</v>
      </c>
      <c r="I174" s="44">
        <v>0</v>
      </c>
      <c r="J174" s="44">
        <f t="shared" si="24"/>
        <v>0</v>
      </c>
      <c r="K174" s="373"/>
    </row>
    <row r="175" spans="1:11" s="20" customFormat="1" ht="19.5" customHeight="1" thickBot="1">
      <c r="A175" s="366"/>
      <c r="B175" s="300" t="s">
        <v>47</v>
      </c>
      <c r="C175" s="168"/>
      <c r="D175" s="86" t="s">
        <v>22</v>
      </c>
      <c r="E175" s="87">
        <f t="shared" si="12"/>
        <v>2879290</v>
      </c>
      <c r="F175" s="88">
        <f>F176+F177+F178+F179</f>
        <v>2879290</v>
      </c>
      <c r="G175" s="88">
        <v>0</v>
      </c>
      <c r="H175" s="88">
        <v>0</v>
      </c>
      <c r="I175" s="88">
        <v>0</v>
      </c>
      <c r="J175" s="90">
        <v>0</v>
      </c>
      <c r="K175" s="367" t="s">
        <v>50</v>
      </c>
    </row>
    <row r="176" spans="1:11" s="19" customFormat="1" ht="23.25" customHeight="1" thickBot="1">
      <c r="A176" s="359"/>
      <c r="B176" s="300"/>
      <c r="C176" s="169"/>
      <c r="D176" s="140" t="s">
        <v>17</v>
      </c>
      <c r="E176" s="81">
        <f t="shared" si="12"/>
        <v>0</v>
      </c>
      <c r="F176" s="28">
        <v>0</v>
      </c>
      <c r="G176" s="91">
        <v>0</v>
      </c>
      <c r="H176" s="91">
        <v>0</v>
      </c>
      <c r="I176" s="28">
        <v>0</v>
      </c>
      <c r="J176" s="28">
        <v>0</v>
      </c>
      <c r="K176" s="364"/>
    </row>
    <row r="177" spans="1:11" s="19" customFormat="1" ht="23.25" customHeight="1" thickBot="1">
      <c r="A177" s="359"/>
      <c r="B177" s="300"/>
      <c r="C177" s="169"/>
      <c r="D177" s="141" t="s">
        <v>18</v>
      </c>
      <c r="E177" s="36">
        <f t="shared" si="12"/>
        <v>2299290</v>
      </c>
      <c r="F177" s="50">
        <v>2299290</v>
      </c>
      <c r="G177" s="50">
        <v>0</v>
      </c>
      <c r="H177" s="50">
        <v>0</v>
      </c>
      <c r="I177" s="26">
        <v>0</v>
      </c>
      <c r="J177" s="26">
        <v>0</v>
      </c>
      <c r="K177" s="364"/>
    </row>
    <row r="178" spans="1:11" s="19" customFormat="1" ht="23.25" customHeight="1" thickBot="1">
      <c r="A178" s="359"/>
      <c r="B178" s="300"/>
      <c r="C178" s="169"/>
      <c r="D178" s="141" t="s">
        <v>19</v>
      </c>
      <c r="E178" s="36">
        <f t="shared" si="12"/>
        <v>0</v>
      </c>
      <c r="F178" s="29">
        <v>0</v>
      </c>
      <c r="G178" s="50">
        <v>0</v>
      </c>
      <c r="H178" s="50">
        <v>0</v>
      </c>
      <c r="I178" s="29">
        <v>0</v>
      </c>
      <c r="J178" s="29">
        <v>0</v>
      </c>
      <c r="K178" s="364"/>
    </row>
    <row r="179" spans="1:11" s="19" customFormat="1" ht="23.25" customHeight="1" thickBot="1">
      <c r="A179" s="359"/>
      <c r="B179" s="300"/>
      <c r="C179" s="169"/>
      <c r="D179" s="169" t="s">
        <v>43</v>
      </c>
      <c r="E179" s="36">
        <f t="shared" si="12"/>
        <v>580000</v>
      </c>
      <c r="F179" s="29">
        <v>580000</v>
      </c>
      <c r="G179" s="50">
        <v>0</v>
      </c>
      <c r="H179" s="50">
        <v>0</v>
      </c>
      <c r="I179" s="29">
        <v>0</v>
      </c>
      <c r="J179" s="29">
        <v>0</v>
      </c>
      <c r="K179" s="364"/>
    </row>
    <row r="180" spans="1:11" s="19" customFormat="1" ht="22.5" customHeight="1" thickBot="1">
      <c r="A180" s="359"/>
      <c r="B180" s="300"/>
      <c r="C180" s="170" t="s">
        <v>11</v>
      </c>
      <c r="D180" s="171"/>
      <c r="E180" s="87">
        <f t="shared" si="12"/>
        <v>2879290</v>
      </c>
      <c r="F180" s="92">
        <f>F175</f>
        <v>2879290</v>
      </c>
      <c r="G180" s="102">
        <v>0</v>
      </c>
      <c r="H180" s="102">
        <v>0</v>
      </c>
      <c r="I180" s="92">
        <v>0</v>
      </c>
      <c r="J180" s="92">
        <v>0</v>
      </c>
      <c r="K180" s="364"/>
    </row>
    <row r="181" spans="1:11" s="19" customFormat="1" ht="23.25" customHeight="1" thickBot="1">
      <c r="A181" s="360"/>
      <c r="B181" s="300"/>
      <c r="C181" s="163" t="s">
        <v>25</v>
      </c>
      <c r="D181" s="172"/>
      <c r="E181" s="80">
        <f t="shared" si="12"/>
        <v>2879290</v>
      </c>
      <c r="F181" s="51">
        <f>F180</f>
        <v>2879290</v>
      </c>
      <c r="G181" s="51">
        <f>SUM(H181:K181)</f>
        <v>0</v>
      </c>
      <c r="H181" s="51">
        <f t="shared" ref="H181" si="25">SUM(I181:L181)</f>
        <v>0</v>
      </c>
      <c r="I181" s="51">
        <f t="shared" ref="I181" si="26">SUM(J181:M181)</f>
        <v>0</v>
      </c>
      <c r="J181" s="51">
        <f t="shared" ref="J181" si="27">SUM(K181:N181)</f>
        <v>0</v>
      </c>
      <c r="K181" s="364"/>
    </row>
    <row r="182" spans="1:11" s="19" customFormat="1" ht="22.5" customHeight="1" thickBot="1">
      <c r="A182" s="368"/>
      <c r="B182" s="280" t="s">
        <v>48</v>
      </c>
      <c r="C182" s="173"/>
      <c r="D182" s="86" t="s">
        <v>22</v>
      </c>
      <c r="E182" s="87">
        <f t="shared" si="12"/>
        <v>21880826</v>
      </c>
      <c r="F182" s="88">
        <f>F183+F184+F185+F186</f>
        <v>21880826</v>
      </c>
      <c r="G182" s="88">
        <v>0</v>
      </c>
      <c r="H182" s="88">
        <v>0</v>
      </c>
      <c r="I182" s="88">
        <v>0</v>
      </c>
      <c r="J182" s="90">
        <v>0</v>
      </c>
      <c r="K182" s="363" t="s">
        <v>51</v>
      </c>
    </row>
    <row r="183" spans="1:11" s="19" customFormat="1" ht="23.25" customHeight="1" thickBot="1">
      <c r="A183" s="369"/>
      <c r="B183" s="281"/>
      <c r="C183" s="169"/>
      <c r="D183" s="140" t="s">
        <v>17</v>
      </c>
      <c r="E183" s="81">
        <f t="shared" si="12"/>
        <v>0</v>
      </c>
      <c r="F183" s="28">
        <v>0</v>
      </c>
      <c r="G183" s="91">
        <v>0</v>
      </c>
      <c r="H183" s="91">
        <v>0</v>
      </c>
      <c r="I183" s="28">
        <v>0</v>
      </c>
      <c r="J183" s="28">
        <v>0</v>
      </c>
      <c r="K183" s="364"/>
    </row>
    <row r="184" spans="1:11" s="19" customFormat="1" ht="23.25" customHeight="1" thickBot="1">
      <c r="A184" s="369"/>
      <c r="B184" s="281"/>
      <c r="C184" s="169"/>
      <c r="D184" s="141" t="s">
        <v>18</v>
      </c>
      <c r="E184" s="36">
        <f t="shared" si="12"/>
        <v>18270826</v>
      </c>
      <c r="F184" s="50">
        <v>18270826</v>
      </c>
      <c r="G184" s="50">
        <v>0</v>
      </c>
      <c r="H184" s="50">
        <v>0</v>
      </c>
      <c r="I184" s="26">
        <v>0</v>
      </c>
      <c r="J184" s="26">
        <v>0</v>
      </c>
      <c r="K184" s="364"/>
    </row>
    <row r="185" spans="1:11" s="19" customFormat="1" ht="23.25" customHeight="1" thickBot="1">
      <c r="A185" s="369"/>
      <c r="B185" s="281"/>
      <c r="C185" s="169"/>
      <c r="D185" s="141" t="s">
        <v>19</v>
      </c>
      <c r="E185" s="36">
        <f t="shared" si="12"/>
        <v>0</v>
      </c>
      <c r="F185" s="29">
        <v>0</v>
      </c>
      <c r="G185" s="50">
        <v>0</v>
      </c>
      <c r="H185" s="50">
        <v>0</v>
      </c>
      <c r="I185" s="29">
        <v>0</v>
      </c>
      <c r="J185" s="29">
        <v>0</v>
      </c>
      <c r="K185" s="364"/>
    </row>
    <row r="186" spans="1:11" s="19" customFormat="1" ht="23.25" customHeight="1" thickBot="1">
      <c r="A186" s="369"/>
      <c r="B186" s="281"/>
      <c r="C186" s="169"/>
      <c r="D186" s="169" t="s">
        <v>43</v>
      </c>
      <c r="E186" s="36">
        <f t="shared" si="12"/>
        <v>3610000</v>
      </c>
      <c r="F186" s="29">
        <v>3610000</v>
      </c>
      <c r="G186" s="50">
        <v>0</v>
      </c>
      <c r="H186" s="50">
        <v>0</v>
      </c>
      <c r="I186" s="29">
        <v>0</v>
      </c>
      <c r="J186" s="29">
        <v>0</v>
      </c>
      <c r="K186" s="364"/>
    </row>
    <row r="187" spans="1:11" s="19" customFormat="1" ht="26.25" customHeight="1" thickBot="1">
      <c r="A187" s="369"/>
      <c r="B187" s="281"/>
      <c r="C187" s="170" t="s">
        <v>11</v>
      </c>
      <c r="D187" s="171"/>
      <c r="E187" s="36">
        <f t="shared" si="12"/>
        <v>21880826</v>
      </c>
      <c r="F187" s="40">
        <f>F182</f>
        <v>21880826</v>
      </c>
      <c r="G187" s="26">
        <v>0</v>
      </c>
      <c r="H187" s="26">
        <v>0</v>
      </c>
      <c r="I187" s="40">
        <v>0</v>
      </c>
      <c r="J187" s="40">
        <v>0</v>
      </c>
      <c r="K187" s="364"/>
    </row>
    <row r="188" spans="1:11" s="19" customFormat="1" ht="14.25" customHeight="1" thickBot="1">
      <c r="A188" s="369"/>
      <c r="B188" s="282"/>
      <c r="C188" s="138" t="s">
        <v>25</v>
      </c>
      <c r="D188" s="174"/>
      <c r="E188" s="36">
        <f t="shared" si="12"/>
        <v>21880826</v>
      </c>
      <c r="F188" s="44">
        <f>F187</f>
        <v>21880826</v>
      </c>
      <c r="G188" s="44">
        <f>SUM(H188:K188)</f>
        <v>0</v>
      </c>
      <c r="H188" s="44">
        <f t="shared" ref="H188" si="28">SUM(I188:L188)</f>
        <v>0</v>
      </c>
      <c r="I188" s="44">
        <f t="shared" ref="I188" si="29">SUM(J188:M188)</f>
        <v>0</v>
      </c>
      <c r="J188" s="44">
        <f t="shared" ref="J188" si="30">SUM(K188:N188)</f>
        <v>0</v>
      </c>
      <c r="K188" s="365"/>
    </row>
    <row r="189" spans="1:11" s="19" customFormat="1" ht="22.5" customHeight="1" thickBot="1">
      <c r="A189" s="358"/>
      <c r="B189" s="361" t="s">
        <v>49</v>
      </c>
      <c r="C189" s="173"/>
      <c r="D189" s="86" t="s">
        <v>22</v>
      </c>
      <c r="E189" s="87">
        <f t="shared" si="12"/>
        <v>30148158.899999999</v>
      </c>
      <c r="F189" s="88">
        <f>F190+F191+F192+F193</f>
        <v>5648157.9000000004</v>
      </c>
      <c r="G189" s="88">
        <f>SUM(G191:G193)</f>
        <v>6090264</v>
      </c>
      <c r="H189" s="88">
        <f>H190+H191+H192+H193</f>
        <v>6116579</v>
      </c>
      <c r="I189" s="88">
        <f t="shared" ref="I189:J189" si="31">I190+I191+I192+I193</f>
        <v>6146579</v>
      </c>
      <c r="J189" s="90">
        <f t="shared" si="31"/>
        <v>6146579</v>
      </c>
      <c r="K189" s="363" t="s">
        <v>52</v>
      </c>
    </row>
    <row r="190" spans="1:11" s="19" customFormat="1" ht="23.25" customHeight="1" thickBot="1">
      <c r="A190" s="359"/>
      <c r="B190" s="300"/>
      <c r="C190" s="169"/>
      <c r="D190" s="140" t="s">
        <v>17</v>
      </c>
      <c r="E190" s="81">
        <f t="shared" si="12"/>
        <v>0</v>
      </c>
      <c r="F190" s="28">
        <v>0</v>
      </c>
      <c r="G190" s="91">
        <v>0</v>
      </c>
      <c r="H190" s="91">
        <v>0</v>
      </c>
      <c r="I190" s="28"/>
      <c r="J190" s="28"/>
      <c r="K190" s="364"/>
    </row>
    <row r="191" spans="1:11" s="19" customFormat="1" ht="23.25" customHeight="1" thickBot="1">
      <c r="A191" s="359"/>
      <c r="B191" s="300"/>
      <c r="C191" s="169"/>
      <c r="D191" s="141" t="s">
        <v>18</v>
      </c>
      <c r="E191" s="36">
        <f t="shared" si="12"/>
        <v>28640750</v>
      </c>
      <c r="F191" s="50">
        <v>5365750</v>
      </c>
      <c r="G191" s="50">
        <v>5785750</v>
      </c>
      <c r="H191" s="50">
        <v>5810750</v>
      </c>
      <c r="I191" s="50">
        <v>5839250</v>
      </c>
      <c r="J191" s="50">
        <v>5839250</v>
      </c>
      <c r="K191" s="364"/>
    </row>
    <row r="192" spans="1:11" s="19" customFormat="1" ht="23.25" customHeight="1" thickBot="1">
      <c r="A192" s="359"/>
      <c r="B192" s="300"/>
      <c r="C192" s="169"/>
      <c r="D192" s="141" t="s">
        <v>19</v>
      </c>
      <c r="E192" s="36">
        <f t="shared" si="12"/>
        <v>1507408.9</v>
      </c>
      <c r="F192" s="29">
        <v>282407.90000000002</v>
      </c>
      <c r="G192" s="29">
        <v>304514</v>
      </c>
      <c r="H192" s="29">
        <v>305829</v>
      </c>
      <c r="I192" s="29">
        <v>307329</v>
      </c>
      <c r="J192" s="29">
        <v>307329</v>
      </c>
      <c r="K192" s="364"/>
    </row>
    <row r="193" spans="1:11" s="19" customFormat="1" ht="23.25" customHeight="1" thickBot="1">
      <c r="A193" s="359"/>
      <c r="B193" s="300"/>
      <c r="C193" s="169"/>
      <c r="D193" s="169" t="s">
        <v>43</v>
      </c>
      <c r="E193" s="36">
        <f t="shared" si="12"/>
        <v>0</v>
      </c>
      <c r="F193" s="29">
        <v>0</v>
      </c>
      <c r="G193" s="50">
        <v>0</v>
      </c>
      <c r="H193" s="50">
        <v>0</v>
      </c>
      <c r="I193" s="29"/>
      <c r="J193" s="29"/>
      <c r="K193" s="364"/>
    </row>
    <row r="194" spans="1:11" s="19" customFormat="1" ht="18.75" customHeight="1" thickBot="1">
      <c r="A194" s="359"/>
      <c r="B194" s="300"/>
      <c r="C194" s="175" t="s">
        <v>11</v>
      </c>
      <c r="D194" s="176"/>
      <c r="E194" s="87">
        <f t="shared" si="12"/>
        <v>30148158.899999999</v>
      </c>
      <c r="F194" s="92">
        <v>5648157.9000000004</v>
      </c>
      <c r="G194" s="92">
        <v>6090264</v>
      </c>
      <c r="H194" s="92">
        <v>6116579</v>
      </c>
      <c r="I194" s="93">
        <v>6146579</v>
      </c>
      <c r="J194" s="93">
        <v>6146579</v>
      </c>
      <c r="K194" s="364"/>
    </row>
    <row r="195" spans="1:11" s="19" customFormat="1" ht="17.25" customHeight="1" thickBot="1">
      <c r="A195" s="360"/>
      <c r="B195" s="362"/>
      <c r="C195" s="177" t="s">
        <v>25</v>
      </c>
      <c r="D195" s="178"/>
      <c r="E195" s="87">
        <f t="shared" si="12"/>
        <v>24001579.899999999</v>
      </c>
      <c r="F195" s="94">
        <v>5648157.9000000004</v>
      </c>
      <c r="G195" s="94">
        <f>G194</f>
        <v>6090264</v>
      </c>
      <c r="H195" s="94">
        <f>H194</f>
        <v>6116579</v>
      </c>
      <c r="I195" s="94">
        <f>I194</f>
        <v>6146579</v>
      </c>
      <c r="J195" s="94">
        <v>0</v>
      </c>
      <c r="K195" s="365"/>
    </row>
    <row r="196" spans="1:11" s="46" customFormat="1" ht="23.25" customHeight="1" thickBot="1">
      <c r="A196" s="346" t="s">
        <v>27</v>
      </c>
      <c r="B196" s="347"/>
      <c r="C196" s="348"/>
      <c r="D196" s="45" t="s">
        <v>21</v>
      </c>
      <c r="E196" s="36">
        <f t="shared" si="12"/>
        <v>221304014.29999998</v>
      </c>
      <c r="F196" s="37">
        <f>F197+F198+F199+F200</f>
        <v>70976313.50999999</v>
      </c>
      <c r="G196" s="37">
        <f t="shared" ref="G196:J196" si="32">G197+G198+G199+G200</f>
        <v>40240912.789999999</v>
      </c>
      <c r="H196" s="37">
        <f t="shared" si="32"/>
        <v>35237369</v>
      </c>
      <c r="I196" s="37">
        <f t="shared" si="32"/>
        <v>36715986</v>
      </c>
      <c r="J196" s="37">
        <f t="shared" si="32"/>
        <v>38133433</v>
      </c>
      <c r="K196" s="355"/>
    </row>
    <row r="197" spans="1:11" s="46" customFormat="1" ht="16.5" thickBot="1">
      <c r="A197" s="349"/>
      <c r="B197" s="350"/>
      <c r="C197" s="351"/>
      <c r="D197" s="47" t="s">
        <v>17</v>
      </c>
      <c r="E197" s="36">
        <f t="shared" si="12"/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56"/>
    </row>
    <row r="198" spans="1:11" s="46" customFormat="1" ht="16.5" thickBot="1">
      <c r="A198" s="349"/>
      <c r="B198" s="350"/>
      <c r="C198" s="351"/>
      <c r="D198" s="47" t="s">
        <v>18</v>
      </c>
      <c r="E198" s="36">
        <f t="shared" si="12"/>
        <v>49730616</v>
      </c>
      <c r="F198" s="38">
        <f>F20+F43</f>
        <v>25935866</v>
      </c>
      <c r="G198" s="38">
        <f t="shared" ref="G198:J198" si="33">G20+G43</f>
        <v>5785750</v>
      </c>
      <c r="H198" s="38">
        <f t="shared" si="33"/>
        <v>5870000</v>
      </c>
      <c r="I198" s="38">
        <f t="shared" si="33"/>
        <v>6002250</v>
      </c>
      <c r="J198" s="38">
        <f t="shared" si="33"/>
        <v>6136750</v>
      </c>
      <c r="K198" s="356"/>
    </row>
    <row r="199" spans="1:11" s="46" customFormat="1" ht="16.5" thickBot="1">
      <c r="A199" s="349"/>
      <c r="B199" s="350"/>
      <c r="C199" s="351"/>
      <c r="D199" s="47" t="s">
        <v>19</v>
      </c>
      <c r="E199" s="36">
        <f t="shared" si="12"/>
        <v>167383398.30000001</v>
      </c>
      <c r="F199" s="38">
        <f>F21+F44</f>
        <v>40850447.509999998</v>
      </c>
      <c r="G199" s="38">
        <f t="shared" ref="G199:J199" si="34">G21+G44</f>
        <v>34455162.789999999</v>
      </c>
      <c r="H199" s="38">
        <f t="shared" si="34"/>
        <v>29367369</v>
      </c>
      <c r="I199" s="38">
        <f t="shared" si="34"/>
        <v>30713736</v>
      </c>
      <c r="J199" s="38">
        <f t="shared" si="34"/>
        <v>31996683</v>
      </c>
      <c r="K199" s="357"/>
    </row>
    <row r="200" spans="1:11" s="46" customFormat="1" ht="16.5" thickBot="1">
      <c r="A200" s="352"/>
      <c r="B200" s="353"/>
      <c r="C200" s="354"/>
      <c r="D200" s="179" t="s">
        <v>43</v>
      </c>
      <c r="E200" s="36">
        <f t="shared" si="12"/>
        <v>4190000</v>
      </c>
      <c r="F200" s="48">
        <f>F45</f>
        <v>4190000</v>
      </c>
      <c r="G200" s="48">
        <f t="shared" ref="G200:J200" si="35">G45</f>
        <v>0</v>
      </c>
      <c r="H200" s="48">
        <f t="shared" si="35"/>
        <v>0</v>
      </c>
      <c r="I200" s="48">
        <f t="shared" si="35"/>
        <v>0</v>
      </c>
      <c r="J200" s="48">
        <f t="shared" si="35"/>
        <v>0</v>
      </c>
      <c r="K200" s="180"/>
    </row>
    <row r="201" spans="1:11" ht="15.75">
      <c r="A201" s="57"/>
      <c r="B201" s="58"/>
      <c r="C201" s="59"/>
      <c r="D201" s="60"/>
      <c r="E201" s="61"/>
      <c r="F201" s="61"/>
      <c r="G201" s="62"/>
      <c r="H201" s="62"/>
      <c r="I201" s="62"/>
      <c r="J201" s="62"/>
      <c r="K201" s="52"/>
    </row>
    <row r="202" spans="1:11">
      <c r="E202" s="18"/>
      <c r="F202" s="18"/>
      <c r="G202" s="1">
        <v>39852795.210000001</v>
      </c>
      <c r="H202" s="1">
        <v>35767956</v>
      </c>
      <c r="I202" s="1">
        <v>37625280</v>
      </c>
    </row>
    <row r="204" spans="1:11">
      <c r="G204" s="18">
        <f t="shared" ref="G204:I204" si="36">G202-G196</f>
        <v>-388117.57999999821</v>
      </c>
      <c r="H204" s="18">
        <f t="shared" si="36"/>
        <v>530587</v>
      </c>
      <c r="I204" s="18">
        <f t="shared" si="36"/>
        <v>909294</v>
      </c>
    </row>
  </sheetData>
  <mergeCells count="114">
    <mergeCell ref="G7:K7"/>
    <mergeCell ref="B8:K8"/>
    <mergeCell ref="C9:K9"/>
    <mergeCell ref="B100:B105"/>
    <mergeCell ref="K100:K105"/>
    <mergeCell ref="K58:K63"/>
    <mergeCell ref="K13:K15"/>
    <mergeCell ref="E14:E15"/>
    <mergeCell ref="G14:J14"/>
    <mergeCell ref="C41:C45"/>
    <mergeCell ref="K41:K44"/>
    <mergeCell ref="A10:K10"/>
    <mergeCell ref="A17:K17"/>
    <mergeCell ref="K18:K22"/>
    <mergeCell ref="K23:K26"/>
    <mergeCell ref="B82:B87"/>
    <mergeCell ref="A82:A87"/>
    <mergeCell ref="K82:K87"/>
    <mergeCell ref="C82:C85"/>
    <mergeCell ref="B88:B93"/>
    <mergeCell ref="K88:K93"/>
    <mergeCell ref="A88:A93"/>
    <mergeCell ref="A70:A75"/>
    <mergeCell ref="B70:B75"/>
    <mergeCell ref="K106:K111"/>
    <mergeCell ref="A106:A111"/>
    <mergeCell ref="B106:B111"/>
    <mergeCell ref="B94:B99"/>
    <mergeCell ref="K94:K99"/>
    <mergeCell ref="A196:C200"/>
    <mergeCell ref="K196:K199"/>
    <mergeCell ref="A189:A195"/>
    <mergeCell ref="B189:B195"/>
    <mergeCell ref="K189:K195"/>
    <mergeCell ref="A175:A181"/>
    <mergeCell ref="B175:B181"/>
    <mergeCell ref="K175:K181"/>
    <mergeCell ref="A182:A188"/>
    <mergeCell ref="B182:B188"/>
    <mergeCell ref="K182:K188"/>
    <mergeCell ref="A124:A129"/>
    <mergeCell ref="B124:B129"/>
    <mergeCell ref="K168:K174"/>
    <mergeCell ref="A112:A117"/>
    <mergeCell ref="B112:B117"/>
    <mergeCell ref="C112:C115"/>
    <mergeCell ref="K112:K117"/>
    <mergeCell ref="A118:A123"/>
    <mergeCell ref="B118:B123"/>
    <mergeCell ref="C118:C121"/>
    <mergeCell ref="K118:K123"/>
    <mergeCell ref="B168:B174"/>
    <mergeCell ref="A168:A174"/>
    <mergeCell ref="K130:K135"/>
    <mergeCell ref="B130:B135"/>
    <mergeCell ref="C124:C127"/>
    <mergeCell ref="K124:K129"/>
    <mergeCell ref="B154:B160"/>
    <mergeCell ref="B136:B141"/>
    <mergeCell ref="C136:C139"/>
    <mergeCell ref="A136:A141"/>
    <mergeCell ref="B142:B147"/>
    <mergeCell ref="C142:C145"/>
    <mergeCell ref="B148:B153"/>
    <mergeCell ref="C148:C151"/>
    <mergeCell ref="B161:B167"/>
    <mergeCell ref="A161:A167"/>
    <mergeCell ref="A154:A160"/>
    <mergeCell ref="C161:C165"/>
    <mergeCell ref="C154:C158"/>
    <mergeCell ref="C70:C73"/>
    <mergeCell ref="A41:A45"/>
    <mergeCell ref="B41:B45"/>
    <mergeCell ref="K70:K75"/>
    <mergeCell ref="A76:A81"/>
    <mergeCell ref="B76:B81"/>
    <mergeCell ref="C76:C79"/>
    <mergeCell ref="K76:K81"/>
    <mergeCell ref="A52:A57"/>
    <mergeCell ref="B52:B57"/>
    <mergeCell ref="C52:C55"/>
    <mergeCell ref="K52:K57"/>
    <mergeCell ref="A58:A63"/>
    <mergeCell ref="B58:B63"/>
    <mergeCell ref="C58:C61"/>
    <mergeCell ref="A64:A69"/>
    <mergeCell ref="B64:B69"/>
    <mergeCell ref="C64:C67"/>
    <mergeCell ref="K64:K69"/>
    <mergeCell ref="A46:A51"/>
    <mergeCell ref="C46:C49"/>
    <mergeCell ref="K46:K51"/>
    <mergeCell ref="B46:B51"/>
    <mergeCell ref="K37:K39"/>
    <mergeCell ref="E38:E39"/>
    <mergeCell ref="G38:J38"/>
    <mergeCell ref="E37:J37"/>
    <mergeCell ref="A36:K36"/>
    <mergeCell ref="A37:A39"/>
    <mergeCell ref="B37:B39"/>
    <mergeCell ref="C37:C39"/>
    <mergeCell ref="D37:D39"/>
    <mergeCell ref="B31:B34"/>
    <mergeCell ref="B27:B30"/>
    <mergeCell ref="C18:C34"/>
    <mergeCell ref="K28:K32"/>
    <mergeCell ref="A11:K11"/>
    <mergeCell ref="A12:K12"/>
    <mergeCell ref="A13:A15"/>
    <mergeCell ref="B13:B15"/>
    <mergeCell ref="C13:C15"/>
    <mergeCell ref="D13:D15"/>
    <mergeCell ref="E13:J13"/>
    <mergeCell ref="B23:B26"/>
  </mergeCells>
  <pageMargins left="0.23622047244094491" right="0.46" top="0.74803149606299213" bottom="0.74803149606299213" header="0.31496062992125984" footer="0.31496062992125984"/>
  <pageSetup paperSize="9" scale="49" orientation="landscape" r:id="rId1"/>
  <rowBreaks count="5" manualBreakCount="5">
    <brk id="51" max="10" man="1"/>
    <brk id="93" max="10" man="1"/>
    <brk id="141" max="10" man="1"/>
    <brk id="181" max="10" man="1"/>
    <brk id="20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2022-01-17T08:19:01Z</cp:lastPrinted>
  <dcterms:created xsi:type="dcterms:W3CDTF">2017-09-05T04:35:00Z</dcterms:created>
  <dcterms:modified xsi:type="dcterms:W3CDTF">2022-01-18T05:42:22Z</dcterms:modified>
</cp:coreProperties>
</file>