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4895" yWindow="-15" windowWidth="13950" windowHeight="12210" firstSheet="2" activeTab="2"/>
  </bookViews>
  <sheets>
    <sheet name="для руководства" sheetId="7" state="hidden" r:id="rId1"/>
    <sheet name="доходы по федер бюдж" sheetId="5" state="hidden" r:id="rId2"/>
    <sheet name="Приложение" sheetId="14" r:id="rId3"/>
  </sheets>
  <definedNames>
    <definedName name="OLE_LINK1" localSheetId="0">'для руководства'!#REF!</definedName>
    <definedName name="OLE_LINK1" localSheetId="1">'доходы по федер бюдж'!#REF!</definedName>
    <definedName name="OLE_LINK1" localSheetId="2">Приложение!#REF!</definedName>
    <definedName name="_xlnm.Print_Titles" localSheetId="0">'для руководства'!$10:$12</definedName>
    <definedName name="_xlnm.Print_Titles" localSheetId="1">'доходы по федер бюдж'!$10:$12</definedName>
    <definedName name="_xlnm.Print_Titles" localSheetId="2">Приложение!$8:$9</definedName>
    <definedName name="_xlnm.Print_Area" localSheetId="0">'для руководства'!$A$1:$K$193</definedName>
    <definedName name="_xlnm.Print_Area" localSheetId="1">'доходы по федер бюдж'!$A$1:$K$193</definedName>
    <definedName name="_xlnm.Print_Area" localSheetId="2">Приложение!$A$1:$M$98</definedName>
  </definedNames>
  <calcPr calcId="145621"/>
</workbook>
</file>

<file path=xl/calcChain.xml><?xml version="1.0" encoding="utf-8"?>
<calcChain xmlns="http://schemas.openxmlformats.org/spreadsheetml/2006/main">
  <c r="G93" i="14" l="1"/>
  <c r="G92" i="14"/>
  <c r="F82" i="14"/>
  <c r="F64" i="14"/>
  <c r="F43" i="14"/>
  <c r="G63" i="14"/>
  <c r="G81" i="14"/>
  <c r="G94" i="14"/>
  <c r="G90" i="14"/>
  <c r="G91" i="14"/>
  <c r="G87" i="14"/>
  <c r="G62" i="14"/>
  <c r="G50" i="14"/>
  <c r="G51" i="14"/>
  <c r="G47" i="14"/>
  <c r="G48" i="14"/>
  <c r="F41" i="14"/>
  <c r="G34" i="14"/>
  <c r="F34" i="14"/>
  <c r="G32" i="14"/>
  <c r="F32" i="14"/>
  <c r="G28" i="14"/>
  <c r="F28" i="14"/>
  <c r="G24" i="14"/>
  <c r="F24" i="14"/>
  <c r="G20" i="14"/>
  <c r="F20" i="14"/>
  <c r="G16" i="14"/>
  <c r="F16" i="14"/>
  <c r="G14" i="14"/>
  <c r="F14" i="14"/>
  <c r="G12" i="14"/>
  <c r="F12" i="14"/>
  <c r="F11" i="14" s="1"/>
  <c r="G11" i="14"/>
  <c r="F40" i="14" l="1"/>
  <c r="F39" i="14" s="1"/>
  <c r="F98" i="14" s="1"/>
  <c r="E72" i="14"/>
  <c r="G72" i="14" s="1"/>
  <c r="J49" i="14"/>
  <c r="E49" i="14"/>
  <c r="G49" i="14" s="1"/>
  <c r="E88" i="14"/>
  <c r="G88" i="14" s="1"/>
  <c r="E89" i="14"/>
  <c r="G89" i="14" s="1"/>
  <c r="D82" i="14"/>
  <c r="C82" i="14"/>
  <c r="E60" i="14"/>
  <c r="G60" i="14" s="1"/>
  <c r="M53" i="14"/>
  <c r="J53" i="14"/>
  <c r="E53" i="14"/>
  <c r="G53" i="14" s="1"/>
  <c r="H82" i="14"/>
  <c r="I82" i="14"/>
  <c r="K82" i="14"/>
  <c r="L82" i="14"/>
  <c r="D64" i="14"/>
  <c r="C64" i="14"/>
  <c r="H96" i="14" l="1"/>
  <c r="J96" i="14" s="1"/>
  <c r="E96" i="14"/>
  <c r="G96" i="14" s="1"/>
  <c r="G95" i="14" s="1"/>
  <c r="M95" i="14"/>
  <c r="E95" i="14"/>
  <c r="M86" i="14"/>
  <c r="J86" i="14"/>
  <c r="E86" i="14"/>
  <c r="G86" i="14" s="1"/>
  <c r="M85" i="14"/>
  <c r="J85" i="14"/>
  <c r="E85" i="14"/>
  <c r="G85" i="14" s="1"/>
  <c r="M84" i="14"/>
  <c r="J84" i="14"/>
  <c r="E84" i="14"/>
  <c r="G84" i="14" s="1"/>
  <c r="M83" i="14"/>
  <c r="J83" i="14"/>
  <c r="E83" i="14"/>
  <c r="M80" i="14"/>
  <c r="J80" i="14"/>
  <c r="E80" i="14"/>
  <c r="G80" i="14" s="1"/>
  <c r="M79" i="14"/>
  <c r="J79" i="14"/>
  <c r="E79" i="14"/>
  <c r="G79" i="14" s="1"/>
  <c r="M78" i="14"/>
  <c r="J78" i="14"/>
  <c r="E78" i="14"/>
  <c r="G78" i="14" s="1"/>
  <c r="M77" i="14"/>
  <c r="J77" i="14"/>
  <c r="E77" i="14"/>
  <c r="G77" i="14" s="1"/>
  <c r="M76" i="14"/>
  <c r="J76" i="14"/>
  <c r="E76" i="14"/>
  <c r="G76" i="14" s="1"/>
  <c r="M75" i="14"/>
  <c r="J75" i="14"/>
  <c r="E75" i="14"/>
  <c r="G75" i="14" s="1"/>
  <c r="M74" i="14"/>
  <c r="J74" i="14"/>
  <c r="E74" i="14"/>
  <c r="G74" i="14" s="1"/>
  <c r="M73" i="14"/>
  <c r="J73" i="14"/>
  <c r="E73" i="14"/>
  <c r="G73" i="14" s="1"/>
  <c r="M71" i="14"/>
  <c r="J71" i="14"/>
  <c r="E71" i="14"/>
  <c r="G71" i="14" s="1"/>
  <c r="M70" i="14"/>
  <c r="J70" i="14"/>
  <c r="E70" i="14"/>
  <c r="G70" i="14" s="1"/>
  <c r="M69" i="14"/>
  <c r="J69" i="14"/>
  <c r="E69" i="14"/>
  <c r="G69" i="14" s="1"/>
  <c r="M68" i="14"/>
  <c r="J68" i="14"/>
  <c r="E68" i="14"/>
  <c r="G68" i="14" s="1"/>
  <c r="M67" i="14"/>
  <c r="J67" i="14"/>
  <c r="E67" i="14"/>
  <c r="G67" i="14" s="1"/>
  <c r="M66" i="14"/>
  <c r="J66" i="14"/>
  <c r="E66" i="14"/>
  <c r="G66" i="14" s="1"/>
  <c r="M65" i="14"/>
  <c r="J65" i="14"/>
  <c r="E65" i="14"/>
  <c r="L64" i="14"/>
  <c r="K64" i="14"/>
  <c r="I64" i="14"/>
  <c r="H64" i="14"/>
  <c r="M61" i="14"/>
  <c r="J61" i="14"/>
  <c r="E61" i="14"/>
  <c r="G61" i="14" s="1"/>
  <c r="M59" i="14"/>
  <c r="J59" i="14"/>
  <c r="E59" i="14"/>
  <c r="G59" i="14" s="1"/>
  <c r="M58" i="14"/>
  <c r="J58" i="14"/>
  <c r="E58" i="14"/>
  <c r="G58" i="14" s="1"/>
  <c r="M57" i="14"/>
  <c r="J57" i="14"/>
  <c r="E57" i="14"/>
  <c r="G57" i="14" s="1"/>
  <c r="M56" i="14"/>
  <c r="J56" i="14"/>
  <c r="E56" i="14"/>
  <c r="G56" i="14" s="1"/>
  <c r="M55" i="14"/>
  <c r="J55" i="14"/>
  <c r="E55" i="14"/>
  <c r="G55" i="14" s="1"/>
  <c r="M54" i="14"/>
  <c r="J54" i="14"/>
  <c r="E54" i="14"/>
  <c r="G54" i="14" s="1"/>
  <c r="E52" i="14"/>
  <c r="G52" i="14" s="1"/>
  <c r="M46" i="14"/>
  <c r="J46" i="14"/>
  <c r="E46" i="14"/>
  <c r="G46" i="14" s="1"/>
  <c r="M45" i="14"/>
  <c r="J45" i="14"/>
  <c r="E45" i="14"/>
  <c r="G45" i="14" s="1"/>
  <c r="M44" i="14"/>
  <c r="J44" i="14"/>
  <c r="E44" i="14"/>
  <c r="L43" i="14"/>
  <c r="K43" i="14"/>
  <c r="I43" i="14"/>
  <c r="H43" i="14"/>
  <c r="D43" i="14"/>
  <c r="C43" i="14"/>
  <c r="M42" i="14"/>
  <c r="M41" i="14" s="1"/>
  <c r="J42" i="14"/>
  <c r="J41" i="14" s="1"/>
  <c r="E42" i="14"/>
  <c r="G42" i="14" s="1"/>
  <c r="G41" i="14" s="1"/>
  <c r="L41" i="14"/>
  <c r="K41" i="14"/>
  <c r="I41" i="14"/>
  <c r="H41" i="14"/>
  <c r="D41" i="14"/>
  <c r="C41" i="14"/>
  <c r="M34" i="14"/>
  <c r="L34" i="14"/>
  <c r="K34" i="14"/>
  <c r="J34" i="14"/>
  <c r="I34" i="14"/>
  <c r="H34" i="14"/>
  <c r="E34" i="14"/>
  <c r="D34" i="14"/>
  <c r="C34" i="14"/>
  <c r="M32" i="14"/>
  <c r="L32" i="14"/>
  <c r="K32" i="14"/>
  <c r="J32" i="14"/>
  <c r="I32" i="14"/>
  <c r="H32" i="14"/>
  <c r="E32" i="14"/>
  <c r="D32" i="14"/>
  <c r="C32" i="14"/>
  <c r="M28" i="14"/>
  <c r="L28" i="14"/>
  <c r="K28" i="14"/>
  <c r="J28" i="14"/>
  <c r="I28" i="14"/>
  <c r="H28" i="14"/>
  <c r="E28" i="14"/>
  <c r="D28" i="14"/>
  <c r="C28" i="14"/>
  <c r="M24" i="14"/>
  <c r="L24" i="14"/>
  <c r="K24" i="14"/>
  <c r="J24" i="14"/>
  <c r="I24" i="14"/>
  <c r="H24" i="14"/>
  <c r="E24" i="14"/>
  <c r="D24" i="14"/>
  <c r="C24" i="14"/>
  <c r="M20" i="14"/>
  <c r="L20" i="14"/>
  <c r="K20" i="14"/>
  <c r="J20" i="14"/>
  <c r="I20" i="14"/>
  <c r="H20" i="14"/>
  <c r="E20" i="14"/>
  <c r="D20" i="14"/>
  <c r="C20" i="14"/>
  <c r="M16" i="14"/>
  <c r="L16" i="14"/>
  <c r="K16" i="14"/>
  <c r="J16" i="14"/>
  <c r="I16" i="14"/>
  <c r="H16" i="14"/>
  <c r="E16" i="14"/>
  <c r="D16" i="14"/>
  <c r="C16" i="14"/>
  <c r="M14" i="14"/>
  <c r="L14" i="14"/>
  <c r="K14" i="14"/>
  <c r="J14" i="14"/>
  <c r="I14" i="14"/>
  <c r="H14" i="14"/>
  <c r="E14" i="14"/>
  <c r="D14" i="14"/>
  <c r="C14" i="14"/>
  <c r="M12" i="14"/>
  <c r="L12" i="14"/>
  <c r="K12" i="14"/>
  <c r="J12" i="14"/>
  <c r="I12" i="14"/>
  <c r="H12" i="14"/>
  <c r="E12" i="14"/>
  <c r="D12" i="14"/>
  <c r="C12" i="14"/>
  <c r="G65" i="14" l="1"/>
  <c r="G64" i="14" s="1"/>
  <c r="E64" i="14"/>
  <c r="E43" i="14"/>
  <c r="E82" i="14"/>
  <c r="L40" i="14"/>
  <c r="L39" i="14" s="1"/>
  <c r="E41" i="14"/>
  <c r="G83" i="14"/>
  <c r="G82" i="14" s="1"/>
  <c r="G44" i="14"/>
  <c r="G43" i="14" s="1"/>
  <c r="M64" i="14"/>
  <c r="H40" i="14"/>
  <c r="H39" i="14" s="1"/>
  <c r="J43" i="14"/>
  <c r="H11" i="14"/>
  <c r="L11" i="14"/>
  <c r="L98" i="14" s="1"/>
  <c r="M82" i="14"/>
  <c r="D11" i="14"/>
  <c r="J11" i="14"/>
  <c r="C11" i="14"/>
  <c r="E11" i="14"/>
  <c r="I11" i="14"/>
  <c r="K11" i="14"/>
  <c r="M11" i="14"/>
  <c r="C40" i="14"/>
  <c r="C39" i="14" s="1"/>
  <c r="D40" i="14"/>
  <c r="D39" i="14" s="1"/>
  <c r="D98" i="14" s="1"/>
  <c r="M43" i="14"/>
  <c r="J82" i="14"/>
  <c r="J64" i="14"/>
  <c r="K40" i="14"/>
  <c r="K39" i="14" s="1"/>
  <c r="I40" i="14"/>
  <c r="I39" i="14" s="1"/>
  <c r="H98" i="14" l="1"/>
  <c r="K98" i="14"/>
  <c r="G40" i="14"/>
  <c r="G39" i="14" s="1"/>
  <c r="G98" i="14" s="1"/>
  <c r="M40" i="14"/>
  <c r="M39" i="14" s="1"/>
  <c r="M98" i="14" s="1"/>
  <c r="E40" i="14"/>
  <c r="E39" i="14" s="1"/>
  <c r="E98" i="14" s="1"/>
  <c r="G100" i="14" s="1"/>
  <c r="M101" i="14"/>
  <c r="J40" i="14"/>
  <c r="J39" i="14" s="1"/>
  <c r="J98" i="14" s="1"/>
  <c r="I98" i="14"/>
  <c r="C98" i="14"/>
  <c r="E100" i="14" s="1"/>
  <c r="J101" i="14" l="1"/>
  <c r="L195" i="7" l="1"/>
  <c r="L193" i="7"/>
  <c r="K191" i="7"/>
  <c r="K190" i="7" s="1"/>
  <c r="K189" i="7" s="1"/>
  <c r="J191" i="7"/>
  <c r="J190" i="7" s="1"/>
  <c r="J189" i="7" s="1"/>
  <c r="I191" i="7"/>
  <c r="I190" i="7" s="1"/>
  <c r="I189" i="7" s="1"/>
  <c r="H190" i="7"/>
  <c r="H189" i="7" s="1"/>
  <c r="G190" i="7"/>
  <c r="G189" i="7" s="1"/>
  <c r="F190" i="7"/>
  <c r="F189" i="7" s="1"/>
  <c r="E190" i="7"/>
  <c r="E189" i="7" s="1"/>
  <c r="D190" i="7"/>
  <c r="D189" i="7" s="1"/>
  <c r="C190" i="7"/>
  <c r="C189" i="7" s="1"/>
  <c r="L189" i="7"/>
  <c r="L70" i="7" s="1"/>
  <c r="K187" i="7"/>
  <c r="K186" i="7" s="1"/>
  <c r="K185" i="7" s="1"/>
  <c r="J187" i="7"/>
  <c r="J186" i="7" s="1"/>
  <c r="J185" i="7" s="1"/>
  <c r="I187" i="7"/>
  <c r="I186" i="7" s="1"/>
  <c r="I185" i="7" s="1"/>
  <c r="H186" i="7"/>
  <c r="H185" i="7" s="1"/>
  <c r="G186" i="7"/>
  <c r="G185" i="7" s="1"/>
  <c r="F186" i="7"/>
  <c r="F185" i="7" s="1"/>
  <c r="E186" i="7"/>
  <c r="E185" i="7" s="1"/>
  <c r="D186" i="7"/>
  <c r="D185" i="7" s="1"/>
  <c r="C186" i="7"/>
  <c r="C185" i="7" s="1"/>
  <c r="H183" i="7"/>
  <c r="G183" i="7"/>
  <c r="F183" i="7"/>
  <c r="H182" i="7"/>
  <c r="G182" i="7"/>
  <c r="F182" i="7"/>
  <c r="H181" i="7"/>
  <c r="G181" i="7"/>
  <c r="F181" i="7"/>
  <c r="H180" i="7"/>
  <c r="G180" i="7"/>
  <c r="F180" i="7"/>
  <c r="H179" i="7"/>
  <c r="G179" i="7"/>
  <c r="F179" i="7"/>
  <c r="H178" i="7"/>
  <c r="G178" i="7"/>
  <c r="F178" i="7"/>
  <c r="H177" i="7"/>
  <c r="G177" i="7"/>
  <c r="F177" i="7"/>
  <c r="H176" i="7"/>
  <c r="G176" i="7"/>
  <c r="F176" i="7"/>
  <c r="H175" i="7"/>
  <c r="G175" i="7"/>
  <c r="F175" i="7"/>
  <c r="H174" i="7"/>
  <c r="G174" i="7"/>
  <c r="F174" i="7"/>
  <c r="H173" i="7"/>
  <c r="G173" i="7"/>
  <c r="F173" i="7"/>
  <c r="H172" i="7"/>
  <c r="G172" i="7"/>
  <c r="F172" i="7"/>
  <c r="H171" i="7"/>
  <c r="G171" i="7"/>
  <c r="F171" i="7"/>
  <c r="G170" i="7"/>
  <c r="F170" i="7"/>
  <c r="K169" i="7"/>
  <c r="J169" i="7"/>
  <c r="I169" i="7"/>
  <c r="E169" i="7"/>
  <c r="D169" i="7"/>
  <c r="C169" i="7"/>
  <c r="H167" i="7"/>
  <c r="G167" i="7"/>
  <c r="F167" i="7"/>
  <c r="H166" i="7"/>
  <c r="G166" i="7"/>
  <c r="F166" i="7"/>
  <c r="H165" i="7"/>
  <c r="G165" i="7"/>
  <c r="F165" i="7"/>
  <c r="H164" i="7"/>
  <c r="G164" i="7"/>
  <c r="F164" i="7"/>
  <c r="H163" i="7"/>
  <c r="G163" i="7"/>
  <c r="F163" i="7"/>
  <c r="H162" i="7"/>
  <c r="G162" i="7"/>
  <c r="F162" i="7"/>
  <c r="H161" i="7"/>
  <c r="G161" i="7"/>
  <c r="F161" i="7"/>
  <c r="H160" i="7"/>
  <c r="G160" i="7"/>
  <c r="F160" i="7"/>
  <c r="H159" i="7"/>
  <c r="G159" i="7"/>
  <c r="F159" i="7"/>
  <c r="H158" i="7"/>
  <c r="G158" i="7"/>
  <c r="F158" i="7"/>
  <c r="H157" i="7"/>
  <c r="G157" i="7"/>
  <c r="F157" i="7"/>
  <c r="H156" i="7"/>
  <c r="G156" i="7"/>
  <c r="F156" i="7"/>
  <c r="H155" i="7"/>
  <c r="G155" i="7"/>
  <c r="F155" i="7"/>
  <c r="H154" i="7"/>
  <c r="G154" i="7"/>
  <c r="F154" i="7"/>
  <c r="H153" i="7"/>
  <c r="G153" i="7"/>
  <c r="F153" i="7"/>
  <c r="H152" i="7"/>
  <c r="G152" i="7"/>
  <c r="F152" i="7"/>
  <c r="H151" i="7"/>
  <c r="G151" i="7"/>
  <c r="F151" i="7"/>
  <c r="H150" i="7"/>
  <c r="G150" i="7"/>
  <c r="F150" i="7"/>
  <c r="H149" i="7"/>
  <c r="G149" i="7"/>
  <c r="F149" i="7"/>
  <c r="H148" i="7"/>
  <c r="G148" i="7"/>
  <c r="F148" i="7"/>
  <c r="H147" i="7"/>
  <c r="G147" i="7"/>
  <c r="F147" i="7"/>
  <c r="H146" i="7"/>
  <c r="G146" i="7"/>
  <c r="F146" i="7"/>
  <c r="K145" i="7"/>
  <c r="J145" i="7"/>
  <c r="I145" i="7"/>
  <c r="E145" i="7"/>
  <c r="D145" i="7"/>
  <c r="C145" i="7"/>
  <c r="H143" i="7"/>
  <c r="G143" i="7"/>
  <c r="F143" i="7"/>
  <c r="H142" i="7"/>
  <c r="G142" i="7"/>
  <c r="F142" i="7"/>
  <c r="H141" i="7"/>
  <c r="G141" i="7"/>
  <c r="F141" i="7"/>
  <c r="H140" i="7"/>
  <c r="G140" i="7"/>
  <c r="F140" i="7"/>
  <c r="H139" i="7"/>
  <c r="G139" i="7"/>
  <c r="F139" i="7"/>
  <c r="H138" i="7"/>
  <c r="G138" i="7"/>
  <c r="F138" i="7"/>
  <c r="H137" i="7"/>
  <c r="G137" i="7"/>
  <c r="F137" i="7"/>
  <c r="H136" i="7"/>
  <c r="G136" i="7"/>
  <c r="F136" i="7"/>
  <c r="H135" i="7"/>
  <c r="G135" i="7"/>
  <c r="F135" i="7"/>
  <c r="H134" i="7"/>
  <c r="G134" i="7"/>
  <c r="F134" i="7"/>
  <c r="H133" i="7"/>
  <c r="G133" i="7"/>
  <c r="C133" i="7"/>
  <c r="F133" i="7" s="1"/>
  <c r="H132" i="7"/>
  <c r="G132" i="7"/>
  <c r="F132" i="7"/>
  <c r="H131" i="7"/>
  <c r="G131" i="7"/>
  <c r="F131" i="7"/>
  <c r="H130" i="7"/>
  <c r="G130" i="7"/>
  <c r="F130" i="7"/>
  <c r="H129" i="7"/>
  <c r="G129" i="7"/>
  <c r="F129" i="7"/>
  <c r="H128" i="7"/>
  <c r="G128" i="7"/>
  <c r="F128" i="7"/>
  <c r="H127" i="7"/>
  <c r="G127" i="7"/>
  <c r="F127" i="7"/>
  <c r="H126" i="7"/>
  <c r="G126" i="7"/>
  <c r="F126" i="7"/>
  <c r="H125" i="7"/>
  <c r="G125" i="7"/>
  <c r="F125" i="7"/>
  <c r="H124" i="7"/>
  <c r="G124" i="7"/>
  <c r="F124" i="7"/>
  <c r="H123" i="7"/>
  <c r="G123" i="7"/>
  <c r="F123" i="7"/>
  <c r="H122" i="7"/>
  <c r="G122" i="7"/>
  <c r="F122" i="7"/>
  <c r="H121" i="7"/>
  <c r="G121" i="7"/>
  <c r="F121" i="7"/>
  <c r="H120" i="7"/>
  <c r="G120" i="7"/>
  <c r="F120" i="7"/>
  <c r="H119" i="7"/>
  <c r="G119" i="7"/>
  <c r="F119" i="7"/>
  <c r="H118" i="7"/>
  <c r="G118" i="7"/>
  <c r="F118" i="7"/>
  <c r="H117" i="7"/>
  <c r="G117" i="7"/>
  <c r="F117" i="7"/>
  <c r="H116" i="7"/>
  <c r="G116" i="7"/>
  <c r="F116" i="7"/>
  <c r="H115" i="7"/>
  <c r="G115" i="7"/>
  <c r="F115" i="7"/>
  <c r="H114" i="7"/>
  <c r="G114" i="7"/>
  <c r="F114" i="7"/>
  <c r="H113" i="7"/>
  <c r="G113" i="7"/>
  <c r="F113" i="7"/>
  <c r="H112" i="7"/>
  <c r="G112" i="7"/>
  <c r="F112" i="7"/>
  <c r="H111" i="7"/>
  <c r="G111" i="7"/>
  <c r="F111" i="7"/>
  <c r="H110" i="7"/>
  <c r="G110" i="7"/>
  <c r="F110" i="7"/>
  <c r="H109" i="7"/>
  <c r="G109" i="7"/>
  <c r="F109" i="7"/>
  <c r="H108" i="7"/>
  <c r="G108" i="7"/>
  <c r="F108" i="7"/>
  <c r="H107" i="7"/>
  <c r="G107" i="7"/>
  <c r="F107" i="7"/>
  <c r="H106" i="7"/>
  <c r="G106" i="7"/>
  <c r="F106" i="7"/>
  <c r="H105" i="7"/>
  <c r="G105" i="7"/>
  <c r="F105" i="7"/>
  <c r="H104" i="7"/>
  <c r="G104" i="7"/>
  <c r="F104" i="7"/>
  <c r="H103" i="7"/>
  <c r="G103" i="7"/>
  <c r="F103" i="7"/>
  <c r="H102" i="7"/>
  <c r="G102" i="7"/>
  <c r="F102" i="7"/>
  <c r="H101" i="7"/>
  <c r="G101" i="7"/>
  <c r="F101" i="7"/>
  <c r="H100" i="7"/>
  <c r="G100" i="7"/>
  <c r="F100" i="7"/>
  <c r="H99" i="7"/>
  <c r="G99" i="7"/>
  <c r="F99" i="7"/>
  <c r="H98" i="7"/>
  <c r="G98" i="7"/>
  <c r="F98" i="7"/>
  <c r="H97" i="7"/>
  <c r="G97" i="7"/>
  <c r="F97" i="7"/>
  <c r="H96" i="7"/>
  <c r="G96" i="7"/>
  <c r="F96" i="7"/>
  <c r="H95" i="7"/>
  <c r="G95" i="7"/>
  <c r="F95" i="7"/>
  <c r="H94" i="7"/>
  <c r="G94" i="7"/>
  <c r="F94" i="7"/>
  <c r="H93" i="7"/>
  <c r="G93" i="7"/>
  <c r="F93" i="7"/>
  <c r="H92" i="7"/>
  <c r="G92" i="7"/>
  <c r="F92" i="7"/>
  <c r="H91" i="7"/>
  <c r="G91" i="7"/>
  <c r="F91" i="7"/>
  <c r="F90" i="7"/>
  <c r="H89" i="7"/>
  <c r="G89" i="7"/>
  <c r="F89" i="7"/>
  <c r="H88" i="7"/>
  <c r="G88" i="7"/>
  <c r="F88" i="7"/>
  <c r="H87" i="7"/>
  <c r="G87" i="7"/>
  <c r="F87" i="7"/>
  <c r="H86" i="7"/>
  <c r="G86" i="7"/>
  <c r="F86" i="7"/>
  <c r="H85" i="7"/>
  <c r="G85" i="7"/>
  <c r="F85" i="7"/>
  <c r="H84" i="7"/>
  <c r="G84" i="7"/>
  <c r="F84" i="7"/>
  <c r="H83" i="7"/>
  <c r="G83" i="7"/>
  <c r="F83" i="7"/>
  <c r="H82" i="7"/>
  <c r="G82" i="7"/>
  <c r="F82" i="7"/>
  <c r="H81" i="7"/>
  <c r="G81" i="7"/>
  <c r="F81" i="7"/>
  <c r="H80" i="7"/>
  <c r="G80" i="7"/>
  <c r="F80" i="7"/>
  <c r="I79" i="7"/>
  <c r="F79" i="7" s="1"/>
  <c r="H79" i="7"/>
  <c r="G79" i="7"/>
  <c r="H78" i="7"/>
  <c r="G78" i="7"/>
  <c r="F78" i="7"/>
  <c r="H77" i="7"/>
  <c r="G77" i="7"/>
  <c r="F77" i="7"/>
  <c r="K76" i="7"/>
  <c r="J76" i="7"/>
  <c r="E76" i="7"/>
  <c r="D76" i="7"/>
  <c r="H74" i="7"/>
  <c r="G74" i="7"/>
  <c r="F74" i="7"/>
  <c r="H73" i="7"/>
  <c r="G73" i="7"/>
  <c r="F73" i="7"/>
  <c r="H72" i="7"/>
  <c r="G72" i="7"/>
  <c r="F72" i="7"/>
  <c r="K71" i="7"/>
  <c r="J71" i="7"/>
  <c r="I71" i="7"/>
  <c r="E71" i="7"/>
  <c r="D71" i="7"/>
  <c r="C71" i="7"/>
  <c r="K66" i="7"/>
  <c r="J66" i="7"/>
  <c r="I66" i="7"/>
  <c r="K65" i="7"/>
  <c r="J65" i="7"/>
  <c r="I65" i="7"/>
  <c r="K64" i="7"/>
  <c r="J64" i="7"/>
  <c r="I64" i="7"/>
  <c r="K63" i="7"/>
  <c r="J63" i="7"/>
  <c r="I63" i="7"/>
  <c r="H62" i="7"/>
  <c r="G62" i="7"/>
  <c r="F62" i="7"/>
  <c r="E62" i="7"/>
  <c r="D62" i="7"/>
  <c r="C62" i="7"/>
  <c r="K60" i="7"/>
  <c r="K59" i="7" s="1"/>
  <c r="J60" i="7"/>
  <c r="J59" i="7" s="1"/>
  <c r="I60" i="7"/>
  <c r="I59" i="7" s="1"/>
  <c r="H59" i="7"/>
  <c r="G59" i="7"/>
  <c r="F59" i="7"/>
  <c r="E59" i="7"/>
  <c r="D59" i="7"/>
  <c r="C59" i="7"/>
  <c r="K57" i="7"/>
  <c r="K56" i="7" s="1"/>
  <c r="J57" i="7"/>
  <c r="J56" i="7" s="1"/>
  <c r="I57" i="7"/>
  <c r="I56" i="7" s="1"/>
  <c r="H56" i="7"/>
  <c r="G56" i="7"/>
  <c r="F56" i="7"/>
  <c r="E56" i="7"/>
  <c r="D56" i="7"/>
  <c r="C56" i="7"/>
  <c r="K54" i="7"/>
  <c r="J54" i="7"/>
  <c r="I54" i="7"/>
  <c r="K53" i="7"/>
  <c r="J53" i="7"/>
  <c r="I53" i="7"/>
  <c r="H52" i="7"/>
  <c r="G52" i="7"/>
  <c r="F52" i="7"/>
  <c r="E52" i="7"/>
  <c r="D52" i="7"/>
  <c r="C52" i="7"/>
  <c r="K50" i="7"/>
  <c r="J50" i="7"/>
  <c r="I50" i="7"/>
  <c r="K49" i="7"/>
  <c r="J49" i="7"/>
  <c r="I49" i="7"/>
  <c r="K48" i="7"/>
  <c r="J48" i="7"/>
  <c r="I48" i="7"/>
  <c r="H47" i="7"/>
  <c r="G47" i="7"/>
  <c r="F47" i="7"/>
  <c r="E47" i="7"/>
  <c r="D47" i="7"/>
  <c r="C47" i="7"/>
  <c r="K45" i="7"/>
  <c r="J45" i="7"/>
  <c r="I45" i="7"/>
  <c r="K44" i="7"/>
  <c r="J44" i="7"/>
  <c r="I44" i="7"/>
  <c r="K43" i="7"/>
  <c r="J43" i="7"/>
  <c r="I43" i="7"/>
  <c r="K42" i="7"/>
  <c r="J42" i="7"/>
  <c r="I42" i="7"/>
  <c r="K41" i="7"/>
  <c r="J41" i="7"/>
  <c r="I41" i="7"/>
  <c r="H40" i="7"/>
  <c r="G40" i="7"/>
  <c r="F40" i="7"/>
  <c r="E40" i="7"/>
  <c r="D40" i="7"/>
  <c r="C40" i="7"/>
  <c r="K38" i="7"/>
  <c r="J38" i="7"/>
  <c r="I38" i="7"/>
  <c r="K37" i="7"/>
  <c r="J37" i="7"/>
  <c r="I37" i="7"/>
  <c r="H36" i="7"/>
  <c r="G36" i="7"/>
  <c r="F36" i="7"/>
  <c r="E36" i="7"/>
  <c r="D36" i="7"/>
  <c r="C36" i="7"/>
  <c r="K34" i="7"/>
  <c r="J34" i="7"/>
  <c r="I34" i="7"/>
  <c r="K33" i="7"/>
  <c r="J33" i="7"/>
  <c r="I33" i="7"/>
  <c r="K32" i="7"/>
  <c r="J32" i="7"/>
  <c r="I32" i="7"/>
  <c r="H31" i="7"/>
  <c r="G31" i="7"/>
  <c r="F31" i="7"/>
  <c r="E31" i="7"/>
  <c r="D31" i="7"/>
  <c r="C31" i="7"/>
  <c r="K29" i="7"/>
  <c r="J29" i="7"/>
  <c r="I29" i="7"/>
  <c r="K28" i="7"/>
  <c r="J28" i="7"/>
  <c r="I28" i="7"/>
  <c r="K27" i="7"/>
  <c r="J27" i="7"/>
  <c r="I27" i="7"/>
  <c r="H26" i="7"/>
  <c r="G26" i="7"/>
  <c r="F26" i="7"/>
  <c r="E26" i="7"/>
  <c r="D26" i="7"/>
  <c r="C26" i="7"/>
  <c r="K24" i="7"/>
  <c r="K23" i="7" s="1"/>
  <c r="J24" i="7"/>
  <c r="J23" i="7" s="1"/>
  <c r="I24" i="7"/>
  <c r="I23" i="7" s="1"/>
  <c r="H23" i="7"/>
  <c r="G23" i="7"/>
  <c r="F23" i="7"/>
  <c r="E23" i="7"/>
  <c r="D23" i="7"/>
  <c r="C23" i="7"/>
  <c r="K21" i="7"/>
  <c r="K20" i="7" s="1"/>
  <c r="J21" i="7"/>
  <c r="J20" i="7" s="1"/>
  <c r="I21" i="7"/>
  <c r="I20" i="7" s="1"/>
  <c r="H20" i="7"/>
  <c r="G20" i="7"/>
  <c r="F20" i="7"/>
  <c r="E20" i="7"/>
  <c r="D20" i="7"/>
  <c r="C20" i="7"/>
  <c r="K18" i="7"/>
  <c r="J18" i="7"/>
  <c r="I18" i="7"/>
  <c r="K17" i="7"/>
  <c r="J17" i="7"/>
  <c r="I17" i="7"/>
  <c r="H16" i="7"/>
  <c r="G16" i="7"/>
  <c r="F16" i="7"/>
  <c r="E16" i="7"/>
  <c r="D16" i="7"/>
  <c r="C16" i="7"/>
  <c r="D76" i="5"/>
  <c r="E76" i="5"/>
  <c r="J76" i="5"/>
  <c r="K76" i="5"/>
  <c r="G125" i="5"/>
  <c r="H125" i="5"/>
  <c r="F125" i="5"/>
  <c r="G175" i="5"/>
  <c r="H175" i="5"/>
  <c r="F175" i="5"/>
  <c r="G181" i="5"/>
  <c r="H181" i="5"/>
  <c r="F181" i="5"/>
  <c r="G143" i="5"/>
  <c r="H143" i="5"/>
  <c r="F143" i="5"/>
  <c r="G142" i="5"/>
  <c r="H142" i="5"/>
  <c r="F142" i="5"/>
  <c r="K169" i="5"/>
  <c r="J169" i="5"/>
  <c r="I169" i="5"/>
  <c r="E169" i="5"/>
  <c r="D169" i="5"/>
  <c r="C169" i="5"/>
  <c r="G72" i="5"/>
  <c r="H72" i="5"/>
  <c r="F72" i="5"/>
  <c r="G78" i="5"/>
  <c r="H78" i="5"/>
  <c r="F78" i="5"/>
  <c r="G183" i="5"/>
  <c r="H183" i="5"/>
  <c r="F183" i="5"/>
  <c r="G137" i="5"/>
  <c r="H137" i="5"/>
  <c r="F137" i="5"/>
  <c r="G178" i="5"/>
  <c r="H178" i="5"/>
  <c r="F178" i="5"/>
  <c r="G73" i="5"/>
  <c r="H73" i="5"/>
  <c r="F73" i="5"/>
  <c r="G136" i="5"/>
  <c r="H136" i="5"/>
  <c r="F136" i="5"/>
  <c r="G114" i="5"/>
  <c r="H114" i="5"/>
  <c r="F114" i="5"/>
  <c r="G135" i="5"/>
  <c r="H135" i="5"/>
  <c r="F135" i="5"/>
  <c r="G107" i="5"/>
  <c r="H107" i="5"/>
  <c r="F107" i="5"/>
  <c r="G105" i="5"/>
  <c r="H105" i="5"/>
  <c r="F105" i="5"/>
  <c r="G106" i="5"/>
  <c r="H106" i="5"/>
  <c r="F106" i="5"/>
  <c r="G130" i="5"/>
  <c r="H130" i="5"/>
  <c r="F130" i="5"/>
  <c r="H119" i="5"/>
  <c r="G119" i="5"/>
  <c r="F119" i="5"/>
  <c r="G94" i="5"/>
  <c r="H94" i="5"/>
  <c r="F94" i="5"/>
  <c r="G110" i="5"/>
  <c r="H110" i="5"/>
  <c r="F110" i="5"/>
  <c r="G109" i="5"/>
  <c r="H109" i="5"/>
  <c r="F109" i="5"/>
  <c r="G84" i="5"/>
  <c r="H84" i="5"/>
  <c r="F84" i="5"/>
  <c r="G132" i="5"/>
  <c r="H132" i="5"/>
  <c r="F132" i="5"/>
  <c r="G89" i="5"/>
  <c r="H89" i="5"/>
  <c r="F89" i="5"/>
  <c r="G141" i="5"/>
  <c r="H141" i="5"/>
  <c r="F141" i="5"/>
  <c r="F14" i="7" l="1"/>
  <c r="I76" i="7"/>
  <c r="I70" i="7" s="1"/>
  <c r="I68" i="7" s="1"/>
  <c r="K31" i="7"/>
  <c r="K36" i="7"/>
  <c r="K70" i="7"/>
  <c r="K68" i="7" s="1"/>
  <c r="I36" i="7"/>
  <c r="J52" i="7"/>
  <c r="I62" i="7"/>
  <c r="H71" i="7"/>
  <c r="C76" i="7"/>
  <c r="C70" i="7" s="1"/>
  <c r="C68" i="7" s="1"/>
  <c r="F145" i="7"/>
  <c r="J70" i="7"/>
  <c r="F169" i="7"/>
  <c r="K52" i="7"/>
  <c r="D70" i="7"/>
  <c r="D68" i="7" s="1"/>
  <c r="K16" i="7"/>
  <c r="J36" i="7"/>
  <c r="J40" i="7"/>
  <c r="J47" i="7"/>
  <c r="I26" i="7"/>
  <c r="E14" i="7"/>
  <c r="J16" i="7"/>
  <c r="J26" i="7"/>
  <c r="I47" i="7"/>
  <c r="E70" i="7"/>
  <c r="E68" i="7" s="1"/>
  <c r="H145" i="7"/>
  <c r="I16" i="7"/>
  <c r="K26" i="7"/>
  <c r="H76" i="7"/>
  <c r="F71" i="7"/>
  <c r="H169" i="7"/>
  <c r="J31" i="7"/>
  <c r="K40" i="7"/>
  <c r="J62" i="7"/>
  <c r="C14" i="7"/>
  <c r="G76" i="7"/>
  <c r="H14" i="7"/>
  <c r="I31" i="7"/>
  <c r="I40" i="7"/>
  <c r="I52" i="7"/>
  <c r="K62" i="7"/>
  <c r="G169" i="7"/>
  <c r="D14" i="7"/>
  <c r="K47" i="7"/>
  <c r="G71" i="7"/>
  <c r="G14" i="7"/>
  <c r="G145" i="7"/>
  <c r="F76" i="7"/>
  <c r="J68" i="7"/>
  <c r="F70" i="7" l="1"/>
  <c r="F68" i="7" s="1"/>
  <c r="F193" i="7" s="1"/>
  <c r="E193" i="7"/>
  <c r="C193" i="7"/>
  <c r="J14" i="7"/>
  <c r="J193" i="7" s="1"/>
  <c r="K14" i="7"/>
  <c r="K193" i="7" s="1"/>
  <c r="I14" i="7"/>
  <c r="I193" i="7" s="1"/>
  <c r="G70" i="7"/>
  <c r="G68" i="7" s="1"/>
  <c r="G193" i="7" s="1"/>
  <c r="D193" i="7"/>
  <c r="H70" i="7"/>
  <c r="H68" i="7" s="1"/>
  <c r="H193" i="7" s="1"/>
  <c r="G154" i="5"/>
  <c r="H154" i="5"/>
  <c r="F154" i="5"/>
  <c r="G167" i="5"/>
  <c r="H167" i="5"/>
  <c r="F167" i="5"/>
  <c r="G74" i="5"/>
  <c r="H74" i="5"/>
  <c r="F74" i="5"/>
  <c r="G140" i="5"/>
  <c r="H140" i="5"/>
  <c r="F140" i="5"/>
  <c r="G148" i="5"/>
  <c r="H148" i="5"/>
  <c r="F148" i="5"/>
  <c r="G180" i="5"/>
  <c r="H180" i="5"/>
  <c r="F180" i="5"/>
  <c r="G176" i="5"/>
  <c r="H176" i="5"/>
  <c r="F176" i="5"/>
  <c r="G122" i="5"/>
  <c r="H122" i="5"/>
  <c r="F122" i="5"/>
  <c r="G124" i="5"/>
  <c r="H124" i="5"/>
  <c r="F124" i="5"/>
  <c r="G123" i="5"/>
  <c r="H123" i="5"/>
  <c r="F123" i="5"/>
  <c r="G139" i="5"/>
  <c r="H139" i="5"/>
  <c r="F139" i="5"/>
  <c r="G133" i="5"/>
  <c r="H133" i="5"/>
  <c r="G77" i="5"/>
  <c r="H77" i="5"/>
  <c r="F77" i="5"/>
  <c r="G108" i="5"/>
  <c r="H108" i="5"/>
  <c r="F108" i="5"/>
  <c r="G164" i="5"/>
  <c r="H164" i="5"/>
  <c r="F164" i="5"/>
  <c r="G111" i="5"/>
  <c r="H111" i="5"/>
  <c r="F111" i="5"/>
  <c r="G177" i="5"/>
  <c r="H177" i="5"/>
  <c r="F177" i="5"/>
  <c r="G99" i="5"/>
  <c r="H99" i="5"/>
  <c r="F99" i="5"/>
  <c r="G96" i="5"/>
  <c r="H96" i="5"/>
  <c r="F96" i="5"/>
  <c r="G93" i="5"/>
  <c r="H93" i="5"/>
  <c r="F93" i="5"/>
  <c r="G95" i="5"/>
  <c r="H95" i="5"/>
  <c r="F95" i="5"/>
  <c r="G91" i="5"/>
  <c r="H91" i="5"/>
  <c r="F91" i="5"/>
  <c r="G162" i="5"/>
  <c r="H162" i="5"/>
  <c r="F162" i="5"/>
  <c r="G163" i="5"/>
  <c r="H163" i="5"/>
  <c r="F163" i="5"/>
  <c r="G161" i="5"/>
  <c r="H161" i="5"/>
  <c r="F161" i="5"/>
  <c r="G104" i="5"/>
  <c r="H104" i="5"/>
  <c r="F104" i="5"/>
  <c r="G113" i="5"/>
  <c r="H113" i="5"/>
  <c r="F113" i="5"/>
  <c r="G103" i="5"/>
  <c r="H103" i="5"/>
  <c r="F103" i="5"/>
  <c r="G102" i="5"/>
  <c r="H102" i="5"/>
  <c r="F102" i="5"/>
  <c r="G182" i="5"/>
  <c r="H182" i="5"/>
  <c r="F182" i="5"/>
  <c r="G171" i="5"/>
  <c r="H171" i="5"/>
  <c r="F171" i="5"/>
  <c r="G174" i="5"/>
  <c r="H174" i="5"/>
  <c r="F174" i="5"/>
  <c r="G97" i="5"/>
  <c r="H97" i="5"/>
  <c r="F97" i="5"/>
  <c r="G173" i="5"/>
  <c r="H173" i="5"/>
  <c r="F173" i="5"/>
  <c r="G172" i="5"/>
  <c r="H172" i="5"/>
  <c r="F172" i="5"/>
  <c r="G92" i="5"/>
  <c r="H92" i="5"/>
  <c r="F92" i="5"/>
  <c r="G131" i="5"/>
  <c r="H131" i="5"/>
  <c r="F131" i="5"/>
  <c r="G138" i="5"/>
  <c r="H138" i="5"/>
  <c r="F138" i="5"/>
  <c r="G88" i="5" l="1"/>
  <c r="H88" i="5"/>
  <c r="F88" i="5"/>
  <c r="G127" i="5"/>
  <c r="H127" i="5"/>
  <c r="F127" i="5"/>
  <c r="F90" i="5"/>
  <c r="G166" i="5"/>
  <c r="H166" i="5"/>
  <c r="F166" i="5"/>
  <c r="G98" i="5"/>
  <c r="H98" i="5"/>
  <c r="F98" i="5"/>
  <c r="G101" i="5"/>
  <c r="H101" i="5"/>
  <c r="F101" i="5"/>
  <c r="G100" i="5"/>
  <c r="H100" i="5"/>
  <c r="F100" i="5"/>
  <c r="G165" i="5"/>
  <c r="H165" i="5"/>
  <c r="F165" i="5"/>
  <c r="G126" i="5"/>
  <c r="H126" i="5"/>
  <c r="F126" i="5"/>
  <c r="G129" i="5"/>
  <c r="H129" i="5"/>
  <c r="F129" i="5"/>
  <c r="G112" i="5"/>
  <c r="H112" i="5"/>
  <c r="F112" i="5"/>
  <c r="G152" i="5"/>
  <c r="H152" i="5"/>
  <c r="F152" i="5"/>
  <c r="G115" i="5"/>
  <c r="H115" i="5"/>
  <c r="F115" i="5"/>
  <c r="G87" i="5"/>
  <c r="H87" i="5"/>
  <c r="F87" i="5"/>
  <c r="G118" i="5"/>
  <c r="H118" i="5"/>
  <c r="F118" i="5"/>
  <c r="G116" i="5"/>
  <c r="H116" i="5"/>
  <c r="F116" i="5"/>
  <c r="G134" i="5"/>
  <c r="H134" i="5"/>
  <c r="F134" i="5"/>
  <c r="G81" i="5"/>
  <c r="H81" i="5"/>
  <c r="F81" i="5"/>
  <c r="G128" i="5"/>
  <c r="H128" i="5"/>
  <c r="F128" i="5"/>
  <c r="G121" i="5"/>
  <c r="H121" i="5"/>
  <c r="F121" i="5"/>
  <c r="G117" i="5"/>
  <c r="H117" i="5"/>
  <c r="F117" i="5"/>
  <c r="G120" i="5"/>
  <c r="H120" i="5"/>
  <c r="F120" i="5"/>
  <c r="G85" i="5"/>
  <c r="H85" i="5"/>
  <c r="F85" i="5"/>
  <c r="G83" i="5"/>
  <c r="H83" i="5"/>
  <c r="F83" i="5"/>
  <c r="G80" i="5"/>
  <c r="H80" i="5"/>
  <c r="F80" i="5"/>
  <c r="G79" i="5"/>
  <c r="H79" i="5"/>
  <c r="I79" i="5"/>
  <c r="I76" i="5" s="1"/>
  <c r="G86" i="5"/>
  <c r="H86" i="5"/>
  <c r="F86" i="5"/>
  <c r="G82" i="5"/>
  <c r="H82" i="5"/>
  <c r="F82" i="5"/>
  <c r="G150" i="5"/>
  <c r="H150" i="5"/>
  <c r="F150" i="5"/>
  <c r="G147" i="5"/>
  <c r="H147" i="5"/>
  <c r="F147" i="5"/>
  <c r="G149" i="5"/>
  <c r="H149" i="5"/>
  <c r="F149" i="5"/>
  <c r="G179" i="5"/>
  <c r="H179" i="5"/>
  <c r="H169" i="5" s="1"/>
  <c r="F179" i="5"/>
  <c r="G157" i="5"/>
  <c r="H157" i="5"/>
  <c r="F157" i="5"/>
  <c r="G151" i="5"/>
  <c r="H151" i="5"/>
  <c r="F151" i="5"/>
  <c r="G159" i="5"/>
  <c r="H159" i="5"/>
  <c r="F159" i="5"/>
  <c r="G158" i="5"/>
  <c r="H158" i="5"/>
  <c r="F158" i="5"/>
  <c r="G160" i="5"/>
  <c r="H160" i="5"/>
  <c r="F160" i="5"/>
  <c r="G156" i="5"/>
  <c r="H156" i="5"/>
  <c r="F156" i="5"/>
  <c r="G153" i="5"/>
  <c r="H153" i="5"/>
  <c r="F153" i="5"/>
  <c r="G155" i="5"/>
  <c r="H155" i="5"/>
  <c r="F155" i="5"/>
  <c r="G146" i="5"/>
  <c r="H146" i="5"/>
  <c r="F146" i="5"/>
  <c r="G170" i="5"/>
  <c r="F170" i="5"/>
  <c r="K191" i="5"/>
  <c r="K190" i="5" s="1"/>
  <c r="K189" i="5" s="1"/>
  <c r="J191" i="5"/>
  <c r="J190" i="5" s="1"/>
  <c r="J189" i="5" s="1"/>
  <c r="I191" i="5"/>
  <c r="I190" i="5" s="1"/>
  <c r="I189" i="5" s="1"/>
  <c r="K187" i="5"/>
  <c r="K186" i="5" s="1"/>
  <c r="K185" i="5" s="1"/>
  <c r="J187" i="5"/>
  <c r="I187" i="5"/>
  <c r="J145" i="5"/>
  <c r="I71" i="5"/>
  <c r="K66" i="5"/>
  <c r="J66" i="5"/>
  <c r="I66" i="5"/>
  <c r="K65" i="5"/>
  <c r="J65" i="5"/>
  <c r="I65" i="5"/>
  <c r="K64" i="5"/>
  <c r="J64" i="5"/>
  <c r="I64" i="5"/>
  <c r="K63" i="5"/>
  <c r="J63" i="5"/>
  <c r="I63" i="5"/>
  <c r="K60" i="5"/>
  <c r="K59" i="5" s="1"/>
  <c r="J60" i="5"/>
  <c r="J59" i="5" s="1"/>
  <c r="I60" i="5"/>
  <c r="I59" i="5" s="1"/>
  <c r="K57" i="5"/>
  <c r="K56" i="5" s="1"/>
  <c r="J57" i="5"/>
  <c r="J56" i="5" s="1"/>
  <c r="I57" i="5"/>
  <c r="I56" i="5" s="1"/>
  <c r="K54" i="5"/>
  <c r="J54" i="5"/>
  <c r="I54" i="5"/>
  <c r="K53" i="5"/>
  <c r="J53" i="5"/>
  <c r="I53" i="5"/>
  <c r="K50" i="5"/>
  <c r="J50" i="5"/>
  <c r="I50" i="5"/>
  <c r="K49" i="5"/>
  <c r="J49" i="5"/>
  <c r="I49" i="5"/>
  <c r="K48" i="5"/>
  <c r="J48" i="5"/>
  <c r="I48" i="5"/>
  <c r="K45" i="5"/>
  <c r="J45" i="5"/>
  <c r="I45" i="5"/>
  <c r="K44" i="5"/>
  <c r="J44" i="5"/>
  <c r="I44" i="5"/>
  <c r="K43" i="5"/>
  <c r="J43" i="5"/>
  <c r="I43" i="5"/>
  <c r="K42" i="5"/>
  <c r="J42" i="5"/>
  <c r="I42" i="5"/>
  <c r="K41" i="5"/>
  <c r="J41" i="5"/>
  <c r="I41" i="5"/>
  <c r="K38" i="5"/>
  <c r="J38" i="5"/>
  <c r="I38" i="5"/>
  <c r="K37" i="5"/>
  <c r="J37" i="5"/>
  <c r="I37" i="5"/>
  <c r="K34" i="5"/>
  <c r="J34" i="5"/>
  <c r="I34" i="5"/>
  <c r="K33" i="5"/>
  <c r="J33" i="5"/>
  <c r="I33" i="5"/>
  <c r="K32" i="5"/>
  <c r="J32" i="5"/>
  <c r="I32" i="5"/>
  <c r="K29" i="5"/>
  <c r="J29" i="5"/>
  <c r="I29" i="5"/>
  <c r="K28" i="5"/>
  <c r="J28" i="5"/>
  <c r="I28" i="5"/>
  <c r="K27" i="5"/>
  <c r="J27" i="5"/>
  <c r="I27" i="5"/>
  <c r="K24" i="5"/>
  <c r="K23" i="5" s="1"/>
  <c r="J24" i="5"/>
  <c r="J23" i="5" s="1"/>
  <c r="I24" i="5"/>
  <c r="I23" i="5" s="1"/>
  <c r="K21" i="5"/>
  <c r="K20" i="5" s="1"/>
  <c r="J21" i="5"/>
  <c r="J20" i="5" s="1"/>
  <c r="I21" i="5"/>
  <c r="I20" i="5" s="1"/>
  <c r="K18" i="5"/>
  <c r="J18" i="5"/>
  <c r="I18" i="5"/>
  <c r="K17" i="5"/>
  <c r="J17" i="5"/>
  <c r="I17" i="5"/>
  <c r="J186" i="5"/>
  <c r="J185" i="5" s="1"/>
  <c r="I186" i="5"/>
  <c r="I185" i="5" s="1"/>
  <c r="K145" i="5"/>
  <c r="K71" i="5"/>
  <c r="H190" i="5"/>
  <c r="H189" i="5" s="1"/>
  <c r="G190" i="5"/>
  <c r="G189" i="5" s="1"/>
  <c r="F190" i="5"/>
  <c r="F189" i="5" s="1"/>
  <c r="H186" i="5"/>
  <c r="H185" i="5" s="1"/>
  <c r="G186" i="5"/>
  <c r="G185" i="5" s="1"/>
  <c r="F186" i="5"/>
  <c r="F185" i="5" s="1"/>
  <c r="H71" i="5"/>
  <c r="G71" i="5"/>
  <c r="F71" i="5"/>
  <c r="H62" i="5"/>
  <c r="G62" i="5"/>
  <c r="F62" i="5"/>
  <c r="H59" i="5"/>
  <c r="G59" i="5"/>
  <c r="F59" i="5"/>
  <c r="H56" i="5"/>
  <c r="G56" i="5"/>
  <c r="F56" i="5"/>
  <c r="H52" i="5"/>
  <c r="G52" i="5"/>
  <c r="F52" i="5"/>
  <c r="H47" i="5"/>
  <c r="G47" i="5"/>
  <c r="F47" i="5"/>
  <c r="H40" i="5"/>
  <c r="G40" i="5"/>
  <c r="F40" i="5"/>
  <c r="H36" i="5"/>
  <c r="G36" i="5"/>
  <c r="F36" i="5"/>
  <c r="H31" i="5"/>
  <c r="G31" i="5"/>
  <c r="F31" i="5"/>
  <c r="H26" i="5"/>
  <c r="G26" i="5"/>
  <c r="F26" i="5"/>
  <c r="H23" i="5"/>
  <c r="G23" i="5"/>
  <c r="F23" i="5"/>
  <c r="H20" i="5"/>
  <c r="G20" i="5"/>
  <c r="F20" i="5"/>
  <c r="H16" i="5"/>
  <c r="G16" i="5"/>
  <c r="F16" i="5"/>
  <c r="E190" i="5"/>
  <c r="E189" i="5" s="1"/>
  <c r="D190" i="5"/>
  <c r="D189" i="5" s="1"/>
  <c r="C190" i="5"/>
  <c r="C189" i="5" s="1"/>
  <c r="E186" i="5"/>
  <c r="E185" i="5" s="1"/>
  <c r="D186" i="5"/>
  <c r="D185" i="5" s="1"/>
  <c r="C186" i="5"/>
  <c r="C185" i="5" s="1"/>
  <c r="E62" i="5"/>
  <c r="D62" i="5"/>
  <c r="C62" i="5"/>
  <c r="E59" i="5"/>
  <c r="D59" i="5"/>
  <c r="C59" i="5"/>
  <c r="D56" i="5"/>
  <c r="C56" i="5"/>
  <c r="E56" i="5"/>
  <c r="E52" i="5"/>
  <c r="D52" i="5"/>
  <c r="C52" i="5"/>
  <c r="E47" i="5"/>
  <c r="D47" i="5"/>
  <c r="C47" i="5"/>
  <c r="E40" i="5"/>
  <c r="D40" i="5"/>
  <c r="C40" i="5"/>
  <c r="E36" i="5"/>
  <c r="D36" i="5"/>
  <c r="C36" i="5"/>
  <c r="E31" i="5"/>
  <c r="D31" i="5"/>
  <c r="C31" i="5"/>
  <c r="E26" i="5"/>
  <c r="D26" i="5"/>
  <c r="C26" i="5"/>
  <c r="E23" i="5"/>
  <c r="D23" i="5"/>
  <c r="C23" i="5"/>
  <c r="E20" i="5"/>
  <c r="D20" i="5"/>
  <c r="C20" i="5"/>
  <c r="E16" i="5"/>
  <c r="D16" i="5"/>
  <c r="C16" i="5"/>
  <c r="L193" i="5"/>
  <c r="G76" i="5" l="1"/>
  <c r="H76" i="5"/>
  <c r="G169" i="5"/>
  <c r="F169" i="5"/>
  <c r="F79" i="5"/>
  <c r="K16" i="5"/>
  <c r="J16" i="5"/>
  <c r="K36" i="5"/>
  <c r="I52" i="5"/>
  <c r="I16" i="5"/>
  <c r="J26" i="5"/>
  <c r="K31" i="5"/>
  <c r="J47" i="5"/>
  <c r="K52" i="5"/>
  <c r="I26" i="5"/>
  <c r="J31" i="5"/>
  <c r="I31" i="5"/>
  <c r="J52" i="5"/>
  <c r="I47" i="5"/>
  <c r="I40" i="5"/>
  <c r="J62" i="5"/>
  <c r="K26" i="5"/>
  <c r="I36" i="5"/>
  <c r="K40" i="5"/>
  <c r="J40" i="5"/>
  <c r="K47" i="5"/>
  <c r="J36" i="5"/>
  <c r="J71" i="5"/>
  <c r="G145" i="5"/>
  <c r="H145" i="5"/>
  <c r="I62" i="5"/>
  <c r="K62" i="5"/>
  <c r="G14" i="5"/>
  <c r="F14" i="5"/>
  <c r="H14" i="5"/>
  <c r="D14" i="5"/>
  <c r="E14" i="5"/>
  <c r="C14" i="5"/>
  <c r="K14" i="5" l="1"/>
  <c r="I14" i="5"/>
  <c r="J14" i="5"/>
  <c r="L189" i="5"/>
  <c r="L70" i="5" s="1"/>
  <c r="C133" i="5"/>
  <c r="F133" i="5" l="1"/>
  <c r="F76" i="5" s="1"/>
  <c r="C76" i="5"/>
  <c r="E145" i="5"/>
  <c r="E71" i="5"/>
  <c r="D145" i="5"/>
  <c r="D71" i="5"/>
  <c r="C145" i="5"/>
  <c r="C71" i="5"/>
  <c r="L195" i="5"/>
  <c r="C70" i="5" l="1"/>
  <c r="E70" i="5"/>
  <c r="E68" i="5" s="1"/>
  <c r="E193" i="5" s="1"/>
  <c r="D70" i="5"/>
  <c r="D68" i="5" s="1"/>
  <c r="D193" i="5" s="1"/>
  <c r="C68" i="5" l="1"/>
  <c r="C193" i="5" s="1"/>
  <c r="I145" i="5"/>
  <c r="F145" i="5"/>
  <c r="G70" i="5" l="1"/>
  <c r="G68" i="5" s="1"/>
  <c r="G193" i="5" s="1"/>
  <c r="J70" i="5"/>
  <c r="J68" i="5" s="1"/>
  <c r="J193" i="5" s="1"/>
  <c r="H70" i="5" l="1"/>
  <c r="H68" i="5" s="1"/>
  <c r="H193" i="5" s="1"/>
  <c r="K70" i="5"/>
  <c r="K68" i="5" s="1"/>
  <c r="K193" i="5" s="1"/>
  <c r="I70" i="5"/>
  <c r="I68" i="5" s="1"/>
  <c r="I193" i="5" s="1"/>
  <c r="F70" i="5"/>
  <c r="F68" i="5" s="1"/>
  <c r="F193" i="5" s="1"/>
</calcChain>
</file>

<file path=xl/sharedStrings.xml><?xml version="1.0" encoding="utf-8"?>
<sst xmlns="http://schemas.openxmlformats.org/spreadsheetml/2006/main" count="877" uniqueCount="438">
  <si>
    <t>Налог на прибыль организаций</t>
  </si>
  <si>
    <t>Налог на доходы физических лиц</t>
  </si>
  <si>
    <t>НАЛОГИ НА СОВОКУПНЫЙ ДОХОД</t>
  </si>
  <si>
    <t>НАЛОГИ НА ИМУЩЕСТВО</t>
  </si>
  <si>
    <t>Налог на имущество организаций</t>
  </si>
  <si>
    <t>Налог на добычу полезных ископаемых</t>
  </si>
  <si>
    <t>Транспортный налог</t>
  </si>
  <si>
    <t>Плата за негативное воздействие на окружающую среду</t>
  </si>
  <si>
    <t>АДМИНИСТРАТИВНЫЕ ПЛАТЕЖИ И СБОРЫ</t>
  </si>
  <si>
    <t>НАЛОГИ НА ТОВАРЫ (РАБОТЫ, УСЛУГИ), РЕАЛИЗУЕМЫЕ НА ТЕРРИТОРИИ РОССИЙСКОЙ ФЕДЕРАЦИИ</t>
  </si>
  <si>
    <t>Акцизы по подакцизным товарам (продукции), производимым на территории Российской Федерации</t>
  </si>
  <si>
    <t>НАЛОГИ, СБОРЫ И РЕГУЛЯРНЫЕ ПЛАТЕЖИ ЗА ПОЛЬЗОВАНИЕ ПРИРОДНЫМИ РЕСУРСАМИ</t>
  </si>
  <si>
    <t>Сборы за пользование объектами животного мира и за пользование объектами водных биологических ресурсов</t>
  </si>
  <si>
    <t>ДОХОДЫ ОТ ИСПОЛЬЗОВАНИЯ ИМУЩЕСТВА, НАХОДЯЩЕГОСЯ В ГОСУДАРСТВЕННОЙ И МУНИЦИПАЛЬНОЙ СОБСТВЕННОСТИ</t>
  </si>
  <si>
    <t>Платежи от государственных и муниципальных унитарных предприятий</t>
  </si>
  <si>
    <t>ШТРАФЫ, САНКЦИИ, ВОЗМЕЩЕНИЕ УЩЕРБА</t>
  </si>
  <si>
    <t>Платежи при пользовании недрами</t>
  </si>
  <si>
    <t>Государственная пошлина за государственную регистрацию, а также за совершение прочих юридически значимых действий</t>
  </si>
  <si>
    <t>НАЛОГИ НА ПРИБЫЛЬ, ДОХОДЫ</t>
  </si>
  <si>
    <t>ПЛАТЕЖИ ПРИ ПОЛЬЗОВАНИИ ПРИРОДНЫМИ РЕСУРСАМИ</t>
  </si>
  <si>
    <t>ДОХОДЫ ОТ ПРОДАЖИ МАТЕРИАЛЬНЫХ И НЕМАТЕРИАЛЬНЫХ АКТИВОВ</t>
  </si>
  <si>
    <t>Регулярные платежи за добычу полезных ископаемых (роялти) при выполнении соглашений о разделе продукции</t>
  </si>
  <si>
    <t>1 00 00000 00 0000 000</t>
  </si>
  <si>
    <t>1 01 00000 00 0000 000</t>
  </si>
  <si>
    <t>1 01 01000 00 0000 110</t>
  </si>
  <si>
    <t>1 01 02000 01 0000 110</t>
  </si>
  <si>
    <t>1 03 00000 00 0000 000</t>
  </si>
  <si>
    <t>1 03 02000 01 0000 110</t>
  </si>
  <si>
    <t>1 05 00000 00 0000 000</t>
  </si>
  <si>
    <t>1 05 01000 00 0000 110</t>
  </si>
  <si>
    <t>1 06 00000 00 0000 000</t>
  </si>
  <si>
    <t>1 06 02000 02 0000 110</t>
  </si>
  <si>
    <t>1 06 04000 02 0000 110</t>
  </si>
  <si>
    <t>1 07 02000 01 0000 110</t>
  </si>
  <si>
    <t>1 07 00000 00 0000 000</t>
  </si>
  <si>
    <t>1 07 01000 01 0000 110</t>
  </si>
  <si>
    <t>1 07 04000 01 0000 110</t>
  </si>
  <si>
    <t>1 08 00000 00 0000 000</t>
  </si>
  <si>
    <t>1 08 07000 01 0000 110</t>
  </si>
  <si>
    <t>1 11 00000 00 0000 000</t>
  </si>
  <si>
    <t>1 11 01000 00 0000 120</t>
  </si>
  <si>
    <t>1 11 05000 00 0000 120</t>
  </si>
  <si>
    <t>1 11 07000 00 0000 120</t>
  </si>
  <si>
    <t>1 12 00000 00 0000 000</t>
  </si>
  <si>
    <t>1 12 01000 01 0000 120</t>
  </si>
  <si>
    <t>1 12 04000 00 0000 120</t>
  </si>
  <si>
    <t>1 13 00000 00 0000 000</t>
  </si>
  <si>
    <t>1 14 00000 00 0000 000</t>
  </si>
  <si>
    <t>1 15 00000 00 0000 000</t>
  </si>
  <si>
    <t>1 16 00000 00 0000 000</t>
  </si>
  <si>
    <t>Наименование доходов</t>
  </si>
  <si>
    <t>Код бюджетной классификации Российской Федерации</t>
  </si>
  <si>
    <t>Плата за использование лесов</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</si>
  <si>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Российской Федерации, субъектам Российской Федерации или муниципальным образованиям</t>
  </si>
  <si>
    <t xml:space="preserve">Иные межбюджетные трансферты </t>
  </si>
  <si>
    <t>1 14 06000 00 0000 430</t>
  </si>
  <si>
    <t>ГОСУДАРСТВЕННАЯ ПОШЛИНА</t>
  </si>
  <si>
    <t>2 02 00000 00 0000 000</t>
  </si>
  <si>
    <t>Налог, взимаемый в связи с применением упрощенной системы налогообложения</t>
  </si>
  <si>
    <t>НАЛОГОВЫЕ И НЕНАЛОГОВЫЕ ДОХОДЫ</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</si>
  <si>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</si>
  <si>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Проценты, полученные от предоставления бюджетных кредитов внутри страны</t>
  </si>
  <si>
    <t>1 11 03000 00 0000 120</t>
  </si>
  <si>
    <t>Доходы от оказания платных услуг (работ)</t>
  </si>
  <si>
    <t>1 13 01000 00 0000 130</t>
  </si>
  <si>
    <t>БЕЗВОЗМЕЗДНЫЕ ПОСТУПЛЕНИЯ ОТ ДРУГИХ БЮДЖЕТОВ БЮДЖЕТНОЙ СИСТЕМЫ РОССИЙСКОЙ ФЕДЕРАЦИИ</t>
  </si>
  <si>
    <t>Всего доходов</t>
  </si>
  <si>
    <t>Доходы от компенсации затрат государства</t>
  </si>
  <si>
    <t>Налог на игорный бизнес</t>
  </si>
  <si>
    <t>1 06 05000 02 0000 110</t>
  </si>
  <si>
    <t>1 13 02 000 00 0000 130</t>
  </si>
  <si>
    <t>Субсидии бюджетам бюджетной системы Российской Федерации (межбюджетные субсидии)</t>
  </si>
  <si>
    <t>1 08 06000 01 0000 110</t>
  </si>
  <si>
    <t>1 15 07000 01 0000 140</t>
  </si>
  <si>
    <t>Сборы, вносимые заказчиками документации, подлежащей государственной экологической экспертизе, рассчитанные в соответствии со сметой расходов на проведение государственной экологической экспертизы</t>
  </si>
  <si>
    <t>Дотации бюджетам бюджетной системы Российской Федерации</t>
  </si>
  <si>
    <t>Субвенции бюджетам бюджетной системы Российской Федерации</t>
  </si>
  <si>
    <t>1 11 09000 00 0000 120</t>
  </si>
  <si>
    <t>Государственная пошлина за совершение действий, связанных с приобретением гражданства Российской Федерации или выходом из гражданства Российской Федерации, а также с въездом в Российскую Федерацию или выездом из Российской Федерации</t>
  </si>
  <si>
    <t>Доходы от продажи земельных участков, находящихся в государственной и муниципальной собственности</t>
  </si>
  <si>
    <t xml:space="preserve">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 </t>
  </si>
  <si>
    <t>Дотации бюджетам субъектов Российской Федерации на выравнивание бюджетной обеспеченности</t>
  </si>
  <si>
    <t>Дотации бюджетам субъектов Российской Федерации, связанные с особым режимом безопасного функционирования закрытых административно-территориальных образований</t>
  </si>
  <si>
    <t>Субсидии бюджетам субъектов Российской Федерации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</si>
  <si>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Субсидии бюджетам субъектов Российской Федерации на реализацию мероприятий, предусмотренных региональной программой переселения, включенной в Государственную программу по оказанию содействия добровольному переселению в Российскую Федерацию соотечественников, проживающих за рубежом</t>
  </si>
  <si>
    <t>Субвенции бюджетам субъектов Российской Федерации на осуществление первичного воинского учета на территориях, где отсутствуют военные комиссариаты</t>
  </si>
  <si>
    <t>Субвенции бюджетам субъектов Российской Федерации на осуществление переданных полномочий Российской Федерации по предоставлению отдельных мер социальной поддержки граждан, подвергшихся воздействию радиации</t>
  </si>
  <si>
    <t>Субвенции бюджетам субъектов Российской Федерации на осуществление переданного полномочия Российской Федерации по осуществлению ежегодной денежной выплаты лицам, награжденным нагрудным знаком "Почетный донор России"</t>
  </si>
  <si>
    <t>Субвенции бюджетам субъектов Российской Федерации на оплату жилищно-коммунальных услуг отдельным категориям граждан</t>
  </si>
  <si>
    <t>Субвенции бюджетам субъектов Российской Федерации на выплату единовременного пособия при всех формах устройства детей, лишенных родительского попечения, в семью</t>
  </si>
  <si>
    <t>Субвенции бюджетам субъектов Российской Федерации на выплату единовременного пособия беременной жене военнослужащего, проходящего военную службу по призыву, а также ежемесячного пособия на ребенка военнослужащего, проходящего военную службу по призыву</t>
  </si>
  <si>
    <t>Субвенции бюджетам субъектов Российской Федерации на выплату государственных пособий лицам, не подлежащим обязательному социальному страхованию на случай временной нетрудоспособности и в связи с материнством, и лицам, уволенным в связи с ликвидацией организаций (прекращением деятельности, полномочий физическими лицами)</t>
  </si>
  <si>
    <t>Единая субвенция бюджетам субъектов Российской Федерации и бюджету г. Байконура</t>
  </si>
  <si>
    <t>Межбюджетные трансферты, передаваемые бюджетам субъектов Российской Федерации на реализацию отдельных полномочий в области лекарственного обеспечения</t>
  </si>
  <si>
    <t>Субвенции бюджетам субъектов Российской Федерации на осуществление отдельных полномочий в области лесных отношений</t>
  </si>
  <si>
    <t>Субвенции бюджетам субъектов Российской Федерации на осуществление отдельных полномочий в области водных отношений</t>
  </si>
  <si>
    <t>Субвенции бюджетам субъектов Российской Федерации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</si>
  <si>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Субсидии бюджетам субъектов Российской Федерации на компенсацию отдельным категориям граждан оплаты взноса на капитальный ремонт общего имущества в многоквартирном доме</t>
  </si>
  <si>
    <t>2 02 15001 02 0000 150</t>
  </si>
  <si>
    <t>Дотации бюджетам субъектов Российской Федерации на частичную компенсацию дополнительных расходов на повышение оплаты труда работников бюджетной сферы и иные цели</t>
  </si>
  <si>
    <t>2 02 15009 02 0000 150</t>
  </si>
  <si>
    <t>2 02 15010 02 0000 150</t>
  </si>
  <si>
    <t>2 02 25082 02 0000 150</t>
  </si>
  <si>
    <t>2 02 25084 02 0000 150</t>
  </si>
  <si>
    <t>2 02 25086 02 0000 150</t>
  </si>
  <si>
    <t>Субсидии бюджетам субъектов Российской Федерации на софинансирование расходов, возникающих при оказании гражданам Российской Федерации высокотехнологичной медицинской помощи, не включенной в базовую программу обязательного медицинского страхования</t>
  </si>
  <si>
    <t>2 02 25402 02 0000 150</t>
  </si>
  <si>
    <t>2 02 25462 02 0000 150</t>
  </si>
  <si>
    <t>Субсидия бюджетам субъектов Российской Федерации на реализацию дополнительных мероприятий в сфере занятости населения</t>
  </si>
  <si>
    <t>2 02 25520 02 0000 150</t>
  </si>
  <si>
    <t>2 02 25555 02 0000 150</t>
  </si>
  <si>
    <t>2 02 25567 02 0000 150</t>
  </si>
  <si>
    <t>2 02 30000 00 0000 150</t>
  </si>
  <si>
    <t>2 02 35118 02 0000 150</t>
  </si>
  <si>
    <t>2 02 35120 02 0000 150</t>
  </si>
  <si>
    <t>2 02 35128 02 0000 150</t>
  </si>
  <si>
    <t>2 02 35129 02 0000 150</t>
  </si>
  <si>
    <t>2 02 35135 02 0000 150</t>
  </si>
  <si>
    <t>2 02 35137 02 0000 150</t>
  </si>
  <si>
    <t>2 02 35176 02 0000 150</t>
  </si>
  <si>
    <t>2 02 35220 02 0000 150</t>
  </si>
  <si>
    <t>2 02 35250 02 0000 150</t>
  </si>
  <si>
    <t>2 02 35260 02 0000 150</t>
  </si>
  <si>
    <t>2 02 35270 02 0000 150</t>
  </si>
  <si>
    <t>2 02 35280 02 0000 150</t>
  </si>
  <si>
    <t>Субвенции бюджетам субъектов Российской Федерации на реализацию полномочий Российской Федерации по осуществлению социальных выплат безработным гражданам</t>
  </si>
  <si>
    <t>2 02 35290 02 0000 150</t>
  </si>
  <si>
    <t>2 02 35380 02 0000 150</t>
  </si>
  <si>
    <t xml:space="preserve">2 02 35573 02 0000 150
</t>
  </si>
  <si>
    <t>2 02 35900 02 0000 150</t>
  </si>
  <si>
    <t>2 02 40000 00 0000 150</t>
  </si>
  <si>
    <t>2 02 45161 02 0000 150</t>
  </si>
  <si>
    <t>2020 год</t>
  </si>
  <si>
    <t>Субсидии бюджетам субъектов Российской Федерации на поддержку региональных проектов в сфере информационных технологий</t>
  </si>
  <si>
    <t>2 02 10000 00 0000 150</t>
  </si>
  <si>
    <t>2 02 20000 00 0000 150</t>
  </si>
  <si>
    <t>Субвенции бюджетам субъектов Российской Федерации на осуществление полномочий по обеспечению жильем отдельных категорий граждан, установленных Федеральным законом от 12 января 1995 года № 5-ФЗ "О ветеранах"</t>
  </si>
  <si>
    <t>Субвенции бюджетам субъектов Российской Федерации на осуществление полномочий по обеспечению жильем отдельных категорий граждан, установленных Федеральным законом от 24 ноября 1995 года № 181-ФЗ "О социальной защите инвалидов в Российской Федерации"</t>
  </si>
  <si>
    <t>2 02 25554 02 0000 150</t>
  </si>
  <si>
    <t>2021 год</t>
  </si>
  <si>
    <t>1 12 02000 00 0000 120</t>
  </si>
  <si>
    <t>ДОХОДЫ ОТ ОКАЗАНИЯ ПЛАТНЫХ УСЛУГ И КОМПЕНСАЦИИ ЗАТРАТ ГОСУДАРСТВА</t>
  </si>
  <si>
    <t>Субсидии бюджетам субъектов Российской Федерации на приобретение спортивного оборудования и инвентаря для приведения организаций спортивной подготовки в нормативное состояние</t>
  </si>
  <si>
    <t>2 02 25229 02 0000 150</t>
  </si>
  <si>
    <t>Субсидии бюджетам субъектов Российской Федерации на реализацию мероприятий по предупреждению и борьбе с социально значимыми инфекционными заболеваниями</t>
  </si>
  <si>
    <t>2 02 25202 02 0000 150</t>
  </si>
  <si>
    <t>2 02 25228 02 0000 150</t>
  </si>
  <si>
    <t>2 02 25138 02 0000 150</t>
  </si>
  <si>
    <t>2 02 27386 02 0000 150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</si>
  <si>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реализации подпрограммы "Гражданская авиация и аэронавигационное обслуживание" государственной программы Российской Федерации "Развитие транспортной системы"</t>
  </si>
  <si>
    <t>Субсидии бюджетам субъектов Российской Федерации на развитие материально-технической базы детских поликлиник и детских поликлинических отделений медицинских организаций, оказывающих первичную медико-санитарную помощь</t>
  </si>
  <si>
    <t>2 02 25170 02 0000 150</t>
  </si>
  <si>
    <t>Субсидии бюджетам субъектов Российской Федерации на создание дополнительных мест для детей в возрасте от 1,5 до 3 лет в образовательных организациях, осуществляющих образовательную деятельность по образовательным программам дошкольного образования</t>
  </si>
  <si>
    <t>2 02 25232 02 0000 150</t>
  </si>
  <si>
    <t>2 02 27111 02 0000 150</t>
  </si>
  <si>
    <t>Субсидии бюджетам субъектов Российской Федерации на развитие паллиативной медицинской помощи</t>
  </si>
  <si>
    <t>2 02 25201 02 0000 150</t>
  </si>
  <si>
    <t>Субсидии бюджетам субъектов Российской Федерации на строительство и реконструкцию (модернизацию) объектов питьевого водоснабжения</t>
  </si>
  <si>
    <t>2 02 25243 02 0000 150</t>
  </si>
  <si>
    <t>Субсидии бюджетам субъектов Российской Федерации на реализацию региональных проектов "Создание единого цифрового контура в здравоохранении на основе единой государственной информационной системы здравоохранения (ЕГИСЗ)"</t>
  </si>
  <si>
    <t>2 02 25114 02 0000 150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</si>
  <si>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строительства (реконструкции) объектов обеспечивающей инфраструктуры с длительным сроком окупаемости, входящих в состав инвестиционных проектов по созданию в субъектах Российской Федерации туристских кластеров</t>
  </si>
  <si>
    <t>2 02 27384 02 0000 150</t>
  </si>
  <si>
    <t>Межбюджетные трансферты, передаваемые бюджетам субъектов Российской Федерации на оснащение оборудованием региональных сосудистых центров и первичных сосудистых отделений</t>
  </si>
  <si>
    <t>2 02 45192 02 0000 150</t>
  </si>
  <si>
    <t>Межбюджетные трансферты, передаваемые бюджетам субъектов Российской Федерации на финансовое обеспечение расходов на организационные мероприятия, связанные с обеспечением лиц лекарственными препаратами, предназначенными для лечения больных гемофилией, муковисцидозом, гипофизарным нанизмом, болезнью Гоше, злокачественными новообразованиями лимфоидной, кроветворной и родственных им тканей, рассеянным склерозом, гемолитико-уремическим синдромом, юношеским артритом с системным началом, мукополисахаридозом I, II и VI типов, а также после трансплантации органов и (или) тканей</t>
  </si>
  <si>
    <t>2 02 45216 02 0000 150</t>
  </si>
  <si>
    <t>2 02 45468 02 0000 150</t>
  </si>
  <si>
    <t>Межбюджетные трансферты, передаваемые бюджетам субъектов Российской Федерации на проведение вакцинации против пневмококковой инфекции граждан старше трудоспособного возраста из групп риска, проживающих в организациях социального обслуживания</t>
  </si>
  <si>
    <t>2 02 45190 02 0000 150</t>
  </si>
  <si>
    <t>Межбюджетные трансферты, передаваемые бюджетам субъектов Российской Федерации на создание и замену фельдшерских, фельдшерско-акушерских пунктов и врачебных амбулаторий для населенных пунктов с численностью населения от 100 до 2000 человек</t>
  </si>
  <si>
    <t>2 02 45196 02 0000 150</t>
  </si>
  <si>
    <t>Межбюджетные трансферты, передаваемые бюджетам субъектов Российской Федерации на финансовое обеспечение дорожной деятельности в рамках реализации национального проекта "Безопасные и качественные автомобильные дороги"</t>
  </si>
  <si>
    <t>2 02 45393 02 0000 150</t>
  </si>
  <si>
    <t>2 02 45294 02 0000 150</t>
  </si>
  <si>
    <t>2 02 25113 02 0000 150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</si>
  <si>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субъектов Российской Федерации и (или) софинансирование мероприятий, не относящихся к капитальным вложениям в объекты государственной (муниципальной) собственности субъектов Российской Федерации</t>
  </si>
  <si>
    <t>2 02 27567 02 0000 150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</si>
  <si>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обеспечения устойчивого развития сельских территорий</t>
  </si>
  <si>
    <t>2 02 25527 02 0000 150</t>
  </si>
  <si>
    <t>2 02 27512 02 0000 150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</si>
  <si>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реализации мероприятий федеральной целевой программы "Развитие космодромов на период 2017 – 2025 годов в обеспечение космической деятельности Российской Федерации"</t>
  </si>
  <si>
    <t>Субсидии бюджетам субъектов Российской Федерации на осуществление ежемесячной денежной выплаты, назначаемой в случае рождения третьего ребенка или последующих детей до достижения ребенком возраста трех лет</t>
  </si>
  <si>
    <t>Субсидии бюджетам субъектов Российской Федерации на реализацию мероприятий по созданию в субъектах Российской Федерации новых мест в общеобразовательных организациях</t>
  </si>
  <si>
    <t>Субсидии бюджетам субъектов Российской Федерации на реализацию программ формирования современной городской среды</t>
  </si>
  <si>
    <t>Субвенции бюджетам субъектов Российской Федерации на выплату инвалидам компенсаций страховых премий по договорам обязательного страхования гражданской ответственности владельцев транспортных средств</t>
  </si>
  <si>
    <t>Субвенции бюджетам субъектов Российской Федерации на осуществление ежемесячной выплаты в связи с рождением (усыновлением) первого ребенка</t>
  </si>
  <si>
    <t>Субвенции бюджетам субъектов Российской Федерации на увеличение площади лесовосстановления</t>
  </si>
  <si>
    <t>2 02 35429 02 0000 150</t>
  </si>
  <si>
    <t>2 02 35432 02 0000 150</t>
  </si>
  <si>
    <t>Субвенции бюджетам субъектов Российской Федерации на оснащение специализированных учреждений органов государственной власти субъектов Российской Федерации лесопожарной техникой и оборудованием для проведения комплекса мероприятий по охране лесов от пожаров</t>
  </si>
  <si>
    <t>2022 год</t>
  </si>
  <si>
    <t xml:space="preserve">2 02 25027 02 0000 150 </t>
  </si>
  <si>
    <t>Субсидии бюджетам субъектов Российской Федерации на подготовку управленческих кадров для организаций народного хозяйства Российской Федерации</t>
  </si>
  <si>
    <t>2 02 25066 02 0000 150</t>
  </si>
  <si>
    <t>2 02 25081 02 0000 150</t>
  </si>
  <si>
    <t>Субсидии бюджетам субъектов Российской Федерации на государственную поддержку спортивных организаций, осуществляющих подготовку спортивного резерва для сборных команд Российской Федерации</t>
  </si>
  <si>
    <t>2 02 25097 02 0000 150</t>
  </si>
  <si>
    <t xml:space="preserve">2 02 25169 02 0000 150 </t>
  </si>
  <si>
    <t xml:space="preserve">2 02 25187 02 0000 150 </t>
  </si>
  <si>
    <t>2 02 25173 02 0000 150</t>
  </si>
  <si>
    <t>2 02 25175 02 0000 150</t>
  </si>
  <si>
    <t>Субсидии бюджетам субъектов Российской Федерации на создание ключевых центров развития детей</t>
  </si>
  <si>
    <t>Субсидии бюджетам субъектов Российской Федерации на создание мобильных технопарков "Кванториум"</t>
  </si>
  <si>
    <t>2 02 25247 02 0000 150</t>
  </si>
  <si>
    <t>2 02 25189 02 0000 150</t>
  </si>
  <si>
    <t>Субсидии бюджетам субъектов Российской Федерации на создание центров выявления и поддержки одаренных детей</t>
  </si>
  <si>
    <t>Субсидии бюджетам субъектов Российской Федерации на формирование современных управленческих и организационно-экономических механизмов в системе дополнительного образования детей в субъектах Российской Федерации</t>
  </si>
  <si>
    <t>2 02 25537 02 0000 150</t>
  </si>
  <si>
    <t>Субсидии бюджетам субъектов Российской Федерации на внедрение целевой модели цифровой образовательной среды в общеобразовательных организациях и профессиональных образовательных организациях</t>
  </si>
  <si>
    <t xml:space="preserve">2 02 25210 02 0000 150 </t>
  </si>
  <si>
    <t>Субсидии бюджетам субъектов Российской Федерации на единовременные компенсационные выплаты медицинским работникам (врачам, фельдшерам), прибывшим (переехавшим) на работу в сельские населенные пункты, либо рабочие поселки, либо поселки городского типа, либо города с населением до 50 тыс. человек</t>
  </si>
  <si>
    <t>Субсидии бюджетам субъектов Российской Федерации на создание новых мест в общеобразовательных организациях, расположенных в сельской местности и поселках городского типа</t>
  </si>
  <si>
    <t>2 02 25230 02 0000 150</t>
  </si>
  <si>
    <t>2 02 25495 02 0000 150</t>
  </si>
  <si>
    <t>Субсидии бюджетам субъектов Российской Федерации на реализацию мероприятий по обеспечению жильем молодых семей</t>
  </si>
  <si>
    <t>2 02 25497 02 0000 150</t>
  </si>
  <si>
    <t>2 02 45461 02 0000 150</t>
  </si>
  <si>
    <t>Субсидия бюджетам субъектов Российской Федерации на поддержку отрасли культуры</t>
  </si>
  <si>
    <t>2 02 25519 02 0000 150</t>
  </si>
  <si>
    <t>Субсидии бюджетам субъектов Российской Федерации на государственную поддержку малого и среднего предпринимательства в субъектах Российской Федерации</t>
  </si>
  <si>
    <t>Субсидии бюджетам субъектов Российской Федерации на обеспечение развития и укрепления материально-технической базы домов культуры в населенных пунктах с числом жителей до 50 тысяч человек</t>
  </si>
  <si>
    <t>2 02 25467 02 0000 150</t>
  </si>
  <si>
    <r>
      <t xml:space="preserve">Субсидии бюджетам </t>
    </r>
    <r>
      <rPr>
        <sz val="10"/>
        <rFont val="Arial"/>
        <family val="2"/>
        <charset val="204"/>
      </rPr>
      <t xml:space="preserve">субъектов Российской Федерации </t>
    </r>
    <r>
      <rPr>
        <sz val="10"/>
        <color rgb="FF000000"/>
        <rFont val="Arial"/>
        <family val="2"/>
        <charset val="204"/>
      </rPr>
      <t>на поддержку творческой деятельности и укрепление материально-технической базы муниципальных театров в населенных пунктах с численностью населения до 300 тысяч человек</t>
    </r>
  </si>
  <si>
    <t>2 02 25466 02 0000 150</t>
  </si>
  <si>
    <t>2 02 25028 02 0000 150</t>
  </si>
  <si>
    <t>Субсидии бюджетам субъектов Российской Федерации на реализацию мероприятий по укреплению единства российской нации и этнокультурному развитию народов России</t>
  </si>
  <si>
    <t>2 02 25516 02 0000 150</t>
  </si>
  <si>
    <t>Субсидии бюджетам субъектов Российской Федерации на поддержку творческой деятельности и техническое оснащение детских и кукольных театров</t>
  </si>
  <si>
    <t>2 02 25517 02 0000 150</t>
  </si>
  <si>
    <t>Межбюджетные трансферты, передаваемые бюджетам субъектов Российской Федерации на создание модельных муниципальных библиотек</t>
  </si>
  <si>
    <t>2 02 45454 02 0000 150</t>
  </si>
  <si>
    <t>2 02 35469 02 0000 150</t>
  </si>
  <si>
    <t>Субвенции бюджетам субъектов Российской Федерации на проведение Всероссийской переписи населения 2020 года</t>
  </si>
  <si>
    <t>Субвенции бюджетам субъектов Российской Федерации на 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 медицинскими изделиями по рецептам на медицинские изделия, а также специализированными продуктами лечебного питания для детей-инвалидов</t>
  </si>
  <si>
    <t>2 02 35460 02 0000 150</t>
  </si>
  <si>
    <t>2 02 35430 02 0000 150</t>
  </si>
  <si>
    <t>2 02 25139 02 0000 150</t>
  </si>
  <si>
    <t>Субсидии бюджетам субъектов Российской Федерации на реализацию практик поддержки и развития волонтерства, реализуемых в субъектах Российской Федерации, по итогам проведения Всероссийского конкурса лучших региональных практик поддержки волонтерства "Регион добрых дел"</t>
  </si>
  <si>
    <t>2 02 25412 02 0000 150</t>
  </si>
  <si>
    <t>2 02 25299 02 0000 150</t>
  </si>
  <si>
    <t>2 02 25256 02 0000 150</t>
  </si>
  <si>
    <t>Субсидии бюджетам субъектов Российской Федерации на выплату региональных социальных доплат к пенсии</t>
  </si>
  <si>
    <t>2 02 25007 02 0000 150</t>
  </si>
  <si>
    <t>Субсидии бюджетам на стимулирование развития приоритетных подотраслей агропромышленного комплекса и развитие малых форм хозяйствования</t>
  </si>
  <si>
    <t>2 02 25502 00 0000 150</t>
  </si>
  <si>
    <t>2 02 27372 02 0000 150</t>
  </si>
  <si>
    <t>Субсидии бюджетам субъектов Российской Федерации на поддержку сельскохозяйственного производства по отдельным подотраслям растениеводства и животноводства</t>
  </si>
  <si>
    <t>2 02 25508 02 0000 150</t>
  </si>
  <si>
    <t>2 02 25480 02 0000 150</t>
  </si>
  <si>
    <t>Субсидии бюджетам на обеспечение комплексного развития сельских территорий</t>
  </si>
  <si>
    <t>2 02 25576 00 0000 150</t>
  </si>
  <si>
    <t>Межбюджетные трансферты, передаваемые бюджетам субъектов Российской Федерации на создание виртуальных концертных залов</t>
  </si>
  <si>
    <t>2 02 45453 02 0000 150</t>
  </si>
  <si>
    <t xml:space="preserve">Межбюджетные трансферты, передаваемые бюджетам субъектов Российской Федерации на  переоснащение медицинских организаций, оказывающих медицинскую помощь больным с онкологическими заболеваниями </t>
  </si>
  <si>
    <t>2 02 45296 02 0000 150</t>
  </si>
  <si>
    <t>ПРОЧИЕ БЕЗВОЗМЕЗДНЫЕ ПОСТУПЛЕНИЯ</t>
  </si>
  <si>
    <t>2 07 00000 00 0000 000</t>
  </si>
  <si>
    <t>Прочие безвозмездные поступления в бюджеты субъектов Российской Федерации</t>
  </si>
  <si>
    <t>2 07 02030 02 0000 150</t>
  </si>
  <si>
    <t>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органом управления государственным внебюджетным фондом, казенным учреждением, Центральным банком Российской Федерации, иной организацией, действующей от имени Российской Федерации</t>
  </si>
  <si>
    <t>Платежи в целях возмещения причиненного ущерба (убытков)</t>
  </si>
  <si>
    <t>Платежи, уплачиваемые в целях возмещения вреда</t>
  </si>
  <si>
    <t>1 16 01000 01 0000 140</t>
  </si>
  <si>
    <t>1 16 07000 01 0000 140</t>
  </si>
  <si>
    <t>1 16 11000 01 0000 140</t>
  </si>
  <si>
    <t>БЕЗВОЗМЕЗДНЫЕ ПОСТУПЛЕНИЯ ОТ ГОСУДАРСТВЕННЫХ (МУНИЦИПАЛЬНЫХ) ОРГАНИЗАЦИЙ</t>
  </si>
  <si>
    <t>2 03 00000 00 0000 000</t>
  </si>
  <si>
    <t>Безвозмездные поступления в бюджеты субъектов Российской Федерации от государственной корпорации – Фонда содействия реформированию жилищно-коммунального хозяйства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t>
  </si>
  <si>
    <t>2 03 02040 02 0000 150</t>
  </si>
  <si>
    <t>БЕЗВОЗМЕЗДНЫЕ ПОСТУПЛЕНИЯ</t>
  </si>
  <si>
    <t>2 00 00000 00 0000 000</t>
  </si>
  <si>
    <t xml:space="preserve">Субсидии бюджетам субъектов Российской Федерации на развитие транспортной инфраструктуры на сельских территориях </t>
  </si>
  <si>
    <t>Субсидии бюджетам субъектов Российской Федерации на создание системы поддержки фермеров и развитие сельской кооперации</t>
  </si>
  <si>
    <t>Субсидии бюджетам субъектов Российской Федерации на создание детских технопарков "Кванториум"</t>
  </si>
  <si>
    <t>Субсидии бюджетам субъектов Российской Федерации на реализацию мероприятий государственной программы Российской Федерации "Доступная среда"</t>
  </si>
  <si>
    <r>
      <t xml:space="preserve">Субсидии бюджетам субъектов Российской Федерации на обустройство и восстановление воинских захоронений, находящихся в государственной (муниципальной) собственности, в рамках реализации федеральной целевой программы "Увековечение памяти погибших при защите Отечества на 2019 </t>
    </r>
    <r>
      <rPr>
        <sz val="10"/>
        <rFont val="Calibri"/>
        <family val="2"/>
        <charset val="204"/>
      </rPr>
      <t>–</t>
    </r>
    <r>
      <rPr>
        <sz val="10"/>
        <rFont val="Arial"/>
        <family val="2"/>
        <charset val="204"/>
      </rPr>
      <t xml:space="preserve"> 2024 годы"</t>
    </r>
  </si>
  <si>
    <t>Субсидии бюджетам субъектов Российской Федерации на реализацию федеральной целевой программы "Развитие физической культуры и спорта в Российской Федерации на 2016 – 2020 годы"</t>
  </si>
  <si>
    <t>Субвенции бюджетам субъектов Российской Федерации на оснащение учреждений, выполняющих мероприятия по воспроизводству лесов, специализированной лесохозяйственной техникой и оборудованием для проведения комплекса мероприятий по лесовосстановлению и лесоразведению</t>
  </si>
  <si>
    <t>Безвозмездные поступления от государственных (муниципальных) организаций в бюджеты субъектов Российской Федерации</t>
  </si>
  <si>
    <t>2 03 02000 02 0000 150</t>
  </si>
  <si>
    <t>2 07 02000 02 0000 150</t>
  </si>
  <si>
    <t>Административные штрафы, установленные Кодексом Российской Федерации об административных правонарушениях</t>
  </si>
  <si>
    <t>1 16 10000 00 0000 140</t>
  </si>
  <si>
    <t>2 02 25568 02 0000 150</t>
  </si>
  <si>
    <t>2 02 25478 02 0000 150</t>
  </si>
  <si>
    <r>
      <t xml:space="preserve">Межбюджетные трансферты, передаваемые бюджетам субъектов Российской Федерации на осуществление государственной поддержки субъектов Российской Федерации </t>
    </r>
    <r>
      <rPr>
        <sz val="10"/>
        <rFont val="Calibri"/>
        <family val="2"/>
        <charset val="204"/>
      </rPr>
      <t>–</t>
    </r>
    <r>
      <rPr>
        <sz val="10"/>
        <rFont val="Arial Cyr"/>
        <family val="2"/>
        <charset val="204"/>
      </rPr>
      <t xml:space="preserve"> участников национального проекта "Повышение производительности труда и поддержка занятости"</t>
    </r>
  </si>
  <si>
    <t xml:space="preserve">                            Приложение № </t>
  </si>
  <si>
    <t xml:space="preserve">                            к поправке</t>
  </si>
  <si>
    <t>Утверждено в 1 чтении, тыс. рублей</t>
  </si>
  <si>
    <t>Поправки ко 2 чтении, тыс. рублей</t>
  </si>
  <si>
    <t>Суммас учетом поправок ко 2 чтению, тыс. рублей</t>
  </si>
  <si>
    <t>Предлагаемые изменения прогнозируемого поступления доходов областного бюджета на 2020 год и на плановый период 2021 и 2022 годов</t>
  </si>
  <si>
    <t>Распределение субсидий на создание в общеобразовательных организациях, расположенных в сельской местности и малых городах, условий для занятий физической культурой и спортом</t>
  </si>
  <si>
    <t xml:space="preserve">Субсидии бюджетам субъектов Российской Федерации на реализацию мероприятий ведомственной программы "Развитие мелиоративного комплекса России" </t>
  </si>
  <si>
    <t xml:space="preserve">Субсидии на реализацию мероприятий по оснащению объектов спортивной инфраструктуры спортивно-технологическим оборудованием </t>
  </si>
  <si>
    <t>Субсидии на создание и модернизацию объектов спортивной инфраструктуры региональной собственности (муниципальной собственности) для занятий физической культурой и спортом в рамках государственной программы Российской Федерации "Развитие физической культуры и спорта"</t>
  </si>
  <si>
    <t>Субсидии бюджетам субъектов Российской Федерации на обеспечение закупки авиационных работ в целях оказания медицинской помощи</t>
  </si>
  <si>
    <t>Субсидии бюджетам субъектов Российской Федерации на создание (обновление) материально-технической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 расположенных в сельской местности и малых городах</t>
  </si>
  <si>
    <t>Субсидии бюджетам субъектов Российской Федерации на обновление материально-технической базы в организациях, осуществляющих образовательную деятельность исключительно по адаптированным основным общеобразовательным программам</t>
  </si>
  <si>
    <t>Субсидии бюджетам субъектов Российской Федерации на единовременные компенсационные выплаты учителям,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t>
  </si>
  <si>
    <t>2 02 35240 02 0000 150</t>
  </si>
  <si>
    <t>Субвенции бюджетам субъектов Российской Федерации на выплату государственного единовременного пособия и ежемесячной денежной компенсации гражданам при возникновении поствакцинальных осложнений</t>
  </si>
  <si>
    <t>Субсидии бюджетам субъектов Российской Федерации на повышение эффективности службы занятости</t>
  </si>
  <si>
    <t>2 02 25291 02 0000 150</t>
  </si>
  <si>
    <t>2 02 25294 02 0000 150</t>
  </si>
  <si>
    <t>2 02 25491 02 0000 150</t>
  </si>
  <si>
    <t>Субсидии бюджетам субъектов Российской Федерации на создание новых мест в образовательных организациях различных типов для реализации дополнительных общеразвивающих программ всех направленностей</t>
  </si>
  <si>
    <t xml:space="preserve">2 02 25253 02 0000 150
</t>
  </si>
  <si>
    <t>Субсидии бюджетам субъектов Российской Федерации на создание дополнительных мест (групп) для детей в возрасте от 1,5 до 3 лет любой направленности в организациях, осуществляющих образовательную деятельность (за исключением государственных, муниципальных), и у индивидуальных предпринимателей, осуществляющих образовательную деятельность по образовательным программам дошкольного образования, в том числе адаптированным, и присмотр и уход за детьми</t>
  </si>
  <si>
    <t xml:space="preserve">2 02 25255 02 0000 150
</t>
  </si>
  <si>
    <t xml:space="preserve">Субсидии бюджетам субъектов Российской Федерации на реализацию мероприятий по переобучению, повышению квалификации работников предприятий в целях поддержки занятости и повышения эффективности рынка труда </t>
  </si>
  <si>
    <t>2 02 25569 02 0000 150</t>
  </si>
  <si>
    <t>Субсидии бюджетам субъектов Российской Федерации на реализацию мероприятий по переобучению и повышению квалификации женщин в период отпуска по уходу за ребенком в возрасте до трех лет, а также женщин, имеющих детей дошкольного возраста, не состоящих в трудовых отношениях и обратившихся в органы службы занятости</t>
  </si>
  <si>
    <t>2 02 25461 02 0000 150</t>
  </si>
  <si>
    <t>Межбюджетные трансферты, передаваемые бюджетам субъектов Российской Федерации на возмещение части затрат на уплату процентов по инвестиционным кредитам (займам) в агропромышленном комплексе</t>
  </si>
  <si>
    <t>2 02 45433 02 0000 150</t>
  </si>
  <si>
    <t>2 02 25586 02 0000 150</t>
  </si>
  <si>
    <t>2 02 45476 02 0000 150</t>
  </si>
  <si>
    <t>Межбюджетные трансферты, передаваемые бюджетам субъектов Российской Федерации на осуществление медицинской деятельности, связанной с донорством органов человека в целях трансплантации (пересадки)</t>
  </si>
  <si>
    <t>2 02 25008 02 0000 150</t>
  </si>
  <si>
    <t xml:space="preserve"> (Убрать, нет таких)</t>
  </si>
  <si>
    <t xml:space="preserve"> (4854 страница)</t>
  </si>
  <si>
    <t xml:space="preserve">Субсидии бюджетам субъектов Российской Федерации на софинансирование капитальных вложений в объекты государственной собственности субъектов Российской Федерации </t>
  </si>
  <si>
    <t xml:space="preserve"> (стр. 4955) </t>
  </si>
  <si>
    <r>
      <t>Субсидии бюджетам субъектов Российской Федерации на обеспечение устойчивого развития сельских территорий</t>
    </r>
    <r>
      <rPr>
        <sz val="10"/>
        <rFont val="Arial"/>
        <family val="2"/>
        <charset val="204"/>
      </rPr>
      <t xml:space="preserve"> </t>
    </r>
  </si>
  <si>
    <t xml:space="preserve"> ( название взято из  "распределение МБТ, не соответсвует названию в файле "сопоставление NR доходы")</t>
  </si>
  <si>
    <t xml:space="preserve">Субсидии на обеспечение профилактики развития сердечно-сосудистых заболеваний и сердечно-сосудистых осложнений у пациентов высокого риска, находящихся на диспансерном наблюдении </t>
  </si>
  <si>
    <t>(стали субсидиями) убрать</t>
  </si>
  <si>
    <r>
      <t xml:space="preserve">Межбюджетные трансферты, передаваемые бюджетам субъектов Российской Федерации на переобучение и повышение квалификации женщин в период отпуска по уходу за ребенком в возрасте до трех лет </t>
    </r>
    <r>
      <rPr>
        <b/>
        <sz val="12"/>
        <rFont val="Arial"/>
        <family val="2"/>
        <charset val="204"/>
      </rPr>
      <t/>
    </r>
  </si>
  <si>
    <r>
      <t xml:space="preserve">Межбюджетные трансферты, передаваемые бюджетам субъектов Российской Федерации на организацию профессионального обучения и дополнительного профессионального образования лиц предпенсионного возраста </t>
    </r>
    <r>
      <rPr>
        <sz val="12"/>
        <rFont val="Arial Cyr"/>
        <charset val="204"/>
      </rPr>
      <t/>
    </r>
  </si>
  <si>
    <t xml:space="preserve">Субсидии бюджетам субъектов Российской Федерации на организацию профессионального обучения и дополнительного профессионального образования лиц предпенсионного возраста </t>
  </si>
  <si>
    <t>(были межбюджетными)</t>
  </si>
  <si>
    <t>(Код составлен самостоятельно на основании ведомств. структуры)</t>
  </si>
  <si>
    <t xml:space="preserve">Субсидии бюджетам субъектов Российской Федерации на обеспечение развития системы межведомственного электронного взаимодействия на территориях субъектов Российской Федерации  </t>
  </si>
  <si>
    <t>Субсидии бюджетам субъектов Российской Федерации на благоустройство зданий государственных и муниципальных общеобразовательных организаций в целях соблюдения требований к воздушно-тепловому режиму, водоснабжению и канализации</t>
  </si>
  <si>
    <t>Изменения безвозмездных поступлений из федерального бюджета по результатам 2 чтения</t>
  </si>
  <si>
    <t>Предусмотрено в областном бюджете в 1 чтении, тыс. рублей</t>
  </si>
  <si>
    <t>Суммас принятых поправок ко 2 чтению проекта федерального бюджета, тыс. рублей</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</si>
  <si>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</si>
  <si>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1 14 02000 00 0000 000</t>
  </si>
  <si>
    <t>2023 год</t>
  </si>
  <si>
    <t>2024 год</t>
  </si>
  <si>
    <t>Сумма, рублей</t>
  </si>
  <si>
    <t>Единый сельскохозяйственный налога</t>
  </si>
  <si>
    <t>1 05 03000 00 0000 110</t>
  </si>
  <si>
    <t>Налог, взимаемый в связи с применением патентной СН</t>
  </si>
  <si>
    <t>1 05 04000 00 0000 110</t>
  </si>
  <si>
    <t>Государственная пошлина по делам, рассматриваемым в судах общей юрисдикции, мировыми судьями</t>
  </si>
  <si>
    <t>1 08 03000 01 0000 110</t>
  </si>
  <si>
    <t>1 16 00000 00 0000 140</t>
  </si>
  <si>
    <t>ПРОЧИЕ НЕНАЛОГОВЫЕ ДОХОДЫ</t>
  </si>
  <si>
    <t>1 17 00000 00 0000 180</t>
  </si>
  <si>
    <t>Налог на имущество физических лиц</t>
  </si>
  <si>
    <t>1 06 01000 00 0000 110</t>
  </si>
  <si>
    <t>1 06 06000 00 0000 110</t>
  </si>
  <si>
    <t>Земельный налог</t>
  </si>
  <si>
    <t>2025 год</t>
  </si>
  <si>
    <t>Государственная пошлина за совершение нотариальных действий (за исключением действий, совершаемых консульскими учреждениями Российской Федерации)</t>
  </si>
  <si>
    <t>1 08 04000 01 0000 110</t>
  </si>
  <si>
    <t>2 02 15001 14 0000 150</t>
  </si>
  <si>
    <t>2 02 20299 14 0000 150</t>
  </si>
  <si>
    <t>2 02 20302 14 0000 150</t>
  </si>
  <si>
    <t>2 02 25304 14 0000 150</t>
  </si>
  <si>
    <t>2 02 29999 14 0000 150</t>
  </si>
  <si>
    <t>2 02 25519 14 0000 150</t>
  </si>
  <si>
    <t>2 02 30024 14 0000 150</t>
  </si>
  <si>
    <t>2 02 30029 14 0000 150</t>
  </si>
  <si>
    <t>2 02 35082 14 0000 150</t>
  </si>
  <si>
    <t>2 02 35118 14 0000 150</t>
  </si>
  <si>
    <t>2 02 35120 14 0000 150</t>
  </si>
  <si>
    <t>2 02 35303 14 0000 150</t>
  </si>
  <si>
    <t>2 02 39998 14 0000 150</t>
  </si>
  <si>
    <t>2 02 39999 14 0000 150</t>
  </si>
  <si>
    <t>2 02 49999 14 0000 150</t>
  </si>
  <si>
    <t>Приложение № 1</t>
  </si>
  <si>
    <t>Изменения</t>
  </si>
  <si>
    <t xml:space="preserve">Субвенции  на осуществление государственных полномочий по регистрации и учету граждан, имеющих право на получение жилищных субсидий в связи с переселением из районов Крайнего Севера и приравненных к ним местностей, на 2023 год и на плановый период 2024 и 2025 годов
</t>
  </si>
  <si>
    <t>Иные межбюджетные трансферты на развитие территориального общественного самоуправления в Архангельской области на 2023 год и на плановый период 2024 и 2025 годов</t>
  </si>
  <si>
    <t>2 02 25590 14 0000 150</t>
  </si>
  <si>
    <t>Субсидии на техническое оснащение региональных и муниципальных музеев</t>
  </si>
  <si>
    <t xml:space="preserve">Субсидии  на комплектование книжных фондов библиотек муниципальных образований Архангельской области и подписку на периодическую печать на 2023 год и на плановый период 2024 и 2025 годов
</t>
  </si>
  <si>
    <t>Иные межбюджетные трансферты на частичное возмещение расходов по предоставлению мер социальной поддержки квалифицированных специалистов учреждений культуры и образовательных организаций (кроме педагогических работников), финансируемых из местных бюджетов, проживающих и работающих в сельских населенных пунктах, рабочих поселках (поселках городского типа), на 2023 год</t>
  </si>
  <si>
    <t>Субсидии на создание условий для обеспечения поселений и жителей муниципальных и городских округов услугами торговли на 2023 год и на плановый период 2024 и 2025 годов</t>
  </si>
  <si>
    <t xml:space="preserve">Субвенции  на осуществление государственных полномочий по формированию торгового реестра на 2023 год и на плановый период 2024 и 2025 годов
</t>
  </si>
  <si>
    <t xml:space="preserve">Субсидии на софинансирование вопросов местного значения на 2023 год </t>
  </si>
  <si>
    <t xml:space="preserve">Субвенции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
</t>
  </si>
  <si>
    <t>Субвенции  на осуществление первичного воинского учета органами местного самоуправления поселений, муниципальных и городских округов на 2023 год и на плановый период 2024 и 2025 годов</t>
  </si>
  <si>
    <t>Единая субвенция  местным бюджетам Архангельской области на 2023 год и на плановый период 2024 и 2025 годов</t>
  </si>
  <si>
    <t xml:space="preserve">Субсидии  на обеспечение питанием обучающихся по программам начального общего, основного общего, среднего общего образования в муниципальных общеобразовательных организациях, проживающих в интернате, на 2023 год и на плановый период 2024 и 2025 годов
</t>
  </si>
  <si>
    <t xml:space="preserve">Субсидии  на обеспечение учреждений культуры автотранспортом для обслуживания населения на 2023 год 
</t>
  </si>
  <si>
    <t xml:space="preserve">Субсидии  на софинансирование выплаты выходных пособий и сохранения среднего месячного заработка на период трудоустройства в связи с ликвидацией  органов местного самоуправления вследствие создания униципального округа Архангельской области на 2023 год 
</t>
  </si>
  <si>
    <t>Субсидии  на укрепление материально-технической базы пищеблоков и столовых муниципальных общеобразовательных организаций в Архангельской области в целях создания условий для организации горячего питания обучающихся, получающих начальное общее образование, на 2023 год и на плановый период 2024 и 2025 годов</t>
  </si>
  <si>
    <t xml:space="preserve">Субвенции на осуществление государственных полномочий в сфере охраны труда на 2023 год и на плановый период 2024 и 2025 годов
</t>
  </si>
  <si>
    <t xml:space="preserve">Субвенции на возмещение расходов, связанных с реализацией мер социальной поддержки по предоставлению компенсации расходов на оплату жилых помещений, отопления и освещения педагогическим работникам образовательных организаций в сельских населенных пунктах, рабочих поселках (поселках городского типа), на 2023 год и на плановый период 2024 и 2025 годов
</t>
  </si>
  <si>
    <t>Субвенции на осуществление государственных полномочий по финансовому обеспечению оплаты стоимости питания детей в организациях отдыха детей и их оздоровления с дневным пребыванием детей в каникулярное время на 2023 год и на плановый период 2024 и 2025 годов</t>
  </si>
  <si>
    <t>Субвенции на компенсацию родительской платы за присмотр и уход за ребенком в образовательных организациях, реализующих образовательную программу дошкольного образования, на 2023 год и на плановый период 2024 и 2025 годов</t>
  </si>
  <si>
    <t xml:space="preserve">Субвенции  на осуществление государственных полномочий по предоставлению жилых помещений детям-сиротам и детям, оставшимся без попечения родителей, лицам  из их числа по договорам найма специализированных жилых помещений в рамках соглашения между Министерством строительства и жилищно-коммунального хозяйства Российской Федерации и Правительством Архангельской области на 2023 год и на плановый период 2024 и 2025 годов
</t>
  </si>
  <si>
    <t xml:space="preserve">Субвенции на ежемесячное денежное вознаграждение за классное руководство педагогическим работникам муниципальных общеобразовательных организаций на 2023 год и на плановый период 2024 и 2025 годов
</t>
  </si>
  <si>
    <t xml:space="preserve">Субвенции  на реализацию образовательных программ на 2023 год и на плановый период  2024 и 2025 годов
</t>
  </si>
  <si>
    <t xml:space="preserve">Субвенции  на осуществление государственных полномочий по предоставлению жилых помещений детям-сиротам и детям, оставшимся без попечения родителей, лицам  из их числа по договорам найма специализированных жилых помещений за счет средств областного бюджета на плановый период 2024 и 2025 годов
</t>
  </si>
  <si>
    <t xml:space="preserve">Субвенции на меру социальной поддержки отдельным категориям лиц, замещавших муниципальные должности, в случае досрочного прекращения их полномочий в связи с созданием муниципального округа Архангельской области на 2023 год </t>
  </si>
  <si>
    <t xml:space="preserve">Иные межбюджетные трансферты на реализацию мероприятий по социально-экономическому развитию муниципальных округов на 2023 год </t>
  </si>
  <si>
    <t>Прогнозируемое поступление доходов бюджета Устьянского муниципального округа на 2023 год и на плановый период 2024 и 2025 годов</t>
  </si>
  <si>
    <t>Субвенции на обеспечение мероприятий по переселению граждан из аварийного жилищного фонда,в том числе переселению граждан из аварийного жилищного фонда с учетом необходимости развития малоэтажного жилищного строительства за счет средств,поступивших от государственной корпорации -Фонда содействия реформиированию ЖКХ</t>
  </si>
  <si>
    <t xml:space="preserve">Субвенции на обеспечение мероприятий по переселению граждан из аварийного жилищного фонда,в том числе переселению граждан из аварийного жилищного фонда с учетом необходимости развития малоэтажного жилищного строительства за счет средств бюджетов субъектов РФ
</t>
  </si>
  <si>
    <t>Прочие безвозмездные поступления в бюджеты муниципальных округов</t>
  </si>
  <si>
    <t>2 07 04050 14 0000 150</t>
  </si>
  <si>
    <t>Субсидии на выплату возмещения собственникам за изымаемые жилые помещения,приобретение жилых помещений в целях дальнейшего предоставления их гражданам,переселяемым из многоквартирных домов, признанных аварийными до 1 января 2017 г. за счет средств, поступивших от госуд.корпорации-Фонда содействия реформированию ЖКХ</t>
  </si>
  <si>
    <t>Субсидии на выплату возмещения собственникам за изымаемые жилые помещения,приобретение жилых помещений в целях дальнейшего предоставления их гражданам,переселяемым из многоквартирных домов, признанных аварийными до 1 января 2017 г. за счет средств бюджетов субъектов РФ</t>
  </si>
  <si>
    <t xml:space="preserve">Субсидиии на государственную поддержку отрасли культуры (Фед.проект "Сохранение культурного и исторического наследия")(Проведены мероприятия по комплектованию книжных фондов библиотек МО и государственных общедоступных библиотек субъектов РФ)  на 2023 год и на плановый период 2024 и 2025 годов
</t>
  </si>
  <si>
    <t xml:space="preserve">Субсидии  на организацию бесплатного горячего питания обучающихся, получающих начальное общее образование в муниципальных образовательных организациях муниципальные образовательные организации), на 2023 год и на плановый период 2024 и 2025 годов
</t>
  </si>
  <si>
    <t>Дотации  на выравнивание бюджетной обеспеченности муниципальных районов (муниципальных округов,городских округов) на 2023 год и на плановый период 2024 и 2025 годов</t>
  </si>
  <si>
    <t>Субсидии на проведение комплексных кадастровых работ</t>
  </si>
  <si>
    <t>Иные межбюджетные трансферты на обеспечение мероприятий по организации предоставления дополнительных мер соцподдержки семьям военнослужащих в виде бесплатного горячего питания</t>
  </si>
  <si>
    <t>Иные межбюджетные трансферты на реализацию мероприятий по модернизации школьных систем образования (ОБ)</t>
  </si>
  <si>
    <t>Иные межбюджетные трансферты на реализацию мероприятий по модернизации школьных систем образования (ФБ)</t>
  </si>
  <si>
    <t>2 02 25555 14 0000 150</t>
  </si>
  <si>
    <t>Субсидии на реализацию программ формирования современной городской среды (Реализованы мероприятия по благоустройству общественных территорий (набережные, центральные площади, парки и др.) и иные мероприятия, предусмотренные государственными (муниципальными) программами формирования современной городской среды)</t>
  </si>
  <si>
    <t>к решению сессии первого созыва Собрания депутатов № ____ от 09 февраля  2023 года</t>
  </si>
  <si>
    <t>Субсидии на реализацию мероприятий по обеспечению жильем молодых семей</t>
  </si>
  <si>
    <t>Субсидии на обеспечение развития и укрепления материально-технической базы домов культуры в населенных пунктах с числом жителей до 50 человек</t>
  </si>
  <si>
    <t>Субсидии на обеспечение комплексного развития сельских территорий (ФП "Развитие жилищного строительства на сельских территориях и повышения уровня благоустройства домовладений)</t>
  </si>
  <si>
    <t xml:space="preserve">Субсидии на обеспечение комплексного развития сельских территорий </t>
  </si>
  <si>
    <t>Субсидии на разработку проектно-сметной документации для строительства и реконструкции (модернизации обектов питьевого водоснабжения)</t>
  </si>
  <si>
    <t>Иные межбюджетные трансферты на реализацию мероприятий по модернизации системы  дошкольного образования</t>
  </si>
  <si>
    <t>Иные межбюджетные трансферты на реализацию мероприятий по антитеррористической защищенности муниципальных образовательных организаций АО (школы)</t>
  </si>
  <si>
    <t>Субсиди на обновление материально-технической базы для организации учебно-исследовательской,научно-практической,творческой деятельности,занятий физкультурой и спортом в образовательных организациях (В общеобразовательных организациях обновлена материально-техническая база для занятий детей физкультурой и спортом)</t>
  </si>
  <si>
    <t>к решению сессии первого созыва Собрания депутатов № ____ от 24 марта  2023 года</t>
  </si>
  <si>
    <t>2 02 25467 14 0000 150</t>
  </si>
  <si>
    <t>2 02 25497 14 0000 150</t>
  </si>
  <si>
    <t>2 02 25576 14 0000 150</t>
  </si>
  <si>
    <t>3 02 25576 14 0000 150</t>
  </si>
  <si>
    <t>Резервный фонд Правительства Архангельской области (Разработка и прохождение гос.экспертизы  проектной документации канализационных сетей в с.Шангалы)</t>
  </si>
  <si>
    <t>Субвенции на предоставление государственных жилищных сертификатов детям-сиротам и детям,оставшимся без попечения родителей,лицам из их числа на приобретение жилых помещений в Архангельской области</t>
  </si>
  <si>
    <t>Субсидии на разработку проектно-сметной документации по благоустройству общественных и дворовых территорий при реализации муниципальных программ формирования современной городской среды</t>
  </si>
  <si>
    <t>Иные межбюджетные трансферты на обеспечение учреждений культуры автотранспортом</t>
  </si>
  <si>
    <t>Иные межбюджетные трансферты муниципальным округам АО на развитие инициативного бюджетирования</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</si>
</sst>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0.0_р_._-;\-* #,##0.0_р_._-;_-* &quot;-&quot;?_р_._-;_-@_-"/>
  </numFmts>
  <fonts count="33" x14ac:knownFonts="1">
    <font>
      <sz val="10"/>
      <name val="Arial Cyr"/>
      <charset val="204"/>
    </font>
    <font>
      <sz val="10"/>
      <name val="Arial Cyr"/>
      <charset val="204"/>
    </font>
    <font>
      <sz val="10"/>
      <name val="Arial Cyr"/>
      <family val="2"/>
      <charset val="204"/>
    </font>
    <font>
      <sz val="7"/>
      <name val="Arial Cyr"/>
      <family val="2"/>
      <charset val="204"/>
    </font>
    <font>
      <b/>
      <sz val="10"/>
      <name val="Arial Cyr"/>
      <family val="2"/>
      <charset val="204"/>
    </font>
    <font>
      <sz val="12"/>
      <name val="Arial Cyr"/>
      <family val="2"/>
      <charset val="204"/>
    </font>
    <font>
      <b/>
      <sz val="12"/>
      <name val="Arial Cyr"/>
      <family val="2"/>
      <charset val="204"/>
    </font>
    <font>
      <sz val="10"/>
      <name val="Arial Cyr"/>
      <charset val="204"/>
    </font>
    <font>
      <sz val="10"/>
      <name val="Arial"/>
      <family val="2"/>
      <charset val="204"/>
    </font>
    <font>
      <b/>
      <sz val="10"/>
      <name val="Arial Cyr"/>
      <charset val="204"/>
    </font>
    <font>
      <sz val="10"/>
      <color rgb="FFFF0000"/>
      <name val="Arial Cyr"/>
      <family val="2"/>
      <charset val="204"/>
    </font>
    <font>
      <sz val="10"/>
      <color rgb="FF000000"/>
      <name val="Arial"/>
      <family val="2"/>
      <charset val="204"/>
    </font>
    <font>
      <sz val="10"/>
      <color theme="1"/>
      <name val="Arial"/>
      <family val="2"/>
      <charset val="204"/>
    </font>
    <font>
      <sz val="10"/>
      <name val="Calibri"/>
      <family val="2"/>
      <charset val="204"/>
    </font>
    <font>
      <sz val="12"/>
      <name val="Arial Cyr"/>
      <charset val="204"/>
    </font>
    <font>
      <b/>
      <sz val="12"/>
      <name val="Arial"/>
      <family val="2"/>
      <charset val="204"/>
    </font>
    <font>
      <b/>
      <sz val="14"/>
      <name val="Arial Cyr"/>
      <charset val="204"/>
    </font>
    <font>
      <b/>
      <i/>
      <sz val="13"/>
      <color rgb="FF000000"/>
      <name val="Arial Cyr"/>
    </font>
    <font>
      <sz val="10"/>
      <name val="Times New Roman"/>
      <family val="1"/>
      <charset val="204"/>
    </font>
    <font>
      <sz val="10"/>
      <color theme="1"/>
      <name val="Times New Roman"/>
      <family val="1"/>
      <charset val="204"/>
    </font>
    <font>
      <sz val="12"/>
      <name val="Times New Roman"/>
      <family val="1"/>
      <charset val="204"/>
    </font>
    <font>
      <i/>
      <sz val="8"/>
      <color theme="1"/>
      <name val="Times New Roman"/>
      <family val="1"/>
      <charset val="204"/>
    </font>
    <font>
      <sz val="7"/>
      <name val="Times New Roman"/>
      <family val="1"/>
      <charset val="204"/>
    </font>
    <font>
      <b/>
      <sz val="10"/>
      <name val="Times New Roman"/>
      <family val="1"/>
      <charset val="204"/>
    </font>
    <font>
      <b/>
      <sz val="9"/>
      <name val="Times New Roman"/>
      <family val="1"/>
      <charset val="204"/>
    </font>
    <font>
      <sz val="8"/>
      <name val="Times New Roman"/>
      <family val="1"/>
      <charset val="204"/>
    </font>
    <font>
      <sz val="9"/>
      <name val="Times New Roman"/>
      <family val="1"/>
      <charset val="204"/>
    </font>
    <font>
      <sz val="8"/>
      <color theme="0"/>
      <name val="Times New Roman"/>
      <family val="1"/>
      <charset val="204"/>
    </font>
    <font>
      <i/>
      <sz val="8"/>
      <color theme="0"/>
      <name val="Times New Roman"/>
      <family val="1"/>
      <charset val="204"/>
    </font>
    <font>
      <b/>
      <sz val="8"/>
      <name val="Times New Roman"/>
      <family val="1"/>
      <charset val="204"/>
    </font>
    <font>
      <sz val="10"/>
      <color theme="0"/>
      <name val="Times New Roman"/>
      <family val="1"/>
      <charset val="204"/>
    </font>
    <font>
      <sz val="10"/>
      <color rgb="FF000000"/>
      <name val="Times New Roman"/>
      <family val="1"/>
      <charset val="204"/>
    </font>
    <font>
      <b/>
      <i/>
      <sz val="8"/>
      <color theme="1"/>
      <name val="Times New Roman"/>
      <family val="1"/>
      <charset val="204"/>
    </font>
  </fonts>
  <fills count="10">
    <fill>
      <patternFill patternType="none"/>
    </fill>
    <fill>
      <patternFill patternType="gray125"/>
    </fill>
    <fill>
      <patternFill patternType="solid">
        <fgColor rgb="FFFFC000"/>
        <bgColor indexed="64"/>
      </patternFill>
    </fill>
    <fill>
      <patternFill patternType="solid">
        <fgColor rgb="FF95F868"/>
        <bgColor indexed="64"/>
      </patternFill>
    </fill>
    <fill>
      <patternFill patternType="solid">
        <fgColor theme="0"/>
        <bgColor indexed="64"/>
      </patternFill>
    </fill>
    <fill>
      <patternFill patternType="solid">
        <fgColor rgb="FFFFFF00"/>
        <bgColor indexed="64"/>
      </patternFill>
    </fill>
    <fill>
      <patternFill patternType="solid">
        <fgColor theme="5" tint="0.39997558519241921"/>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2"/>
        <bgColor indexed="64"/>
      </patternFill>
    </fill>
  </fills>
  <borders count="31">
    <border>
      <left/>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bottom style="thin">
        <color indexed="64"/>
      </bottom>
      <diagonal/>
    </border>
    <border>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style="hair">
        <color indexed="64"/>
      </top>
      <bottom style="hair">
        <color indexed="64"/>
      </bottom>
      <diagonal/>
    </border>
    <border>
      <left style="thin">
        <color indexed="64"/>
      </left>
      <right/>
      <top/>
      <bottom style="thin">
        <color indexed="64"/>
      </bottom>
      <diagonal/>
    </border>
    <border>
      <left style="thin">
        <color indexed="64"/>
      </left>
      <right/>
      <top style="thin">
        <color indexed="64"/>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medium">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s>
  <cellStyleXfs count="4">
    <xf numFmtId="0" fontId="0" fillId="0" borderId="0"/>
    <xf numFmtId="0" fontId="11" fillId="0" borderId="0"/>
    <xf numFmtId="0" fontId="17" fillId="0" borderId="28">
      <alignment horizontal="left" vertical="top" wrapText="1"/>
    </xf>
    <xf numFmtId="9" fontId="1" fillId="0" borderId="0" applyFont="0" applyFill="0" applyBorder="0" applyAlignment="0" applyProtection="0"/>
  </cellStyleXfs>
  <cellXfs count="295">
    <xf numFmtId="0" fontId="0" fillId="0" borderId="0" xfId="0"/>
    <xf numFmtId="0" fontId="1" fillId="0" borderId="0" xfId="0" applyFont="1" applyFill="1"/>
    <xf numFmtId="0" fontId="7" fillId="0" borderId="0" xfId="0" applyFont="1" applyFill="1"/>
    <xf numFmtId="0" fontId="5" fillId="0" borderId="0" xfId="0" applyFont="1" applyFill="1"/>
    <xf numFmtId="0" fontId="0" fillId="0" borderId="0" xfId="0" applyFill="1" applyAlignment="1">
      <alignment vertical="center"/>
    </xf>
    <xf numFmtId="0" fontId="8" fillId="0" borderId="0" xfId="0" applyFont="1" applyFill="1" applyAlignment="1">
      <alignment horizontal="right"/>
    </xf>
    <xf numFmtId="0" fontId="3" fillId="0" borderId="3" xfId="0" applyFont="1" applyFill="1" applyBorder="1" applyAlignment="1">
      <alignment horizontal="center" vertical="center"/>
    </xf>
    <xf numFmtId="0" fontId="2" fillId="0" borderId="2" xfId="0" applyFont="1" applyFill="1" applyBorder="1" applyAlignment="1">
      <alignment horizontal="left" vertical="center" wrapText="1" indent="1"/>
    </xf>
    <xf numFmtId="164" fontId="2" fillId="0" borderId="2" xfId="0" applyNumberFormat="1" applyFont="1" applyFill="1" applyBorder="1" applyAlignment="1">
      <alignment horizontal="center" vertical="center"/>
    </xf>
    <xf numFmtId="49" fontId="2" fillId="0" borderId="2" xfId="0" applyNumberFormat="1" applyFont="1" applyFill="1" applyBorder="1" applyAlignment="1">
      <alignment horizontal="center" vertical="center"/>
    </xf>
    <xf numFmtId="0" fontId="8" fillId="0" borderId="0" xfId="0" applyFont="1" applyFill="1" applyAlignment="1">
      <alignment vertical="center"/>
    </xf>
    <xf numFmtId="0" fontId="0" fillId="0" borderId="0" xfId="0" applyFill="1" applyAlignment="1">
      <alignment horizontal="right"/>
    </xf>
    <xf numFmtId="0" fontId="0" fillId="0" borderId="0" xfId="0" applyFill="1" applyBorder="1" applyAlignment="1">
      <alignment horizontal="center" vertical="center" wrapText="1"/>
    </xf>
    <xf numFmtId="0" fontId="3" fillId="0" borderId="0" xfId="0" applyFont="1" applyFill="1" applyBorder="1" applyAlignment="1">
      <alignment horizontal="center" vertical="center" wrapText="1"/>
    </xf>
    <xf numFmtId="0" fontId="2" fillId="0" borderId="0" xfId="0" applyFont="1" applyFill="1" applyBorder="1" applyAlignment="1"/>
    <xf numFmtId="164" fontId="4" fillId="0" borderId="0" xfId="0" applyNumberFormat="1" applyFont="1" applyFill="1" applyBorder="1" applyAlignment="1">
      <alignment vertical="center"/>
    </xf>
    <xf numFmtId="164" fontId="2" fillId="0" borderId="0" xfId="0" applyNumberFormat="1" applyFont="1" applyFill="1" applyBorder="1" applyAlignment="1">
      <alignment vertical="center"/>
    </xf>
    <xf numFmtId="0" fontId="2" fillId="0" borderId="2" xfId="0" applyFont="1" applyFill="1" applyBorder="1" applyAlignment="1">
      <alignment horizontal="left" vertical="center" wrapText="1" indent="2"/>
    </xf>
    <xf numFmtId="164" fontId="7" fillId="0" borderId="0" xfId="0" applyNumberFormat="1" applyFont="1" applyFill="1"/>
    <xf numFmtId="0" fontId="0" fillId="0" borderId="0" xfId="0" applyFill="1" applyAlignment="1"/>
    <xf numFmtId="0" fontId="0" fillId="0" borderId="0" xfId="0" applyFont="1" applyFill="1"/>
    <xf numFmtId="164" fontId="0" fillId="0" borderId="0" xfId="0" applyNumberFormat="1" applyFont="1" applyFill="1"/>
    <xf numFmtId="0" fontId="2" fillId="0" borderId="0" xfId="0" applyFont="1" applyFill="1"/>
    <xf numFmtId="0" fontId="8" fillId="0" borderId="0" xfId="0" applyFont="1" applyFill="1" applyAlignment="1"/>
    <xf numFmtId="0" fontId="7" fillId="2" borderId="0" xfId="0" applyFont="1" applyFill="1"/>
    <xf numFmtId="164" fontId="2" fillId="2" borderId="0" xfId="0" applyNumberFormat="1" applyFont="1" applyFill="1" applyBorder="1" applyAlignment="1">
      <alignment vertical="center"/>
    </xf>
    <xf numFmtId="164" fontId="2" fillId="3" borderId="0" xfId="0" applyNumberFormat="1" applyFont="1" applyFill="1" applyBorder="1" applyAlignment="1">
      <alignment vertical="center"/>
    </xf>
    <xf numFmtId="0" fontId="7" fillId="3" borderId="0" xfId="0" applyFont="1" applyFill="1"/>
    <xf numFmtId="0" fontId="0" fillId="3" borderId="0" xfId="0" applyFont="1" applyFill="1"/>
    <xf numFmtId="0" fontId="8" fillId="4" borderId="2" xfId="0" applyFont="1" applyFill="1" applyBorder="1" applyAlignment="1">
      <alignment horizontal="left" vertical="center" wrapText="1" indent="2"/>
    </xf>
    <xf numFmtId="0" fontId="2" fillId="4" borderId="2" xfId="0" applyFont="1" applyFill="1" applyBorder="1" applyAlignment="1">
      <alignment horizontal="left" vertical="center" wrapText="1" indent="2"/>
    </xf>
    <xf numFmtId="0" fontId="2" fillId="3" borderId="0" xfId="0" applyFont="1" applyFill="1"/>
    <xf numFmtId="0" fontId="4" fillId="0" borderId="2" xfId="0" applyFont="1" applyFill="1" applyBorder="1" applyAlignment="1">
      <alignment vertical="center" wrapText="1"/>
    </xf>
    <xf numFmtId="0" fontId="9" fillId="0" borderId="2" xfId="0" applyFont="1" applyFill="1" applyBorder="1" applyAlignment="1">
      <alignment vertical="center" wrapText="1"/>
    </xf>
    <xf numFmtId="0" fontId="2" fillId="4" borderId="2" xfId="0" applyFont="1" applyFill="1" applyBorder="1" applyAlignment="1">
      <alignment horizontal="left" vertical="center" wrapText="1" indent="1"/>
    </xf>
    <xf numFmtId="164" fontId="2" fillId="4" borderId="9" xfId="0" applyNumberFormat="1" applyFont="1" applyFill="1" applyBorder="1" applyAlignment="1">
      <alignment horizontal="center" vertical="center"/>
    </xf>
    <xf numFmtId="0" fontId="4" fillId="4" borderId="2" xfId="0" applyFont="1" applyFill="1" applyBorder="1" applyAlignment="1">
      <alignment vertical="center" wrapText="1"/>
    </xf>
    <xf numFmtId="0" fontId="2" fillId="0" borderId="2" xfId="0" applyNumberFormat="1" applyFont="1" applyFill="1" applyBorder="1" applyAlignment="1">
      <alignment horizontal="left" vertical="center" wrapText="1" indent="1"/>
    </xf>
    <xf numFmtId="0" fontId="0" fillId="4" borderId="2" xfId="0" applyFont="1" applyFill="1" applyBorder="1" applyAlignment="1">
      <alignment vertical="center" wrapText="1"/>
    </xf>
    <xf numFmtId="0" fontId="0" fillId="4" borderId="2" xfId="0" applyFont="1" applyFill="1" applyBorder="1" applyAlignment="1">
      <alignment horizontal="left" vertical="center" wrapText="1" indent="1"/>
    </xf>
    <xf numFmtId="0" fontId="8" fillId="4" borderId="2" xfId="0" applyFont="1" applyFill="1" applyBorder="1" applyAlignment="1">
      <alignment horizontal="left" vertical="center" wrapText="1"/>
    </xf>
    <xf numFmtId="0" fontId="1" fillId="3" borderId="0" xfId="0" applyFont="1" applyFill="1"/>
    <xf numFmtId="0" fontId="10" fillId="3" borderId="0" xfId="0" applyFont="1" applyFill="1"/>
    <xf numFmtId="0" fontId="2" fillId="4" borderId="12" xfId="0" applyFont="1" applyFill="1" applyBorder="1" applyAlignment="1">
      <alignment horizontal="left" vertical="center" wrapText="1" indent="2"/>
    </xf>
    <xf numFmtId="0" fontId="4" fillId="4" borderId="10" xfId="0" applyFont="1" applyFill="1" applyBorder="1" applyAlignment="1">
      <alignment vertical="center" wrapText="1"/>
    </xf>
    <xf numFmtId="0" fontId="2" fillId="0" borderId="1" xfId="0" applyFont="1" applyFill="1" applyBorder="1" applyAlignment="1"/>
    <xf numFmtId="0" fontId="2" fillId="4" borderId="2" xfId="0" applyFont="1" applyFill="1" applyBorder="1" applyAlignment="1">
      <alignment vertical="center" wrapText="1"/>
    </xf>
    <xf numFmtId="0" fontId="2" fillId="4" borderId="2" xfId="0" applyFont="1" applyFill="1" applyBorder="1" applyAlignment="1">
      <alignment horizontal="left" vertical="center" wrapText="1"/>
    </xf>
    <xf numFmtId="0" fontId="3" fillId="0" borderId="4" xfId="0" applyFont="1" applyFill="1" applyBorder="1" applyAlignment="1">
      <alignment horizontal="center" vertical="center" wrapText="1"/>
    </xf>
    <xf numFmtId="0" fontId="2" fillId="0" borderId="15" xfId="0" applyFont="1" applyFill="1" applyBorder="1" applyAlignment="1"/>
    <xf numFmtId="49" fontId="4" fillId="4" borderId="13" xfId="0" applyNumberFormat="1" applyFont="1" applyFill="1" applyBorder="1" applyAlignment="1">
      <alignment horizontal="center" vertical="center"/>
    </xf>
    <xf numFmtId="49" fontId="4" fillId="0" borderId="13" xfId="0" applyNumberFormat="1" applyFont="1" applyFill="1" applyBorder="1" applyAlignment="1">
      <alignment horizontal="center" vertical="center"/>
    </xf>
    <xf numFmtId="49" fontId="2" fillId="4" borderId="13" xfId="0" applyNumberFormat="1" applyFont="1" applyFill="1" applyBorder="1" applyAlignment="1">
      <alignment horizontal="center" vertical="center"/>
    </xf>
    <xf numFmtId="49" fontId="2" fillId="0" borderId="13" xfId="0" applyNumberFormat="1" applyFont="1" applyFill="1" applyBorder="1" applyAlignment="1">
      <alignment horizontal="center" vertical="center"/>
    </xf>
    <xf numFmtId="49" fontId="2" fillId="0" borderId="13" xfId="0" applyNumberFormat="1" applyFont="1" applyFill="1" applyBorder="1" applyAlignment="1">
      <alignment horizontal="center" vertical="center" wrapText="1"/>
    </xf>
    <xf numFmtId="164" fontId="9" fillId="0" borderId="13" xfId="0" applyNumberFormat="1" applyFont="1" applyFill="1" applyBorder="1" applyAlignment="1">
      <alignment horizontal="center" vertical="center"/>
    </xf>
    <xf numFmtId="164" fontId="0" fillId="4" borderId="13" xfId="0" applyNumberFormat="1" applyFont="1" applyFill="1" applyBorder="1" applyAlignment="1">
      <alignment horizontal="center" vertical="center"/>
    </xf>
    <xf numFmtId="164" fontId="0" fillId="4" borderId="11" xfId="0" applyNumberFormat="1" applyFont="1" applyFill="1" applyBorder="1" applyAlignment="1">
      <alignment horizontal="center" vertical="center"/>
    </xf>
    <xf numFmtId="164" fontId="2" fillId="4" borderId="13" xfId="0" applyNumberFormat="1" applyFont="1" applyFill="1" applyBorder="1" applyAlignment="1">
      <alignment horizontal="center" vertical="center"/>
    </xf>
    <xf numFmtId="164" fontId="2" fillId="0" borderId="13" xfId="0" applyNumberFormat="1" applyFont="1" applyFill="1" applyBorder="1" applyAlignment="1">
      <alignment horizontal="center" vertical="center"/>
    </xf>
    <xf numFmtId="0" fontId="8" fillId="4" borderId="13" xfId="0" applyFont="1" applyFill="1" applyBorder="1" applyAlignment="1">
      <alignment horizontal="center" vertical="center"/>
    </xf>
    <xf numFmtId="0" fontId="11" fillId="4" borderId="13" xfId="0" applyFont="1" applyFill="1" applyBorder="1" applyAlignment="1">
      <alignment horizontal="center" vertical="center"/>
    </xf>
    <xf numFmtId="0" fontId="11" fillId="4" borderId="13" xfId="0" applyFont="1" applyFill="1" applyBorder="1" applyAlignment="1">
      <alignment horizontal="center" vertical="center" wrapText="1"/>
    </xf>
    <xf numFmtId="164" fontId="2" fillId="4" borderId="11" xfId="0" applyNumberFormat="1" applyFont="1" applyFill="1" applyBorder="1" applyAlignment="1">
      <alignment horizontal="center" vertical="center"/>
    </xf>
    <xf numFmtId="164" fontId="2" fillId="4" borderId="12" xfId="0" applyNumberFormat="1" applyFont="1" applyFill="1" applyBorder="1" applyAlignment="1">
      <alignment horizontal="center" vertical="center"/>
    </xf>
    <xf numFmtId="164" fontId="4" fillId="4" borderId="14" xfId="0" applyNumberFormat="1" applyFont="1" applyFill="1" applyBorder="1" applyAlignment="1">
      <alignment vertical="center"/>
    </xf>
    <xf numFmtId="0" fontId="0" fillId="0" borderId="3" xfId="0" applyFont="1" applyFill="1" applyBorder="1" applyAlignment="1">
      <alignment horizontal="center" vertical="center" wrapText="1"/>
    </xf>
    <xf numFmtId="0" fontId="0" fillId="0" borderId="16" xfId="0" applyFont="1" applyFill="1" applyBorder="1" applyAlignment="1">
      <alignment horizontal="center" vertical="center" wrapText="1"/>
    </xf>
    <xf numFmtId="0" fontId="0" fillId="0" borderId="17"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2" fillId="0" borderId="18" xfId="0" applyFont="1" applyFill="1" applyBorder="1" applyAlignment="1"/>
    <xf numFmtId="0" fontId="2" fillId="0" borderId="19" xfId="0" applyFont="1" applyFill="1" applyBorder="1" applyAlignment="1"/>
    <xf numFmtId="0" fontId="2" fillId="0" borderId="20" xfId="0" applyFont="1" applyFill="1" applyBorder="1" applyAlignment="1"/>
    <xf numFmtId="164" fontId="4" fillId="4" borderId="9" xfId="0" applyNumberFormat="1" applyFont="1" applyFill="1" applyBorder="1" applyAlignment="1">
      <alignment vertical="center"/>
    </xf>
    <xf numFmtId="164" fontId="4" fillId="4" borderId="21" xfId="0" applyNumberFormat="1" applyFont="1" applyFill="1" applyBorder="1" applyAlignment="1">
      <alignment vertical="center"/>
    </xf>
    <xf numFmtId="164" fontId="4" fillId="4" borderId="22" xfId="0" applyNumberFormat="1" applyFont="1" applyFill="1" applyBorder="1" applyAlignment="1">
      <alignment vertical="center"/>
    </xf>
    <xf numFmtId="164" fontId="2" fillId="0" borderId="9" xfId="0" applyNumberFormat="1" applyFont="1" applyFill="1" applyBorder="1" applyAlignment="1">
      <alignment vertical="center"/>
    </xf>
    <xf numFmtId="164" fontId="2" fillId="0" borderId="21" xfId="0" applyNumberFormat="1" applyFont="1" applyFill="1" applyBorder="1" applyAlignment="1">
      <alignment vertical="center"/>
    </xf>
    <xf numFmtId="164" fontId="2" fillId="0" borderId="22" xfId="0" applyNumberFormat="1" applyFont="1" applyFill="1" applyBorder="1" applyAlignment="1">
      <alignment vertical="center"/>
    </xf>
    <xf numFmtId="164" fontId="2" fillId="4" borderId="9" xfId="0" applyNumberFormat="1" applyFont="1" applyFill="1" applyBorder="1" applyAlignment="1">
      <alignment vertical="center"/>
    </xf>
    <xf numFmtId="164" fontId="2" fillId="4" borderId="21" xfId="0" applyNumberFormat="1" applyFont="1" applyFill="1" applyBorder="1" applyAlignment="1">
      <alignment vertical="center"/>
    </xf>
    <xf numFmtId="164" fontId="2" fillId="4" borderId="22" xfId="0" applyNumberFormat="1" applyFont="1" applyFill="1" applyBorder="1" applyAlignment="1">
      <alignment vertical="center"/>
    </xf>
    <xf numFmtId="164" fontId="9" fillId="0" borderId="9" xfId="0" applyNumberFormat="1" applyFont="1" applyFill="1" applyBorder="1" applyAlignment="1">
      <alignment vertical="center"/>
    </xf>
    <xf numFmtId="164" fontId="9" fillId="0" borderId="21" xfId="0" applyNumberFormat="1" applyFont="1" applyFill="1" applyBorder="1" applyAlignment="1">
      <alignment vertical="center"/>
    </xf>
    <xf numFmtId="164" fontId="9" fillId="0" borderId="22" xfId="0" applyNumberFormat="1" applyFont="1" applyFill="1" applyBorder="1" applyAlignment="1">
      <alignment vertical="center"/>
    </xf>
    <xf numFmtId="164" fontId="0" fillId="4" borderId="9" xfId="0" applyNumberFormat="1" applyFont="1" applyFill="1" applyBorder="1" applyAlignment="1">
      <alignment vertical="center"/>
    </xf>
    <xf numFmtId="164" fontId="0" fillId="4" borderId="21" xfId="0" applyNumberFormat="1" applyFont="1" applyFill="1" applyBorder="1" applyAlignment="1">
      <alignment vertical="center"/>
    </xf>
    <xf numFmtId="164" fontId="0" fillId="4" borderId="22" xfId="0" applyNumberFormat="1" applyFont="1" applyFill="1" applyBorder="1" applyAlignment="1">
      <alignment vertical="center"/>
    </xf>
    <xf numFmtId="164" fontId="2" fillId="4" borderId="23" xfId="0" applyNumberFormat="1" applyFont="1" applyFill="1" applyBorder="1" applyAlignment="1">
      <alignment vertical="center"/>
    </xf>
    <xf numFmtId="164" fontId="2" fillId="4" borderId="24" xfId="0" applyNumberFormat="1" applyFont="1" applyFill="1" applyBorder="1" applyAlignment="1">
      <alignment vertical="center"/>
    </xf>
    <xf numFmtId="164" fontId="2" fillId="4" borderId="25" xfId="0" applyNumberFormat="1" applyFont="1" applyFill="1" applyBorder="1" applyAlignment="1">
      <alignment vertical="center"/>
    </xf>
    <xf numFmtId="164" fontId="4" fillId="4" borderId="3" xfId="0" applyNumberFormat="1" applyFont="1" applyFill="1" applyBorder="1" applyAlignment="1">
      <alignment vertical="center"/>
    </xf>
    <xf numFmtId="164" fontId="4" fillId="4" borderId="16" xfId="0" applyNumberFormat="1" applyFont="1" applyFill="1" applyBorder="1" applyAlignment="1">
      <alignment vertical="center"/>
    </xf>
    <xf numFmtId="164" fontId="4" fillId="4" borderId="17" xfId="0" applyNumberFormat="1" applyFont="1" applyFill="1" applyBorder="1" applyAlignment="1">
      <alignment vertical="center"/>
    </xf>
    <xf numFmtId="164" fontId="2" fillId="5" borderId="9" xfId="0" applyNumberFormat="1" applyFont="1" applyFill="1" applyBorder="1" applyAlignment="1">
      <alignment vertical="center"/>
    </xf>
    <xf numFmtId="164" fontId="2" fillId="5" borderId="21" xfId="0" applyNumberFormat="1" applyFont="1" applyFill="1" applyBorder="1" applyAlignment="1">
      <alignment vertical="center"/>
    </xf>
    <xf numFmtId="164" fontId="2" fillId="5" borderId="22" xfId="0" applyNumberFormat="1" applyFont="1" applyFill="1" applyBorder="1" applyAlignment="1">
      <alignment vertical="center"/>
    </xf>
    <xf numFmtId="0" fontId="0" fillId="2" borderId="0" xfId="0" applyFont="1" applyFill="1"/>
    <xf numFmtId="0" fontId="2" fillId="6" borderId="0" xfId="0" applyFont="1" applyFill="1"/>
    <xf numFmtId="0" fontId="2" fillId="2" borderId="0" xfId="0" applyFont="1" applyFill="1"/>
    <xf numFmtId="164" fontId="16" fillId="3" borderId="0" xfId="0" applyNumberFormat="1" applyFont="1" applyFill="1" applyBorder="1" applyAlignment="1">
      <alignment vertical="center"/>
    </xf>
    <xf numFmtId="164" fontId="2" fillId="5" borderId="9" xfId="0" applyNumberFormat="1" applyFont="1" applyFill="1" applyBorder="1" applyAlignment="1">
      <alignment horizontal="center" vertical="center"/>
    </xf>
    <xf numFmtId="164" fontId="16" fillId="2" borderId="0" xfId="0" applyNumberFormat="1" applyFont="1" applyFill="1" applyBorder="1" applyAlignment="1">
      <alignment vertical="center"/>
    </xf>
    <xf numFmtId="0" fontId="8" fillId="5" borderId="2" xfId="0" applyFont="1" applyFill="1" applyBorder="1" applyAlignment="1">
      <alignment horizontal="left" vertical="center" wrapText="1" indent="2"/>
    </xf>
    <xf numFmtId="164" fontId="2" fillId="5" borderId="13" xfId="0" applyNumberFormat="1" applyFont="1" applyFill="1" applyBorder="1" applyAlignment="1">
      <alignment horizontal="center" vertical="center"/>
    </xf>
    <xf numFmtId="0" fontId="2" fillId="5" borderId="2" xfId="0" applyFont="1" applyFill="1" applyBorder="1" applyAlignment="1">
      <alignment horizontal="left" vertical="center" wrapText="1" indent="2"/>
    </xf>
    <xf numFmtId="164" fontId="0" fillId="5" borderId="9" xfId="0" applyNumberFormat="1" applyFont="1" applyFill="1" applyBorder="1" applyAlignment="1">
      <alignment vertical="center"/>
    </xf>
    <xf numFmtId="0" fontId="8" fillId="5" borderId="13" xfId="0" applyFont="1" applyFill="1" applyBorder="1" applyAlignment="1">
      <alignment horizontal="center" vertical="center"/>
    </xf>
    <xf numFmtId="0" fontId="12" fillId="5" borderId="2" xfId="0" applyFont="1" applyFill="1" applyBorder="1" applyAlignment="1">
      <alignment horizontal="left" vertical="center" wrapText="1" indent="2"/>
    </xf>
    <xf numFmtId="0" fontId="11" fillId="5" borderId="2" xfId="0" applyFont="1" applyFill="1" applyBorder="1" applyAlignment="1">
      <alignment horizontal="left" vertical="center" wrapText="1" indent="2"/>
    </xf>
    <xf numFmtId="164" fontId="2" fillId="5" borderId="21" xfId="0" applyNumberFormat="1" applyFont="1" applyFill="1" applyBorder="1" applyAlignment="1">
      <alignment horizontal="center" vertical="center"/>
    </xf>
    <xf numFmtId="164" fontId="2" fillId="5" borderId="22" xfId="0" applyNumberFormat="1" applyFont="1" applyFill="1" applyBorder="1" applyAlignment="1">
      <alignment horizontal="center" vertical="center"/>
    </xf>
    <xf numFmtId="0" fontId="16" fillId="6" borderId="0" xfId="0" applyFont="1" applyFill="1"/>
    <xf numFmtId="0" fontId="11" fillId="4" borderId="2" xfId="0" applyFont="1" applyFill="1" applyBorder="1" applyAlignment="1">
      <alignment horizontal="left" vertical="center" wrapText="1" indent="2"/>
    </xf>
    <xf numFmtId="0" fontId="0" fillId="4" borderId="13" xfId="0" applyFill="1" applyBorder="1" applyAlignment="1">
      <alignment horizontal="center" vertical="center"/>
    </xf>
    <xf numFmtId="164" fontId="2" fillId="4" borderId="13" xfId="0" applyNumberFormat="1" applyFont="1" applyFill="1" applyBorder="1" applyAlignment="1">
      <alignment horizontal="center" vertical="center" wrapText="1"/>
    </xf>
    <xf numFmtId="0" fontId="0" fillId="4" borderId="11" xfId="0" applyFill="1" applyBorder="1" applyAlignment="1">
      <alignment horizontal="center" vertical="center"/>
    </xf>
    <xf numFmtId="0" fontId="8" fillId="4" borderId="13" xfId="0" applyFont="1" applyFill="1" applyBorder="1" applyAlignment="1">
      <alignment horizontal="left" vertical="center" wrapText="1" indent="2"/>
    </xf>
    <xf numFmtId="0" fontId="8" fillId="4" borderId="13" xfId="0" applyFont="1" applyFill="1" applyBorder="1" applyAlignment="1">
      <alignment horizontal="center" vertical="center" wrapText="1"/>
    </xf>
    <xf numFmtId="0" fontId="8" fillId="4" borderId="11" xfId="0" applyFont="1" applyFill="1" applyBorder="1" applyAlignment="1">
      <alignment horizontal="center" vertical="center" wrapText="1"/>
    </xf>
    <xf numFmtId="0" fontId="11" fillId="4" borderId="11" xfId="0" applyFont="1" applyFill="1" applyBorder="1" applyAlignment="1">
      <alignment horizontal="center" vertical="center"/>
    </xf>
    <xf numFmtId="164" fontId="2" fillId="4" borderId="9" xfId="0" applyNumberFormat="1" applyFont="1" applyFill="1" applyBorder="1" applyAlignment="1">
      <alignment vertical="center" wrapText="1"/>
    </xf>
    <xf numFmtId="164" fontId="2" fillId="4" borderId="21" xfId="0" applyNumberFormat="1" applyFont="1" applyFill="1" applyBorder="1" applyAlignment="1">
      <alignment horizontal="center" vertical="center"/>
    </xf>
    <xf numFmtId="164" fontId="2" fillId="4" borderId="22" xfId="0" applyNumberFormat="1" applyFont="1" applyFill="1" applyBorder="1" applyAlignment="1">
      <alignment horizontal="center" vertical="center"/>
    </xf>
    <xf numFmtId="164" fontId="2" fillId="4" borderId="0" xfId="0" applyNumberFormat="1" applyFont="1" applyFill="1" applyBorder="1" applyAlignment="1">
      <alignment vertical="center"/>
    </xf>
    <xf numFmtId="0" fontId="7" fillId="4" borderId="0" xfId="0" applyFont="1" applyFill="1"/>
    <xf numFmtId="0" fontId="0" fillId="0" borderId="0" xfId="0" applyFill="1" applyAlignment="1"/>
    <xf numFmtId="164" fontId="2" fillId="4" borderId="21" xfId="0" applyNumberFormat="1" applyFont="1" applyFill="1" applyBorder="1" applyAlignment="1">
      <alignment vertical="center" wrapText="1"/>
    </xf>
    <xf numFmtId="164" fontId="2" fillId="4" borderId="22" xfId="0" applyNumberFormat="1" applyFont="1" applyFill="1" applyBorder="1" applyAlignment="1">
      <alignment vertical="center" wrapText="1"/>
    </xf>
    <xf numFmtId="164" fontId="0" fillId="5" borderId="21" xfId="0" applyNumberFormat="1" applyFont="1" applyFill="1" applyBorder="1" applyAlignment="1">
      <alignment vertical="center"/>
    </xf>
    <xf numFmtId="164" fontId="0" fillId="5" borderId="22" xfId="0" applyNumberFormat="1" applyFont="1" applyFill="1" applyBorder="1" applyAlignment="1">
      <alignment vertical="center"/>
    </xf>
    <xf numFmtId="164" fontId="9" fillId="0" borderId="26" xfId="0" applyNumberFormat="1" applyFont="1" applyFill="1" applyBorder="1" applyAlignment="1">
      <alignment vertical="center"/>
    </xf>
    <xf numFmtId="164" fontId="2" fillId="3" borderId="27" xfId="0" applyNumberFormat="1" applyFont="1" applyFill="1" applyBorder="1" applyAlignment="1">
      <alignment vertical="center"/>
    </xf>
    <xf numFmtId="164" fontId="4" fillId="0" borderId="5" xfId="0" applyNumberFormat="1" applyFont="1" applyFill="1" applyBorder="1" applyAlignment="1">
      <alignment vertical="center"/>
    </xf>
    <xf numFmtId="164" fontId="4" fillId="0" borderId="9" xfId="0" applyNumberFormat="1" applyFont="1" applyFill="1" applyBorder="1" applyAlignment="1">
      <alignment vertical="center"/>
    </xf>
    <xf numFmtId="164" fontId="4" fillId="0" borderId="21" xfId="0" applyNumberFormat="1" applyFont="1" applyFill="1" applyBorder="1" applyAlignment="1">
      <alignment vertical="center"/>
    </xf>
    <xf numFmtId="164" fontId="4" fillId="0" borderId="22" xfId="0" applyNumberFormat="1" applyFont="1" applyFill="1" applyBorder="1" applyAlignment="1">
      <alignment vertical="center"/>
    </xf>
    <xf numFmtId="0" fontId="2" fillId="0" borderId="2" xfId="0" applyFont="1" applyFill="1" applyBorder="1" applyAlignment="1">
      <alignment vertical="center" wrapText="1"/>
    </xf>
    <xf numFmtId="0" fontId="2" fillId="0" borderId="2" xfId="0" applyFont="1" applyFill="1" applyBorder="1" applyAlignment="1">
      <alignment horizontal="left" vertical="center" wrapText="1"/>
    </xf>
    <xf numFmtId="0" fontId="0" fillId="0" borderId="2" xfId="0" applyFont="1" applyFill="1" applyBorder="1" applyAlignment="1">
      <alignment vertical="center" wrapText="1"/>
    </xf>
    <xf numFmtId="164" fontId="0" fillId="0" borderId="13" xfId="0" applyNumberFormat="1" applyFont="1" applyFill="1" applyBorder="1" applyAlignment="1">
      <alignment horizontal="center" vertical="center"/>
    </xf>
    <xf numFmtId="164" fontId="0" fillId="0" borderId="9" xfId="0" applyNumberFormat="1" applyFont="1" applyFill="1" applyBorder="1" applyAlignment="1">
      <alignment vertical="center"/>
    </xf>
    <xf numFmtId="164" fontId="0" fillId="0" borderId="21" xfId="0" applyNumberFormat="1" applyFont="1" applyFill="1" applyBorder="1" applyAlignment="1">
      <alignment vertical="center"/>
    </xf>
    <xf numFmtId="164" fontId="0" fillId="0" borderId="22" xfId="0" applyNumberFormat="1" applyFont="1" applyFill="1" applyBorder="1" applyAlignment="1">
      <alignment vertical="center"/>
    </xf>
    <xf numFmtId="0" fontId="0" fillId="0" borderId="2" xfId="0" applyFont="1" applyFill="1" applyBorder="1" applyAlignment="1">
      <alignment horizontal="left" vertical="center" wrapText="1" indent="1"/>
    </xf>
    <xf numFmtId="164" fontId="0" fillId="0" borderId="11" xfId="0" applyNumberFormat="1" applyFont="1" applyFill="1" applyBorder="1" applyAlignment="1">
      <alignment horizontal="center" vertical="center"/>
    </xf>
    <xf numFmtId="164" fontId="2" fillId="0" borderId="9" xfId="0" applyNumberFormat="1" applyFont="1" applyFill="1" applyBorder="1" applyAlignment="1">
      <alignment horizontal="center" vertical="center"/>
    </xf>
    <xf numFmtId="164" fontId="2" fillId="0" borderId="21" xfId="0" applyNumberFormat="1" applyFont="1" applyFill="1" applyBorder="1" applyAlignment="1">
      <alignment horizontal="center" vertical="center"/>
    </xf>
    <xf numFmtId="164" fontId="2" fillId="0" borderId="22" xfId="0" applyNumberFormat="1" applyFont="1" applyFill="1" applyBorder="1" applyAlignment="1">
      <alignment horizontal="center" vertical="center"/>
    </xf>
    <xf numFmtId="164" fontId="16" fillId="0" borderId="0" xfId="0" applyNumberFormat="1" applyFont="1" applyFill="1" applyBorder="1" applyAlignment="1">
      <alignment vertical="center"/>
    </xf>
    <xf numFmtId="0" fontId="8" fillId="0" borderId="2" xfId="0" applyFont="1" applyFill="1" applyBorder="1" applyAlignment="1">
      <alignment horizontal="left" vertical="center" wrapText="1" indent="2"/>
    </xf>
    <xf numFmtId="0" fontId="8" fillId="0" borderId="13" xfId="0" applyFont="1" applyFill="1" applyBorder="1" applyAlignment="1">
      <alignment horizontal="center" vertical="center"/>
    </xf>
    <xf numFmtId="0" fontId="11" fillId="0" borderId="11" xfId="0" applyFont="1" applyFill="1" applyBorder="1" applyAlignment="1">
      <alignment horizontal="center" vertical="center"/>
    </xf>
    <xf numFmtId="164" fontId="2" fillId="0" borderId="9" xfId="0" applyNumberFormat="1" applyFont="1" applyFill="1" applyBorder="1" applyAlignment="1">
      <alignment vertical="center" wrapText="1"/>
    </xf>
    <xf numFmtId="164" fontId="2" fillId="0" borderId="21" xfId="0" applyNumberFormat="1" applyFont="1" applyFill="1" applyBorder="1" applyAlignment="1">
      <alignment vertical="center" wrapText="1"/>
    </xf>
    <xf numFmtId="164" fontId="2" fillId="0" borderId="22" xfId="0" applyNumberFormat="1" applyFont="1" applyFill="1" applyBorder="1" applyAlignment="1">
      <alignment vertical="center" wrapText="1"/>
    </xf>
    <xf numFmtId="0" fontId="11" fillId="0" borderId="13" xfId="0" applyFont="1" applyFill="1" applyBorder="1" applyAlignment="1">
      <alignment horizontal="center" vertical="center"/>
    </xf>
    <xf numFmtId="0" fontId="11" fillId="0" borderId="2" xfId="0" applyFont="1" applyFill="1" applyBorder="1" applyAlignment="1">
      <alignment horizontal="left" vertical="center" wrapText="1" indent="2"/>
    </xf>
    <xf numFmtId="0" fontId="12" fillId="0" borderId="2" xfId="0" applyFont="1" applyFill="1" applyBorder="1" applyAlignment="1">
      <alignment horizontal="left" vertical="center" wrapText="1" indent="2"/>
    </xf>
    <xf numFmtId="0" fontId="11" fillId="0" borderId="13" xfId="0" applyFont="1" applyFill="1" applyBorder="1" applyAlignment="1">
      <alignment horizontal="center" vertical="center" wrapText="1"/>
    </xf>
    <xf numFmtId="0" fontId="8" fillId="0" borderId="11" xfId="0" applyFont="1" applyFill="1" applyBorder="1" applyAlignment="1">
      <alignment horizontal="center" vertical="center" wrapText="1"/>
    </xf>
    <xf numFmtId="0" fontId="8" fillId="0" borderId="13" xfId="0" applyFont="1" applyFill="1" applyBorder="1" applyAlignment="1">
      <alignment horizontal="center" vertical="center" wrapText="1"/>
    </xf>
    <xf numFmtId="0" fontId="8" fillId="0" borderId="13" xfId="0" applyFont="1" applyFill="1" applyBorder="1" applyAlignment="1">
      <alignment horizontal="left" vertical="center" wrapText="1" indent="2"/>
    </xf>
    <xf numFmtId="164" fontId="2" fillId="0" borderId="13" xfId="0" applyNumberFormat="1" applyFont="1" applyFill="1" applyBorder="1" applyAlignment="1">
      <alignment horizontal="center" vertical="center" wrapText="1"/>
    </xf>
    <xf numFmtId="0" fontId="0" fillId="0" borderId="11" xfId="0" applyFill="1" applyBorder="1" applyAlignment="1">
      <alignment horizontal="center" vertical="center"/>
    </xf>
    <xf numFmtId="0" fontId="10" fillId="0" borderId="0" xfId="0" applyFont="1" applyFill="1"/>
    <xf numFmtId="0" fontId="16" fillId="0" borderId="0" xfId="0" applyFont="1" applyFill="1"/>
    <xf numFmtId="0" fontId="0" fillId="0" borderId="13" xfId="0" applyFill="1" applyBorder="1" applyAlignment="1">
      <alignment horizontal="center" vertical="center"/>
    </xf>
    <xf numFmtId="0" fontId="8" fillId="0" borderId="2" xfId="0" applyFont="1" applyFill="1" applyBorder="1" applyAlignment="1">
      <alignment horizontal="left" vertical="center" wrapText="1"/>
    </xf>
    <xf numFmtId="164" fontId="2" fillId="0" borderId="11" xfId="0" applyNumberFormat="1" applyFont="1" applyFill="1" applyBorder="1" applyAlignment="1">
      <alignment horizontal="center" vertical="center"/>
    </xf>
    <xf numFmtId="164" fontId="2" fillId="0" borderId="27" xfId="0" applyNumberFormat="1" applyFont="1" applyFill="1" applyBorder="1" applyAlignment="1">
      <alignment vertical="center"/>
    </xf>
    <xf numFmtId="0" fontId="2" fillId="0" borderId="12" xfId="0" applyFont="1" applyFill="1" applyBorder="1" applyAlignment="1">
      <alignment horizontal="left" vertical="center" wrapText="1" indent="2"/>
    </xf>
    <xf numFmtId="164" fontId="2" fillId="0" borderId="12" xfId="0" applyNumberFormat="1" applyFont="1" applyFill="1" applyBorder="1" applyAlignment="1">
      <alignment horizontal="center" vertical="center"/>
    </xf>
    <xf numFmtId="164" fontId="2" fillId="0" borderId="23" xfId="0" applyNumberFormat="1" applyFont="1" applyFill="1" applyBorder="1" applyAlignment="1">
      <alignment vertical="center"/>
    </xf>
    <xf numFmtId="164" fontId="2" fillId="0" borderId="24" xfId="0" applyNumberFormat="1" applyFont="1" applyFill="1" applyBorder="1" applyAlignment="1">
      <alignment vertical="center"/>
    </xf>
    <xf numFmtId="164" fontId="2" fillId="0" borderId="25" xfId="0" applyNumberFormat="1" applyFont="1" applyFill="1" applyBorder="1" applyAlignment="1">
      <alignment vertical="center"/>
    </xf>
    <xf numFmtId="0" fontId="4" fillId="0" borderId="10" xfId="0" applyFont="1" applyFill="1" applyBorder="1" applyAlignment="1">
      <alignment vertical="center" wrapText="1"/>
    </xf>
    <xf numFmtId="164" fontId="4" fillId="0" borderId="14" xfId="0" applyNumberFormat="1" applyFont="1" applyFill="1" applyBorder="1" applyAlignment="1">
      <alignment vertical="center"/>
    </xf>
    <xf numFmtId="164" fontId="4" fillId="0" borderId="3" xfId="0" applyNumberFormat="1" applyFont="1" applyFill="1" applyBorder="1" applyAlignment="1">
      <alignment vertical="center"/>
    </xf>
    <xf numFmtId="164" fontId="4" fillId="0" borderId="16" xfId="0" applyNumberFormat="1" applyFont="1" applyFill="1" applyBorder="1" applyAlignment="1">
      <alignment vertical="center"/>
    </xf>
    <xf numFmtId="164" fontId="4" fillId="0" borderId="17" xfId="0" applyNumberFormat="1" applyFont="1" applyFill="1" applyBorder="1" applyAlignment="1">
      <alignment vertical="center"/>
    </xf>
    <xf numFmtId="0" fontId="18" fillId="0" borderId="0" xfId="0" applyFont="1" applyFill="1"/>
    <xf numFmtId="0" fontId="18" fillId="0" borderId="0" xfId="0" applyFont="1" applyFill="1" applyAlignment="1">
      <alignment horizontal="center" vertical="center"/>
    </xf>
    <xf numFmtId="0" fontId="19" fillId="0" borderId="0" xfId="0" applyFont="1" applyFill="1"/>
    <xf numFmtId="0" fontId="21" fillId="0" borderId="0" xfId="0" applyFont="1" applyFill="1" applyAlignment="1">
      <alignment vertical="center" wrapText="1"/>
    </xf>
    <xf numFmtId="0" fontId="22" fillId="0" borderId="3" xfId="0" applyFont="1" applyFill="1" applyBorder="1" applyAlignment="1">
      <alignment horizontal="center" vertical="center"/>
    </xf>
    <xf numFmtId="0" fontId="22" fillId="0" borderId="4" xfId="0" applyFont="1" applyFill="1" applyBorder="1" applyAlignment="1">
      <alignment horizontal="center" vertical="center" wrapText="1"/>
    </xf>
    <xf numFmtId="0" fontId="21" fillId="0" borderId="0" xfId="0" applyFont="1" applyFill="1" applyAlignment="1">
      <alignment horizontal="center" vertical="center" wrapText="1"/>
    </xf>
    <xf numFmtId="4" fontId="21" fillId="0" borderId="0" xfId="0" applyNumberFormat="1" applyFont="1" applyFill="1" applyAlignment="1">
      <alignment horizontal="center" vertical="center" wrapText="1"/>
    </xf>
    <xf numFmtId="0" fontId="27" fillId="0" borderId="0" xfId="0" applyFont="1" applyFill="1"/>
    <xf numFmtId="0" fontId="28" fillId="0" borderId="0" xfId="0" applyFont="1" applyFill="1" applyAlignment="1">
      <alignment vertical="center" wrapText="1"/>
    </xf>
    <xf numFmtId="0" fontId="23" fillId="0" borderId="29" xfId="0" applyFont="1" applyFill="1" applyBorder="1" applyAlignment="1">
      <alignment vertical="center" wrapText="1"/>
    </xf>
    <xf numFmtId="164" fontId="23" fillId="0" borderId="29" xfId="0" applyNumberFormat="1" applyFont="1" applyFill="1" applyBorder="1" applyAlignment="1">
      <alignment horizontal="center" vertical="center" wrapText="1"/>
    </xf>
    <xf numFmtId="4" fontId="24" fillId="0" borderId="29" xfId="0" applyNumberFormat="1" applyFont="1" applyFill="1" applyBorder="1" applyAlignment="1">
      <alignment horizontal="right" vertical="center"/>
    </xf>
    <xf numFmtId="0" fontId="27" fillId="0" borderId="0" xfId="0" applyFont="1" applyFill="1" applyAlignment="1">
      <alignment horizontal="left" vertical="center" wrapText="1" indent="3"/>
    </xf>
    <xf numFmtId="0" fontId="27" fillId="0" borderId="0" xfId="0" applyFont="1" applyFill="1" applyAlignment="1">
      <alignment horizontal="center" vertical="center" wrapText="1"/>
    </xf>
    <xf numFmtId="4" fontId="25" fillId="0" borderId="0" xfId="0" applyNumberFormat="1" applyFont="1" applyFill="1" applyAlignment="1"/>
    <xf numFmtId="0" fontId="22" fillId="0" borderId="3" xfId="0" applyFont="1" applyFill="1" applyBorder="1" applyAlignment="1">
      <alignment horizontal="center" vertical="center" wrapText="1"/>
    </xf>
    <xf numFmtId="0" fontId="22" fillId="0" borderId="16" xfId="0" applyFont="1" applyFill="1" applyBorder="1" applyAlignment="1">
      <alignment horizontal="center" vertical="center" wrapText="1"/>
    </xf>
    <xf numFmtId="0" fontId="22" fillId="0" borderId="17" xfId="0" applyFont="1" applyFill="1" applyBorder="1" applyAlignment="1">
      <alignment horizontal="center" vertical="center" wrapText="1"/>
    </xf>
    <xf numFmtId="4" fontId="18" fillId="0" borderId="0" xfId="0" applyNumberFormat="1" applyFont="1" applyFill="1"/>
    <xf numFmtId="4" fontId="19" fillId="0" borderId="0" xfId="0" applyNumberFormat="1" applyFont="1" applyFill="1"/>
    <xf numFmtId="4" fontId="18" fillId="0" borderId="0" xfId="0" applyNumberFormat="1" applyFont="1" applyFill="1" applyBorder="1" applyAlignment="1">
      <alignment horizontal="right" vertical="center"/>
    </xf>
    <xf numFmtId="0" fontId="18" fillId="0" borderId="0" xfId="0" applyFont="1" applyFill="1" applyBorder="1" applyAlignment="1">
      <alignment horizontal="center" vertical="center" wrapText="1"/>
    </xf>
    <xf numFmtId="0" fontId="22" fillId="0" borderId="0" xfId="0" applyFont="1" applyFill="1" applyBorder="1" applyAlignment="1">
      <alignment horizontal="center" vertical="center" wrapText="1"/>
    </xf>
    <xf numFmtId="4" fontId="23" fillId="4" borderId="0" xfId="0" applyNumberFormat="1" applyFont="1" applyFill="1" applyBorder="1" applyAlignment="1">
      <alignment horizontal="right" vertical="center"/>
    </xf>
    <xf numFmtId="4" fontId="18" fillId="4" borderId="0" xfId="0" applyNumberFormat="1" applyFont="1" applyFill="1" applyBorder="1" applyAlignment="1">
      <alignment horizontal="right" vertical="center"/>
    </xf>
    <xf numFmtId="4" fontId="18" fillId="4" borderId="0" xfId="3" applyNumberFormat="1" applyFont="1" applyFill="1" applyBorder="1" applyAlignment="1">
      <alignment horizontal="right" vertical="center"/>
    </xf>
    <xf numFmtId="4" fontId="29" fillId="4" borderId="0" xfId="0" applyNumberFormat="1" applyFont="1" applyFill="1" applyBorder="1" applyAlignment="1">
      <alignment horizontal="right" vertical="center"/>
    </xf>
    <xf numFmtId="4" fontId="25" fillId="4" borderId="0" xfId="0" applyNumberFormat="1" applyFont="1" applyFill="1" applyBorder="1" applyAlignment="1">
      <alignment horizontal="right" vertical="center"/>
    </xf>
    <xf numFmtId="4" fontId="26" fillId="4" borderId="0" xfId="0" applyNumberFormat="1" applyFont="1" applyFill="1" applyBorder="1" applyAlignment="1">
      <alignment horizontal="right" vertical="center"/>
    </xf>
    <xf numFmtId="4" fontId="24" fillId="0" borderId="0" xfId="0" applyNumberFormat="1" applyFont="1" applyFill="1" applyBorder="1" applyAlignment="1">
      <alignment horizontal="right" vertical="center"/>
    </xf>
    <xf numFmtId="49" fontId="23" fillId="4" borderId="29" xfId="0" applyNumberFormat="1" applyFont="1" applyFill="1" applyBorder="1" applyAlignment="1">
      <alignment horizontal="center" vertical="center"/>
    </xf>
    <xf numFmtId="4" fontId="23" fillId="0" borderId="29" xfId="0" applyNumberFormat="1" applyFont="1" applyFill="1" applyBorder="1" applyAlignment="1">
      <alignment horizontal="right" vertical="center"/>
    </xf>
    <xf numFmtId="4" fontId="23" fillId="4" borderId="29" xfId="0" applyNumberFormat="1" applyFont="1" applyFill="1" applyBorder="1" applyAlignment="1">
      <alignment horizontal="right" vertical="center"/>
    </xf>
    <xf numFmtId="0" fontId="18" fillId="0" borderId="29" xfId="0" applyFont="1" applyFill="1" applyBorder="1" applyAlignment="1">
      <alignment vertical="center" wrapText="1"/>
    </xf>
    <xf numFmtId="49" fontId="18" fillId="0" borderId="29" xfId="0" applyNumberFormat="1" applyFont="1" applyFill="1" applyBorder="1" applyAlignment="1">
      <alignment horizontal="center" vertical="center"/>
    </xf>
    <xf numFmtId="4" fontId="18" fillId="0" borderId="29" xfId="0" applyNumberFormat="1" applyFont="1" applyFill="1" applyBorder="1" applyAlignment="1">
      <alignment horizontal="right" vertical="center"/>
    </xf>
    <xf numFmtId="4" fontId="18" fillId="4" borderId="29" xfId="0" applyNumberFormat="1" applyFont="1" applyFill="1" applyBorder="1" applyAlignment="1">
      <alignment horizontal="right" vertical="center"/>
    </xf>
    <xf numFmtId="0" fontId="18" fillId="0" borderId="29" xfId="0" applyFont="1" applyFill="1" applyBorder="1" applyAlignment="1">
      <alignment horizontal="left" vertical="center" wrapText="1" indent="1"/>
    </xf>
    <xf numFmtId="0" fontId="18" fillId="0" borderId="29" xfId="0" applyFont="1" applyFill="1" applyBorder="1" applyAlignment="1">
      <alignment horizontal="left" vertical="center" wrapText="1"/>
    </xf>
    <xf numFmtId="4" fontId="18" fillId="4" borderId="29" xfId="3" applyNumberFormat="1" applyFont="1" applyFill="1" applyBorder="1" applyAlignment="1">
      <alignment horizontal="right" vertical="center"/>
    </xf>
    <xf numFmtId="0" fontId="31" fillId="0" borderId="29" xfId="0" applyFont="1" applyBorder="1" applyAlignment="1">
      <alignment horizontal="center"/>
    </xf>
    <xf numFmtId="0" fontId="18" fillId="0" borderId="29" xfId="0" applyNumberFormat="1" applyFont="1" applyFill="1" applyBorder="1" applyAlignment="1">
      <alignment horizontal="left" vertical="center" wrapText="1" indent="1"/>
    </xf>
    <xf numFmtId="4" fontId="18" fillId="0" borderId="29" xfId="0" applyNumberFormat="1" applyFont="1" applyBorder="1" applyAlignment="1">
      <alignment horizontal="right" vertical="center"/>
    </xf>
    <xf numFmtId="164" fontId="24" fillId="0" borderId="29" xfId="0" applyNumberFormat="1" applyFont="1" applyFill="1" applyBorder="1" applyAlignment="1">
      <alignment horizontal="center" vertical="center" wrapText="1"/>
    </xf>
    <xf numFmtId="4" fontId="29" fillId="4" borderId="29" xfId="0" applyNumberFormat="1" applyFont="1" applyFill="1" applyBorder="1" applyAlignment="1">
      <alignment horizontal="right" vertical="center"/>
    </xf>
    <xf numFmtId="164" fontId="18" fillId="0" borderId="29" xfId="0" applyNumberFormat="1" applyFont="1" applyFill="1" applyBorder="1" applyAlignment="1">
      <alignment horizontal="center" vertical="center" wrapText="1"/>
    </xf>
    <xf numFmtId="4" fontId="25" fillId="0" borderId="29" xfId="0" applyNumberFormat="1" applyFont="1" applyFill="1" applyBorder="1" applyAlignment="1">
      <alignment horizontal="right" vertical="center"/>
    </xf>
    <xf numFmtId="0" fontId="18" fillId="0" borderId="29" xfId="0" applyFont="1" applyFill="1" applyBorder="1" applyAlignment="1">
      <alignment horizontal="left" vertical="center" wrapText="1" indent="2"/>
    </xf>
    <xf numFmtId="0" fontId="18" fillId="0" borderId="29" xfId="0" applyFont="1" applyFill="1" applyBorder="1" applyAlignment="1">
      <alignment horizontal="center" vertical="center" wrapText="1"/>
    </xf>
    <xf numFmtId="4" fontId="26" fillId="0" borderId="29" xfId="0" applyNumberFormat="1" applyFont="1" applyFill="1" applyBorder="1" applyAlignment="1">
      <alignment horizontal="right" vertical="center"/>
    </xf>
    <xf numFmtId="4" fontId="26" fillId="4" borderId="29" xfId="0" applyNumberFormat="1" applyFont="1" applyFill="1" applyBorder="1" applyAlignment="1">
      <alignment horizontal="right" vertical="center"/>
    </xf>
    <xf numFmtId="0" fontId="26" fillId="0" borderId="30" xfId="0" applyFont="1" applyFill="1" applyBorder="1" applyAlignment="1">
      <alignment horizontal="center" vertical="center" wrapText="1"/>
    </xf>
    <xf numFmtId="0" fontId="23" fillId="0" borderId="29" xfId="0" applyFont="1" applyFill="1" applyBorder="1" applyAlignment="1">
      <alignment horizontal="left" vertical="center" wrapText="1" indent="1"/>
    </xf>
    <xf numFmtId="0" fontId="32" fillId="0" borderId="0" xfId="0" applyFont="1" applyFill="1" applyAlignment="1">
      <alignment vertical="center" wrapText="1"/>
    </xf>
    <xf numFmtId="0" fontId="23" fillId="0" borderId="0" xfId="0" applyFont="1" applyFill="1"/>
    <xf numFmtId="4" fontId="23" fillId="0" borderId="0" xfId="0" applyNumberFormat="1" applyFont="1" applyFill="1"/>
    <xf numFmtId="0" fontId="23" fillId="0" borderId="29" xfId="0" applyFont="1" applyFill="1" applyBorder="1" applyAlignment="1">
      <alignment horizontal="left" vertical="center" wrapText="1"/>
    </xf>
    <xf numFmtId="4" fontId="24" fillId="4" borderId="29" xfId="0" applyNumberFormat="1" applyFont="1" applyFill="1" applyBorder="1" applyAlignment="1">
      <alignment horizontal="right" vertical="center"/>
    </xf>
    <xf numFmtId="4" fontId="30" fillId="4" borderId="0" xfId="0" applyNumberFormat="1" applyFont="1" applyFill="1"/>
    <xf numFmtId="0" fontId="30" fillId="4" borderId="0" xfId="0" applyFont="1" applyFill="1"/>
    <xf numFmtId="0" fontId="30" fillId="4" borderId="0" xfId="0" applyFont="1" applyFill="1" applyAlignment="1">
      <alignment horizontal="center" vertical="center"/>
    </xf>
    <xf numFmtId="0" fontId="28" fillId="4" borderId="0" xfId="0" applyFont="1" applyFill="1" applyAlignment="1">
      <alignment vertical="center" wrapText="1"/>
    </xf>
    <xf numFmtId="0" fontId="18" fillId="0" borderId="29" xfId="0" applyFont="1" applyFill="1" applyBorder="1" applyAlignment="1">
      <alignment horizontal="center" vertical="center" wrapText="1"/>
    </xf>
    <xf numFmtId="0" fontId="18" fillId="4" borderId="29" xfId="0" applyFont="1" applyFill="1" applyBorder="1" applyAlignment="1">
      <alignment horizontal="left" vertical="center" wrapText="1" indent="2"/>
    </xf>
    <xf numFmtId="0" fontId="18" fillId="4" borderId="0" xfId="0" applyFont="1" applyFill="1"/>
    <xf numFmtId="0" fontId="30" fillId="0" borderId="0" xfId="0" applyFont="1" applyFill="1" applyAlignment="1">
      <alignment horizontal="center" vertical="center"/>
    </xf>
    <xf numFmtId="0" fontId="30" fillId="0" borderId="0" xfId="0" applyFont="1" applyFill="1"/>
    <xf numFmtId="0" fontId="18" fillId="0" borderId="29" xfId="0" applyFont="1" applyFill="1" applyBorder="1" applyAlignment="1">
      <alignment horizontal="center" vertical="center" wrapText="1"/>
    </xf>
    <xf numFmtId="0" fontId="18" fillId="4" borderId="29" xfId="0" applyNumberFormat="1" applyFont="1" applyFill="1" applyBorder="1" applyAlignment="1">
      <alignment horizontal="left" vertical="center" wrapText="1" indent="2"/>
    </xf>
    <xf numFmtId="0" fontId="21" fillId="4" borderId="0" xfId="0" applyFont="1" applyFill="1" applyAlignment="1">
      <alignment vertical="center" wrapText="1"/>
    </xf>
    <xf numFmtId="0" fontId="18" fillId="0" borderId="29" xfId="0" applyFont="1" applyFill="1" applyBorder="1" applyAlignment="1">
      <alignment horizontal="center" vertical="center" wrapText="1"/>
    </xf>
    <xf numFmtId="0" fontId="18" fillId="4" borderId="29" xfId="0" applyNumberFormat="1" applyFont="1" applyFill="1" applyBorder="1" applyAlignment="1">
      <alignment horizontal="left" vertical="top" wrapText="1" indent="2"/>
    </xf>
    <xf numFmtId="0" fontId="18" fillId="4" borderId="29" xfId="0" applyFont="1" applyFill="1" applyBorder="1" applyAlignment="1">
      <alignment horizontal="left" vertical="top" wrapText="1" indent="2"/>
    </xf>
    <xf numFmtId="4" fontId="25" fillId="4" borderId="0" xfId="0" applyNumberFormat="1" applyFont="1" applyFill="1" applyAlignment="1"/>
    <xf numFmtId="0" fontId="26" fillId="4" borderId="30" xfId="0" applyFont="1" applyFill="1" applyBorder="1" applyAlignment="1">
      <alignment horizontal="center" vertical="center" wrapText="1"/>
    </xf>
    <xf numFmtId="0" fontId="22" fillId="4" borderId="3" xfId="0" applyFont="1" applyFill="1" applyBorder="1" applyAlignment="1">
      <alignment horizontal="center" vertical="center" wrapText="1"/>
    </xf>
    <xf numFmtId="4" fontId="25" fillId="4" borderId="29" xfId="0" applyNumberFormat="1" applyFont="1" applyFill="1" applyBorder="1" applyAlignment="1">
      <alignment horizontal="right" vertical="center"/>
    </xf>
    <xf numFmtId="4" fontId="24" fillId="4" borderId="29" xfId="0" applyNumberFormat="1" applyFont="1" applyFill="1" applyBorder="1" applyAlignment="1">
      <alignment horizontal="center" vertical="center"/>
    </xf>
    <xf numFmtId="4" fontId="24" fillId="4" borderId="7" xfId="0" applyNumberFormat="1" applyFont="1" applyFill="1" applyBorder="1" applyAlignment="1">
      <alignment horizontal="center" vertical="center"/>
    </xf>
    <xf numFmtId="0" fontId="18" fillId="0" borderId="29" xfId="0" applyFont="1" applyFill="1" applyBorder="1" applyAlignment="1">
      <alignment horizontal="center" vertical="center" wrapText="1"/>
    </xf>
    <xf numFmtId="0" fontId="6" fillId="0" borderId="0" xfId="0" applyFont="1" applyFill="1" applyAlignment="1">
      <alignment horizontal="center" vertical="center" wrapText="1"/>
    </xf>
    <xf numFmtId="0" fontId="0" fillId="0" borderId="0" xfId="0" applyFill="1" applyAlignment="1"/>
    <xf numFmtId="0" fontId="2" fillId="0" borderId="6"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0" fillId="0" borderId="6" xfId="0" applyFill="1" applyBorder="1" applyAlignment="1">
      <alignment horizontal="center" vertical="center" wrapText="1"/>
    </xf>
    <xf numFmtId="0" fontId="0" fillId="0" borderId="14" xfId="0" applyFill="1" applyBorder="1" applyAlignment="1">
      <alignment horizontal="center" vertical="center" wrapText="1"/>
    </xf>
    <xf numFmtId="0" fontId="0" fillId="0" borderId="4" xfId="0" applyFill="1" applyBorder="1" applyAlignment="1">
      <alignment horizontal="center" vertical="center" wrapText="1"/>
    </xf>
    <xf numFmtId="0" fontId="9" fillId="0" borderId="8"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0" fillId="0" borderId="3" xfId="0" applyFill="1" applyBorder="1" applyAlignment="1">
      <alignment horizontal="center" vertical="center" wrapText="1"/>
    </xf>
    <xf numFmtId="0" fontId="9" fillId="0" borderId="16"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20" fillId="0" borderId="0" xfId="0" applyFont="1" applyFill="1" applyAlignment="1">
      <alignment horizontal="center" vertical="center"/>
    </xf>
    <xf numFmtId="0" fontId="18" fillId="0" borderId="6" xfId="0" applyFont="1" applyFill="1" applyBorder="1" applyAlignment="1">
      <alignment horizontal="center" vertical="center" wrapText="1"/>
    </xf>
    <xf numFmtId="0" fontId="18" fillId="0" borderId="7" xfId="0" applyFont="1" applyFill="1" applyBorder="1" applyAlignment="1">
      <alignment horizontal="center" vertical="center" wrapText="1"/>
    </xf>
    <xf numFmtId="0" fontId="18" fillId="0" borderId="29" xfId="0" applyFont="1" applyFill="1" applyBorder="1" applyAlignment="1">
      <alignment horizontal="center" vertical="center" wrapText="1"/>
    </xf>
    <xf numFmtId="0" fontId="0" fillId="0" borderId="29" xfId="0" applyBorder="1" applyAlignment="1">
      <alignment horizontal="center" vertical="center" wrapText="1"/>
    </xf>
    <xf numFmtId="0" fontId="18" fillId="8" borderId="29" xfId="0" applyFont="1" applyFill="1" applyBorder="1" applyAlignment="1">
      <alignment horizontal="center" vertical="center" wrapText="1"/>
    </xf>
    <xf numFmtId="0" fontId="0" fillId="8" borderId="29" xfId="0" applyFill="1" applyBorder="1" applyAlignment="1">
      <alignment horizontal="center" vertical="center" wrapText="1"/>
    </xf>
    <xf numFmtId="0" fontId="18" fillId="9" borderId="29" xfId="0" applyFont="1" applyFill="1" applyBorder="1" applyAlignment="1">
      <alignment horizontal="center" vertical="center" wrapText="1"/>
    </xf>
    <xf numFmtId="0" fontId="0" fillId="9" borderId="29" xfId="0" applyFill="1" applyBorder="1" applyAlignment="1">
      <alignment horizontal="center" vertical="center" wrapText="1"/>
    </xf>
    <xf numFmtId="0" fontId="0" fillId="0" borderId="0" xfId="0" applyAlignment="1"/>
    <xf numFmtId="0" fontId="18" fillId="0" borderId="0" xfId="0" applyFont="1" applyFill="1" applyAlignment="1">
      <alignment horizontal="left" vertical="center" wrapText="1"/>
    </xf>
    <xf numFmtId="0" fontId="0" fillId="0" borderId="0" xfId="0" applyAlignment="1">
      <alignment horizontal="left"/>
    </xf>
    <xf numFmtId="0" fontId="23" fillId="0" borderId="0" xfId="0" applyFont="1" applyFill="1" applyAlignment="1">
      <alignment horizontal="center" vertical="center" wrapText="1"/>
    </xf>
    <xf numFmtId="0" fontId="23" fillId="0" borderId="0" xfId="0" applyFont="1" applyFill="1" applyAlignment="1"/>
    <xf numFmtId="0" fontId="0" fillId="0" borderId="0" xfId="0" applyFont="1" applyAlignment="1"/>
    <xf numFmtId="0" fontId="18" fillId="7" borderId="4" xfId="0" applyFont="1" applyFill="1" applyBorder="1" applyAlignment="1">
      <alignment horizontal="center" vertical="center" wrapText="1"/>
    </xf>
    <xf numFmtId="0" fontId="0" fillId="7" borderId="8" xfId="0" applyFill="1" applyBorder="1" applyAlignment="1">
      <alignment horizontal="center" vertical="center" wrapText="1"/>
    </xf>
    <xf numFmtId="0" fontId="0" fillId="0" borderId="8" xfId="0" applyBorder="1" applyAlignment="1">
      <alignment horizontal="center" vertical="center" wrapText="1"/>
    </xf>
    <xf numFmtId="0" fontId="0" fillId="0" borderId="5" xfId="0" applyBorder="1" applyAlignment="1">
      <alignment horizontal="center" vertical="center" wrapText="1"/>
    </xf>
  </cellXfs>
  <cellStyles count="4">
    <cellStyle name="xl25" xfId="2"/>
    <cellStyle name="Обычный" xfId="0" builtinId="0"/>
    <cellStyle name="Обычный 3" xfId="1"/>
    <cellStyle name="Процентный" xfId="3" builtinId="5"/>
  </cellStyles>
  <dxfs count="0"/>
  <tableStyles count="0" defaultTableStyle="TableStyleMedium9" defaultPivotStyle="PivotStyleLight16"/>
  <colors>
    <mruColors>
      <color rgb="FF95F868"/>
      <color rgb="FFE10D3F"/>
      <color rgb="FF31EF7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01"/>
  <sheetViews>
    <sheetView view="pageBreakPreview" zoomScale="70" zoomScaleSheetLayoutView="70" workbookViewId="0">
      <pane xSplit="1" ySplit="12" topLeftCell="B134" activePane="bottomRight" state="frozen"/>
      <selection activeCell="H142" sqref="H142"/>
      <selection pane="topRight" activeCell="H142" sqref="H142"/>
      <selection pane="bottomLeft" activeCell="H142" sqref="H142"/>
      <selection pane="bottomRight" activeCell="H142" sqref="H142"/>
    </sheetView>
  </sheetViews>
  <sheetFormatPr defaultColWidth="9.140625" defaultRowHeight="12.75" x14ac:dyDescent="0.2"/>
  <cols>
    <col min="1" max="1" width="69.7109375" style="2" customWidth="1"/>
    <col min="2" max="2" width="26.28515625" style="2" customWidth="1"/>
    <col min="3" max="3" width="16.42578125" style="2" customWidth="1"/>
    <col min="4" max="5" width="16.28515625" style="2" customWidth="1"/>
    <col min="6" max="8" width="16.28515625" style="20" customWidth="1"/>
    <col min="9" max="11" width="16.28515625" style="2" customWidth="1"/>
    <col min="12" max="12" width="21.7109375" style="2" customWidth="1"/>
    <col min="13" max="16384" width="9.140625" style="2"/>
  </cols>
  <sheetData>
    <row r="1" spans="1:12" ht="13.5" hidden="1" customHeight="1" x14ac:dyDescent="0.2">
      <c r="B1" s="4"/>
      <c r="C1" s="1"/>
      <c r="D1" s="4"/>
      <c r="E1" s="4"/>
      <c r="I1" s="4" t="s">
        <v>287</v>
      </c>
      <c r="J1" s="1"/>
      <c r="K1" s="1"/>
    </row>
    <row r="2" spans="1:12" ht="13.5" hidden="1" customHeight="1" x14ac:dyDescent="0.2">
      <c r="B2" s="4"/>
      <c r="C2" s="1"/>
      <c r="D2" s="4"/>
      <c r="E2" s="4"/>
      <c r="I2" s="10" t="s">
        <v>288</v>
      </c>
      <c r="J2" s="1"/>
      <c r="K2" s="1"/>
    </row>
    <row r="3" spans="1:12" ht="13.5" hidden="1" customHeight="1" x14ac:dyDescent="0.2">
      <c r="B3" s="4"/>
      <c r="C3" s="1"/>
      <c r="D3" s="1"/>
      <c r="E3" s="1"/>
      <c r="I3" s="10"/>
      <c r="J3" s="1"/>
      <c r="K3" s="1"/>
    </row>
    <row r="4" spans="1:12" ht="13.5" hidden="1" customHeight="1" x14ac:dyDescent="0.2">
      <c r="B4" s="4"/>
      <c r="C4" s="1"/>
      <c r="D4" s="1"/>
      <c r="E4" s="1"/>
      <c r="I4" s="10"/>
      <c r="J4" s="1"/>
      <c r="K4" s="1"/>
    </row>
    <row r="5" spans="1:12" ht="13.5" hidden="1" customHeight="1" x14ac:dyDescent="0.2">
      <c r="B5" s="4"/>
      <c r="C5" s="1"/>
      <c r="D5" s="1"/>
      <c r="E5" s="1"/>
      <c r="I5" s="23"/>
      <c r="J5" s="1"/>
      <c r="K5" s="1"/>
    </row>
    <row r="6" spans="1:12" ht="13.5" hidden="1" customHeight="1" x14ac:dyDescent="0.2">
      <c r="B6" s="4"/>
      <c r="C6" s="1"/>
      <c r="D6" s="1"/>
      <c r="E6" s="1"/>
      <c r="I6" s="23"/>
      <c r="J6" s="1"/>
      <c r="K6" s="1"/>
    </row>
    <row r="7" spans="1:12" ht="13.5" customHeight="1" x14ac:dyDescent="0.2">
      <c r="B7" s="4"/>
      <c r="C7" s="1"/>
      <c r="D7" s="1"/>
      <c r="E7" s="1"/>
      <c r="I7" s="23"/>
      <c r="J7" s="1"/>
      <c r="K7" s="1"/>
    </row>
    <row r="8" spans="1:12" ht="20.25" customHeight="1" x14ac:dyDescent="0.2">
      <c r="A8" s="264" t="s">
        <v>336</v>
      </c>
      <c r="B8" s="264"/>
      <c r="C8" s="265"/>
      <c r="D8" s="265"/>
      <c r="E8" s="265"/>
      <c r="F8" s="265"/>
      <c r="G8" s="265"/>
      <c r="H8" s="265"/>
      <c r="I8" s="265"/>
      <c r="J8" s="265"/>
      <c r="K8" s="128"/>
      <c r="L8" s="128"/>
    </row>
    <row r="9" spans="1:12" ht="12" customHeight="1" x14ac:dyDescent="0.2">
      <c r="A9" s="3"/>
      <c r="B9" s="5"/>
      <c r="C9" s="5"/>
      <c r="D9" s="5"/>
      <c r="E9" s="5"/>
      <c r="F9" s="5"/>
      <c r="G9" s="5"/>
      <c r="H9" s="5"/>
      <c r="I9" s="5"/>
      <c r="J9" s="5"/>
      <c r="K9" s="5"/>
      <c r="L9" s="11"/>
    </row>
    <row r="10" spans="1:12" ht="30" customHeight="1" x14ac:dyDescent="0.2">
      <c r="A10" s="266" t="s">
        <v>50</v>
      </c>
      <c r="B10" s="268" t="s">
        <v>51</v>
      </c>
      <c r="C10" s="270" t="s">
        <v>337</v>
      </c>
      <c r="D10" s="271"/>
      <c r="E10" s="272"/>
      <c r="F10" s="270" t="s">
        <v>290</v>
      </c>
      <c r="G10" s="271"/>
      <c r="H10" s="272"/>
      <c r="I10" s="273" t="s">
        <v>338</v>
      </c>
      <c r="J10" s="274"/>
      <c r="K10" s="275"/>
      <c r="L10" s="11"/>
    </row>
    <row r="11" spans="1:12" ht="22.5" customHeight="1" x14ac:dyDescent="0.2">
      <c r="A11" s="267"/>
      <c r="B11" s="269"/>
      <c r="C11" s="66" t="s">
        <v>132</v>
      </c>
      <c r="D11" s="67" t="s">
        <v>139</v>
      </c>
      <c r="E11" s="68" t="s">
        <v>191</v>
      </c>
      <c r="F11" s="66" t="s">
        <v>132</v>
      </c>
      <c r="G11" s="67" t="s">
        <v>139</v>
      </c>
      <c r="H11" s="68" t="s">
        <v>191</v>
      </c>
      <c r="I11" s="66" t="s">
        <v>132</v>
      </c>
      <c r="J11" s="67" t="s">
        <v>139</v>
      </c>
      <c r="K11" s="68" t="s">
        <v>191</v>
      </c>
      <c r="L11" s="12"/>
    </row>
    <row r="12" spans="1:12" x14ac:dyDescent="0.2">
      <c r="A12" s="6">
        <v>1</v>
      </c>
      <c r="B12" s="48">
        <v>2</v>
      </c>
      <c r="C12" s="69">
        <v>3</v>
      </c>
      <c r="D12" s="70">
        <v>4</v>
      </c>
      <c r="E12" s="71">
        <v>5</v>
      </c>
      <c r="F12" s="69">
        <v>6</v>
      </c>
      <c r="G12" s="70">
        <v>7</v>
      </c>
      <c r="H12" s="71">
        <v>8</v>
      </c>
      <c r="I12" s="69">
        <v>9</v>
      </c>
      <c r="J12" s="70">
        <v>10</v>
      </c>
      <c r="K12" s="71">
        <v>11</v>
      </c>
      <c r="L12" s="13"/>
    </row>
    <row r="13" spans="1:12" x14ac:dyDescent="0.2">
      <c r="A13" s="45"/>
      <c r="B13" s="49"/>
      <c r="C13" s="72"/>
      <c r="D13" s="73"/>
      <c r="E13" s="74"/>
      <c r="F13" s="72"/>
      <c r="G13" s="73"/>
      <c r="H13" s="74"/>
      <c r="I13" s="72"/>
      <c r="J13" s="73"/>
      <c r="K13" s="74"/>
      <c r="L13" s="14"/>
    </row>
    <row r="14" spans="1:12" ht="21" hidden="1" customHeight="1" x14ac:dyDescent="0.2">
      <c r="A14" s="32" t="s">
        <v>59</v>
      </c>
      <c r="B14" s="51" t="s">
        <v>22</v>
      </c>
      <c r="C14" s="136">
        <f>C16+C20+C23+C26+C31+C36+C40+C47+C52+C56+C59+C62</f>
        <v>63632256.100000001</v>
      </c>
      <c r="D14" s="137">
        <f t="shared" ref="D14:E14" si="0">D16+D20+D23+D26+D31+D36+D40+D47+D52+D56+D59+D62</f>
        <v>69571167.200000003</v>
      </c>
      <c r="E14" s="138">
        <f t="shared" si="0"/>
        <v>74041068.200000003</v>
      </c>
      <c r="F14" s="136">
        <f>F16+F20+F23+F26+F31+F36+F40+F47+F52+F56+F59+F62</f>
        <v>0</v>
      </c>
      <c r="G14" s="137">
        <f t="shared" ref="G14:H14" si="1">G16+G20+G23+G26+G31+G36+G40+G47+G52+G56+G59+G62</f>
        <v>0</v>
      </c>
      <c r="H14" s="138">
        <f t="shared" si="1"/>
        <v>0</v>
      </c>
      <c r="I14" s="136">
        <f>I16+I20+I23+I26+I31+I36+I40+I47+I52+I56+I59+I62</f>
        <v>63632256.100000001</v>
      </c>
      <c r="J14" s="137">
        <f t="shared" ref="J14:K14" si="2">J16+J20+J23+J26+J31+J36+J40+J47+J52+J56+J59+J62</f>
        <v>69571167.200000003</v>
      </c>
      <c r="K14" s="138">
        <f t="shared" si="2"/>
        <v>74041068.200000003</v>
      </c>
      <c r="L14" s="15"/>
    </row>
    <row r="15" spans="1:12" hidden="1" x14ac:dyDescent="0.2">
      <c r="A15" s="32"/>
      <c r="B15" s="51"/>
      <c r="C15" s="78"/>
      <c r="D15" s="79"/>
      <c r="E15" s="80"/>
      <c r="F15" s="78"/>
      <c r="G15" s="79"/>
      <c r="H15" s="80"/>
      <c r="I15" s="78"/>
      <c r="J15" s="79"/>
      <c r="K15" s="80"/>
      <c r="L15" s="16"/>
    </row>
    <row r="16" spans="1:12" ht="16.5" hidden="1" customHeight="1" x14ac:dyDescent="0.2">
      <c r="A16" s="139" t="s">
        <v>18</v>
      </c>
      <c r="B16" s="53" t="s">
        <v>23</v>
      </c>
      <c r="C16" s="78">
        <f t="shared" ref="C16:K16" si="3">C17+C18</f>
        <v>38972774.900000006</v>
      </c>
      <c r="D16" s="79">
        <f t="shared" si="3"/>
        <v>41662215.5</v>
      </c>
      <c r="E16" s="80">
        <f t="shared" si="3"/>
        <v>44058458</v>
      </c>
      <c r="F16" s="78">
        <f t="shared" si="3"/>
        <v>0</v>
      </c>
      <c r="G16" s="79">
        <f t="shared" si="3"/>
        <v>0</v>
      </c>
      <c r="H16" s="80">
        <f t="shared" si="3"/>
        <v>0</v>
      </c>
      <c r="I16" s="78">
        <f t="shared" si="3"/>
        <v>38972774.900000006</v>
      </c>
      <c r="J16" s="79">
        <f t="shared" si="3"/>
        <v>41662215.5</v>
      </c>
      <c r="K16" s="80">
        <f t="shared" si="3"/>
        <v>44058458</v>
      </c>
      <c r="L16" s="16"/>
    </row>
    <row r="17" spans="1:12" ht="18" hidden="1" customHeight="1" x14ac:dyDescent="0.2">
      <c r="A17" s="7" t="s">
        <v>0</v>
      </c>
      <c r="B17" s="53" t="s">
        <v>24</v>
      </c>
      <c r="C17" s="78">
        <v>18600066</v>
      </c>
      <c r="D17" s="79">
        <v>20025878</v>
      </c>
      <c r="E17" s="80">
        <v>20956360</v>
      </c>
      <c r="F17" s="78"/>
      <c r="G17" s="79"/>
      <c r="H17" s="80"/>
      <c r="I17" s="78">
        <f t="shared" ref="I17:K18" si="4">C17+F17</f>
        <v>18600066</v>
      </c>
      <c r="J17" s="79">
        <f t="shared" si="4"/>
        <v>20025878</v>
      </c>
      <c r="K17" s="80">
        <f t="shared" si="4"/>
        <v>20956360</v>
      </c>
      <c r="L17" s="16"/>
    </row>
    <row r="18" spans="1:12" ht="18" hidden="1" customHeight="1" x14ac:dyDescent="0.2">
      <c r="A18" s="7" t="s">
        <v>1</v>
      </c>
      <c r="B18" s="53" t="s">
        <v>25</v>
      </c>
      <c r="C18" s="78">
        <v>20372708.900000002</v>
      </c>
      <c r="D18" s="79">
        <v>21636337.5</v>
      </c>
      <c r="E18" s="80">
        <v>23102098</v>
      </c>
      <c r="F18" s="78"/>
      <c r="G18" s="79"/>
      <c r="H18" s="80"/>
      <c r="I18" s="78">
        <f t="shared" si="4"/>
        <v>20372708.900000002</v>
      </c>
      <c r="J18" s="79">
        <f t="shared" si="4"/>
        <v>21636337.5</v>
      </c>
      <c r="K18" s="80">
        <f t="shared" si="4"/>
        <v>23102098</v>
      </c>
      <c r="L18" s="16"/>
    </row>
    <row r="19" spans="1:12" ht="15" hidden="1" customHeight="1" x14ac:dyDescent="0.2">
      <c r="A19" s="7"/>
      <c r="B19" s="53"/>
      <c r="C19" s="78"/>
      <c r="D19" s="79"/>
      <c r="E19" s="80"/>
      <c r="F19" s="78"/>
      <c r="G19" s="79"/>
      <c r="H19" s="80"/>
      <c r="I19" s="78"/>
      <c r="J19" s="79"/>
      <c r="K19" s="80"/>
      <c r="L19" s="16"/>
    </row>
    <row r="20" spans="1:12" ht="30" hidden="1" customHeight="1" x14ac:dyDescent="0.2">
      <c r="A20" s="140" t="s">
        <v>9</v>
      </c>
      <c r="B20" s="53" t="s">
        <v>26</v>
      </c>
      <c r="C20" s="78">
        <f>C21</f>
        <v>7114668.7999999998</v>
      </c>
      <c r="D20" s="79">
        <f t="shared" ref="D20:K20" si="5">D21</f>
        <v>8847988.5999999996</v>
      </c>
      <c r="E20" s="80">
        <f t="shared" si="5"/>
        <v>10313975.5</v>
      </c>
      <c r="F20" s="78">
        <f>F21</f>
        <v>0</v>
      </c>
      <c r="G20" s="79">
        <f t="shared" si="5"/>
        <v>0</v>
      </c>
      <c r="H20" s="80">
        <f t="shared" si="5"/>
        <v>0</v>
      </c>
      <c r="I20" s="78">
        <f>I21</f>
        <v>7114668.7999999998</v>
      </c>
      <c r="J20" s="79">
        <f t="shared" si="5"/>
        <v>8847988.5999999996</v>
      </c>
      <c r="K20" s="80">
        <f t="shared" si="5"/>
        <v>10313975.5</v>
      </c>
      <c r="L20" s="16"/>
    </row>
    <row r="21" spans="1:12" ht="27.75" hidden="1" customHeight="1" x14ac:dyDescent="0.2">
      <c r="A21" s="7" t="s">
        <v>10</v>
      </c>
      <c r="B21" s="53" t="s">
        <v>27</v>
      </c>
      <c r="C21" s="78">
        <v>7114668.7999999998</v>
      </c>
      <c r="D21" s="79">
        <v>8847988.5999999996</v>
      </c>
      <c r="E21" s="80">
        <v>10313975.5</v>
      </c>
      <c r="F21" s="78"/>
      <c r="G21" s="79"/>
      <c r="H21" s="80"/>
      <c r="I21" s="78">
        <f>C21+F21</f>
        <v>7114668.7999999998</v>
      </c>
      <c r="J21" s="79">
        <f>D21+G21</f>
        <v>8847988.5999999996</v>
      </c>
      <c r="K21" s="80">
        <f>E21+H21</f>
        <v>10313975.5</v>
      </c>
      <c r="L21" s="16"/>
    </row>
    <row r="22" spans="1:12" ht="15" hidden="1" customHeight="1" x14ac:dyDescent="0.2">
      <c r="A22" s="7"/>
      <c r="B22" s="53"/>
      <c r="C22" s="78"/>
      <c r="D22" s="79"/>
      <c r="E22" s="80"/>
      <c r="F22" s="78"/>
      <c r="G22" s="79"/>
      <c r="H22" s="80"/>
      <c r="I22" s="78"/>
      <c r="J22" s="79"/>
      <c r="K22" s="80"/>
      <c r="L22" s="16"/>
    </row>
    <row r="23" spans="1:12" ht="18" hidden="1" customHeight="1" x14ac:dyDescent="0.2">
      <c r="A23" s="140" t="s">
        <v>2</v>
      </c>
      <c r="B23" s="53" t="s">
        <v>28</v>
      </c>
      <c r="C23" s="78">
        <f>C24</f>
        <v>3802103</v>
      </c>
      <c r="D23" s="79">
        <f t="shared" ref="D23:K23" si="6">D24</f>
        <v>4647767</v>
      </c>
      <c r="E23" s="80">
        <f t="shared" si="6"/>
        <v>4833952</v>
      </c>
      <c r="F23" s="78">
        <f>F24</f>
        <v>0</v>
      </c>
      <c r="G23" s="79">
        <f t="shared" si="6"/>
        <v>0</v>
      </c>
      <c r="H23" s="80">
        <f t="shared" si="6"/>
        <v>0</v>
      </c>
      <c r="I23" s="78">
        <f>I24</f>
        <v>3802103</v>
      </c>
      <c r="J23" s="79">
        <f t="shared" si="6"/>
        <v>4647767</v>
      </c>
      <c r="K23" s="80">
        <f t="shared" si="6"/>
        <v>4833952</v>
      </c>
      <c r="L23" s="16"/>
    </row>
    <row r="24" spans="1:12" ht="27.75" hidden="1" customHeight="1" x14ac:dyDescent="0.2">
      <c r="A24" s="7" t="s">
        <v>58</v>
      </c>
      <c r="B24" s="53" t="s">
        <v>29</v>
      </c>
      <c r="C24" s="78">
        <v>3802103</v>
      </c>
      <c r="D24" s="79">
        <v>4647767</v>
      </c>
      <c r="E24" s="80">
        <v>4833952</v>
      </c>
      <c r="F24" s="78"/>
      <c r="G24" s="79"/>
      <c r="H24" s="80"/>
      <c r="I24" s="78">
        <f>C24+F24</f>
        <v>3802103</v>
      </c>
      <c r="J24" s="79">
        <f>D24+G24</f>
        <v>4647767</v>
      </c>
      <c r="K24" s="80">
        <f>E24+H24</f>
        <v>4833952</v>
      </c>
      <c r="L24" s="16"/>
    </row>
    <row r="25" spans="1:12" ht="14.25" hidden="1" customHeight="1" x14ac:dyDescent="0.2">
      <c r="A25" s="7"/>
      <c r="B25" s="53"/>
      <c r="C25" s="78"/>
      <c r="D25" s="79"/>
      <c r="E25" s="80"/>
      <c r="F25" s="78"/>
      <c r="G25" s="79"/>
      <c r="H25" s="80"/>
      <c r="I25" s="78"/>
      <c r="J25" s="79"/>
      <c r="K25" s="80"/>
      <c r="L25" s="16"/>
    </row>
    <row r="26" spans="1:12" ht="17.25" hidden="1" customHeight="1" x14ac:dyDescent="0.2">
      <c r="A26" s="140" t="s">
        <v>3</v>
      </c>
      <c r="B26" s="53" t="s">
        <v>30</v>
      </c>
      <c r="C26" s="78">
        <f>SUM(C27:C29)</f>
        <v>9139810</v>
      </c>
      <c r="D26" s="79">
        <f t="shared" ref="D26:E26" si="7">SUM(D27:D29)</f>
        <v>9522327</v>
      </c>
      <c r="E26" s="80">
        <f t="shared" si="7"/>
        <v>9778355</v>
      </c>
      <c r="F26" s="78">
        <f>SUM(F27:F29)</f>
        <v>0</v>
      </c>
      <c r="G26" s="79">
        <f t="shared" ref="G26:H26" si="8">SUM(G27:G29)</f>
        <v>0</v>
      </c>
      <c r="H26" s="80">
        <f t="shared" si="8"/>
        <v>0</v>
      </c>
      <c r="I26" s="78">
        <f>SUM(I27:I29)</f>
        <v>9139810</v>
      </c>
      <c r="J26" s="79">
        <f t="shared" ref="J26:K26" si="9">SUM(J27:J29)</f>
        <v>9522327</v>
      </c>
      <c r="K26" s="80">
        <f t="shared" si="9"/>
        <v>9778355</v>
      </c>
      <c r="L26" s="16"/>
    </row>
    <row r="27" spans="1:12" ht="15.75" hidden="1" customHeight="1" x14ac:dyDescent="0.2">
      <c r="A27" s="7" t="s">
        <v>4</v>
      </c>
      <c r="B27" s="53" t="s">
        <v>31</v>
      </c>
      <c r="C27" s="78">
        <v>7833689</v>
      </c>
      <c r="D27" s="79">
        <v>8179013</v>
      </c>
      <c r="E27" s="80">
        <v>8382193</v>
      </c>
      <c r="F27" s="78"/>
      <c r="G27" s="79"/>
      <c r="H27" s="80"/>
      <c r="I27" s="78">
        <f t="shared" ref="I27:K29" si="10">C27+F27</f>
        <v>7833689</v>
      </c>
      <c r="J27" s="79">
        <f t="shared" si="10"/>
        <v>8179013</v>
      </c>
      <c r="K27" s="80">
        <f t="shared" si="10"/>
        <v>8382193</v>
      </c>
      <c r="L27" s="16"/>
    </row>
    <row r="28" spans="1:12" ht="15.75" hidden="1" customHeight="1" x14ac:dyDescent="0.2">
      <c r="A28" s="7" t="s">
        <v>6</v>
      </c>
      <c r="B28" s="53" t="s">
        <v>32</v>
      </c>
      <c r="C28" s="78">
        <v>1303097</v>
      </c>
      <c r="D28" s="79">
        <v>1340290</v>
      </c>
      <c r="E28" s="80">
        <v>1393138</v>
      </c>
      <c r="F28" s="78"/>
      <c r="G28" s="79"/>
      <c r="H28" s="80"/>
      <c r="I28" s="78">
        <f t="shared" si="10"/>
        <v>1303097</v>
      </c>
      <c r="J28" s="79">
        <f t="shared" si="10"/>
        <v>1340290</v>
      </c>
      <c r="K28" s="80">
        <f t="shared" si="10"/>
        <v>1393138</v>
      </c>
      <c r="L28" s="16"/>
    </row>
    <row r="29" spans="1:12" ht="17.25" hidden="1" customHeight="1" x14ac:dyDescent="0.2">
      <c r="A29" s="7" t="s">
        <v>68</v>
      </c>
      <c r="B29" s="53" t="s">
        <v>69</v>
      </c>
      <c r="C29" s="78">
        <v>3024</v>
      </c>
      <c r="D29" s="79">
        <v>3024</v>
      </c>
      <c r="E29" s="80">
        <v>3024</v>
      </c>
      <c r="F29" s="78"/>
      <c r="G29" s="79"/>
      <c r="H29" s="80"/>
      <c r="I29" s="78">
        <f t="shared" si="10"/>
        <v>3024</v>
      </c>
      <c r="J29" s="79">
        <f t="shared" si="10"/>
        <v>3024</v>
      </c>
      <c r="K29" s="80">
        <f t="shared" si="10"/>
        <v>3024</v>
      </c>
      <c r="L29" s="16"/>
    </row>
    <row r="30" spans="1:12" ht="15" hidden="1" customHeight="1" x14ac:dyDescent="0.2">
      <c r="A30" s="7"/>
      <c r="B30" s="53"/>
      <c r="C30" s="78"/>
      <c r="D30" s="79"/>
      <c r="E30" s="80"/>
      <c r="F30" s="78"/>
      <c r="G30" s="79"/>
      <c r="H30" s="80"/>
      <c r="I30" s="78"/>
      <c r="J30" s="79"/>
      <c r="K30" s="80"/>
      <c r="L30" s="16"/>
    </row>
    <row r="31" spans="1:12" ht="26.25" hidden="1" customHeight="1" x14ac:dyDescent="0.2">
      <c r="A31" s="140" t="s">
        <v>11</v>
      </c>
      <c r="B31" s="53" t="s">
        <v>34</v>
      </c>
      <c r="C31" s="78">
        <f>SUM(C32:C34)</f>
        <v>2931854</v>
      </c>
      <c r="D31" s="79">
        <f t="shared" ref="D31:E31" si="11">SUM(D32:D34)</f>
        <v>3179830.5</v>
      </c>
      <c r="E31" s="80">
        <f t="shared" si="11"/>
        <v>3303767</v>
      </c>
      <c r="F31" s="78">
        <f>SUM(F32:F34)</f>
        <v>0</v>
      </c>
      <c r="G31" s="79">
        <f t="shared" ref="G31:H31" si="12">SUM(G32:G34)</f>
        <v>0</v>
      </c>
      <c r="H31" s="80">
        <f t="shared" si="12"/>
        <v>0</v>
      </c>
      <c r="I31" s="78">
        <f>SUM(I32:I34)</f>
        <v>2931854</v>
      </c>
      <c r="J31" s="79">
        <f t="shared" ref="J31:K31" si="13">SUM(J32:J34)</f>
        <v>3179830.5</v>
      </c>
      <c r="K31" s="80">
        <f t="shared" si="13"/>
        <v>3303767</v>
      </c>
      <c r="L31" s="16"/>
    </row>
    <row r="32" spans="1:12" ht="18" hidden="1" customHeight="1" x14ac:dyDescent="0.2">
      <c r="A32" s="7" t="s">
        <v>5</v>
      </c>
      <c r="B32" s="53" t="s">
        <v>35</v>
      </c>
      <c r="C32" s="78">
        <v>2803660.5</v>
      </c>
      <c r="D32" s="79">
        <v>3064074</v>
      </c>
      <c r="E32" s="80">
        <v>3201241</v>
      </c>
      <c r="F32" s="78"/>
      <c r="G32" s="79"/>
      <c r="H32" s="80"/>
      <c r="I32" s="78">
        <f t="shared" ref="I32:K34" si="14">C32+F32</f>
        <v>2803660.5</v>
      </c>
      <c r="J32" s="79">
        <f t="shared" si="14"/>
        <v>3064074</v>
      </c>
      <c r="K32" s="80">
        <f t="shared" si="14"/>
        <v>3201241</v>
      </c>
      <c r="L32" s="16"/>
    </row>
    <row r="33" spans="1:12" ht="29.25" hidden="1" customHeight="1" x14ac:dyDescent="0.2">
      <c r="A33" s="7" t="s">
        <v>21</v>
      </c>
      <c r="B33" s="53" t="s">
        <v>33</v>
      </c>
      <c r="C33" s="78">
        <v>80325</v>
      </c>
      <c r="D33" s="79">
        <v>69897</v>
      </c>
      <c r="E33" s="80">
        <v>58452</v>
      </c>
      <c r="F33" s="78"/>
      <c r="G33" s="79"/>
      <c r="H33" s="80"/>
      <c r="I33" s="78">
        <f t="shared" si="14"/>
        <v>80325</v>
      </c>
      <c r="J33" s="79">
        <f t="shared" si="14"/>
        <v>69897</v>
      </c>
      <c r="K33" s="80">
        <f t="shared" si="14"/>
        <v>58452</v>
      </c>
      <c r="L33" s="16"/>
    </row>
    <row r="34" spans="1:12" ht="27.75" hidden="1" customHeight="1" x14ac:dyDescent="0.2">
      <c r="A34" s="7" t="s">
        <v>12</v>
      </c>
      <c r="B34" s="53" t="s">
        <v>36</v>
      </c>
      <c r="C34" s="78">
        <v>47868.5</v>
      </c>
      <c r="D34" s="79">
        <v>45859.5</v>
      </c>
      <c r="E34" s="80">
        <v>44074</v>
      </c>
      <c r="F34" s="78"/>
      <c r="G34" s="79"/>
      <c r="H34" s="80"/>
      <c r="I34" s="78">
        <f t="shared" si="14"/>
        <v>47868.5</v>
      </c>
      <c r="J34" s="79">
        <f t="shared" si="14"/>
        <v>45859.5</v>
      </c>
      <c r="K34" s="80">
        <f t="shared" si="14"/>
        <v>44074</v>
      </c>
      <c r="L34" s="16"/>
    </row>
    <row r="35" spans="1:12" ht="15" hidden="1" customHeight="1" x14ac:dyDescent="0.2">
      <c r="A35" s="7"/>
      <c r="B35" s="53"/>
      <c r="C35" s="78"/>
      <c r="D35" s="79"/>
      <c r="E35" s="80"/>
      <c r="F35" s="78"/>
      <c r="G35" s="79"/>
      <c r="H35" s="80"/>
      <c r="I35" s="78"/>
      <c r="J35" s="79"/>
      <c r="K35" s="80"/>
      <c r="L35" s="16"/>
    </row>
    <row r="36" spans="1:12" ht="19.5" hidden="1" customHeight="1" x14ac:dyDescent="0.2">
      <c r="A36" s="140" t="s">
        <v>56</v>
      </c>
      <c r="B36" s="53" t="s">
        <v>37</v>
      </c>
      <c r="C36" s="78">
        <f>SUM(C37:C38)</f>
        <v>161162.5</v>
      </c>
      <c r="D36" s="79">
        <f t="shared" ref="D36:E36" si="15">SUM(D37:D38)</f>
        <v>166145.29999999999</v>
      </c>
      <c r="E36" s="80">
        <f t="shared" si="15"/>
        <v>165935.1</v>
      </c>
      <c r="F36" s="78">
        <f>SUM(F37:F38)</f>
        <v>0</v>
      </c>
      <c r="G36" s="79">
        <f t="shared" ref="G36:H36" si="16">SUM(G37:G38)</f>
        <v>0</v>
      </c>
      <c r="H36" s="80">
        <f t="shared" si="16"/>
        <v>0</v>
      </c>
      <c r="I36" s="78">
        <f>SUM(I37:I38)</f>
        <v>161162.5</v>
      </c>
      <c r="J36" s="79">
        <f t="shared" ref="J36:K36" si="17">SUM(J37:J38)</f>
        <v>166145.29999999999</v>
      </c>
      <c r="K36" s="80">
        <f t="shared" si="17"/>
        <v>165935.1</v>
      </c>
      <c r="L36" s="16"/>
    </row>
    <row r="37" spans="1:12" ht="54" hidden="1" customHeight="1" x14ac:dyDescent="0.2">
      <c r="A37" s="7" t="s">
        <v>78</v>
      </c>
      <c r="B37" s="53" t="s">
        <v>72</v>
      </c>
      <c r="C37" s="78">
        <v>4642.8999999999996</v>
      </c>
      <c r="D37" s="79">
        <v>4411.3999999999996</v>
      </c>
      <c r="E37" s="80">
        <v>4359.6000000000004</v>
      </c>
      <c r="F37" s="78"/>
      <c r="G37" s="79"/>
      <c r="H37" s="80"/>
      <c r="I37" s="78">
        <f t="shared" ref="I37:K38" si="18">C37+F37</f>
        <v>4642.8999999999996</v>
      </c>
      <c r="J37" s="79">
        <f t="shared" si="18"/>
        <v>4411.3999999999996</v>
      </c>
      <c r="K37" s="80">
        <f t="shared" si="18"/>
        <v>4359.6000000000004</v>
      </c>
      <c r="L37" s="16"/>
    </row>
    <row r="38" spans="1:12" ht="29.25" hidden="1" customHeight="1" x14ac:dyDescent="0.2">
      <c r="A38" s="7" t="s">
        <v>17</v>
      </c>
      <c r="B38" s="53" t="s">
        <v>38</v>
      </c>
      <c r="C38" s="78">
        <v>156519.6</v>
      </c>
      <c r="D38" s="79">
        <v>161733.9</v>
      </c>
      <c r="E38" s="80">
        <v>161575.5</v>
      </c>
      <c r="F38" s="78"/>
      <c r="G38" s="79"/>
      <c r="H38" s="80"/>
      <c r="I38" s="78">
        <f t="shared" si="18"/>
        <v>156519.6</v>
      </c>
      <c r="J38" s="79">
        <f t="shared" si="18"/>
        <v>161733.9</v>
      </c>
      <c r="K38" s="80">
        <f t="shared" si="18"/>
        <v>161575.5</v>
      </c>
      <c r="L38" s="16"/>
    </row>
    <row r="39" spans="1:12" ht="15.75" hidden="1" customHeight="1" x14ac:dyDescent="0.2">
      <c r="A39" s="7"/>
      <c r="B39" s="53"/>
      <c r="C39" s="78"/>
      <c r="D39" s="79"/>
      <c r="E39" s="80"/>
      <c r="F39" s="78"/>
      <c r="G39" s="79"/>
      <c r="H39" s="80"/>
      <c r="I39" s="78"/>
      <c r="J39" s="79"/>
      <c r="K39" s="80"/>
      <c r="L39" s="16"/>
    </row>
    <row r="40" spans="1:12" ht="32.25" hidden="1" customHeight="1" x14ac:dyDescent="0.2">
      <c r="A40" s="139" t="s">
        <v>13</v>
      </c>
      <c r="B40" s="53" t="s">
        <v>39</v>
      </c>
      <c r="C40" s="78">
        <f>SUM(C41:C45)</f>
        <v>33414.199999999997</v>
      </c>
      <c r="D40" s="79">
        <f t="shared" ref="D40:E40" si="19">SUM(D41:D45)</f>
        <v>37535.699999999997</v>
      </c>
      <c r="E40" s="80">
        <f t="shared" si="19"/>
        <v>36478.9</v>
      </c>
      <c r="F40" s="78">
        <f>SUM(F41:F45)</f>
        <v>0</v>
      </c>
      <c r="G40" s="79">
        <f t="shared" ref="G40:H40" si="20">SUM(G41:G45)</f>
        <v>0</v>
      </c>
      <c r="H40" s="80">
        <f t="shared" si="20"/>
        <v>0</v>
      </c>
      <c r="I40" s="78">
        <f>SUM(I41:I45)</f>
        <v>33414.199999999997</v>
      </c>
      <c r="J40" s="79">
        <f t="shared" ref="J40:K40" si="21">SUM(J41:J45)</f>
        <v>37535.699999999997</v>
      </c>
      <c r="K40" s="80">
        <f t="shared" si="21"/>
        <v>36478.9</v>
      </c>
      <c r="L40" s="16"/>
    </row>
    <row r="41" spans="1:12" ht="54.75" hidden="1" customHeight="1" x14ac:dyDescent="0.2">
      <c r="A41" s="7" t="s">
        <v>53</v>
      </c>
      <c r="B41" s="53" t="s">
        <v>40</v>
      </c>
      <c r="C41" s="78">
        <v>14153</v>
      </c>
      <c r="D41" s="79">
        <v>17637</v>
      </c>
      <c r="E41" s="80">
        <v>15896</v>
      </c>
      <c r="F41" s="78"/>
      <c r="G41" s="79"/>
      <c r="H41" s="80"/>
      <c r="I41" s="78">
        <f t="shared" ref="I41:K45" si="22">C41+F41</f>
        <v>14153</v>
      </c>
      <c r="J41" s="79">
        <f t="shared" si="22"/>
        <v>17637</v>
      </c>
      <c r="K41" s="80">
        <f t="shared" si="22"/>
        <v>15896</v>
      </c>
      <c r="L41" s="16"/>
    </row>
    <row r="42" spans="1:12" ht="25.5" hidden="1" customHeight="1" x14ac:dyDescent="0.2">
      <c r="A42" s="7" t="s">
        <v>61</v>
      </c>
      <c r="B42" s="53" t="s">
        <v>62</v>
      </c>
      <c r="C42" s="78">
        <v>711.5</v>
      </c>
      <c r="D42" s="79">
        <v>711.5</v>
      </c>
      <c r="E42" s="80">
        <v>711.5</v>
      </c>
      <c r="F42" s="78"/>
      <c r="G42" s="79"/>
      <c r="H42" s="80"/>
      <c r="I42" s="78">
        <f t="shared" si="22"/>
        <v>711.5</v>
      </c>
      <c r="J42" s="79">
        <f t="shared" si="22"/>
        <v>711.5</v>
      </c>
      <c r="K42" s="80">
        <f t="shared" si="22"/>
        <v>711.5</v>
      </c>
      <c r="L42" s="16"/>
    </row>
    <row r="43" spans="1:12" ht="67.5" hidden="1" customHeight="1" x14ac:dyDescent="0.2">
      <c r="A43" s="7" t="s">
        <v>60</v>
      </c>
      <c r="B43" s="53" t="s">
        <v>41</v>
      </c>
      <c r="C43" s="78">
        <v>13488.699999999999</v>
      </c>
      <c r="D43" s="79">
        <v>13898.2</v>
      </c>
      <c r="E43" s="80">
        <v>14306.4</v>
      </c>
      <c r="F43" s="78"/>
      <c r="G43" s="79"/>
      <c r="H43" s="80"/>
      <c r="I43" s="78">
        <f t="shared" si="22"/>
        <v>13488.699999999999</v>
      </c>
      <c r="J43" s="79">
        <f t="shared" si="22"/>
        <v>13898.2</v>
      </c>
      <c r="K43" s="80">
        <f t="shared" si="22"/>
        <v>14306.4</v>
      </c>
      <c r="L43" s="16"/>
    </row>
    <row r="44" spans="1:12" ht="21" hidden="1" customHeight="1" x14ac:dyDescent="0.2">
      <c r="A44" s="7" t="s">
        <v>14</v>
      </c>
      <c r="B44" s="53" t="s">
        <v>42</v>
      </c>
      <c r="C44" s="78">
        <v>4061</v>
      </c>
      <c r="D44" s="79">
        <v>4289</v>
      </c>
      <c r="E44" s="80">
        <v>4565</v>
      </c>
      <c r="F44" s="78"/>
      <c r="G44" s="79"/>
      <c r="H44" s="80"/>
      <c r="I44" s="78">
        <f t="shared" si="22"/>
        <v>4061</v>
      </c>
      <c r="J44" s="79">
        <f t="shared" si="22"/>
        <v>4289</v>
      </c>
      <c r="K44" s="80">
        <f t="shared" si="22"/>
        <v>4565</v>
      </c>
      <c r="L44" s="16"/>
    </row>
    <row r="45" spans="1:12" ht="65.25" hidden="1" customHeight="1" x14ac:dyDescent="0.2">
      <c r="A45" s="37" t="s">
        <v>80</v>
      </c>
      <c r="B45" s="53" t="s">
        <v>77</v>
      </c>
      <c r="C45" s="78">
        <v>1000</v>
      </c>
      <c r="D45" s="79">
        <v>1000</v>
      </c>
      <c r="E45" s="80">
        <v>1000</v>
      </c>
      <c r="F45" s="78"/>
      <c r="G45" s="79"/>
      <c r="H45" s="80"/>
      <c r="I45" s="78">
        <f t="shared" si="22"/>
        <v>1000</v>
      </c>
      <c r="J45" s="79">
        <f t="shared" si="22"/>
        <v>1000</v>
      </c>
      <c r="K45" s="80">
        <f t="shared" si="22"/>
        <v>1000</v>
      </c>
      <c r="L45" s="16"/>
    </row>
    <row r="46" spans="1:12" ht="12.75" hidden="1" customHeight="1" x14ac:dyDescent="0.2">
      <c r="A46" s="37"/>
      <c r="B46" s="53"/>
      <c r="C46" s="78"/>
      <c r="D46" s="79"/>
      <c r="E46" s="80"/>
      <c r="F46" s="78"/>
      <c r="G46" s="79"/>
      <c r="H46" s="80"/>
      <c r="I46" s="78"/>
      <c r="J46" s="79"/>
      <c r="K46" s="80"/>
      <c r="L46" s="16"/>
    </row>
    <row r="47" spans="1:12" ht="19.5" hidden="1" customHeight="1" x14ac:dyDescent="0.2">
      <c r="A47" s="140" t="s">
        <v>19</v>
      </c>
      <c r="B47" s="53" t="s">
        <v>43</v>
      </c>
      <c r="C47" s="78">
        <f>SUM(C48:C50)</f>
        <v>1060091.3999999999</v>
      </c>
      <c r="D47" s="79">
        <f t="shared" ref="D47:E47" si="23">SUM(D48:D50)</f>
        <v>1101150.7</v>
      </c>
      <c r="E47" s="80">
        <f t="shared" si="23"/>
        <v>1147334.2</v>
      </c>
      <c r="F47" s="78">
        <f>SUM(F48:F50)</f>
        <v>0</v>
      </c>
      <c r="G47" s="79">
        <f t="shared" ref="G47:H47" si="24">SUM(G48:G50)</f>
        <v>0</v>
      </c>
      <c r="H47" s="80">
        <f t="shared" si="24"/>
        <v>0</v>
      </c>
      <c r="I47" s="78">
        <f>SUM(I48:I50)</f>
        <v>1060091.3999999999</v>
      </c>
      <c r="J47" s="79">
        <f t="shared" ref="J47:K47" si="25">SUM(J48:J50)</f>
        <v>1101150.7</v>
      </c>
      <c r="K47" s="80">
        <f t="shared" si="25"/>
        <v>1147334.2</v>
      </c>
      <c r="L47" s="16"/>
    </row>
    <row r="48" spans="1:12" ht="19.5" hidden="1" customHeight="1" x14ac:dyDescent="0.2">
      <c r="A48" s="7" t="s">
        <v>7</v>
      </c>
      <c r="B48" s="53" t="s">
        <v>44</v>
      </c>
      <c r="C48" s="78">
        <v>40550.299999999981</v>
      </c>
      <c r="D48" s="79">
        <v>40706.199999999997</v>
      </c>
      <c r="E48" s="80">
        <v>40706.199999999997</v>
      </c>
      <c r="F48" s="78"/>
      <c r="G48" s="79"/>
      <c r="H48" s="80"/>
      <c r="I48" s="78">
        <f t="shared" ref="I48:K50" si="26">C48+F48</f>
        <v>40550.299999999981</v>
      </c>
      <c r="J48" s="79">
        <f t="shared" si="26"/>
        <v>40706.199999999997</v>
      </c>
      <c r="K48" s="80">
        <f t="shared" si="26"/>
        <v>40706.199999999997</v>
      </c>
      <c r="L48" s="16"/>
    </row>
    <row r="49" spans="1:12" ht="18" hidden="1" customHeight="1" x14ac:dyDescent="0.2">
      <c r="A49" s="7" t="s">
        <v>16</v>
      </c>
      <c r="B49" s="53" t="s">
        <v>140</v>
      </c>
      <c r="C49" s="78">
        <v>11006</v>
      </c>
      <c r="D49" s="79">
        <v>12608</v>
      </c>
      <c r="E49" s="80">
        <v>11927</v>
      </c>
      <c r="F49" s="78"/>
      <c r="G49" s="79"/>
      <c r="H49" s="80"/>
      <c r="I49" s="78">
        <f t="shared" si="26"/>
        <v>11006</v>
      </c>
      <c r="J49" s="79">
        <f t="shared" si="26"/>
        <v>12608</v>
      </c>
      <c r="K49" s="80">
        <f t="shared" si="26"/>
        <v>11927</v>
      </c>
      <c r="L49" s="16"/>
    </row>
    <row r="50" spans="1:12" ht="18.75" hidden="1" customHeight="1" x14ac:dyDescent="0.2">
      <c r="A50" s="7" t="s">
        <v>52</v>
      </c>
      <c r="B50" s="53" t="s">
        <v>45</v>
      </c>
      <c r="C50" s="78">
        <v>1008535.1</v>
      </c>
      <c r="D50" s="79">
        <v>1047836.5</v>
      </c>
      <c r="E50" s="80">
        <v>1094701</v>
      </c>
      <c r="F50" s="78"/>
      <c r="G50" s="79"/>
      <c r="H50" s="80"/>
      <c r="I50" s="78">
        <f t="shared" si="26"/>
        <v>1008535.1</v>
      </c>
      <c r="J50" s="79">
        <f t="shared" si="26"/>
        <v>1047836.5</v>
      </c>
      <c r="K50" s="80">
        <f t="shared" si="26"/>
        <v>1094701</v>
      </c>
      <c r="L50" s="16"/>
    </row>
    <row r="51" spans="1:12" ht="13.5" hidden="1" customHeight="1" x14ac:dyDescent="0.2">
      <c r="A51" s="7"/>
      <c r="B51" s="53"/>
      <c r="C51" s="78"/>
      <c r="D51" s="79"/>
      <c r="E51" s="80"/>
      <c r="F51" s="78"/>
      <c r="G51" s="79"/>
      <c r="H51" s="80"/>
      <c r="I51" s="78"/>
      <c r="J51" s="79"/>
      <c r="K51" s="80"/>
      <c r="L51" s="16"/>
    </row>
    <row r="52" spans="1:12" ht="30" hidden="1" customHeight="1" x14ac:dyDescent="0.2">
      <c r="A52" s="140" t="s">
        <v>141</v>
      </c>
      <c r="B52" s="53" t="s">
        <v>46</v>
      </c>
      <c r="C52" s="78">
        <f>SUM(C53:C54)</f>
        <v>74879.600000000006</v>
      </c>
      <c r="D52" s="79">
        <f t="shared" ref="D52:E52" si="27">SUM(D53:D54)</f>
        <v>64472.000000000007</v>
      </c>
      <c r="E52" s="80">
        <f t="shared" si="27"/>
        <v>61215.799999999996</v>
      </c>
      <c r="F52" s="78">
        <f>SUM(F53:F54)</f>
        <v>0</v>
      </c>
      <c r="G52" s="79">
        <f t="shared" ref="G52:H52" si="28">SUM(G53:G54)</f>
        <v>0</v>
      </c>
      <c r="H52" s="80">
        <f t="shared" si="28"/>
        <v>0</v>
      </c>
      <c r="I52" s="78">
        <f>SUM(I53:I54)</f>
        <v>74879.600000000006</v>
      </c>
      <c r="J52" s="79">
        <f t="shared" ref="J52:K52" si="29">SUM(J53:J54)</f>
        <v>64472.000000000007</v>
      </c>
      <c r="K52" s="80">
        <f t="shared" si="29"/>
        <v>61215.799999999996</v>
      </c>
      <c r="L52" s="16"/>
    </row>
    <row r="53" spans="1:12" ht="19.5" hidden="1" customHeight="1" x14ac:dyDescent="0.2">
      <c r="A53" s="7" t="s">
        <v>63</v>
      </c>
      <c r="B53" s="53" t="s">
        <v>64</v>
      </c>
      <c r="C53" s="78">
        <v>2307</v>
      </c>
      <c r="D53" s="79">
        <v>2340.4</v>
      </c>
      <c r="E53" s="80">
        <v>2374.1</v>
      </c>
      <c r="F53" s="78"/>
      <c r="G53" s="79"/>
      <c r="H53" s="80"/>
      <c r="I53" s="78">
        <f t="shared" ref="I53:K54" si="30">C53+F53</f>
        <v>2307</v>
      </c>
      <c r="J53" s="79">
        <f t="shared" si="30"/>
        <v>2340.4</v>
      </c>
      <c r="K53" s="80">
        <f t="shared" si="30"/>
        <v>2374.1</v>
      </c>
      <c r="L53" s="16"/>
    </row>
    <row r="54" spans="1:12" ht="18" hidden="1" customHeight="1" x14ac:dyDescent="0.2">
      <c r="A54" s="7" t="s">
        <v>67</v>
      </c>
      <c r="B54" s="53" t="s">
        <v>70</v>
      </c>
      <c r="C54" s="78">
        <v>72572.600000000006</v>
      </c>
      <c r="D54" s="79">
        <v>62131.600000000006</v>
      </c>
      <c r="E54" s="80">
        <v>58841.7</v>
      </c>
      <c r="F54" s="78"/>
      <c r="G54" s="79"/>
      <c r="H54" s="80"/>
      <c r="I54" s="78">
        <f t="shared" si="30"/>
        <v>72572.600000000006</v>
      </c>
      <c r="J54" s="79">
        <f t="shared" si="30"/>
        <v>62131.600000000006</v>
      </c>
      <c r="K54" s="80">
        <f t="shared" si="30"/>
        <v>58841.7</v>
      </c>
      <c r="L54" s="16"/>
    </row>
    <row r="55" spans="1:12" ht="15" hidden="1" customHeight="1" x14ac:dyDescent="0.2">
      <c r="A55" s="7"/>
      <c r="B55" s="53"/>
      <c r="C55" s="78"/>
      <c r="D55" s="79"/>
      <c r="E55" s="80"/>
      <c r="F55" s="78"/>
      <c r="G55" s="79"/>
      <c r="H55" s="80"/>
      <c r="I55" s="78"/>
      <c r="J55" s="79"/>
      <c r="K55" s="80"/>
      <c r="L55" s="16"/>
    </row>
    <row r="56" spans="1:12" ht="29.25" hidden="1" customHeight="1" x14ac:dyDescent="0.2">
      <c r="A56" s="140" t="s">
        <v>20</v>
      </c>
      <c r="B56" s="53" t="s">
        <v>47</v>
      </c>
      <c r="C56" s="78">
        <f t="shared" ref="C56:J56" si="31">C57</f>
        <v>200</v>
      </c>
      <c r="D56" s="79">
        <f t="shared" si="31"/>
        <v>200</v>
      </c>
      <c r="E56" s="80">
        <f>E57</f>
        <v>200</v>
      </c>
      <c r="F56" s="78">
        <f t="shared" si="31"/>
        <v>0</v>
      </c>
      <c r="G56" s="79">
        <f t="shared" si="31"/>
        <v>0</v>
      </c>
      <c r="H56" s="80">
        <f>H57</f>
        <v>0</v>
      </c>
      <c r="I56" s="78">
        <f t="shared" si="31"/>
        <v>200</v>
      </c>
      <c r="J56" s="79">
        <f t="shared" si="31"/>
        <v>200</v>
      </c>
      <c r="K56" s="80">
        <f>K57</f>
        <v>200</v>
      </c>
      <c r="L56" s="16"/>
    </row>
    <row r="57" spans="1:12" ht="29.25" hidden="1" customHeight="1" x14ac:dyDescent="0.2">
      <c r="A57" s="7" t="s">
        <v>79</v>
      </c>
      <c r="B57" s="53" t="s">
        <v>55</v>
      </c>
      <c r="C57" s="78">
        <v>200</v>
      </c>
      <c r="D57" s="79">
        <v>200</v>
      </c>
      <c r="E57" s="80">
        <v>200</v>
      </c>
      <c r="F57" s="78"/>
      <c r="G57" s="79"/>
      <c r="H57" s="80"/>
      <c r="I57" s="78">
        <f>C57+F57</f>
        <v>200</v>
      </c>
      <c r="J57" s="79">
        <f>D57+G57</f>
        <v>200</v>
      </c>
      <c r="K57" s="80">
        <f>E57+H57</f>
        <v>200</v>
      </c>
      <c r="L57" s="16"/>
    </row>
    <row r="58" spans="1:12" ht="14.25" hidden="1" customHeight="1" x14ac:dyDescent="0.2">
      <c r="A58" s="7"/>
      <c r="B58" s="53"/>
      <c r="C58" s="78"/>
      <c r="D58" s="79"/>
      <c r="E58" s="80"/>
      <c r="F58" s="78"/>
      <c r="G58" s="79"/>
      <c r="H58" s="80"/>
      <c r="I58" s="78"/>
      <c r="J58" s="79"/>
      <c r="K58" s="80"/>
      <c r="L58" s="16"/>
    </row>
    <row r="59" spans="1:12" ht="20.25" hidden="1" customHeight="1" x14ac:dyDescent="0.2">
      <c r="A59" s="140" t="s">
        <v>8</v>
      </c>
      <c r="B59" s="53" t="s">
        <v>48</v>
      </c>
      <c r="C59" s="78">
        <f t="shared" ref="C59:D59" si="32">C60</f>
        <v>123.4</v>
      </c>
      <c r="D59" s="79">
        <f t="shared" si="32"/>
        <v>123.4</v>
      </c>
      <c r="E59" s="80">
        <f>E60</f>
        <v>123.4</v>
      </c>
      <c r="F59" s="78">
        <f t="shared" ref="F59:G59" si="33">F60</f>
        <v>0</v>
      </c>
      <c r="G59" s="79">
        <f t="shared" si="33"/>
        <v>0</v>
      </c>
      <c r="H59" s="80">
        <f>H60</f>
        <v>0</v>
      </c>
      <c r="I59" s="78">
        <f t="shared" ref="I59:J59" si="34">I60</f>
        <v>123.4</v>
      </c>
      <c r="J59" s="79">
        <f t="shared" si="34"/>
        <v>123.4</v>
      </c>
      <c r="K59" s="80">
        <f>K60</f>
        <v>123.4</v>
      </c>
      <c r="L59" s="16"/>
    </row>
    <row r="60" spans="1:12" ht="54" hidden="1" customHeight="1" x14ac:dyDescent="0.2">
      <c r="A60" s="7" t="s">
        <v>74</v>
      </c>
      <c r="B60" s="53" t="s">
        <v>73</v>
      </c>
      <c r="C60" s="78">
        <v>123.4</v>
      </c>
      <c r="D60" s="79">
        <v>123.4</v>
      </c>
      <c r="E60" s="80">
        <v>123.4</v>
      </c>
      <c r="F60" s="78"/>
      <c r="G60" s="79"/>
      <c r="H60" s="80"/>
      <c r="I60" s="78">
        <f>C60+F60</f>
        <v>123.4</v>
      </c>
      <c r="J60" s="79">
        <f>D60+G60</f>
        <v>123.4</v>
      </c>
      <c r="K60" s="80">
        <f>E60+H60</f>
        <v>123.4</v>
      </c>
      <c r="L60" s="16"/>
    </row>
    <row r="61" spans="1:12" ht="15" hidden="1" customHeight="1" x14ac:dyDescent="0.2">
      <c r="A61" s="7"/>
      <c r="B61" s="53"/>
      <c r="C61" s="78"/>
      <c r="D61" s="79"/>
      <c r="E61" s="80"/>
      <c r="F61" s="78"/>
      <c r="G61" s="79"/>
      <c r="H61" s="80"/>
      <c r="I61" s="78"/>
      <c r="J61" s="79"/>
      <c r="K61" s="80"/>
      <c r="L61" s="16"/>
    </row>
    <row r="62" spans="1:12" ht="19.5" hidden="1" customHeight="1" x14ac:dyDescent="0.2">
      <c r="A62" s="140" t="s">
        <v>15</v>
      </c>
      <c r="B62" s="53" t="s">
        <v>49</v>
      </c>
      <c r="C62" s="78">
        <f>SUM(C63:C66)</f>
        <v>341174.3</v>
      </c>
      <c r="D62" s="79">
        <f t="shared" ref="D62:E62" si="35">SUM(D63:D66)</f>
        <v>341411.5</v>
      </c>
      <c r="E62" s="80">
        <f t="shared" si="35"/>
        <v>341273.29999999993</v>
      </c>
      <c r="F62" s="78">
        <f>SUM(F63:F66)</f>
        <v>0</v>
      </c>
      <c r="G62" s="79">
        <f t="shared" ref="G62:H62" si="36">SUM(G63:G66)</f>
        <v>0</v>
      </c>
      <c r="H62" s="80">
        <f t="shared" si="36"/>
        <v>0</v>
      </c>
      <c r="I62" s="78">
        <f>SUM(I63:I66)</f>
        <v>341174.3</v>
      </c>
      <c r="J62" s="79">
        <f t="shared" ref="J62:K62" si="37">SUM(J63:J66)</f>
        <v>341411.5</v>
      </c>
      <c r="K62" s="80">
        <f t="shared" si="37"/>
        <v>341273.29999999993</v>
      </c>
      <c r="L62" s="16"/>
    </row>
    <row r="63" spans="1:12" ht="32.25" hidden="1" customHeight="1" x14ac:dyDescent="0.2">
      <c r="A63" s="7" t="s">
        <v>282</v>
      </c>
      <c r="B63" s="54" t="s">
        <v>263</v>
      </c>
      <c r="C63" s="78">
        <v>319424.8</v>
      </c>
      <c r="D63" s="79">
        <v>319535.8</v>
      </c>
      <c r="E63" s="80">
        <v>319290.09999999992</v>
      </c>
      <c r="F63" s="78"/>
      <c r="G63" s="79"/>
      <c r="H63" s="80"/>
      <c r="I63" s="78">
        <f t="shared" ref="I63:K66" si="38">C63+F63</f>
        <v>319424.8</v>
      </c>
      <c r="J63" s="79">
        <f t="shared" si="38"/>
        <v>319535.8</v>
      </c>
      <c r="K63" s="80">
        <f t="shared" si="38"/>
        <v>319290.09999999992</v>
      </c>
      <c r="L63" s="16"/>
    </row>
    <row r="64" spans="1:12" ht="78.75" hidden="1" customHeight="1" x14ac:dyDescent="0.2">
      <c r="A64" s="7" t="s">
        <v>260</v>
      </c>
      <c r="B64" s="53" t="s">
        <v>264</v>
      </c>
      <c r="C64" s="78">
        <v>4464.6000000000004</v>
      </c>
      <c r="D64" s="79">
        <v>4594.9000000000005</v>
      </c>
      <c r="E64" s="80">
        <v>4704</v>
      </c>
      <c r="F64" s="78"/>
      <c r="G64" s="79"/>
      <c r="H64" s="80"/>
      <c r="I64" s="78">
        <f t="shared" si="38"/>
        <v>4464.6000000000004</v>
      </c>
      <c r="J64" s="79">
        <f t="shared" si="38"/>
        <v>4594.9000000000005</v>
      </c>
      <c r="K64" s="80">
        <f t="shared" si="38"/>
        <v>4704</v>
      </c>
      <c r="L64" s="16"/>
    </row>
    <row r="65" spans="1:12" ht="20.25" hidden="1" customHeight="1" x14ac:dyDescent="0.2">
      <c r="A65" s="7" t="s">
        <v>261</v>
      </c>
      <c r="B65" s="53" t="s">
        <v>283</v>
      </c>
      <c r="C65" s="78">
        <v>284.89999999999998</v>
      </c>
      <c r="D65" s="79">
        <v>280.8</v>
      </c>
      <c r="E65" s="80">
        <v>279.2</v>
      </c>
      <c r="F65" s="78"/>
      <c r="G65" s="79"/>
      <c r="H65" s="80"/>
      <c r="I65" s="78">
        <f t="shared" si="38"/>
        <v>284.89999999999998</v>
      </c>
      <c r="J65" s="79">
        <f t="shared" si="38"/>
        <v>280.8</v>
      </c>
      <c r="K65" s="80">
        <f t="shared" si="38"/>
        <v>279.2</v>
      </c>
      <c r="L65" s="16"/>
    </row>
    <row r="66" spans="1:12" ht="19.5" hidden="1" customHeight="1" x14ac:dyDescent="0.2">
      <c r="A66" s="7" t="s">
        <v>262</v>
      </c>
      <c r="B66" s="53" t="s">
        <v>265</v>
      </c>
      <c r="C66" s="78">
        <v>17000</v>
      </c>
      <c r="D66" s="79">
        <v>17000</v>
      </c>
      <c r="E66" s="80">
        <v>17000</v>
      </c>
      <c r="F66" s="78"/>
      <c r="G66" s="79"/>
      <c r="H66" s="80"/>
      <c r="I66" s="78">
        <f t="shared" si="38"/>
        <v>17000</v>
      </c>
      <c r="J66" s="79">
        <f t="shared" si="38"/>
        <v>17000</v>
      </c>
      <c r="K66" s="80">
        <f t="shared" si="38"/>
        <v>17000</v>
      </c>
      <c r="L66" s="16"/>
    </row>
    <row r="67" spans="1:12" ht="14.25" hidden="1" customHeight="1" x14ac:dyDescent="0.2">
      <c r="A67" s="7"/>
      <c r="B67" s="53"/>
      <c r="C67" s="78"/>
      <c r="D67" s="79"/>
      <c r="E67" s="80"/>
      <c r="F67" s="78"/>
      <c r="G67" s="79"/>
      <c r="H67" s="80"/>
      <c r="I67" s="78"/>
      <c r="J67" s="79"/>
      <c r="K67" s="80"/>
      <c r="L67" s="16"/>
    </row>
    <row r="68" spans="1:12" ht="18" customHeight="1" x14ac:dyDescent="0.2">
      <c r="A68" s="33" t="s">
        <v>270</v>
      </c>
      <c r="B68" s="55" t="s">
        <v>271</v>
      </c>
      <c r="C68" s="84">
        <f t="shared" ref="C68:K68" si="39">C70+C185+C189</f>
        <v>28583493.699999999</v>
      </c>
      <c r="D68" s="85">
        <f t="shared" si="39"/>
        <v>27777986.5</v>
      </c>
      <c r="E68" s="86">
        <f t="shared" si="39"/>
        <v>28591690.499999996</v>
      </c>
      <c r="F68" s="84">
        <f t="shared" si="39"/>
        <v>1039102.7999999996</v>
      </c>
      <c r="G68" s="85">
        <f t="shared" si="39"/>
        <v>-6947797.7999999998</v>
      </c>
      <c r="H68" s="86">
        <f t="shared" si="39"/>
        <v>-6383356.1999999993</v>
      </c>
      <c r="I68" s="84">
        <f t="shared" si="39"/>
        <v>29622596.500000004</v>
      </c>
      <c r="J68" s="85">
        <f t="shared" si="39"/>
        <v>20830188.700000003</v>
      </c>
      <c r="K68" s="86">
        <f t="shared" si="39"/>
        <v>22208334.300000001</v>
      </c>
      <c r="L68" s="16"/>
    </row>
    <row r="69" spans="1:12" ht="15" customHeight="1" x14ac:dyDescent="0.2">
      <c r="A69" s="7"/>
      <c r="B69" s="53"/>
      <c r="C69" s="78"/>
      <c r="D69" s="79"/>
      <c r="E69" s="80"/>
      <c r="F69" s="78"/>
      <c r="G69" s="79"/>
      <c r="H69" s="80"/>
      <c r="I69" s="78"/>
      <c r="J69" s="79"/>
      <c r="K69" s="80"/>
      <c r="L69" s="16"/>
    </row>
    <row r="70" spans="1:12" ht="28.5" customHeight="1" x14ac:dyDescent="0.2">
      <c r="A70" s="141" t="s">
        <v>65</v>
      </c>
      <c r="B70" s="142" t="s">
        <v>57</v>
      </c>
      <c r="C70" s="143">
        <f t="shared" ref="C70:K70" si="40">C71+C76+C145+C169</f>
        <v>26004731.399999999</v>
      </c>
      <c r="D70" s="144">
        <f t="shared" si="40"/>
        <v>24984124.199999999</v>
      </c>
      <c r="E70" s="145">
        <f t="shared" si="40"/>
        <v>23074360.299999997</v>
      </c>
      <c r="F70" s="143">
        <f t="shared" si="40"/>
        <v>1039102.7999999996</v>
      </c>
      <c r="G70" s="144">
        <f t="shared" si="40"/>
        <v>-6947797.7999999998</v>
      </c>
      <c r="H70" s="145">
        <f t="shared" si="40"/>
        <v>-6383356.1999999993</v>
      </c>
      <c r="I70" s="143">
        <f t="shared" si="40"/>
        <v>27043834.200000003</v>
      </c>
      <c r="J70" s="144">
        <f t="shared" si="40"/>
        <v>18036326.400000002</v>
      </c>
      <c r="K70" s="145">
        <f t="shared" si="40"/>
        <v>16691004.100000001</v>
      </c>
      <c r="L70" s="133">
        <f>L71+L76+L145+L169+L189</f>
        <v>0</v>
      </c>
    </row>
    <row r="71" spans="1:12" ht="21" customHeight="1" x14ac:dyDescent="0.2">
      <c r="A71" s="146" t="s">
        <v>75</v>
      </c>
      <c r="B71" s="147" t="s">
        <v>134</v>
      </c>
      <c r="C71" s="143">
        <f t="shared" ref="C71:K71" si="41">SUM(C72:C74)</f>
        <v>11503834</v>
      </c>
      <c r="D71" s="144">
        <f t="shared" si="41"/>
        <v>11468646</v>
      </c>
      <c r="E71" s="145">
        <f t="shared" si="41"/>
        <v>11472147</v>
      </c>
      <c r="F71" s="143">
        <f t="shared" si="41"/>
        <v>199567.59999999963</v>
      </c>
      <c r="G71" s="144">
        <f t="shared" si="41"/>
        <v>-6991995.5999999996</v>
      </c>
      <c r="H71" s="145">
        <f t="shared" si="41"/>
        <v>-6978022.5</v>
      </c>
      <c r="I71" s="143">
        <f t="shared" si="41"/>
        <v>11703401.6</v>
      </c>
      <c r="J71" s="144">
        <f t="shared" si="41"/>
        <v>4476650.4000000004</v>
      </c>
      <c r="K71" s="145">
        <f t="shared" si="41"/>
        <v>4494124.5</v>
      </c>
      <c r="L71" s="16"/>
    </row>
    <row r="72" spans="1:12" ht="40.9" customHeight="1" x14ac:dyDescent="0.2">
      <c r="A72" s="17" t="s">
        <v>81</v>
      </c>
      <c r="B72" s="59" t="s">
        <v>98</v>
      </c>
      <c r="C72" s="78">
        <v>9629281</v>
      </c>
      <c r="D72" s="79">
        <v>9629281</v>
      </c>
      <c r="E72" s="80">
        <v>9629281</v>
      </c>
      <c r="F72" s="78">
        <f>I72-C72</f>
        <v>-72184.400000000373</v>
      </c>
      <c r="G72" s="79">
        <f t="shared" ref="G72:H74" si="42">J72-D72</f>
        <v>-5282588.5999999996</v>
      </c>
      <c r="H72" s="80">
        <f t="shared" si="42"/>
        <v>-5268615.5</v>
      </c>
      <c r="I72" s="78">
        <v>9557096.5999999996</v>
      </c>
      <c r="J72" s="79">
        <v>4346692.4000000004</v>
      </c>
      <c r="K72" s="80">
        <v>4360665.5</v>
      </c>
      <c r="L72" s="16"/>
    </row>
    <row r="73" spans="1:12" ht="42" customHeight="1" x14ac:dyDescent="0.2">
      <c r="A73" s="17" t="s">
        <v>99</v>
      </c>
      <c r="B73" s="59" t="s">
        <v>100</v>
      </c>
      <c r="C73" s="78">
        <v>1709407</v>
      </c>
      <c r="D73" s="79">
        <v>1709407</v>
      </c>
      <c r="E73" s="80">
        <v>1709407</v>
      </c>
      <c r="F73" s="78">
        <f>I73-C73</f>
        <v>271752</v>
      </c>
      <c r="G73" s="79">
        <f t="shared" si="42"/>
        <v>-1709407</v>
      </c>
      <c r="H73" s="80">
        <f t="shared" si="42"/>
        <v>-1709407</v>
      </c>
      <c r="I73" s="78">
        <v>1981159</v>
      </c>
      <c r="J73" s="79">
        <v>0</v>
      </c>
      <c r="K73" s="80">
        <v>0</v>
      </c>
      <c r="L73" s="16"/>
    </row>
    <row r="74" spans="1:12" ht="44.25" customHeight="1" x14ac:dyDescent="0.2">
      <c r="A74" s="17" t="s">
        <v>82</v>
      </c>
      <c r="B74" s="59" t="s">
        <v>101</v>
      </c>
      <c r="C74" s="78">
        <v>165146</v>
      </c>
      <c r="D74" s="79">
        <v>129958</v>
      </c>
      <c r="E74" s="80">
        <v>133459</v>
      </c>
      <c r="F74" s="78">
        <f>I74-C74</f>
        <v>0</v>
      </c>
      <c r="G74" s="79">
        <f t="shared" si="42"/>
        <v>0</v>
      </c>
      <c r="H74" s="80">
        <f t="shared" si="42"/>
        <v>0</v>
      </c>
      <c r="I74" s="78">
        <v>165146</v>
      </c>
      <c r="J74" s="79">
        <v>129958</v>
      </c>
      <c r="K74" s="80">
        <v>133459</v>
      </c>
      <c r="L74" s="16"/>
    </row>
    <row r="75" spans="1:12" ht="14.25" customHeight="1" x14ac:dyDescent="0.2">
      <c r="A75" s="17"/>
      <c r="B75" s="59"/>
      <c r="C75" s="78"/>
      <c r="D75" s="79"/>
      <c r="E75" s="80"/>
      <c r="F75" s="78"/>
      <c r="G75" s="79"/>
      <c r="H75" s="80"/>
      <c r="I75" s="78"/>
      <c r="J75" s="79"/>
      <c r="K75" s="80"/>
      <c r="L75" s="16"/>
    </row>
    <row r="76" spans="1:12" ht="32.25" customHeight="1" x14ac:dyDescent="0.2">
      <c r="A76" s="146" t="s">
        <v>71</v>
      </c>
      <c r="B76" s="142" t="s">
        <v>135</v>
      </c>
      <c r="C76" s="143">
        <f>SUM(C77:C143)</f>
        <v>8421223.4000000004</v>
      </c>
      <c r="D76" s="144">
        <f t="shared" ref="D76:K76" si="43">SUM(D77:D143)</f>
        <v>7957238.0000000009</v>
      </c>
      <c r="E76" s="145">
        <f t="shared" si="43"/>
        <v>6419989.7999999998</v>
      </c>
      <c r="F76" s="143">
        <f t="shared" si="43"/>
        <v>881292.50000000012</v>
      </c>
      <c r="G76" s="144">
        <f t="shared" si="43"/>
        <v>88333.000000000087</v>
      </c>
      <c r="H76" s="145">
        <f t="shared" si="43"/>
        <v>647806</v>
      </c>
      <c r="I76" s="143">
        <f t="shared" si="43"/>
        <v>9302515.9000000022</v>
      </c>
      <c r="J76" s="144">
        <f t="shared" si="43"/>
        <v>8045571.0000000028</v>
      </c>
      <c r="K76" s="145">
        <f t="shared" si="43"/>
        <v>7067795.8000000017</v>
      </c>
      <c r="L76" s="16"/>
    </row>
    <row r="77" spans="1:12" ht="41.45" customHeight="1" x14ac:dyDescent="0.2">
      <c r="A77" s="17" t="s">
        <v>242</v>
      </c>
      <c r="B77" s="59" t="s">
        <v>243</v>
      </c>
      <c r="C77" s="148">
        <v>988659.1</v>
      </c>
      <c r="D77" s="149">
        <v>918411.2</v>
      </c>
      <c r="E77" s="150">
        <v>843036</v>
      </c>
      <c r="F77" s="148">
        <f t="shared" ref="F77:H92" si="44">I77-C77</f>
        <v>0</v>
      </c>
      <c r="G77" s="149">
        <f t="shared" si="44"/>
        <v>0</v>
      </c>
      <c r="H77" s="150">
        <f t="shared" si="44"/>
        <v>0</v>
      </c>
      <c r="I77" s="78">
        <v>988659.1</v>
      </c>
      <c r="J77" s="79">
        <v>918411.2</v>
      </c>
      <c r="K77" s="80">
        <v>843036</v>
      </c>
      <c r="L77" s="16"/>
    </row>
    <row r="78" spans="1:12" ht="54" customHeight="1" x14ac:dyDescent="0.2">
      <c r="A78" s="17" t="s">
        <v>334</v>
      </c>
      <c r="B78" s="59" t="s">
        <v>320</v>
      </c>
      <c r="C78" s="148">
        <v>0</v>
      </c>
      <c r="D78" s="149">
        <v>0</v>
      </c>
      <c r="E78" s="150">
        <v>0</v>
      </c>
      <c r="F78" s="148">
        <f>I78-C78</f>
        <v>5440.3</v>
      </c>
      <c r="G78" s="149">
        <f t="shared" si="44"/>
        <v>0</v>
      </c>
      <c r="H78" s="150">
        <f t="shared" si="44"/>
        <v>0</v>
      </c>
      <c r="I78" s="78">
        <v>5440.3</v>
      </c>
      <c r="J78" s="79">
        <v>0</v>
      </c>
      <c r="K78" s="80">
        <v>0</v>
      </c>
      <c r="L78" s="151" t="s">
        <v>333</v>
      </c>
    </row>
    <row r="79" spans="1:12" ht="45" customHeight="1" x14ac:dyDescent="0.2">
      <c r="A79" s="152" t="s">
        <v>275</v>
      </c>
      <c r="B79" s="153" t="s">
        <v>192</v>
      </c>
      <c r="C79" s="143">
        <v>17319.900000000001</v>
      </c>
      <c r="D79" s="144">
        <v>0</v>
      </c>
      <c r="E79" s="145">
        <v>0</v>
      </c>
      <c r="F79" s="143">
        <f t="shared" si="44"/>
        <v>0</v>
      </c>
      <c r="G79" s="144">
        <f t="shared" si="44"/>
        <v>0</v>
      </c>
      <c r="H79" s="145">
        <f t="shared" si="44"/>
        <v>0</v>
      </c>
      <c r="I79" s="78">
        <f>8096.9+9223</f>
        <v>17319.900000000001</v>
      </c>
      <c r="J79" s="79">
        <v>0</v>
      </c>
      <c r="K79" s="80">
        <v>0</v>
      </c>
      <c r="L79" s="16"/>
    </row>
    <row r="80" spans="1:12" ht="32.25" customHeight="1" x14ac:dyDescent="0.2">
      <c r="A80" s="152" t="s">
        <v>133</v>
      </c>
      <c r="B80" s="154" t="s">
        <v>225</v>
      </c>
      <c r="C80" s="155">
        <v>12416.8</v>
      </c>
      <c r="D80" s="79">
        <v>0</v>
      </c>
      <c r="E80" s="80">
        <v>0</v>
      </c>
      <c r="F80" s="155">
        <f t="shared" si="44"/>
        <v>0</v>
      </c>
      <c r="G80" s="156">
        <f t="shared" si="44"/>
        <v>0</v>
      </c>
      <c r="H80" s="157">
        <f t="shared" si="44"/>
        <v>0</v>
      </c>
      <c r="I80" s="78">
        <v>12416.8</v>
      </c>
      <c r="J80" s="79">
        <v>0</v>
      </c>
      <c r="K80" s="80">
        <v>0</v>
      </c>
      <c r="L80" s="16"/>
    </row>
    <row r="81" spans="1:12" ht="40.5" customHeight="1" x14ac:dyDescent="0.2">
      <c r="A81" s="152" t="s">
        <v>193</v>
      </c>
      <c r="B81" s="158" t="s">
        <v>194</v>
      </c>
      <c r="C81" s="78">
        <v>1069.0999999999999</v>
      </c>
      <c r="D81" s="79">
        <v>1069.0999999999999</v>
      </c>
      <c r="E81" s="80">
        <v>1069.0999999999999</v>
      </c>
      <c r="F81" s="78">
        <f t="shared" si="44"/>
        <v>-29.299999999999955</v>
      </c>
      <c r="G81" s="79">
        <f t="shared" si="44"/>
        <v>-29.299999999999955</v>
      </c>
      <c r="H81" s="80">
        <f t="shared" si="44"/>
        <v>-29.299999999999955</v>
      </c>
      <c r="I81" s="78">
        <v>1039.8</v>
      </c>
      <c r="J81" s="79">
        <v>1039.8</v>
      </c>
      <c r="K81" s="80">
        <v>1039.8</v>
      </c>
      <c r="L81" s="16"/>
    </row>
    <row r="82" spans="1:12" ht="55.5" customHeight="1" x14ac:dyDescent="0.2">
      <c r="A82" s="152" t="s">
        <v>196</v>
      </c>
      <c r="B82" s="59" t="s">
        <v>195</v>
      </c>
      <c r="C82" s="78">
        <v>2850.5</v>
      </c>
      <c r="D82" s="79">
        <v>2850.5</v>
      </c>
      <c r="E82" s="80">
        <v>2844.5</v>
      </c>
      <c r="F82" s="78">
        <f t="shared" si="44"/>
        <v>0</v>
      </c>
      <c r="G82" s="79">
        <f t="shared" si="44"/>
        <v>0</v>
      </c>
      <c r="H82" s="80">
        <f t="shared" si="44"/>
        <v>0</v>
      </c>
      <c r="I82" s="78">
        <v>2850.5</v>
      </c>
      <c r="J82" s="79">
        <v>2850.5</v>
      </c>
      <c r="K82" s="80">
        <v>2844.5</v>
      </c>
      <c r="L82" s="16"/>
    </row>
    <row r="83" spans="1:12" ht="54.75" customHeight="1" x14ac:dyDescent="0.2">
      <c r="A83" s="152" t="s">
        <v>83</v>
      </c>
      <c r="B83" s="59" t="s">
        <v>102</v>
      </c>
      <c r="C83" s="78">
        <v>92330</v>
      </c>
      <c r="D83" s="79">
        <v>92330</v>
      </c>
      <c r="E83" s="80">
        <v>92805.1</v>
      </c>
      <c r="F83" s="78">
        <f t="shared" si="44"/>
        <v>-517.89999999999418</v>
      </c>
      <c r="G83" s="79">
        <f t="shared" si="44"/>
        <v>10987.800000000003</v>
      </c>
      <c r="H83" s="80">
        <f t="shared" si="44"/>
        <v>11199.599999999991</v>
      </c>
      <c r="I83" s="78">
        <v>91812.1</v>
      </c>
      <c r="J83" s="79">
        <v>103317.8</v>
      </c>
      <c r="K83" s="80">
        <v>104004.7</v>
      </c>
      <c r="L83" s="16"/>
    </row>
    <row r="84" spans="1:12" ht="55.5" customHeight="1" x14ac:dyDescent="0.2">
      <c r="A84" s="152" t="s">
        <v>182</v>
      </c>
      <c r="B84" s="59" t="s">
        <v>103</v>
      </c>
      <c r="C84" s="78">
        <v>630461.69999999995</v>
      </c>
      <c r="D84" s="79">
        <v>642962.6</v>
      </c>
      <c r="E84" s="80">
        <v>655741.19999999995</v>
      </c>
      <c r="F84" s="78">
        <f t="shared" si="44"/>
        <v>-23612.79999999993</v>
      </c>
      <c r="G84" s="79">
        <f t="shared" si="44"/>
        <v>-6111.5999999999767</v>
      </c>
      <c r="H84" s="80">
        <f t="shared" si="44"/>
        <v>-416.69999999995343</v>
      </c>
      <c r="I84" s="78">
        <v>606848.9</v>
      </c>
      <c r="J84" s="79">
        <v>636851</v>
      </c>
      <c r="K84" s="80">
        <v>655324.5</v>
      </c>
      <c r="L84" s="16"/>
    </row>
    <row r="85" spans="1:12" ht="69.75" customHeight="1" x14ac:dyDescent="0.2">
      <c r="A85" s="152" t="s">
        <v>84</v>
      </c>
      <c r="B85" s="59" t="s">
        <v>104</v>
      </c>
      <c r="C85" s="78">
        <v>1080</v>
      </c>
      <c r="D85" s="79">
        <v>1080</v>
      </c>
      <c r="E85" s="80">
        <v>1080</v>
      </c>
      <c r="F85" s="78">
        <f t="shared" si="44"/>
        <v>0</v>
      </c>
      <c r="G85" s="79">
        <f t="shared" si="44"/>
        <v>0</v>
      </c>
      <c r="H85" s="80">
        <f t="shared" si="44"/>
        <v>0</v>
      </c>
      <c r="I85" s="78">
        <v>1080</v>
      </c>
      <c r="J85" s="79">
        <v>1080</v>
      </c>
      <c r="K85" s="80">
        <v>1080</v>
      </c>
      <c r="L85" s="16"/>
    </row>
    <row r="86" spans="1:12" s="20" customFormat="1" ht="53.45" customHeight="1" x14ac:dyDescent="0.2">
      <c r="A86" s="159" t="s">
        <v>293</v>
      </c>
      <c r="B86" s="158" t="s">
        <v>197</v>
      </c>
      <c r="C86" s="78">
        <v>14647.6</v>
      </c>
      <c r="D86" s="79">
        <v>14647.6</v>
      </c>
      <c r="E86" s="80">
        <v>14846.4</v>
      </c>
      <c r="F86" s="78">
        <f t="shared" si="44"/>
        <v>0</v>
      </c>
      <c r="G86" s="79">
        <f t="shared" si="44"/>
        <v>0</v>
      </c>
      <c r="H86" s="80">
        <f t="shared" si="44"/>
        <v>0</v>
      </c>
      <c r="I86" s="78">
        <v>14647.6</v>
      </c>
      <c r="J86" s="79">
        <v>14647.6</v>
      </c>
      <c r="K86" s="80">
        <v>14846.4</v>
      </c>
      <c r="L86" s="16"/>
    </row>
    <row r="87" spans="1:12" s="20" customFormat="1" ht="86.25" customHeight="1" x14ac:dyDescent="0.2">
      <c r="A87" s="152" t="s">
        <v>176</v>
      </c>
      <c r="B87" s="59" t="s">
        <v>175</v>
      </c>
      <c r="C87" s="78">
        <v>35017.5</v>
      </c>
      <c r="D87" s="79">
        <v>33606.1</v>
      </c>
      <c r="E87" s="80">
        <v>396497.4</v>
      </c>
      <c r="F87" s="78">
        <f t="shared" si="44"/>
        <v>-35017.5</v>
      </c>
      <c r="G87" s="79">
        <f t="shared" si="44"/>
        <v>-33606.1</v>
      </c>
      <c r="H87" s="80">
        <f t="shared" si="44"/>
        <v>0</v>
      </c>
      <c r="I87" s="78">
        <v>0</v>
      </c>
      <c r="J87" s="79">
        <v>0</v>
      </c>
      <c r="K87" s="80">
        <v>396497.4</v>
      </c>
      <c r="L87" s="16"/>
    </row>
    <row r="88" spans="1:12" s="20" customFormat="1" ht="57" customHeight="1" x14ac:dyDescent="0.2">
      <c r="A88" s="152" t="s">
        <v>159</v>
      </c>
      <c r="B88" s="59" t="s">
        <v>160</v>
      </c>
      <c r="C88" s="78">
        <v>500626</v>
      </c>
      <c r="D88" s="79">
        <v>139999.29999999999</v>
      </c>
      <c r="E88" s="80">
        <v>127919</v>
      </c>
      <c r="F88" s="78">
        <f t="shared" si="44"/>
        <v>0</v>
      </c>
      <c r="G88" s="79">
        <f t="shared" si="44"/>
        <v>0</v>
      </c>
      <c r="H88" s="80">
        <f t="shared" si="44"/>
        <v>0</v>
      </c>
      <c r="I88" s="78">
        <v>500626</v>
      </c>
      <c r="J88" s="79">
        <v>139999.29999999999</v>
      </c>
      <c r="K88" s="80">
        <v>127919</v>
      </c>
      <c r="L88" s="16"/>
    </row>
    <row r="89" spans="1:12" s="20" customFormat="1" ht="69" customHeight="1" x14ac:dyDescent="0.2">
      <c r="A89" s="152" t="s">
        <v>211</v>
      </c>
      <c r="B89" s="59" t="s">
        <v>147</v>
      </c>
      <c r="C89" s="78">
        <v>39788</v>
      </c>
      <c r="D89" s="79">
        <v>39788</v>
      </c>
      <c r="E89" s="80">
        <v>39788</v>
      </c>
      <c r="F89" s="78">
        <f t="shared" si="44"/>
        <v>21412</v>
      </c>
      <c r="G89" s="79">
        <f t="shared" si="44"/>
        <v>27712</v>
      </c>
      <c r="H89" s="80">
        <f t="shared" si="44"/>
        <v>42112</v>
      </c>
      <c r="I89" s="78">
        <v>61200</v>
      </c>
      <c r="J89" s="79">
        <v>67500</v>
      </c>
      <c r="K89" s="80">
        <v>81900</v>
      </c>
      <c r="L89" s="16"/>
    </row>
    <row r="90" spans="1:12" s="20" customFormat="1" ht="70.150000000000006" customHeight="1" x14ac:dyDescent="0.2">
      <c r="A90" s="152" t="s">
        <v>296</v>
      </c>
      <c r="B90" s="59" t="s">
        <v>237</v>
      </c>
      <c r="C90" s="78">
        <v>0</v>
      </c>
      <c r="D90" s="79">
        <v>268562</v>
      </c>
      <c r="E90" s="80">
        <v>106438</v>
      </c>
      <c r="F90" s="78">
        <f t="shared" si="44"/>
        <v>0</v>
      </c>
      <c r="G90" s="79"/>
      <c r="H90" s="80"/>
      <c r="I90" s="78">
        <v>0</v>
      </c>
      <c r="J90" s="79">
        <v>268562</v>
      </c>
      <c r="K90" s="80">
        <v>106438</v>
      </c>
      <c r="L90" s="16"/>
    </row>
    <row r="91" spans="1:12" s="20" customFormat="1" ht="75" customHeight="1" x14ac:dyDescent="0.2">
      <c r="A91" s="160" t="s">
        <v>298</v>
      </c>
      <c r="B91" s="158" t="s">
        <v>198</v>
      </c>
      <c r="C91" s="78">
        <v>45978.1</v>
      </c>
      <c r="D91" s="79">
        <v>2208.8000000000002</v>
      </c>
      <c r="E91" s="80">
        <v>20958.900000000001</v>
      </c>
      <c r="F91" s="78">
        <f t="shared" si="44"/>
        <v>0</v>
      </c>
      <c r="G91" s="79">
        <f t="shared" si="44"/>
        <v>0</v>
      </c>
      <c r="H91" s="80">
        <f t="shared" si="44"/>
        <v>0</v>
      </c>
      <c r="I91" s="78">
        <v>45978.1</v>
      </c>
      <c r="J91" s="79">
        <v>2208.8000000000002</v>
      </c>
      <c r="K91" s="80">
        <v>20958.900000000001</v>
      </c>
      <c r="L91" s="16"/>
    </row>
    <row r="92" spans="1:12" s="20" customFormat="1" ht="64.900000000000006" customHeight="1" x14ac:dyDescent="0.2">
      <c r="A92" s="152" t="s">
        <v>150</v>
      </c>
      <c r="B92" s="59" t="s">
        <v>151</v>
      </c>
      <c r="C92" s="78">
        <v>103879.4</v>
      </c>
      <c r="D92" s="79">
        <v>0</v>
      </c>
      <c r="E92" s="80">
        <v>0</v>
      </c>
      <c r="F92" s="78">
        <f t="shared" si="44"/>
        <v>-21.099999999991269</v>
      </c>
      <c r="G92" s="79">
        <f t="shared" si="44"/>
        <v>0</v>
      </c>
      <c r="H92" s="80">
        <f t="shared" si="44"/>
        <v>0</v>
      </c>
      <c r="I92" s="78">
        <v>103858.3</v>
      </c>
      <c r="J92" s="79">
        <v>0</v>
      </c>
      <c r="K92" s="80">
        <v>0</v>
      </c>
      <c r="L92" s="16"/>
    </row>
    <row r="93" spans="1:12" s="20" customFormat="1" ht="34.9" customHeight="1" x14ac:dyDescent="0.2">
      <c r="A93" s="152" t="s">
        <v>274</v>
      </c>
      <c r="B93" s="153" t="s">
        <v>200</v>
      </c>
      <c r="C93" s="78">
        <v>0</v>
      </c>
      <c r="D93" s="79">
        <v>71707.3</v>
      </c>
      <c r="E93" s="80">
        <v>0</v>
      </c>
      <c r="F93" s="78">
        <f t="shared" ref="F93:H108" si="45">I93-C93</f>
        <v>0</v>
      </c>
      <c r="G93" s="79">
        <f t="shared" si="45"/>
        <v>0</v>
      </c>
      <c r="H93" s="80">
        <f t="shared" si="45"/>
        <v>0</v>
      </c>
      <c r="I93" s="78">
        <v>0</v>
      </c>
      <c r="J93" s="79">
        <v>71707.3</v>
      </c>
      <c r="K93" s="80">
        <v>0</v>
      </c>
      <c r="L93" s="16"/>
    </row>
    <row r="94" spans="1:12" s="20" customFormat="1" ht="39.6" customHeight="1" x14ac:dyDescent="0.2">
      <c r="A94" s="152" t="s">
        <v>202</v>
      </c>
      <c r="B94" s="153" t="s">
        <v>201</v>
      </c>
      <c r="C94" s="78">
        <v>10366.700000000001</v>
      </c>
      <c r="D94" s="79">
        <v>0</v>
      </c>
      <c r="E94" s="80">
        <v>0</v>
      </c>
      <c r="F94" s="78">
        <f t="shared" si="45"/>
        <v>0</v>
      </c>
      <c r="G94" s="79">
        <f t="shared" si="45"/>
        <v>0</v>
      </c>
      <c r="H94" s="80">
        <f t="shared" si="45"/>
        <v>0</v>
      </c>
      <c r="I94" s="78">
        <v>10366.700000000001</v>
      </c>
      <c r="J94" s="79">
        <v>0</v>
      </c>
      <c r="K94" s="80">
        <v>0</v>
      </c>
      <c r="L94" s="16"/>
    </row>
    <row r="95" spans="1:12" s="20" customFormat="1" ht="68.45" customHeight="1" x14ac:dyDescent="0.2">
      <c r="A95" s="159" t="s">
        <v>299</v>
      </c>
      <c r="B95" s="161" t="s">
        <v>199</v>
      </c>
      <c r="C95" s="78">
        <v>15317.5</v>
      </c>
      <c r="D95" s="79">
        <v>14312.1</v>
      </c>
      <c r="E95" s="80">
        <v>15458.7</v>
      </c>
      <c r="F95" s="78">
        <f t="shared" si="45"/>
        <v>0</v>
      </c>
      <c r="G95" s="79">
        <f t="shared" si="45"/>
        <v>0</v>
      </c>
      <c r="H95" s="80">
        <f t="shared" si="45"/>
        <v>0</v>
      </c>
      <c r="I95" s="78">
        <v>15317.5</v>
      </c>
      <c r="J95" s="79">
        <v>14312.1</v>
      </c>
      <c r="K95" s="80">
        <v>15458.7</v>
      </c>
      <c r="L95" s="16"/>
    </row>
    <row r="96" spans="1:12" s="20" customFormat="1" ht="28.5" customHeight="1" x14ac:dyDescent="0.2">
      <c r="A96" s="152" t="s">
        <v>206</v>
      </c>
      <c r="B96" s="161" t="s">
        <v>205</v>
      </c>
      <c r="C96" s="78">
        <v>0</v>
      </c>
      <c r="D96" s="79">
        <v>309188.2</v>
      </c>
      <c r="E96" s="80">
        <v>0</v>
      </c>
      <c r="F96" s="78">
        <f t="shared" si="45"/>
        <v>0</v>
      </c>
      <c r="G96" s="79">
        <f t="shared" si="45"/>
        <v>0</v>
      </c>
      <c r="H96" s="80">
        <f t="shared" si="45"/>
        <v>0</v>
      </c>
      <c r="I96" s="78">
        <v>0</v>
      </c>
      <c r="J96" s="79">
        <v>309188.2</v>
      </c>
      <c r="K96" s="80">
        <v>0</v>
      </c>
      <c r="L96" s="16"/>
    </row>
    <row r="97" spans="1:12" s="20" customFormat="1" ht="30.75" customHeight="1" x14ac:dyDescent="0.2">
      <c r="A97" s="152" t="s">
        <v>155</v>
      </c>
      <c r="B97" s="59" t="s">
        <v>156</v>
      </c>
      <c r="C97" s="78">
        <v>40313.199999999997</v>
      </c>
      <c r="D97" s="79">
        <v>40313.199999999997</v>
      </c>
      <c r="E97" s="80">
        <v>40190.6</v>
      </c>
      <c r="F97" s="78">
        <f t="shared" si="45"/>
        <v>0</v>
      </c>
      <c r="G97" s="79">
        <f t="shared" si="45"/>
        <v>0</v>
      </c>
      <c r="H97" s="80">
        <f t="shared" si="45"/>
        <v>0</v>
      </c>
      <c r="I97" s="78">
        <v>40313.199999999997</v>
      </c>
      <c r="J97" s="79">
        <v>40313.199999999997</v>
      </c>
      <c r="K97" s="80">
        <v>40190.6</v>
      </c>
      <c r="L97" s="16"/>
    </row>
    <row r="98" spans="1:12" s="20" customFormat="1" ht="41.25" customHeight="1" x14ac:dyDescent="0.2">
      <c r="A98" s="152" t="s">
        <v>144</v>
      </c>
      <c r="B98" s="59" t="s">
        <v>145</v>
      </c>
      <c r="C98" s="78">
        <v>9410</v>
      </c>
      <c r="D98" s="79">
        <v>9410</v>
      </c>
      <c r="E98" s="80">
        <v>9354</v>
      </c>
      <c r="F98" s="78">
        <f t="shared" si="45"/>
        <v>5.2000000000007276</v>
      </c>
      <c r="G98" s="79">
        <f t="shared" si="45"/>
        <v>5.2000000000007276</v>
      </c>
      <c r="H98" s="80">
        <f t="shared" si="45"/>
        <v>5.6000000000003638</v>
      </c>
      <c r="I98" s="78">
        <v>9415.2000000000007</v>
      </c>
      <c r="J98" s="79">
        <v>9415.2000000000007</v>
      </c>
      <c r="K98" s="80">
        <v>9359.6</v>
      </c>
      <c r="L98" s="16"/>
    </row>
    <row r="99" spans="1:12" s="20" customFormat="1" ht="57" customHeight="1" x14ac:dyDescent="0.2">
      <c r="A99" s="159" t="s">
        <v>209</v>
      </c>
      <c r="B99" s="158" t="s">
        <v>210</v>
      </c>
      <c r="C99" s="78">
        <v>137267.29999999999</v>
      </c>
      <c r="D99" s="79">
        <v>0</v>
      </c>
      <c r="E99" s="80">
        <v>63125.2</v>
      </c>
      <c r="F99" s="78">
        <f t="shared" si="45"/>
        <v>0</v>
      </c>
      <c r="G99" s="79">
        <f t="shared" si="45"/>
        <v>0</v>
      </c>
      <c r="H99" s="80">
        <f t="shared" si="45"/>
        <v>0</v>
      </c>
      <c r="I99" s="78">
        <v>137267.29999999999</v>
      </c>
      <c r="J99" s="79">
        <v>0</v>
      </c>
      <c r="K99" s="80">
        <v>63125.2</v>
      </c>
      <c r="L99" s="16"/>
    </row>
    <row r="100" spans="1:12" s="20" customFormat="1" ht="44.45" customHeight="1" x14ac:dyDescent="0.2">
      <c r="A100" s="152" t="s">
        <v>295</v>
      </c>
      <c r="B100" s="59" t="s">
        <v>146</v>
      </c>
      <c r="C100" s="78">
        <v>12455.6</v>
      </c>
      <c r="D100" s="79">
        <v>8017.5</v>
      </c>
      <c r="E100" s="80">
        <v>8017.5</v>
      </c>
      <c r="F100" s="78">
        <f t="shared" si="45"/>
        <v>0</v>
      </c>
      <c r="G100" s="79">
        <f t="shared" si="45"/>
        <v>0</v>
      </c>
      <c r="H100" s="80">
        <f t="shared" si="45"/>
        <v>0</v>
      </c>
      <c r="I100" s="78">
        <v>12455.6</v>
      </c>
      <c r="J100" s="79">
        <v>8017.5</v>
      </c>
      <c r="K100" s="80">
        <v>8017.5</v>
      </c>
      <c r="L100" s="16"/>
    </row>
    <row r="101" spans="1:12" s="20" customFormat="1" ht="43.5" customHeight="1" x14ac:dyDescent="0.2">
      <c r="A101" s="152" t="s">
        <v>142</v>
      </c>
      <c r="B101" s="59" t="s">
        <v>143</v>
      </c>
      <c r="C101" s="78">
        <v>25000</v>
      </c>
      <c r="D101" s="79">
        <v>9000</v>
      </c>
      <c r="E101" s="80">
        <v>0</v>
      </c>
      <c r="F101" s="78">
        <f t="shared" si="45"/>
        <v>0</v>
      </c>
      <c r="G101" s="79">
        <f t="shared" si="45"/>
        <v>0</v>
      </c>
      <c r="H101" s="80">
        <f t="shared" si="45"/>
        <v>0</v>
      </c>
      <c r="I101" s="78">
        <v>25000</v>
      </c>
      <c r="J101" s="79">
        <v>9000</v>
      </c>
      <c r="K101" s="80">
        <v>0</v>
      </c>
      <c r="L101" s="16"/>
    </row>
    <row r="102" spans="1:12" s="20" customFormat="1" ht="44.25" customHeight="1" x14ac:dyDescent="0.2">
      <c r="A102" s="152" t="s">
        <v>212</v>
      </c>
      <c r="B102" s="153" t="s">
        <v>213</v>
      </c>
      <c r="C102" s="78">
        <v>0</v>
      </c>
      <c r="D102" s="79">
        <v>0</v>
      </c>
      <c r="E102" s="80">
        <v>124963.8</v>
      </c>
      <c r="F102" s="78">
        <f t="shared" si="45"/>
        <v>0</v>
      </c>
      <c r="G102" s="79">
        <f t="shared" si="45"/>
        <v>0</v>
      </c>
      <c r="H102" s="80">
        <f t="shared" si="45"/>
        <v>0</v>
      </c>
      <c r="I102" s="78">
        <v>0</v>
      </c>
      <c r="J102" s="79">
        <v>0</v>
      </c>
      <c r="K102" s="80">
        <v>124963.8</v>
      </c>
      <c r="L102" s="16"/>
    </row>
    <row r="103" spans="1:12" s="20" customFormat="1" ht="63.75" customHeight="1" x14ac:dyDescent="0.2">
      <c r="A103" s="152" t="s">
        <v>152</v>
      </c>
      <c r="B103" s="59" t="s">
        <v>153</v>
      </c>
      <c r="C103" s="78">
        <v>540987.19999999995</v>
      </c>
      <c r="D103" s="79">
        <v>599619</v>
      </c>
      <c r="E103" s="80">
        <v>0</v>
      </c>
      <c r="F103" s="78">
        <f t="shared" si="45"/>
        <v>0</v>
      </c>
      <c r="G103" s="79">
        <f t="shared" si="45"/>
        <v>0</v>
      </c>
      <c r="H103" s="80">
        <f t="shared" si="45"/>
        <v>0</v>
      </c>
      <c r="I103" s="78">
        <v>540987.19999999995</v>
      </c>
      <c r="J103" s="79">
        <v>599619</v>
      </c>
      <c r="K103" s="80">
        <v>0</v>
      </c>
      <c r="L103" s="16"/>
    </row>
    <row r="104" spans="1:12" s="20" customFormat="1" ht="42" customHeight="1" x14ac:dyDescent="0.2">
      <c r="A104" s="152" t="s">
        <v>157</v>
      </c>
      <c r="B104" s="59" t="s">
        <v>158</v>
      </c>
      <c r="C104" s="78">
        <v>199311.8</v>
      </c>
      <c r="D104" s="79">
        <v>423172.8</v>
      </c>
      <c r="E104" s="80">
        <v>641125</v>
      </c>
      <c r="F104" s="78">
        <f t="shared" si="45"/>
        <v>-199311.8</v>
      </c>
      <c r="G104" s="79">
        <f t="shared" si="45"/>
        <v>99655.900000000023</v>
      </c>
      <c r="H104" s="80">
        <f t="shared" si="45"/>
        <v>99655.900000000023</v>
      </c>
      <c r="I104" s="78">
        <v>0</v>
      </c>
      <c r="J104" s="79">
        <v>522828.7</v>
      </c>
      <c r="K104" s="80">
        <v>740780.9</v>
      </c>
      <c r="L104" s="16"/>
    </row>
    <row r="105" spans="1:12" s="20" customFormat="1" ht="39" customHeight="1" x14ac:dyDescent="0.2">
      <c r="A105" s="152" t="s">
        <v>203</v>
      </c>
      <c r="B105" s="153" t="s">
        <v>204</v>
      </c>
      <c r="C105" s="78">
        <v>16595.2</v>
      </c>
      <c r="D105" s="79">
        <v>0</v>
      </c>
      <c r="E105" s="80">
        <v>0</v>
      </c>
      <c r="F105" s="78">
        <f>I105-C105</f>
        <v>0</v>
      </c>
      <c r="G105" s="79">
        <f t="shared" si="45"/>
        <v>0</v>
      </c>
      <c r="H105" s="80">
        <f t="shared" si="45"/>
        <v>0</v>
      </c>
      <c r="I105" s="78">
        <v>16595.2</v>
      </c>
      <c r="J105" s="79">
        <v>0</v>
      </c>
      <c r="K105" s="80">
        <v>0</v>
      </c>
      <c r="L105" s="16"/>
    </row>
    <row r="106" spans="1:12" s="20" customFormat="1" ht="102.75" customHeight="1" x14ac:dyDescent="0.2">
      <c r="A106" s="152" t="s">
        <v>309</v>
      </c>
      <c r="B106" s="153" t="s">
        <v>308</v>
      </c>
      <c r="C106" s="78">
        <v>0</v>
      </c>
      <c r="D106" s="79">
        <v>0</v>
      </c>
      <c r="E106" s="80">
        <v>0</v>
      </c>
      <c r="F106" s="78">
        <f>I106-C106</f>
        <v>3627.4</v>
      </c>
      <c r="G106" s="79">
        <f t="shared" si="45"/>
        <v>0</v>
      </c>
      <c r="H106" s="80">
        <f t="shared" si="45"/>
        <v>0</v>
      </c>
      <c r="I106" s="78">
        <v>3627.4</v>
      </c>
      <c r="J106" s="79">
        <v>0</v>
      </c>
      <c r="K106" s="80">
        <v>0</v>
      </c>
      <c r="L106" s="16"/>
    </row>
    <row r="107" spans="1:12" s="20" customFormat="1" ht="67.5" customHeight="1" x14ac:dyDescent="0.2">
      <c r="A107" s="152" t="s">
        <v>335</v>
      </c>
      <c r="B107" s="153" t="s">
        <v>310</v>
      </c>
      <c r="C107" s="78">
        <v>0</v>
      </c>
      <c r="D107" s="79">
        <v>0</v>
      </c>
      <c r="E107" s="80">
        <v>0</v>
      </c>
      <c r="F107" s="78">
        <f>I107-C107</f>
        <v>77269.600000000006</v>
      </c>
      <c r="G107" s="79">
        <f t="shared" si="45"/>
        <v>224922.2</v>
      </c>
      <c r="H107" s="80">
        <f t="shared" si="45"/>
        <v>0</v>
      </c>
      <c r="I107" s="78">
        <v>77269.600000000006</v>
      </c>
      <c r="J107" s="79">
        <v>224922.2</v>
      </c>
      <c r="K107" s="80">
        <v>0</v>
      </c>
      <c r="L107" s="16"/>
    </row>
    <row r="108" spans="1:12" s="20" customFormat="1" ht="73.900000000000006" customHeight="1" x14ac:dyDescent="0.2">
      <c r="A108" s="152" t="s">
        <v>300</v>
      </c>
      <c r="B108" s="153" t="s">
        <v>241</v>
      </c>
      <c r="C108" s="78">
        <v>8100</v>
      </c>
      <c r="D108" s="79">
        <v>7200</v>
      </c>
      <c r="E108" s="80">
        <v>0</v>
      </c>
      <c r="F108" s="78">
        <f t="shared" ref="F108:H125" si="46">I108-C108</f>
        <v>0</v>
      </c>
      <c r="G108" s="79">
        <f t="shared" si="45"/>
        <v>0</v>
      </c>
      <c r="H108" s="80">
        <f t="shared" si="45"/>
        <v>0</v>
      </c>
      <c r="I108" s="78">
        <v>8100</v>
      </c>
      <c r="J108" s="79">
        <v>7200</v>
      </c>
      <c r="K108" s="80">
        <v>0</v>
      </c>
      <c r="L108" s="16"/>
    </row>
    <row r="109" spans="1:12" s="20" customFormat="1" ht="39" customHeight="1" x14ac:dyDescent="0.2">
      <c r="A109" s="152" t="s">
        <v>303</v>
      </c>
      <c r="B109" s="153" t="s">
        <v>304</v>
      </c>
      <c r="C109" s="78">
        <v>0</v>
      </c>
      <c r="D109" s="79">
        <v>0</v>
      </c>
      <c r="E109" s="80">
        <v>0</v>
      </c>
      <c r="F109" s="78">
        <f>I109-C109</f>
        <v>0</v>
      </c>
      <c r="G109" s="79">
        <f t="shared" ref="G109:H124" si="47">J109-D109</f>
        <v>29400</v>
      </c>
      <c r="H109" s="80">
        <f t="shared" si="47"/>
        <v>9800</v>
      </c>
      <c r="I109" s="78">
        <v>0</v>
      </c>
      <c r="J109" s="79">
        <v>29400</v>
      </c>
      <c r="K109" s="80">
        <v>9800</v>
      </c>
      <c r="L109" s="16"/>
    </row>
    <row r="110" spans="1:12" s="20" customFormat="1" ht="44.25" customHeight="1" x14ac:dyDescent="0.2">
      <c r="A110" s="152" t="s">
        <v>331</v>
      </c>
      <c r="B110" s="153" t="s">
        <v>305</v>
      </c>
      <c r="C110" s="78">
        <v>0</v>
      </c>
      <c r="D110" s="79">
        <v>0</v>
      </c>
      <c r="E110" s="80">
        <v>0</v>
      </c>
      <c r="F110" s="78">
        <f>I110-C110</f>
        <v>6757.8</v>
      </c>
      <c r="G110" s="79">
        <f t="shared" si="47"/>
        <v>6757.8</v>
      </c>
      <c r="H110" s="80">
        <f t="shared" si="47"/>
        <v>6757.8</v>
      </c>
      <c r="I110" s="78">
        <v>6757.8</v>
      </c>
      <c r="J110" s="79">
        <v>6757.8</v>
      </c>
      <c r="K110" s="80">
        <v>6757.8</v>
      </c>
      <c r="L110" s="151" t="s">
        <v>332</v>
      </c>
    </row>
    <row r="111" spans="1:12" s="20" customFormat="1" ht="69.75" customHeight="1" x14ac:dyDescent="0.2">
      <c r="A111" s="152" t="s">
        <v>276</v>
      </c>
      <c r="B111" s="153" t="s">
        <v>240</v>
      </c>
      <c r="C111" s="78">
        <v>1493.8</v>
      </c>
      <c r="D111" s="79">
        <v>17241.2</v>
      </c>
      <c r="E111" s="80">
        <v>363.8</v>
      </c>
      <c r="F111" s="78">
        <f t="shared" si="46"/>
        <v>0</v>
      </c>
      <c r="G111" s="79">
        <f t="shared" si="47"/>
        <v>0</v>
      </c>
      <c r="H111" s="80">
        <f t="shared" si="47"/>
        <v>0</v>
      </c>
      <c r="I111" s="78">
        <v>1493.8</v>
      </c>
      <c r="J111" s="79">
        <v>17241.2</v>
      </c>
      <c r="K111" s="80">
        <v>363.8</v>
      </c>
      <c r="L111" s="16"/>
    </row>
    <row r="112" spans="1:12" ht="69.75" customHeight="1" x14ac:dyDescent="0.2">
      <c r="A112" s="152" t="s">
        <v>105</v>
      </c>
      <c r="B112" s="59" t="s">
        <v>106</v>
      </c>
      <c r="C112" s="78">
        <v>34939.1</v>
      </c>
      <c r="D112" s="79">
        <v>34939.1</v>
      </c>
      <c r="E112" s="80">
        <v>34939.1</v>
      </c>
      <c r="F112" s="78">
        <f t="shared" si="46"/>
        <v>16135.099999999999</v>
      </c>
      <c r="G112" s="79">
        <f t="shared" si="47"/>
        <v>16135.099999999999</v>
      </c>
      <c r="H112" s="80">
        <f t="shared" si="47"/>
        <v>16135.099999999999</v>
      </c>
      <c r="I112" s="78">
        <v>51074.2</v>
      </c>
      <c r="J112" s="79">
        <v>51074.2</v>
      </c>
      <c r="K112" s="80">
        <v>51074.2</v>
      </c>
      <c r="L112" s="16"/>
    </row>
    <row r="113" spans="1:12" ht="75.599999999999994" customHeight="1" x14ac:dyDescent="0.2">
      <c r="A113" s="152" t="s">
        <v>238</v>
      </c>
      <c r="B113" s="59" t="s">
        <v>239</v>
      </c>
      <c r="C113" s="78">
        <v>9050</v>
      </c>
      <c r="D113" s="79">
        <v>0</v>
      </c>
      <c r="E113" s="80">
        <v>0</v>
      </c>
      <c r="F113" s="78">
        <f t="shared" si="46"/>
        <v>0</v>
      </c>
      <c r="G113" s="79">
        <f t="shared" si="47"/>
        <v>0</v>
      </c>
      <c r="H113" s="80">
        <f t="shared" si="47"/>
        <v>0</v>
      </c>
      <c r="I113" s="78">
        <v>9050</v>
      </c>
      <c r="J113" s="79">
        <v>0</v>
      </c>
      <c r="K113" s="80">
        <v>0</v>
      </c>
      <c r="L113" s="16"/>
    </row>
    <row r="114" spans="1:12" ht="79.5" customHeight="1" x14ac:dyDescent="0.2">
      <c r="A114" s="152" t="s">
        <v>313</v>
      </c>
      <c r="B114" s="59" t="s">
        <v>314</v>
      </c>
      <c r="C114" s="78">
        <v>0</v>
      </c>
      <c r="D114" s="79">
        <v>0</v>
      </c>
      <c r="E114" s="80">
        <v>0</v>
      </c>
      <c r="F114" s="78">
        <f>I114-C114</f>
        <v>18391</v>
      </c>
      <c r="G114" s="79">
        <f t="shared" si="47"/>
        <v>18391</v>
      </c>
      <c r="H114" s="80">
        <f t="shared" si="47"/>
        <v>23915.8</v>
      </c>
      <c r="I114" s="78">
        <v>18391</v>
      </c>
      <c r="J114" s="79">
        <v>18391</v>
      </c>
      <c r="K114" s="80">
        <v>23915.8</v>
      </c>
      <c r="L114" s="16"/>
    </row>
    <row r="115" spans="1:12" ht="51.6" customHeight="1" x14ac:dyDescent="0.2">
      <c r="A115" s="152" t="s">
        <v>97</v>
      </c>
      <c r="B115" s="59" t="s">
        <v>107</v>
      </c>
      <c r="C115" s="143">
        <v>14216.1</v>
      </c>
      <c r="D115" s="144">
        <v>13991</v>
      </c>
      <c r="E115" s="145">
        <v>13050.4</v>
      </c>
      <c r="F115" s="143">
        <f t="shared" si="46"/>
        <v>-48.800000000001091</v>
      </c>
      <c r="G115" s="144">
        <f t="shared" si="47"/>
        <v>-47.200000000000728</v>
      </c>
      <c r="H115" s="145">
        <f t="shared" si="47"/>
        <v>-50.100000000000364</v>
      </c>
      <c r="I115" s="78">
        <v>14167.3</v>
      </c>
      <c r="J115" s="79">
        <v>13943.8</v>
      </c>
      <c r="K115" s="80">
        <v>13000.3</v>
      </c>
      <c r="L115" s="16"/>
    </row>
    <row r="116" spans="1:12" ht="53.25" customHeight="1" x14ac:dyDescent="0.2">
      <c r="A116" s="159" t="s">
        <v>223</v>
      </c>
      <c r="B116" s="162" t="s">
        <v>224</v>
      </c>
      <c r="C116" s="143">
        <v>9352</v>
      </c>
      <c r="D116" s="144">
        <v>9352</v>
      </c>
      <c r="E116" s="145">
        <v>9352</v>
      </c>
      <c r="F116" s="143">
        <f t="shared" si="46"/>
        <v>0</v>
      </c>
      <c r="G116" s="144">
        <f t="shared" si="47"/>
        <v>0</v>
      </c>
      <c r="H116" s="145">
        <f t="shared" si="47"/>
        <v>0</v>
      </c>
      <c r="I116" s="78">
        <v>9352</v>
      </c>
      <c r="J116" s="79">
        <v>9352</v>
      </c>
      <c r="K116" s="80">
        <v>9352</v>
      </c>
      <c r="L116" s="16"/>
    </row>
    <row r="117" spans="1:12" ht="45" customHeight="1" x14ac:dyDescent="0.2">
      <c r="A117" s="159" t="s">
        <v>221</v>
      </c>
      <c r="B117" s="161" t="s">
        <v>222</v>
      </c>
      <c r="C117" s="143">
        <v>7820.2</v>
      </c>
      <c r="D117" s="144">
        <v>7820.2</v>
      </c>
      <c r="E117" s="145">
        <v>7848.6</v>
      </c>
      <c r="F117" s="143">
        <f t="shared" si="46"/>
        <v>0</v>
      </c>
      <c r="G117" s="144">
        <f t="shared" si="47"/>
        <v>0</v>
      </c>
      <c r="H117" s="145">
        <f t="shared" si="47"/>
        <v>0</v>
      </c>
      <c r="I117" s="78">
        <v>7820.2</v>
      </c>
      <c r="J117" s="79">
        <v>7820.2</v>
      </c>
      <c r="K117" s="80">
        <v>7848.6</v>
      </c>
      <c r="L117" s="16"/>
    </row>
    <row r="118" spans="1:12" ht="37.15" customHeight="1" x14ac:dyDescent="0.2">
      <c r="A118" s="152" t="s">
        <v>108</v>
      </c>
      <c r="B118" s="59" t="s">
        <v>285</v>
      </c>
      <c r="C118" s="78">
        <v>14532.2</v>
      </c>
      <c r="D118" s="79">
        <v>12150</v>
      </c>
      <c r="E118" s="80">
        <v>12150</v>
      </c>
      <c r="F118" s="78">
        <f t="shared" si="46"/>
        <v>0</v>
      </c>
      <c r="G118" s="79">
        <f t="shared" si="47"/>
        <v>0</v>
      </c>
      <c r="H118" s="80">
        <f t="shared" si="47"/>
        <v>0</v>
      </c>
      <c r="I118" s="78">
        <v>14532.2</v>
      </c>
      <c r="J118" s="79">
        <v>12150</v>
      </c>
      <c r="K118" s="80">
        <v>12150</v>
      </c>
      <c r="L118" s="16"/>
    </row>
    <row r="119" spans="1:12" ht="58.15" customHeight="1" x14ac:dyDescent="0.2">
      <c r="A119" s="152" t="s">
        <v>307</v>
      </c>
      <c r="B119" s="59" t="s">
        <v>306</v>
      </c>
      <c r="C119" s="78">
        <v>0</v>
      </c>
      <c r="D119" s="79">
        <v>0</v>
      </c>
      <c r="E119" s="80">
        <v>0</v>
      </c>
      <c r="F119" s="78">
        <f t="shared" si="46"/>
        <v>29386</v>
      </c>
      <c r="G119" s="79">
        <f t="shared" si="47"/>
        <v>15121.7</v>
      </c>
      <c r="H119" s="80">
        <f t="shared" si="47"/>
        <v>0</v>
      </c>
      <c r="I119" s="78">
        <v>29386</v>
      </c>
      <c r="J119" s="79">
        <v>15121.7</v>
      </c>
      <c r="K119" s="80">
        <v>0</v>
      </c>
      <c r="L119" s="16"/>
    </row>
    <row r="120" spans="1:12" ht="47.25" customHeight="1" x14ac:dyDescent="0.2">
      <c r="A120" s="159" t="s">
        <v>277</v>
      </c>
      <c r="B120" s="158" t="s">
        <v>214</v>
      </c>
      <c r="C120" s="78">
        <v>213490.7</v>
      </c>
      <c r="D120" s="79">
        <v>0</v>
      </c>
      <c r="E120" s="80">
        <v>0</v>
      </c>
      <c r="F120" s="78">
        <f t="shared" si="46"/>
        <v>0</v>
      </c>
      <c r="G120" s="79">
        <f t="shared" si="47"/>
        <v>0</v>
      </c>
      <c r="H120" s="80">
        <f t="shared" si="47"/>
        <v>0</v>
      </c>
      <c r="I120" s="78">
        <v>213490.7</v>
      </c>
      <c r="J120" s="79">
        <v>0</v>
      </c>
      <c r="K120" s="80">
        <v>0</v>
      </c>
      <c r="L120" s="16"/>
    </row>
    <row r="121" spans="1:12" ht="33" customHeight="1" x14ac:dyDescent="0.2">
      <c r="A121" s="159" t="s">
        <v>215</v>
      </c>
      <c r="B121" s="158" t="s">
        <v>216</v>
      </c>
      <c r="C121" s="78">
        <v>23573.599999999999</v>
      </c>
      <c r="D121" s="79">
        <v>26769.200000000001</v>
      </c>
      <c r="E121" s="80">
        <v>27404.799999999999</v>
      </c>
      <c r="F121" s="78">
        <f t="shared" si="46"/>
        <v>0</v>
      </c>
      <c r="G121" s="79">
        <f t="shared" si="47"/>
        <v>0</v>
      </c>
      <c r="H121" s="80">
        <f t="shared" si="47"/>
        <v>-9.9999999998544808E-2</v>
      </c>
      <c r="I121" s="78">
        <v>23573.599999999999</v>
      </c>
      <c r="J121" s="79">
        <v>26769.200000000001</v>
      </c>
      <c r="K121" s="80">
        <v>27404.7</v>
      </c>
      <c r="L121" s="16"/>
    </row>
    <row r="122" spans="1:12" ht="30.75" customHeight="1" x14ac:dyDescent="0.2">
      <c r="A122" s="17" t="s">
        <v>273</v>
      </c>
      <c r="B122" s="59" t="s">
        <v>249</v>
      </c>
      <c r="C122" s="78">
        <v>9488.7000000000007</v>
      </c>
      <c r="D122" s="79">
        <v>7521.5</v>
      </c>
      <c r="E122" s="80">
        <v>8780.6</v>
      </c>
      <c r="F122" s="78">
        <f t="shared" si="46"/>
        <v>2.0999999999985448</v>
      </c>
      <c r="G122" s="79">
        <f t="shared" si="47"/>
        <v>1.6000000000003638</v>
      </c>
      <c r="H122" s="80">
        <f t="shared" si="47"/>
        <v>2.7999999999992724</v>
      </c>
      <c r="I122" s="78">
        <v>9490.7999999999993</v>
      </c>
      <c r="J122" s="79">
        <v>7523.1</v>
      </c>
      <c r="K122" s="80">
        <v>8783.4</v>
      </c>
      <c r="L122" s="16"/>
    </row>
    <row r="123" spans="1:12" ht="42.75" customHeight="1" x14ac:dyDescent="0.2">
      <c r="A123" s="159" t="s">
        <v>244</v>
      </c>
      <c r="B123" s="158" t="s">
        <v>245</v>
      </c>
      <c r="C123" s="78">
        <v>91865.4</v>
      </c>
      <c r="D123" s="79">
        <v>79112.3</v>
      </c>
      <c r="E123" s="80">
        <v>91168.8</v>
      </c>
      <c r="F123" s="78">
        <f t="shared" si="46"/>
        <v>68.30000000000291</v>
      </c>
      <c r="G123" s="79">
        <f t="shared" si="47"/>
        <v>422.09999999999127</v>
      </c>
      <c r="H123" s="80">
        <f t="shared" si="47"/>
        <v>-47.600000000005821</v>
      </c>
      <c r="I123" s="78">
        <v>91933.7</v>
      </c>
      <c r="J123" s="79">
        <v>79534.399999999994</v>
      </c>
      <c r="K123" s="80">
        <v>91121.2</v>
      </c>
      <c r="L123" s="16"/>
    </row>
    <row r="124" spans="1:12" ht="39" customHeight="1" x14ac:dyDescent="0.2">
      <c r="A124" s="159" t="s">
        <v>247</v>
      </c>
      <c r="B124" s="158" t="s">
        <v>248</v>
      </c>
      <c r="C124" s="78">
        <v>112058.6</v>
      </c>
      <c r="D124" s="79">
        <v>106734.39999999999</v>
      </c>
      <c r="E124" s="80">
        <v>106734.39999999999</v>
      </c>
      <c r="F124" s="78">
        <f t="shared" si="46"/>
        <v>508.79999999998836</v>
      </c>
      <c r="G124" s="79">
        <f t="shared" si="47"/>
        <v>484.60000000000582</v>
      </c>
      <c r="H124" s="80">
        <f t="shared" si="47"/>
        <v>594.10000000000582</v>
      </c>
      <c r="I124" s="78">
        <v>112567.4</v>
      </c>
      <c r="J124" s="79">
        <v>107219</v>
      </c>
      <c r="K124" s="80">
        <v>107328.5</v>
      </c>
      <c r="L124" s="16"/>
    </row>
    <row r="125" spans="1:12" ht="44.25" customHeight="1" x14ac:dyDescent="0.2">
      <c r="A125" s="152" t="s">
        <v>226</v>
      </c>
      <c r="B125" s="158" t="s">
        <v>227</v>
      </c>
      <c r="C125" s="78">
        <v>2008.5</v>
      </c>
      <c r="D125" s="79">
        <v>0</v>
      </c>
      <c r="E125" s="80">
        <v>0</v>
      </c>
      <c r="F125" s="78">
        <f t="shared" si="46"/>
        <v>39</v>
      </c>
      <c r="G125" s="79">
        <f t="shared" si="46"/>
        <v>0</v>
      </c>
      <c r="H125" s="80">
        <f t="shared" si="46"/>
        <v>0</v>
      </c>
      <c r="I125" s="78">
        <v>2047.5</v>
      </c>
      <c r="J125" s="79">
        <v>0</v>
      </c>
      <c r="K125" s="80">
        <v>0</v>
      </c>
      <c r="L125" s="16"/>
    </row>
    <row r="126" spans="1:12" ht="43.5" customHeight="1" x14ac:dyDescent="0.2">
      <c r="A126" s="152" t="s">
        <v>228</v>
      </c>
      <c r="B126" s="163" t="s">
        <v>229</v>
      </c>
      <c r="C126" s="78">
        <v>10270</v>
      </c>
      <c r="D126" s="79">
        <v>10270</v>
      </c>
      <c r="E126" s="80">
        <v>10270</v>
      </c>
      <c r="F126" s="78">
        <f t="shared" ref="F126:H143" si="48">I126-C126</f>
        <v>6480</v>
      </c>
      <c r="G126" s="79">
        <f t="shared" si="48"/>
        <v>6480</v>
      </c>
      <c r="H126" s="80">
        <f t="shared" si="48"/>
        <v>6480</v>
      </c>
      <c r="I126" s="78">
        <v>16750</v>
      </c>
      <c r="J126" s="79">
        <v>16750</v>
      </c>
      <c r="K126" s="80">
        <v>16750</v>
      </c>
      <c r="L126" s="16"/>
    </row>
    <row r="127" spans="1:12" ht="29.25" customHeight="1" x14ac:dyDescent="0.2">
      <c r="A127" s="152" t="s">
        <v>218</v>
      </c>
      <c r="B127" s="153" t="s">
        <v>219</v>
      </c>
      <c r="C127" s="78">
        <v>23269.599999999999</v>
      </c>
      <c r="D127" s="79">
        <v>50150.7</v>
      </c>
      <c r="E127" s="80">
        <v>28792.6</v>
      </c>
      <c r="F127" s="78">
        <f t="shared" si="48"/>
        <v>0</v>
      </c>
      <c r="G127" s="79">
        <f t="shared" si="48"/>
        <v>0</v>
      </c>
      <c r="H127" s="80">
        <f t="shared" si="48"/>
        <v>0</v>
      </c>
      <c r="I127" s="78">
        <v>23269.599999999999</v>
      </c>
      <c r="J127" s="79">
        <v>50150.7</v>
      </c>
      <c r="K127" s="80">
        <v>28792.6</v>
      </c>
      <c r="L127" s="16"/>
    </row>
    <row r="128" spans="1:12" ht="44.25" customHeight="1" x14ac:dyDescent="0.2">
      <c r="A128" s="152" t="s">
        <v>183</v>
      </c>
      <c r="B128" s="59" t="s">
        <v>109</v>
      </c>
      <c r="C128" s="78">
        <v>466411.5</v>
      </c>
      <c r="D128" s="79">
        <v>686276.4</v>
      </c>
      <c r="E128" s="80">
        <v>686276.5</v>
      </c>
      <c r="F128" s="78">
        <f t="shared" si="48"/>
        <v>0</v>
      </c>
      <c r="G128" s="79">
        <f t="shared" si="48"/>
        <v>0</v>
      </c>
      <c r="H128" s="80">
        <f t="shared" si="48"/>
        <v>0</v>
      </c>
      <c r="I128" s="78">
        <v>466411.5</v>
      </c>
      <c r="J128" s="79">
        <v>686276.4</v>
      </c>
      <c r="K128" s="80">
        <v>686276.5</v>
      </c>
      <c r="L128" s="16"/>
    </row>
    <row r="129" spans="1:12" ht="42" customHeight="1" x14ac:dyDescent="0.2">
      <c r="A129" s="164" t="s">
        <v>220</v>
      </c>
      <c r="B129" s="165" t="s">
        <v>179</v>
      </c>
      <c r="C129" s="78">
        <v>79725.100000000006</v>
      </c>
      <c r="D129" s="79">
        <v>114247</v>
      </c>
      <c r="E129" s="80">
        <v>169399.5</v>
      </c>
      <c r="F129" s="78">
        <f t="shared" si="48"/>
        <v>100074.9</v>
      </c>
      <c r="G129" s="79">
        <f t="shared" si="48"/>
        <v>-692.19999999999709</v>
      </c>
      <c r="H129" s="80">
        <f t="shared" si="48"/>
        <v>15839.200000000012</v>
      </c>
      <c r="I129" s="78">
        <v>179800</v>
      </c>
      <c r="J129" s="79">
        <v>113554.8</v>
      </c>
      <c r="K129" s="80">
        <v>185238.7</v>
      </c>
      <c r="L129" s="16"/>
    </row>
    <row r="130" spans="1:12" ht="54.75" customHeight="1" x14ac:dyDescent="0.2">
      <c r="A130" s="152" t="s">
        <v>207</v>
      </c>
      <c r="B130" s="153" t="s">
        <v>208</v>
      </c>
      <c r="C130" s="78">
        <v>14216</v>
      </c>
      <c r="D130" s="79">
        <v>0</v>
      </c>
      <c r="E130" s="80">
        <v>0</v>
      </c>
      <c r="F130" s="78">
        <f t="shared" si="48"/>
        <v>0</v>
      </c>
      <c r="G130" s="79">
        <f t="shared" si="48"/>
        <v>0</v>
      </c>
      <c r="H130" s="80">
        <f t="shared" si="48"/>
        <v>0</v>
      </c>
      <c r="I130" s="78">
        <v>14216</v>
      </c>
      <c r="J130" s="79">
        <v>0</v>
      </c>
      <c r="K130" s="80">
        <v>0</v>
      </c>
      <c r="L130" s="16"/>
    </row>
    <row r="131" spans="1:12" ht="40.5" customHeight="1" x14ac:dyDescent="0.2">
      <c r="A131" s="152" t="s">
        <v>297</v>
      </c>
      <c r="B131" s="59" t="s">
        <v>138</v>
      </c>
      <c r="C131" s="78">
        <v>88439</v>
      </c>
      <c r="D131" s="79">
        <v>98297.7</v>
      </c>
      <c r="E131" s="80">
        <v>107665.5</v>
      </c>
      <c r="F131" s="78">
        <f t="shared" si="48"/>
        <v>11721</v>
      </c>
      <c r="G131" s="79">
        <f t="shared" si="48"/>
        <v>-1182.3999999999942</v>
      </c>
      <c r="H131" s="80">
        <f t="shared" si="48"/>
        <v>-7716.1000000000058</v>
      </c>
      <c r="I131" s="78">
        <v>100160</v>
      </c>
      <c r="J131" s="79">
        <v>97115.3</v>
      </c>
      <c r="K131" s="80">
        <v>99949.4</v>
      </c>
      <c r="L131" s="16"/>
    </row>
    <row r="132" spans="1:12" ht="40.15" customHeight="1" x14ac:dyDescent="0.2">
      <c r="A132" s="152" t="s">
        <v>184</v>
      </c>
      <c r="B132" s="59" t="s">
        <v>110</v>
      </c>
      <c r="C132" s="78">
        <v>333082.5</v>
      </c>
      <c r="D132" s="79">
        <v>333082.5</v>
      </c>
      <c r="E132" s="80">
        <v>347270.9</v>
      </c>
      <c r="F132" s="78">
        <f t="shared" si="48"/>
        <v>0</v>
      </c>
      <c r="G132" s="79">
        <f t="shared" si="48"/>
        <v>0</v>
      </c>
      <c r="H132" s="80">
        <f t="shared" si="48"/>
        <v>0</v>
      </c>
      <c r="I132" s="78">
        <v>333082.5</v>
      </c>
      <c r="J132" s="79">
        <v>333082.5</v>
      </c>
      <c r="K132" s="80">
        <v>347270.9</v>
      </c>
      <c r="L132" s="16"/>
    </row>
    <row r="133" spans="1:12" s="20" customFormat="1" ht="40.5" customHeight="1" x14ac:dyDescent="0.2">
      <c r="A133" s="152" t="s">
        <v>325</v>
      </c>
      <c r="B133" s="59" t="s">
        <v>111</v>
      </c>
      <c r="C133" s="78">
        <f>0+30000</f>
        <v>30000</v>
      </c>
      <c r="D133" s="79">
        <v>0</v>
      </c>
      <c r="E133" s="80">
        <v>0</v>
      </c>
      <c r="F133" s="78">
        <f t="shared" si="48"/>
        <v>0</v>
      </c>
      <c r="G133" s="79">
        <f t="shared" si="48"/>
        <v>0</v>
      </c>
      <c r="H133" s="80">
        <f t="shared" si="48"/>
        <v>0</v>
      </c>
      <c r="I133" s="78">
        <v>30000</v>
      </c>
      <c r="J133" s="79">
        <v>0</v>
      </c>
      <c r="K133" s="80">
        <v>0</v>
      </c>
      <c r="L133" s="151" t="s">
        <v>324</v>
      </c>
    </row>
    <row r="134" spans="1:12" s="20" customFormat="1" ht="52.15" customHeight="1" x14ac:dyDescent="0.2">
      <c r="A134" s="152" t="s">
        <v>294</v>
      </c>
      <c r="B134" s="59" t="s">
        <v>284</v>
      </c>
      <c r="C134" s="78">
        <v>53553.1</v>
      </c>
      <c r="D134" s="79">
        <v>56148</v>
      </c>
      <c r="E134" s="80">
        <v>20649</v>
      </c>
      <c r="F134" s="78">
        <f t="shared" si="48"/>
        <v>2851.4000000000015</v>
      </c>
      <c r="G134" s="79">
        <f t="shared" si="48"/>
        <v>0</v>
      </c>
      <c r="H134" s="80">
        <f t="shared" si="48"/>
        <v>0</v>
      </c>
      <c r="I134" s="78">
        <v>56404.5</v>
      </c>
      <c r="J134" s="79">
        <v>56148</v>
      </c>
      <c r="K134" s="80">
        <v>20649</v>
      </c>
      <c r="L134" s="16"/>
    </row>
    <row r="135" spans="1:12" s="20" customFormat="1" ht="65.25" customHeight="1" x14ac:dyDescent="0.2">
      <c r="A135" s="152" t="s">
        <v>311</v>
      </c>
      <c r="B135" s="59" t="s">
        <v>312</v>
      </c>
      <c r="C135" s="78">
        <v>0</v>
      </c>
      <c r="D135" s="79">
        <v>0</v>
      </c>
      <c r="E135" s="80">
        <v>0</v>
      </c>
      <c r="F135" s="78">
        <f t="shared" si="48"/>
        <v>0</v>
      </c>
      <c r="G135" s="79">
        <f t="shared" si="48"/>
        <v>18293.900000000001</v>
      </c>
      <c r="H135" s="80">
        <f t="shared" si="48"/>
        <v>15572.5</v>
      </c>
      <c r="I135" s="78">
        <v>0</v>
      </c>
      <c r="J135" s="79">
        <v>18293.900000000001</v>
      </c>
      <c r="K135" s="80">
        <v>15572.5</v>
      </c>
      <c r="L135" s="16"/>
    </row>
    <row r="136" spans="1:12" s="20" customFormat="1" ht="36.75" customHeight="1" x14ac:dyDescent="0.2">
      <c r="A136" s="152" t="s">
        <v>250</v>
      </c>
      <c r="B136" s="59" t="s">
        <v>251</v>
      </c>
      <c r="C136" s="78">
        <v>53622.2</v>
      </c>
      <c r="D136" s="79">
        <v>15202.4</v>
      </c>
      <c r="E136" s="80">
        <v>53528.5</v>
      </c>
      <c r="F136" s="78">
        <f t="shared" si="48"/>
        <v>756422.9</v>
      </c>
      <c r="G136" s="79">
        <f t="shared" si="48"/>
        <v>523959.1</v>
      </c>
      <c r="H136" s="80">
        <f t="shared" si="48"/>
        <v>38287.399999999994</v>
      </c>
      <c r="I136" s="78">
        <v>810045.1</v>
      </c>
      <c r="J136" s="79">
        <v>539161.5</v>
      </c>
      <c r="K136" s="80">
        <v>91815.9</v>
      </c>
      <c r="L136" s="16"/>
    </row>
    <row r="137" spans="1:12" s="20" customFormat="1" ht="51" customHeight="1" x14ac:dyDescent="0.2">
      <c r="A137" s="152" t="s">
        <v>327</v>
      </c>
      <c r="B137" s="59" t="s">
        <v>317</v>
      </c>
      <c r="C137" s="78">
        <v>0</v>
      </c>
      <c r="D137" s="79">
        <v>0</v>
      </c>
      <c r="E137" s="80">
        <v>0</v>
      </c>
      <c r="F137" s="78">
        <f t="shared" si="48"/>
        <v>83258.899999999994</v>
      </c>
      <c r="G137" s="79">
        <f t="shared" si="48"/>
        <v>83258.899999999994</v>
      </c>
      <c r="H137" s="80">
        <f t="shared" si="48"/>
        <v>83258.899999999994</v>
      </c>
      <c r="I137" s="78">
        <v>83258.899999999994</v>
      </c>
      <c r="J137" s="79">
        <v>83258.899999999994</v>
      </c>
      <c r="K137" s="80">
        <v>83258.899999999994</v>
      </c>
      <c r="L137" s="151" t="s">
        <v>326</v>
      </c>
    </row>
    <row r="138" spans="1:12" s="20" customFormat="1" ht="50.25" customHeight="1" x14ac:dyDescent="0.2">
      <c r="A138" s="152" t="s">
        <v>323</v>
      </c>
      <c r="B138" s="59" t="s">
        <v>154</v>
      </c>
      <c r="C138" s="78">
        <v>1203178</v>
      </c>
      <c r="D138" s="79">
        <v>800000</v>
      </c>
      <c r="E138" s="80">
        <v>1200000</v>
      </c>
      <c r="F138" s="78">
        <f t="shared" si="48"/>
        <v>0</v>
      </c>
      <c r="G138" s="79">
        <f t="shared" si="48"/>
        <v>0</v>
      </c>
      <c r="H138" s="80">
        <f t="shared" si="48"/>
        <v>0</v>
      </c>
      <c r="I138" s="78">
        <v>1203178</v>
      </c>
      <c r="J138" s="79">
        <v>800000</v>
      </c>
      <c r="K138" s="80">
        <v>1200000</v>
      </c>
      <c r="L138" s="151" t="s">
        <v>322</v>
      </c>
    </row>
    <row r="139" spans="1:12" s="20" customFormat="1" ht="40.15" customHeight="1" x14ac:dyDescent="0.2">
      <c r="A139" s="152" t="s">
        <v>272</v>
      </c>
      <c r="B139" s="153" t="s">
        <v>246</v>
      </c>
      <c r="C139" s="78">
        <v>200489.3</v>
      </c>
      <c r="D139" s="79">
        <v>254220</v>
      </c>
      <c r="E139" s="80">
        <v>265535.59999999998</v>
      </c>
      <c r="F139" s="78">
        <f t="shared" si="48"/>
        <v>0</v>
      </c>
      <c r="G139" s="79">
        <f t="shared" si="48"/>
        <v>0</v>
      </c>
      <c r="H139" s="80">
        <f t="shared" si="48"/>
        <v>0</v>
      </c>
      <c r="I139" s="78">
        <v>200489.3</v>
      </c>
      <c r="J139" s="79">
        <v>254220</v>
      </c>
      <c r="K139" s="80">
        <v>265535.59999999998</v>
      </c>
      <c r="L139" s="16"/>
    </row>
    <row r="140" spans="1:12" s="20" customFormat="1" ht="89.25" customHeight="1" x14ac:dyDescent="0.2">
      <c r="A140" s="152" t="s">
        <v>161</v>
      </c>
      <c r="B140" s="59" t="s">
        <v>162</v>
      </c>
      <c r="C140" s="148">
        <v>176200</v>
      </c>
      <c r="D140" s="79">
        <v>585300</v>
      </c>
      <c r="E140" s="80">
        <v>0</v>
      </c>
      <c r="F140" s="148">
        <f t="shared" si="48"/>
        <v>0</v>
      </c>
      <c r="G140" s="149">
        <f t="shared" si="48"/>
        <v>-524720</v>
      </c>
      <c r="H140" s="150">
        <f t="shared" si="48"/>
        <v>300000</v>
      </c>
      <c r="I140" s="78">
        <v>176200</v>
      </c>
      <c r="J140" s="79">
        <v>60580</v>
      </c>
      <c r="K140" s="80">
        <v>300000</v>
      </c>
      <c r="L140" s="16"/>
    </row>
    <row r="141" spans="1:12" s="20" customFormat="1" ht="81.75" customHeight="1" x14ac:dyDescent="0.2">
      <c r="A141" s="152" t="s">
        <v>149</v>
      </c>
      <c r="B141" s="59" t="s">
        <v>148</v>
      </c>
      <c r="C141" s="148">
        <v>1100000</v>
      </c>
      <c r="D141" s="79">
        <v>0</v>
      </c>
      <c r="E141" s="80">
        <v>0</v>
      </c>
      <c r="F141" s="148">
        <f t="shared" si="48"/>
        <v>0</v>
      </c>
      <c r="G141" s="149">
        <f t="shared" si="48"/>
        <v>0</v>
      </c>
      <c r="H141" s="150">
        <f t="shared" si="48"/>
        <v>0</v>
      </c>
      <c r="I141" s="78">
        <v>1100000</v>
      </c>
      <c r="J141" s="79">
        <v>0</v>
      </c>
      <c r="K141" s="80">
        <v>0</v>
      </c>
      <c r="L141" s="16"/>
    </row>
    <row r="142" spans="1:12" ht="88.5" customHeight="1" x14ac:dyDescent="0.2">
      <c r="A142" s="152" t="s">
        <v>181</v>
      </c>
      <c r="B142" s="59" t="s">
        <v>180</v>
      </c>
      <c r="C142" s="148">
        <v>543630</v>
      </c>
      <c r="D142" s="79">
        <v>981690</v>
      </c>
      <c r="E142" s="80">
        <v>0</v>
      </c>
      <c r="F142" s="148">
        <f t="shared" si="48"/>
        <v>0</v>
      </c>
      <c r="G142" s="149">
        <f t="shared" si="48"/>
        <v>-420000</v>
      </c>
      <c r="H142" s="150">
        <f t="shared" si="48"/>
        <v>0</v>
      </c>
      <c r="I142" s="78">
        <v>543630</v>
      </c>
      <c r="J142" s="79">
        <v>561690</v>
      </c>
      <c r="K142" s="80">
        <v>0</v>
      </c>
      <c r="L142" s="151"/>
    </row>
    <row r="143" spans="1:12" ht="61.5" customHeight="1" x14ac:dyDescent="0.2">
      <c r="A143" s="152" t="s">
        <v>178</v>
      </c>
      <c r="B143" s="59" t="s">
        <v>177</v>
      </c>
      <c r="C143" s="148">
        <v>0</v>
      </c>
      <c r="D143" s="79">
        <v>7267.1</v>
      </c>
      <c r="E143" s="80">
        <v>13550.8</v>
      </c>
      <c r="F143" s="148">
        <f t="shared" si="48"/>
        <v>0</v>
      </c>
      <c r="G143" s="149">
        <f t="shared" si="48"/>
        <v>-7267.1</v>
      </c>
      <c r="H143" s="150">
        <f t="shared" si="48"/>
        <v>-13550.8</v>
      </c>
      <c r="I143" s="78">
        <v>0</v>
      </c>
      <c r="J143" s="79">
        <v>0</v>
      </c>
      <c r="K143" s="80">
        <v>0</v>
      </c>
      <c r="L143" s="151" t="s">
        <v>321</v>
      </c>
    </row>
    <row r="144" spans="1:12" ht="27.6" customHeight="1" x14ac:dyDescent="0.2">
      <c r="A144" s="152"/>
      <c r="B144" s="59"/>
      <c r="C144" s="148"/>
      <c r="D144" s="79"/>
      <c r="E144" s="80"/>
      <c r="F144" s="148"/>
      <c r="G144" s="79"/>
      <c r="H144" s="80"/>
      <c r="I144" s="148"/>
      <c r="J144" s="79"/>
      <c r="K144" s="80"/>
      <c r="L144" s="16"/>
    </row>
    <row r="145" spans="1:12" ht="34.9" customHeight="1" x14ac:dyDescent="0.2">
      <c r="A145" s="146" t="s">
        <v>76</v>
      </c>
      <c r="B145" s="142" t="s">
        <v>112</v>
      </c>
      <c r="C145" s="143">
        <f t="shared" ref="C145:K145" si="49">SUM(C146:C167)</f>
        <v>4560833.1999999993</v>
      </c>
      <c r="D145" s="144">
        <f t="shared" si="49"/>
        <v>4445060.1999999993</v>
      </c>
      <c r="E145" s="145">
        <f t="shared" si="49"/>
        <v>4509897.5999999996</v>
      </c>
      <c r="F145" s="143">
        <f t="shared" si="49"/>
        <v>33.4</v>
      </c>
      <c r="G145" s="144">
        <f t="shared" si="49"/>
        <v>-54.700000000001452</v>
      </c>
      <c r="H145" s="145">
        <f t="shared" si="49"/>
        <v>-167.5999999999971</v>
      </c>
      <c r="I145" s="143">
        <f t="shared" si="49"/>
        <v>4560866.5999999996</v>
      </c>
      <c r="J145" s="144">
        <f t="shared" si="49"/>
        <v>4445005.4999999991</v>
      </c>
      <c r="K145" s="145">
        <f t="shared" si="49"/>
        <v>4509730</v>
      </c>
      <c r="L145" s="16"/>
    </row>
    <row r="146" spans="1:12" ht="43.5" customHeight="1" x14ac:dyDescent="0.2">
      <c r="A146" s="17" t="s">
        <v>85</v>
      </c>
      <c r="B146" s="59" t="s">
        <v>113</v>
      </c>
      <c r="C146" s="78">
        <v>41721.1</v>
      </c>
      <c r="D146" s="79">
        <v>41991.7</v>
      </c>
      <c r="E146" s="80">
        <v>43062.1</v>
      </c>
      <c r="F146" s="78">
        <f t="shared" ref="F146:H167" si="50">I146-C146</f>
        <v>0</v>
      </c>
      <c r="G146" s="79">
        <f t="shared" si="50"/>
        <v>0</v>
      </c>
      <c r="H146" s="80">
        <f t="shared" si="50"/>
        <v>0</v>
      </c>
      <c r="I146" s="78">
        <v>41721.1</v>
      </c>
      <c r="J146" s="79">
        <v>41991.7</v>
      </c>
      <c r="K146" s="80">
        <v>43062.1</v>
      </c>
      <c r="L146" s="16"/>
    </row>
    <row r="147" spans="1:12" ht="53.25" customHeight="1" x14ac:dyDescent="0.2">
      <c r="A147" s="17" t="s">
        <v>96</v>
      </c>
      <c r="B147" s="59" t="s">
        <v>114</v>
      </c>
      <c r="C147" s="78">
        <v>537.20000000000005</v>
      </c>
      <c r="D147" s="79">
        <v>578.4</v>
      </c>
      <c r="E147" s="80">
        <v>5150.3</v>
      </c>
      <c r="F147" s="78">
        <f t="shared" si="50"/>
        <v>0</v>
      </c>
      <c r="G147" s="79">
        <f t="shared" si="50"/>
        <v>0</v>
      </c>
      <c r="H147" s="80">
        <f t="shared" si="50"/>
        <v>0</v>
      </c>
      <c r="I147" s="78">
        <v>537.20000000000005</v>
      </c>
      <c r="J147" s="79">
        <v>578.4</v>
      </c>
      <c r="K147" s="80">
        <v>5150.3</v>
      </c>
      <c r="L147" s="16"/>
    </row>
    <row r="148" spans="1:12" s="1" customFormat="1" ht="38.450000000000003" customHeight="1" x14ac:dyDescent="0.2">
      <c r="A148" s="17" t="s">
        <v>95</v>
      </c>
      <c r="B148" s="59" t="s">
        <v>115</v>
      </c>
      <c r="C148" s="78">
        <v>10948</v>
      </c>
      <c r="D148" s="79">
        <v>11730.1</v>
      </c>
      <c r="E148" s="80">
        <v>11730.1</v>
      </c>
      <c r="F148" s="78">
        <f t="shared" si="50"/>
        <v>0</v>
      </c>
      <c r="G148" s="79">
        <f t="shared" si="50"/>
        <v>0</v>
      </c>
      <c r="H148" s="80">
        <f t="shared" si="50"/>
        <v>0</v>
      </c>
      <c r="I148" s="78">
        <v>10948</v>
      </c>
      <c r="J148" s="79">
        <v>11730.1</v>
      </c>
      <c r="K148" s="80">
        <v>11730.1</v>
      </c>
      <c r="L148" s="16"/>
    </row>
    <row r="149" spans="1:12" ht="31.5" customHeight="1" x14ac:dyDescent="0.2">
      <c r="A149" s="17" t="s">
        <v>94</v>
      </c>
      <c r="B149" s="59" t="s">
        <v>116</v>
      </c>
      <c r="C149" s="78">
        <v>793538</v>
      </c>
      <c r="D149" s="79">
        <v>728501.3</v>
      </c>
      <c r="E149" s="80">
        <v>770977</v>
      </c>
      <c r="F149" s="78">
        <f t="shared" si="50"/>
        <v>0</v>
      </c>
      <c r="G149" s="79">
        <f t="shared" si="50"/>
        <v>0</v>
      </c>
      <c r="H149" s="80">
        <f t="shared" si="50"/>
        <v>0</v>
      </c>
      <c r="I149" s="78">
        <v>793538</v>
      </c>
      <c r="J149" s="79">
        <v>728501.3</v>
      </c>
      <c r="K149" s="80">
        <v>770977</v>
      </c>
      <c r="L149" s="16"/>
    </row>
    <row r="150" spans="1:12" ht="55.5" customHeight="1" x14ac:dyDescent="0.2">
      <c r="A150" s="17" t="s">
        <v>136</v>
      </c>
      <c r="B150" s="59" t="s">
        <v>117</v>
      </c>
      <c r="C150" s="78">
        <v>21130.6</v>
      </c>
      <c r="D150" s="79">
        <v>21130.6</v>
      </c>
      <c r="E150" s="80">
        <v>21130.6</v>
      </c>
      <c r="F150" s="78">
        <f t="shared" si="50"/>
        <v>0</v>
      </c>
      <c r="G150" s="79">
        <f t="shared" si="50"/>
        <v>-74</v>
      </c>
      <c r="H150" s="80">
        <f t="shared" si="50"/>
        <v>-189.89999999999782</v>
      </c>
      <c r="I150" s="78">
        <v>21130.6</v>
      </c>
      <c r="J150" s="79">
        <v>21056.6</v>
      </c>
      <c r="K150" s="80">
        <v>20940.7</v>
      </c>
      <c r="L150" s="16"/>
    </row>
    <row r="151" spans="1:12" ht="53.25" customHeight="1" x14ac:dyDescent="0.2">
      <c r="A151" s="17" t="s">
        <v>86</v>
      </c>
      <c r="B151" s="59" t="s">
        <v>118</v>
      </c>
      <c r="C151" s="78">
        <v>9109.7999999999993</v>
      </c>
      <c r="D151" s="79">
        <v>9457.6</v>
      </c>
      <c r="E151" s="80">
        <v>9818.7000000000007</v>
      </c>
      <c r="F151" s="78">
        <f t="shared" si="50"/>
        <v>0</v>
      </c>
      <c r="G151" s="79">
        <f t="shared" si="50"/>
        <v>0</v>
      </c>
      <c r="H151" s="80">
        <f t="shared" si="50"/>
        <v>0</v>
      </c>
      <c r="I151" s="78">
        <v>9109.7999999999993</v>
      </c>
      <c r="J151" s="79">
        <v>9457.6</v>
      </c>
      <c r="K151" s="80">
        <v>9818.7000000000007</v>
      </c>
      <c r="L151" s="16"/>
    </row>
    <row r="152" spans="1:12" ht="70.5" customHeight="1" x14ac:dyDescent="0.2">
      <c r="A152" s="17" t="s">
        <v>137</v>
      </c>
      <c r="B152" s="59" t="s">
        <v>119</v>
      </c>
      <c r="C152" s="78">
        <v>31041.7</v>
      </c>
      <c r="D152" s="79">
        <v>31041.7</v>
      </c>
      <c r="E152" s="80">
        <v>31041.7</v>
      </c>
      <c r="F152" s="78">
        <f t="shared" si="50"/>
        <v>0</v>
      </c>
      <c r="G152" s="79">
        <f t="shared" si="50"/>
        <v>-15.400000000001455</v>
      </c>
      <c r="H152" s="80">
        <f t="shared" si="50"/>
        <v>-13.799999999999272</v>
      </c>
      <c r="I152" s="78">
        <v>31041.7</v>
      </c>
      <c r="J152" s="79">
        <v>31026.3</v>
      </c>
      <c r="K152" s="80">
        <v>31027.9</v>
      </c>
      <c r="L152" s="16"/>
    </row>
    <row r="153" spans="1:12" ht="57" customHeight="1" x14ac:dyDescent="0.2">
      <c r="A153" s="17" t="s">
        <v>87</v>
      </c>
      <c r="B153" s="59" t="s">
        <v>120</v>
      </c>
      <c r="C153" s="78">
        <v>127085</v>
      </c>
      <c r="D153" s="79">
        <v>132161.79999999999</v>
      </c>
      <c r="E153" s="80">
        <v>137447.6</v>
      </c>
      <c r="F153" s="78">
        <f t="shared" si="50"/>
        <v>0</v>
      </c>
      <c r="G153" s="79">
        <f t="shared" si="50"/>
        <v>0</v>
      </c>
      <c r="H153" s="80">
        <f t="shared" si="50"/>
        <v>0</v>
      </c>
      <c r="I153" s="78">
        <v>127085</v>
      </c>
      <c r="J153" s="79">
        <v>132161.79999999999</v>
      </c>
      <c r="K153" s="80">
        <v>137447.6</v>
      </c>
      <c r="L153" s="16"/>
    </row>
    <row r="154" spans="1:12" ht="57" customHeight="1" x14ac:dyDescent="0.2">
      <c r="A154" s="17" t="s">
        <v>302</v>
      </c>
      <c r="B154" s="59" t="s">
        <v>301</v>
      </c>
      <c r="C154" s="78">
        <v>0</v>
      </c>
      <c r="D154" s="79">
        <v>0</v>
      </c>
      <c r="E154" s="80">
        <v>0</v>
      </c>
      <c r="F154" s="78">
        <f t="shared" si="50"/>
        <v>33.4</v>
      </c>
      <c r="G154" s="79">
        <f t="shared" si="50"/>
        <v>34.700000000000003</v>
      </c>
      <c r="H154" s="80">
        <f t="shared" si="50"/>
        <v>36.1</v>
      </c>
      <c r="I154" s="78">
        <v>33.4</v>
      </c>
      <c r="J154" s="79">
        <v>34.700000000000003</v>
      </c>
      <c r="K154" s="80">
        <v>36.1</v>
      </c>
      <c r="L154" s="16"/>
    </row>
    <row r="155" spans="1:12" ht="33" customHeight="1" x14ac:dyDescent="0.2">
      <c r="A155" s="17" t="s">
        <v>88</v>
      </c>
      <c r="B155" s="59" t="s">
        <v>121</v>
      </c>
      <c r="C155" s="78">
        <v>805077.7</v>
      </c>
      <c r="D155" s="79">
        <v>805049.9</v>
      </c>
      <c r="E155" s="80">
        <v>805031.9</v>
      </c>
      <c r="F155" s="78">
        <f t="shared" si="50"/>
        <v>0</v>
      </c>
      <c r="G155" s="79">
        <f t="shared" si="50"/>
        <v>0</v>
      </c>
      <c r="H155" s="80">
        <f t="shared" si="50"/>
        <v>0</v>
      </c>
      <c r="I155" s="78">
        <v>805077.7</v>
      </c>
      <c r="J155" s="79">
        <v>805049.9</v>
      </c>
      <c r="K155" s="80">
        <v>805031.9</v>
      </c>
    </row>
    <row r="156" spans="1:12" ht="42.75" customHeight="1" x14ac:dyDescent="0.2">
      <c r="A156" s="17" t="s">
        <v>89</v>
      </c>
      <c r="B156" s="59" t="s">
        <v>122</v>
      </c>
      <c r="C156" s="78">
        <v>15628.4</v>
      </c>
      <c r="D156" s="79">
        <v>16313.2</v>
      </c>
      <c r="E156" s="80">
        <v>17180.2</v>
      </c>
      <c r="F156" s="78">
        <f t="shared" si="50"/>
        <v>0</v>
      </c>
      <c r="G156" s="79">
        <f t="shared" si="50"/>
        <v>0</v>
      </c>
      <c r="H156" s="80">
        <f t="shared" si="50"/>
        <v>0</v>
      </c>
      <c r="I156" s="78">
        <v>15628.4</v>
      </c>
      <c r="J156" s="79">
        <v>16313.2</v>
      </c>
      <c r="K156" s="80">
        <v>17180.2</v>
      </c>
    </row>
    <row r="157" spans="1:12" ht="72" customHeight="1" x14ac:dyDescent="0.2">
      <c r="A157" s="17" t="s">
        <v>90</v>
      </c>
      <c r="B157" s="59" t="s">
        <v>123</v>
      </c>
      <c r="C157" s="78">
        <v>6581.8</v>
      </c>
      <c r="D157" s="79">
        <v>6784</v>
      </c>
      <c r="E157" s="80">
        <v>7061.2</v>
      </c>
      <c r="F157" s="78">
        <f t="shared" si="50"/>
        <v>0</v>
      </c>
      <c r="G157" s="79">
        <f t="shared" si="50"/>
        <v>0</v>
      </c>
      <c r="H157" s="80">
        <f t="shared" si="50"/>
        <v>0</v>
      </c>
      <c r="I157" s="78">
        <v>6581.8</v>
      </c>
      <c r="J157" s="79">
        <v>6784</v>
      </c>
      <c r="K157" s="80">
        <v>7061.2</v>
      </c>
    </row>
    <row r="158" spans="1:12" ht="55.5" customHeight="1" x14ac:dyDescent="0.2">
      <c r="A158" s="17" t="s">
        <v>185</v>
      </c>
      <c r="B158" s="59" t="s">
        <v>124</v>
      </c>
      <c r="C158" s="78">
        <v>462.9</v>
      </c>
      <c r="D158" s="79">
        <v>462.9</v>
      </c>
      <c r="E158" s="80">
        <v>462.9</v>
      </c>
      <c r="F158" s="78">
        <f t="shared" si="50"/>
        <v>0</v>
      </c>
      <c r="G158" s="79">
        <f t="shared" si="50"/>
        <v>0</v>
      </c>
      <c r="H158" s="80">
        <f t="shared" si="50"/>
        <v>0</v>
      </c>
      <c r="I158" s="78">
        <v>462.9</v>
      </c>
      <c r="J158" s="79">
        <v>462.9</v>
      </c>
      <c r="K158" s="80">
        <v>462.9</v>
      </c>
    </row>
    <row r="159" spans="1:12" ht="43.5" customHeight="1" x14ac:dyDescent="0.2">
      <c r="A159" s="17" t="s">
        <v>125</v>
      </c>
      <c r="B159" s="59" t="s">
        <v>126</v>
      </c>
      <c r="C159" s="78">
        <v>618122.6</v>
      </c>
      <c r="D159" s="79">
        <v>619575.1</v>
      </c>
      <c r="E159" s="80">
        <v>621162.1</v>
      </c>
      <c r="F159" s="78">
        <f t="shared" si="50"/>
        <v>0</v>
      </c>
      <c r="G159" s="79">
        <f t="shared" si="50"/>
        <v>0</v>
      </c>
      <c r="H159" s="80">
        <f t="shared" si="50"/>
        <v>0</v>
      </c>
      <c r="I159" s="78">
        <v>618122.6</v>
      </c>
      <c r="J159" s="79">
        <v>619575.1</v>
      </c>
      <c r="K159" s="80">
        <v>621162.1</v>
      </c>
    </row>
    <row r="160" spans="1:12" ht="81" customHeight="1" x14ac:dyDescent="0.2">
      <c r="A160" s="17" t="s">
        <v>91</v>
      </c>
      <c r="B160" s="59" t="s">
        <v>127</v>
      </c>
      <c r="C160" s="78">
        <v>386797.3</v>
      </c>
      <c r="D160" s="79">
        <v>398621.9</v>
      </c>
      <c r="E160" s="80">
        <v>414241.1</v>
      </c>
      <c r="F160" s="78">
        <f t="shared" si="50"/>
        <v>0</v>
      </c>
      <c r="G160" s="79">
        <f t="shared" si="50"/>
        <v>0</v>
      </c>
      <c r="H160" s="80">
        <f t="shared" si="50"/>
        <v>0</v>
      </c>
      <c r="I160" s="78">
        <v>386797.3</v>
      </c>
      <c r="J160" s="79">
        <v>398621.9</v>
      </c>
      <c r="K160" s="80">
        <v>414241.1</v>
      </c>
    </row>
    <row r="161" spans="1:12" ht="29.25" customHeight="1" x14ac:dyDescent="0.2">
      <c r="A161" s="17" t="s">
        <v>187</v>
      </c>
      <c r="B161" s="165" t="s">
        <v>188</v>
      </c>
      <c r="C161" s="78">
        <v>54526.400000000001</v>
      </c>
      <c r="D161" s="79">
        <v>57934.3</v>
      </c>
      <c r="E161" s="80">
        <v>59738.5</v>
      </c>
      <c r="F161" s="78">
        <f t="shared" si="50"/>
        <v>0</v>
      </c>
      <c r="G161" s="79">
        <f t="shared" si="50"/>
        <v>0</v>
      </c>
      <c r="H161" s="80">
        <f t="shared" si="50"/>
        <v>0</v>
      </c>
      <c r="I161" s="78">
        <v>54526.400000000001</v>
      </c>
      <c r="J161" s="79">
        <v>57934.3</v>
      </c>
      <c r="K161" s="80">
        <v>59738.5</v>
      </c>
    </row>
    <row r="162" spans="1:12" ht="70.5" customHeight="1" x14ac:dyDescent="0.2">
      <c r="A162" s="17" t="s">
        <v>278</v>
      </c>
      <c r="B162" s="165" t="s">
        <v>236</v>
      </c>
      <c r="C162" s="78">
        <v>18586.599999999999</v>
      </c>
      <c r="D162" s="79">
        <v>19656.2</v>
      </c>
      <c r="E162" s="80">
        <v>10885</v>
      </c>
      <c r="F162" s="78">
        <f t="shared" si="50"/>
        <v>0</v>
      </c>
      <c r="G162" s="79">
        <f t="shared" si="50"/>
        <v>0</v>
      </c>
      <c r="H162" s="80">
        <f t="shared" si="50"/>
        <v>0</v>
      </c>
      <c r="I162" s="78">
        <v>18586.599999999999</v>
      </c>
      <c r="J162" s="79">
        <v>19656.2</v>
      </c>
      <c r="K162" s="80">
        <v>10885</v>
      </c>
    </row>
    <row r="163" spans="1:12" ht="69" customHeight="1" x14ac:dyDescent="0.2">
      <c r="A163" s="17" t="s">
        <v>190</v>
      </c>
      <c r="B163" s="165" t="s">
        <v>189</v>
      </c>
      <c r="C163" s="78">
        <v>35439.199999999997</v>
      </c>
      <c r="D163" s="79">
        <v>27680.1</v>
      </c>
      <c r="E163" s="80">
        <v>23686.7</v>
      </c>
      <c r="F163" s="78">
        <f t="shared" si="50"/>
        <v>0</v>
      </c>
      <c r="G163" s="79">
        <f t="shared" si="50"/>
        <v>0</v>
      </c>
      <c r="H163" s="80">
        <f t="shared" si="50"/>
        <v>0</v>
      </c>
      <c r="I163" s="78">
        <v>35439.199999999997</v>
      </c>
      <c r="J163" s="79">
        <v>27680.1</v>
      </c>
      <c r="K163" s="80">
        <v>23686.7</v>
      </c>
    </row>
    <row r="164" spans="1:12" ht="82.5" customHeight="1" x14ac:dyDescent="0.2">
      <c r="A164" s="17" t="s">
        <v>234</v>
      </c>
      <c r="B164" s="165" t="s">
        <v>235</v>
      </c>
      <c r="C164" s="78">
        <v>362794.5</v>
      </c>
      <c r="D164" s="79">
        <v>362794.5</v>
      </c>
      <c r="E164" s="80">
        <v>362794.5</v>
      </c>
      <c r="F164" s="78">
        <f t="shared" si="50"/>
        <v>0</v>
      </c>
      <c r="G164" s="79">
        <f t="shared" si="50"/>
        <v>0</v>
      </c>
      <c r="H164" s="80">
        <f t="shared" si="50"/>
        <v>0</v>
      </c>
      <c r="I164" s="78">
        <v>362794.5</v>
      </c>
      <c r="J164" s="79">
        <v>362794.5</v>
      </c>
      <c r="K164" s="80">
        <v>362794.5</v>
      </c>
    </row>
    <row r="165" spans="1:12" ht="30.75" customHeight="1" x14ac:dyDescent="0.2">
      <c r="A165" s="17" t="s">
        <v>233</v>
      </c>
      <c r="B165" s="166" t="s">
        <v>232</v>
      </c>
      <c r="C165" s="78">
        <v>19478</v>
      </c>
      <c r="D165" s="79">
        <v>0</v>
      </c>
      <c r="E165" s="80">
        <v>0</v>
      </c>
      <c r="F165" s="78">
        <f t="shared" si="50"/>
        <v>0</v>
      </c>
      <c r="G165" s="79">
        <f t="shared" si="50"/>
        <v>0</v>
      </c>
      <c r="H165" s="80">
        <f t="shared" si="50"/>
        <v>0</v>
      </c>
      <c r="I165" s="78">
        <v>19478</v>
      </c>
      <c r="J165" s="79">
        <v>0</v>
      </c>
      <c r="K165" s="80">
        <v>0</v>
      </c>
    </row>
    <row r="166" spans="1:12" ht="40.5" customHeight="1" x14ac:dyDescent="0.2">
      <c r="A166" s="17" t="s">
        <v>186</v>
      </c>
      <c r="B166" s="59" t="s">
        <v>128</v>
      </c>
      <c r="C166" s="78">
        <v>1027642.8</v>
      </c>
      <c r="D166" s="79">
        <v>1027642.8</v>
      </c>
      <c r="E166" s="80">
        <v>1027642.8</v>
      </c>
      <c r="F166" s="78">
        <f t="shared" si="50"/>
        <v>0</v>
      </c>
      <c r="G166" s="79">
        <f t="shared" si="50"/>
        <v>0</v>
      </c>
      <c r="H166" s="80">
        <f t="shared" si="50"/>
        <v>0</v>
      </c>
      <c r="I166" s="78">
        <v>1027642.8</v>
      </c>
      <c r="J166" s="79">
        <v>1027642.8</v>
      </c>
      <c r="K166" s="80">
        <v>1027642.8</v>
      </c>
    </row>
    <row r="167" spans="1:12" ht="32.25" customHeight="1" x14ac:dyDescent="0.2">
      <c r="A167" s="17" t="s">
        <v>92</v>
      </c>
      <c r="B167" s="59" t="s">
        <v>129</v>
      </c>
      <c r="C167" s="78">
        <v>174583.6</v>
      </c>
      <c r="D167" s="79">
        <v>125952.1</v>
      </c>
      <c r="E167" s="80">
        <v>129652.6</v>
      </c>
      <c r="F167" s="78">
        <f t="shared" si="50"/>
        <v>0</v>
      </c>
      <c r="G167" s="79">
        <f t="shared" si="50"/>
        <v>0</v>
      </c>
      <c r="H167" s="80">
        <f t="shared" si="50"/>
        <v>0</v>
      </c>
      <c r="I167" s="78">
        <v>174583.6</v>
      </c>
      <c r="J167" s="79">
        <v>125952.1</v>
      </c>
      <c r="K167" s="80">
        <v>129652.6</v>
      </c>
    </row>
    <row r="168" spans="1:12" ht="16.5" customHeight="1" x14ac:dyDescent="0.2">
      <c r="A168" s="17"/>
      <c r="B168" s="59"/>
      <c r="C168" s="78"/>
      <c r="D168" s="79"/>
      <c r="E168" s="80"/>
      <c r="F168" s="78"/>
      <c r="G168" s="79"/>
      <c r="H168" s="80"/>
      <c r="I168" s="78"/>
      <c r="J168" s="79"/>
      <c r="K168" s="80"/>
    </row>
    <row r="169" spans="1:12" ht="21" customHeight="1" x14ac:dyDescent="0.2">
      <c r="A169" s="146" t="s">
        <v>54</v>
      </c>
      <c r="B169" s="142" t="s">
        <v>130</v>
      </c>
      <c r="C169" s="143">
        <f>SUM(C170:C183)</f>
        <v>1518840.7999999998</v>
      </c>
      <c r="D169" s="144">
        <f t="shared" ref="D169:K169" si="51">SUM(D170:D183)</f>
        <v>1113180</v>
      </c>
      <c r="E169" s="145">
        <f t="shared" si="51"/>
        <v>672325.89999999991</v>
      </c>
      <c r="F169" s="143">
        <f t="shared" si="51"/>
        <v>-41790.700000000004</v>
      </c>
      <c r="G169" s="144">
        <f t="shared" si="51"/>
        <v>-44080.5</v>
      </c>
      <c r="H169" s="145">
        <f t="shared" si="51"/>
        <v>-52972.1</v>
      </c>
      <c r="I169" s="143">
        <f t="shared" si="51"/>
        <v>1477050.1</v>
      </c>
      <c r="J169" s="144">
        <f t="shared" si="51"/>
        <v>1069099.5</v>
      </c>
      <c r="K169" s="145">
        <f t="shared" si="51"/>
        <v>619353.79999999993</v>
      </c>
    </row>
    <row r="170" spans="1:12" s="167" customFormat="1" ht="39" customHeight="1" x14ac:dyDescent="0.2">
      <c r="A170" s="17" t="s">
        <v>93</v>
      </c>
      <c r="B170" s="59" t="s">
        <v>131</v>
      </c>
      <c r="C170" s="78">
        <v>125190.8</v>
      </c>
      <c r="D170" s="79">
        <v>126419.5</v>
      </c>
      <c r="E170" s="80">
        <v>126077.5</v>
      </c>
      <c r="F170" s="78">
        <f t="shared" ref="F170:H183" si="52">I170-C170</f>
        <v>0</v>
      </c>
      <c r="G170" s="79">
        <f t="shared" si="52"/>
        <v>0</v>
      </c>
      <c r="H170" s="80"/>
      <c r="I170" s="78">
        <v>125190.8</v>
      </c>
      <c r="J170" s="79">
        <v>126419.5</v>
      </c>
      <c r="K170" s="80">
        <v>126077.5</v>
      </c>
    </row>
    <row r="171" spans="1:12" s="22" customFormat="1" ht="60" customHeight="1" x14ac:dyDescent="0.2">
      <c r="A171" s="17" t="s">
        <v>254</v>
      </c>
      <c r="B171" s="59" t="s">
        <v>169</v>
      </c>
      <c r="C171" s="78">
        <v>550778.9</v>
      </c>
      <c r="D171" s="79">
        <v>223491.6</v>
      </c>
      <c r="E171" s="80">
        <v>267391.8</v>
      </c>
      <c r="F171" s="78">
        <f t="shared" si="52"/>
        <v>0</v>
      </c>
      <c r="G171" s="79">
        <f t="shared" si="52"/>
        <v>0</v>
      </c>
      <c r="H171" s="80">
        <f t="shared" si="52"/>
        <v>0</v>
      </c>
      <c r="I171" s="78">
        <v>550778.9</v>
      </c>
      <c r="J171" s="79">
        <v>223491.6</v>
      </c>
      <c r="K171" s="80">
        <v>267391.8</v>
      </c>
    </row>
    <row r="172" spans="1:12" s="167" customFormat="1" ht="45" customHeight="1" x14ac:dyDescent="0.2">
      <c r="A172" s="17" t="s">
        <v>163</v>
      </c>
      <c r="B172" s="59" t="s">
        <v>164</v>
      </c>
      <c r="C172" s="78">
        <v>162883.9</v>
      </c>
      <c r="D172" s="79">
        <v>126812.2</v>
      </c>
      <c r="E172" s="80">
        <v>204210.2</v>
      </c>
      <c r="F172" s="78">
        <f t="shared" si="52"/>
        <v>0</v>
      </c>
      <c r="G172" s="79">
        <f t="shared" si="52"/>
        <v>0</v>
      </c>
      <c r="H172" s="80">
        <f t="shared" si="52"/>
        <v>0</v>
      </c>
      <c r="I172" s="78">
        <v>162883.9</v>
      </c>
      <c r="J172" s="79">
        <v>126812.2</v>
      </c>
      <c r="K172" s="80">
        <v>204210.2</v>
      </c>
    </row>
    <row r="173" spans="1:12" s="22" customFormat="1" ht="57.75" customHeight="1" x14ac:dyDescent="0.2">
      <c r="A173" s="17" t="s">
        <v>170</v>
      </c>
      <c r="B173" s="59" t="s">
        <v>171</v>
      </c>
      <c r="C173" s="78">
        <v>53030.2</v>
      </c>
      <c r="D173" s="79">
        <v>0</v>
      </c>
      <c r="E173" s="80">
        <v>0</v>
      </c>
      <c r="F173" s="78">
        <f t="shared" si="52"/>
        <v>0</v>
      </c>
      <c r="G173" s="79">
        <f t="shared" si="52"/>
        <v>0</v>
      </c>
      <c r="H173" s="80">
        <f t="shared" si="52"/>
        <v>0</v>
      </c>
      <c r="I173" s="78">
        <v>53030.2</v>
      </c>
      <c r="J173" s="79">
        <v>0</v>
      </c>
      <c r="K173" s="80">
        <v>0</v>
      </c>
    </row>
    <row r="174" spans="1:12" s="22" customFormat="1" ht="133.5" customHeight="1" x14ac:dyDescent="0.2">
      <c r="A174" s="17" t="s">
        <v>165</v>
      </c>
      <c r="B174" s="59" t="s">
        <v>166</v>
      </c>
      <c r="C174" s="78">
        <v>3707.4</v>
      </c>
      <c r="D174" s="79">
        <v>3707.4</v>
      </c>
      <c r="E174" s="80">
        <v>3707.4</v>
      </c>
      <c r="F174" s="78">
        <f t="shared" si="52"/>
        <v>0</v>
      </c>
      <c r="G174" s="79">
        <f t="shared" si="52"/>
        <v>0</v>
      </c>
      <c r="H174" s="80">
        <f t="shared" si="52"/>
        <v>0</v>
      </c>
      <c r="I174" s="78">
        <v>3707.4</v>
      </c>
      <c r="J174" s="79">
        <v>3707.4</v>
      </c>
      <c r="K174" s="80">
        <v>3707.4</v>
      </c>
    </row>
    <row r="175" spans="1:12" s="22" customFormat="1" ht="57" customHeight="1" x14ac:dyDescent="0.25">
      <c r="A175" s="17" t="s">
        <v>330</v>
      </c>
      <c r="B175" s="59" t="s">
        <v>174</v>
      </c>
      <c r="C175" s="78">
        <v>31496.7</v>
      </c>
      <c r="D175" s="79">
        <v>31496.7</v>
      </c>
      <c r="E175" s="80">
        <v>31496.7</v>
      </c>
      <c r="F175" s="78">
        <f t="shared" si="52"/>
        <v>-31496.7</v>
      </c>
      <c r="G175" s="79">
        <f t="shared" si="52"/>
        <v>-31496.7</v>
      </c>
      <c r="H175" s="80">
        <f t="shared" si="52"/>
        <v>-31496.7</v>
      </c>
      <c r="I175" s="78">
        <v>0</v>
      </c>
      <c r="J175" s="79">
        <v>0</v>
      </c>
      <c r="K175" s="80">
        <v>0</v>
      </c>
      <c r="L175" s="168" t="s">
        <v>328</v>
      </c>
    </row>
    <row r="176" spans="1:12" s="22" customFormat="1" ht="61.5" customHeight="1" x14ac:dyDescent="0.2">
      <c r="A176" s="17" t="s">
        <v>286</v>
      </c>
      <c r="B176" s="169" t="s">
        <v>255</v>
      </c>
      <c r="C176" s="78">
        <v>0</v>
      </c>
      <c r="D176" s="79">
        <v>4500</v>
      </c>
      <c r="E176" s="80">
        <v>12192.6</v>
      </c>
      <c r="F176" s="78">
        <f t="shared" si="52"/>
        <v>0</v>
      </c>
      <c r="G176" s="79">
        <f t="shared" si="52"/>
        <v>0</v>
      </c>
      <c r="H176" s="80">
        <f t="shared" si="52"/>
        <v>-3276</v>
      </c>
      <c r="I176" s="78">
        <v>0</v>
      </c>
      <c r="J176" s="79">
        <v>4500</v>
      </c>
      <c r="K176" s="80">
        <v>8916.6</v>
      </c>
    </row>
    <row r="177" spans="1:12" s="22" customFormat="1" ht="56.25" customHeight="1" x14ac:dyDescent="0.2">
      <c r="A177" s="17" t="s">
        <v>172</v>
      </c>
      <c r="B177" s="59" t="s">
        <v>173</v>
      </c>
      <c r="C177" s="78">
        <v>568000</v>
      </c>
      <c r="D177" s="79">
        <v>568000</v>
      </c>
      <c r="E177" s="80">
        <v>0</v>
      </c>
      <c r="F177" s="78">
        <f t="shared" si="52"/>
        <v>0</v>
      </c>
      <c r="G177" s="79">
        <f t="shared" si="52"/>
        <v>0</v>
      </c>
      <c r="H177" s="80">
        <f t="shared" si="52"/>
        <v>0</v>
      </c>
      <c r="I177" s="78">
        <v>568000</v>
      </c>
      <c r="J177" s="79">
        <v>568000</v>
      </c>
      <c r="K177" s="80">
        <v>0</v>
      </c>
    </row>
    <row r="178" spans="1:12" s="22" customFormat="1" ht="48.75" customHeight="1" x14ac:dyDescent="0.2">
      <c r="A178" s="17" t="s">
        <v>315</v>
      </c>
      <c r="B178" s="59" t="s">
        <v>316</v>
      </c>
      <c r="C178" s="78">
        <v>0</v>
      </c>
      <c r="D178" s="79">
        <v>0</v>
      </c>
      <c r="E178" s="80">
        <v>0</v>
      </c>
      <c r="F178" s="78">
        <f t="shared" si="52"/>
        <v>3636.6</v>
      </c>
      <c r="G178" s="79">
        <f t="shared" si="52"/>
        <v>1346.8</v>
      </c>
      <c r="H178" s="80">
        <f t="shared" si="52"/>
        <v>228.2</v>
      </c>
      <c r="I178" s="78">
        <v>3636.6</v>
      </c>
      <c r="J178" s="79">
        <v>1346.8</v>
      </c>
      <c r="K178" s="80">
        <v>228.2</v>
      </c>
    </row>
    <row r="179" spans="1:12" s="22" customFormat="1" ht="34.5" customHeight="1" x14ac:dyDescent="0.2">
      <c r="A179" s="159" t="s">
        <v>252</v>
      </c>
      <c r="B179" s="158" t="s">
        <v>253</v>
      </c>
      <c r="C179" s="78">
        <v>3500</v>
      </c>
      <c r="D179" s="79">
        <v>3500</v>
      </c>
      <c r="E179" s="80">
        <v>2500</v>
      </c>
      <c r="F179" s="78">
        <f t="shared" si="52"/>
        <v>0</v>
      </c>
      <c r="G179" s="79">
        <f t="shared" si="52"/>
        <v>0</v>
      </c>
      <c r="H179" s="80">
        <f t="shared" si="52"/>
        <v>0</v>
      </c>
      <c r="I179" s="78">
        <v>3500</v>
      </c>
      <c r="J179" s="79">
        <v>3500</v>
      </c>
      <c r="K179" s="80">
        <v>2500</v>
      </c>
    </row>
    <row r="180" spans="1:12" s="22" customFormat="1" ht="41.25" customHeight="1" x14ac:dyDescent="0.2">
      <c r="A180" s="152" t="s">
        <v>230</v>
      </c>
      <c r="B180" s="153" t="s">
        <v>231</v>
      </c>
      <c r="C180" s="78">
        <v>5000</v>
      </c>
      <c r="D180" s="79">
        <v>10000</v>
      </c>
      <c r="E180" s="80">
        <v>5000</v>
      </c>
      <c r="F180" s="78">
        <f t="shared" si="52"/>
        <v>0</v>
      </c>
      <c r="G180" s="79">
        <f t="shared" si="52"/>
        <v>0</v>
      </c>
      <c r="H180" s="80">
        <f t="shared" si="52"/>
        <v>0</v>
      </c>
      <c r="I180" s="78">
        <v>5000</v>
      </c>
      <c r="J180" s="79">
        <v>10000</v>
      </c>
      <c r="K180" s="80">
        <v>5000</v>
      </c>
    </row>
    <row r="181" spans="1:12" s="22" customFormat="1" ht="45" customHeight="1" x14ac:dyDescent="0.25">
      <c r="A181" s="152" t="s">
        <v>329</v>
      </c>
      <c r="B181" s="153" t="s">
        <v>217</v>
      </c>
      <c r="C181" s="78">
        <v>14983</v>
      </c>
      <c r="D181" s="79">
        <v>14983</v>
      </c>
      <c r="E181" s="80">
        <v>19480</v>
      </c>
      <c r="F181" s="78">
        <f t="shared" si="52"/>
        <v>-14983</v>
      </c>
      <c r="G181" s="79">
        <f t="shared" si="52"/>
        <v>-14983</v>
      </c>
      <c r="H181" s="80">
        <f t="shared" si="52"/>
        <v>-19480</v>
      </c>
      <c r="I181" s="78">
        <v>0</v>
      </c>
      <c r="J181" s="79">
        <v>0</v>
      </c>
      <c r="K181" s="80">
        <v>0</v>
      </c>
      <c r="L181" s="168" t="s">
        <v>328</v>
      </c>
    </row>
    <row r="182" spans="1:12" s="22" customFormat="1" ht="66" customHeight="1" x14ac:dyDescent="0.2">
      <c r="A182" s="17" t="s">
        <v>168</v>
      </c>
      <c r="B182" s="59" t="s">
        <v>167</v>
      </c>
      <c r="C182" s="78">
        <v>269.89999999999998</v>
      </c>
      <c r="D182" s="79">
        <v>269.60000000000002</v>
      </c>
      <c r="E182" s="80">
        <v>269.7</v>
      </c>
      <c r="F182" s="78">
        <f t="shared" si="52"/>
        <v>0</v>
      </c>
      <c r="G182" s="79">
        <f t="shared" si="52"/>
        <v>0</v>
      </c>
      <c r="H182" s="80">
        <f t="shared" si="52"/>
        <v>0</v>
      </c>
      <c r="I182" s="78">
        <v>269.89999999999998</v>
      </c>
      <c r="J182" s="79">
        <v>269.60000000000002</v>
      </c>
      <c r="K182" s="80">
        <v>269.7</v>
      </c>
    </row>
    <row r="183" spans="1:12" s="22" customFormat="1" ht="61.5" customHeight="1" x14ac:dyDescent="0.2">
      <c r="A183" s="17" t="s">
        <v>319</v>
      </c>
      <c r="B183" s="59" t="s">
        <v>318</v>
      </c>
      <c r="C183" s="78">
        <v>0</v>
      </c>
      <c r="D183" s="79">
        <v>0</v>
      </c>
      <c r="E183" s="80">
        <v>0</v>
      </c>
      <c r="F183" s="78">
        <f t="shared" si="52"/>
        <v>1052.4000000000001</v>
      </c>
      <c r="G183" s="79">
        <f t="shared" si="52"/>
        <v>1052.4000000000001</v>
      </c>
      <c r="H183" s="80">
        <f t="shared" si="52"/>
        <v>1052.4000000000001</v>
      </c>
      <c r="I183" s="78">
        <v>1052.4000000000001</v>
      </c>
      <c r="J183" s="79">
        <v>1052.4000000000001</v>
      </c>
      <c r="K183" s="80">
        <v>1052.4000000000001</v>
      </c>
    </row>
    <row r="184" spans="1:12" s="22" customFormat="1" ht="15.75" customHeight="1" x14ac:dyDescent="0.2">
      <c r="A184" s="152"/>
      <c r="B184" s="153"/>
      <c r="C184" s="78"/>
      <c r="D184" s="79"/>
      <c r="E184" s="80"/>
      <c r="F184" s="78"/>
      <c r="G184" s="79"/>
      <c r="H184" s="80"/>
      <c r="I184" s="78"/>
      <c r="J184" s="79"/>
      <c r="K184" s="80"/>
    </row>
    <row r="185" spans="1:12" s="22" customFormat="1" ht="31.5" customHeight="1" x14ac:dyDescent="0.2">
      <c r="A185" s="170" t="s">
        <v>266</v>
      </c>
      <c r="B185" s="171" t="s">
        <v>267</v>
      </c>
      <c r="C185" s="78">
        <f t="shared" ref="C185:K186" si="53">C186</f>
        <v>2068162.3</v>
      </c>
      <c r="D185" s="79">
        <f t="shared" si="53"/>
        <v>2068162.3</v>
      </c>
      <c r="E185" s="80">
        <f t="shared" si="53"/>
        <v>5517330.2000000002</v>
      </c>
      <c r="F185" s="78">
        <f t="shared" si="53"/>
        <v>0</v>
      </c>
      <c r="G185" s="79">
        <f t="shared" si="53"/>
        <v>0</v>
      </c>
      <c r="H185" s="80">
        <f t="shared" si="53"/>
        <v>0</v>
      </c>
      <c r="I185" s="78">
        <f t="shared" si="53"/>
        <v>2068162.3</v>
      </c>
      <c r="J185" s="79">
        <f t="shared" si="53"/>
        <v>2068162.3</v>
      </c>
      <c r="K185" s="80">
        <f t="shared" si="53"/>
        <v>5517330.2000000002</v>
      </c>
    </row>
    <row r="186" spans="1:12" s="22" customFormat="1" ht="31.5" customHeight="1" x14ac:dyDescent="0.2">
      <c r="A186" s="7" t="s">
        <v>279</v>
      </c>
      <c r="B186" s="8" t="s">
        <v>280</v>
      </c>
      <c r="C186" s="78">
        <f t="shared" si="53"/>
        <v>2068162.3</v>
      </c>
      <c r="D186" s="79">
        <f t="shared" si="53"/>
        <v>2068162.3</v>
      </c>
      <c r="E186" s="80">
        <f t="shared" si="53"/>
        <v>5517330.2000000002</v>
      </c>
      <c r="F186" s="78">
        <f t="shared" si="53"/>
        <v>0</v>
      </c>
      <c r="G186" s="79">
        <f t="shared" si="53"/>
        <v>0</v>
      </c>
      <c r="H186" s="80">
        <f t="shared" si="53"/>
        <v>0</v>
      </c>
      <c r="I186" s="78">
        <f t="shared" si="53"/>
        <v>2068162.3</v>
      </c>
      <c r="J186" s="79">
        <f t="shared" si="53"/>
        <v>2068162.3</v>
      </c>
      <c r="K186" s="80">
        <f t="shared" si="53"/>
        <v>5517330.2000000002</v>
      </c>
    </row>
    <row r="187" spans="1:12" s="22" customFormat="1" ht="92.25" customHeight="1" x14ac:dyDescent="0.2">
      <c r="A187" s="17" t="s">
        <v>268</v>
      </c>
      <c r="B187" s="59" t="s">
        <v>269</v>
      </c>
      <c r="C187" s="78">
        <v>2068162.3</v>
      </c>
      <c r="D187" s="79">
        <v>2068162.3</v>
      </c>
      <c r="E187" s="80">
        <v>5517330.2000000002</v>
      </c>
      <c r="F187" s="78"/>
      <c r="G187" s="79"/>
      <c r="H187" s="80"/>
      <c r="I187" s="78">
        <f>C187+F187</f>
        <v>2068162.3</v>
      </c>
      <c r="J187" s="79">
        <f>D187+G187</f>
        <v>2068162.3</v>
      </c>
      <c r="K187" s="80">
        <f>E187+H187</f>
        <v>5517330.2000000002</v>
      </c>
    </row>
    <row r="188" spans="1:12" s="22" customFormat="1" ht="15.75" customHeight="1" x14ac:dyDescent="0.2">
      <c r="A188" s="17"/>
      <c r="B188" s="59"/>
      <c r="C188" s="78"/>
      <c r="D188" s="79"/>
      <c r="E188" s="80"/>
      <c r="F188" s="78"/>
      <c r="G188" s="79"/>
      <c r="H188" s="80"/>
      <c r="I188" s="78"/>
      <c r="J188" s="79"/>
      <c r="K188" s="80"/>
    </row>
    <row r="189" spans="1:12" ht="18.75" customHeight="1" x14ac:dyDescent="0.2">
      <c r="A189" s="139" t="s">
        <v>256</v>
      </c>
      <c r="B189" s="53" t="s">
        <v>257</v>
      </c>
      <c r="C189" s="78">
        <f t="shared" ref="C189:K190" si="54">C190</f>
        <v>510600</v>
      </c>
      <c r="D189" s="79">
        <f t="shared" si="54"/>
        <v>725700</v>
      </c>
      <c r="E189" s="80">
        <f t="shared" si="54"/>
        <v>0</v>
      </c>
      <c r="F189" s="78">
        <f t="shared" si="54"/>
        <v>0</v>
      </c>
      <c r="G189" s="79">
        <f t="shared" si="54"/>
        <v>0</v>
      </c>
      <c r="H189" s="80">
        <f t="shared" si="54"/>
        <v>0</v>
      </c>
      <c r="I189" s="78">
        <f t="shared" si="54"/>
        <v>510600</v>
      </c>
      <c r="J189" s="79">
        <f t="shared" si="54"/>
        <v>725700</v>
      </c>
      <c r="K189" s="80">
        <f t="shared" si="54"/>
        <v>0</v>
      </c>
      <c r="L189" s="172">
        <f t="shared" ref="L189" si="55">L191</f>
        <v>0</v>
      </c>
    </row>
    <row r="190" spans="1:12" ht="29.25" customHeight="1" x14ac:dyDescent="0.2">
      <c r="A190" s="7" t="s">
        <v>258</v>
      </c>
      <c r="B190" s="9" t="s">
        <v>281</v>
      </c>
      <c r="C190" s="78">
        <f t="shared" si="54"/>
        <v>510600</v>
      </c>
      <c r="D190" s="79">
        <f t="shared" si="54"/>
        <v>725700</v>
      </c>
      <c r="E190" s="80">
        <f t="shared" si="54"/>
        <v>0</v>
      </c>
      <c r="F190" s="78">
        <f t="shared" si="54"/>
        <v>0</v>
      </c>
      <c r="G190" s="79">
        <f t="shared" si="54"/>
        <v>0</v>
      </c>
      <c r="H190" s="80">
        <f t="shared" si="54"/>
        <v>0</v>
      </c>
      <c r="I190" s="78">
        <f t="shared" si="54"/>
        <v>510600</v>
      </c>
      <c r="J190" s="79">
        <f t="shared" si="54"/>
        <v>725700</v>
      </c>
      <c r="K190" s="80">
        <f t="shared" si="54"/>
        <v>0</v>
      </c>
      <c r="L190" s="16"/>
    </row>
    <row r="191" spans="1:12" ht="30.75" customHeight="1" x14ac:dyDescent="0.2">
      <c r="A191" s="17" t="s">
        <v>258</v>
      </c>
      <c r="B191" s="59" t="s">
        <v>259</v>
      </c>
      <c r="C191" s="78">
        <v>510600</v>
      </c>
      <c r="D191" s="79">
        <v>725700</v>
      </c>
      <c r="E191" s="80">
        <v>0</v>
      </c>
      <c r="F191" s="78"/>
      <c r="G191" s="79"/>
      <c r="H191" s="80"/>
      <c r="I191" s="78">
        <f>C191+F191</f>
        <v>510600</v>
      </c>
      <c r="J191" s="79">
        <f>D191+G191</f>
        <v>725700</v>
      </c>
      <c r="K191" s="80">
        <f>E191+H191</f>
        <v>0</v>
      </c>
    </row>
    <row r="192" spans="1:12" ht="16.5" customHeight="1" x14ac:dyDescent="0.2">
      <c r="A192" s="173"/>
      <c r="B192" s="174"/>
      <c r="C192" s="175"/>
      <c r="D192" s="176"/>
      <c r="E192" s="177"/>
      <c r="F192" s="175"/>
      <c r="G192" s="176"/>
      <c r="H192" s="177"/>
      <c r="I192" s="175"/>
      <c r="J192" s="176"/>
      <c r="K192" s="177"/>
    </row>
    <row r="193" spans="1:12" ht="31.5" hidden="1" customHeight="1" x14ac:dyDescent="0.2">
      <c r="A193" s="178" t="s">
        <v>66</v>
      </c>
      <c r="B193" s="179"/>
      <c r="C193" s="180">
        <f>C14+C68</f>
        <v>92215749.799999997</v>
      </c>
      <c r="D193" s="181">
        <f t="shared" ref="D193:L193" si="56">D14+D68</f>
        <v>97349153.700000003</v>
      </c>
      <c r="E193" s="182">
        <f t="shared" si="56"/>
        <v>102632758.7</v>
      </c>
      <c r="F193" s="180">
        <f>F14+F68</f>
        <v>1039102.7999999996</v>
      </c>
      <c r="G193" s="181">
        <f t="shared" ref="G193:H193" si="57">G14+G68</f>
        <v>-6947797.7999999998</v>
      </c>
      <c r="H193" s="182">
        <f t="shared" si="57"/>
        <v>-6383356.1999999993</v>
      </c>
      <c r="I193" s="180">
        <f>I14+I68</f>
        <v>93254852.600000009</v>
      </c>
      <c r="J193" s="181">
        <f t="shared" ref="J193:K193" si="58">J14+J68</f>
        <v>90401355.900000006</v>
      </c>
      <c r="K193" s="182">
        <f t="shared" si="58"/>
        <v>96249402.5</v>
      </c>
      <c r="L193" s="135">
        <f t="shared" si="56"/>
        <v>0</v>
      </c>
    </row>
    <row r="195" spans="1:12" x14ac:dyDescent="0.2">
      <c r="C195" s="18"/>
      <c r="D195" s="18"/>
      <c r="E195" s="18"/>
      <c r="F195" s="21"/>
      <c r="G195" s="21"/>
      <c r="H195" s="21"/>
      <c r="I195" s="18"/>
      <c r="J195" s="18"/>
      <c r="K195" s="18"/>
      <c r="L195" s="18" t="e">
        <f>L143+#REF!+L74</f>
        <v>#VALUE!</v>
      </c>
    </row>
    <row r="196" spans="1:12" x14ac:dyDescent="0.2">
      <c r="C196" s="18"/>
      <c r="D196" s="18"/>
      <c r="E196" s="18"/>
      <c r="F196" s="21"/>
      <c r="G196" s="21"/>
      <c r="H196" s="21"/>
      <c r="I196" s="18"/>
      <c r="J196" s="18"/>
      <c r="K196" s="18"/>
    </row>
    <row r="198" spans="1:12" x14ac:dyDescent="0.2">
      <c r="C198" s="18"/>
      <c r="D198" s="18"/>
      <c r="E198" s="18"/>
      <c r="F198" s="21"/>
      <c r="G198" s="21"/>
      <c r="H198" s="21"/>
      <c r="I198" s="18"/>
      <c r="J198" s="18"/>
      <c r="K198" s="18"/>
    </row>
    <row r="201" spans="1:12" x14ac:dyDescent="0.2">
      <c r="C201" s="18"/>
      <c r="D201" s="18"/>
      <c r="E201" s="18"/>
      <c r="F201" s="21"/>
      <c r="G201" s="21"/>
      <c r="H201" s="21"/>
      <c r="I201" s="18"/>
      <c r="J201" s="18"/>
      <c r="K201" s="18"/>
    </row>
  </sheetData>
  <mergeCells count="6">
    <mergeCell ref="A8:J8"/>
    <mergeCell ref="A10:A11"/>
    <mergeCell ref="B10:B11"/>
    <mergeCell ref="C10:E10"/>
    <mergeCell ref="F10:H10"/>
    <mergeCell ref="I10:K10"/>
  </mergeCells>
  <pageMargins left="0.59055118110236227" right="0.39370078740157483" top="0.82677165354330717" bottom="0.78740157480314965" header="0.51181102362204722" footer="0.55118110236220474"/>
  <pageSetup paperSize="9" scale="57" firstPageNumber="44" fitToWidth="0" fitToHeight="0" orientation="landscape" r:id="rId1"/>
  <headerFooter scaleWithDoc="0" alignWithMargins="0">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01"/>
  <sheetViews>
    <sheetView view="pageBreakPreview" zoomScale="70" zoomScaleSheetLayoutView="70" workbookViewId="0">
      <pane xSplit="1" ySplit="12" topLeftCell="B112" activePane="bottomRight" state="frozen"/>
      <selection pane="topRight" activeCell="B1" sqref="B1"/>
      <selection pane="bottomLeft" activeCell="A13" sqref="A13"/>
      <selection pane="bottomRight" activeCell="H142" sqref="H142"/>
    </sheetView>
  </sheetViews>
  <sheetFormatPr defaultColWidth="9.140625" defaultRowHeight="12.75" x14ac:dyDescent="0.2"/>
  <cols>
    <col min="1" max="1" width="69.7109375" style="2" customWidth="1"/>
    <col min="2" max="2" width="26.28515625" style="2" customWidth="1"/>
    <col min="3" max="3" width="16.42578125" style="2" customWidth="1"/>
    <col min="4" max="5" width="16.28515625" style="2" customWidth="1"/>
    <col min="6" max="8" width="16.28515625" style="20" customWidth="1"/>
    <col min="9" max="11" width="16.28515625" style="2" customWidth="1"/>
    <col min="12" max="12" width="21.7109375" style="2" customWidth="1"/>
    <col min="13" max="16384" width="9.140625" style="2"/>
  </cols>
  <sheetData>
    <row r="1" spans="1:12" ht="13.5" customHeight="1" x14ac:dyDescent="0.2">
      <c r="B1" s="4"/>
      <c r="C1" s="1"/>
      <c r="D1" s="4"/>
      <c r="E1" s="4"/>
      <c r="I1" s="4" t="s">
        <v>287</v>
      </c>
      <c r="J1" s="1"/>
      <c r="K1" s="1"/>
    </row>
    <row r="2" spans="1:12" ht="13.5" customHeight="1" x14ac:dyDescent="0.2">
      <c r="B2" s="4"/>
      <c r="C2" s="1"/>
      <c r="D2" s="4"/>
      <c r="E2" s="4"/>
      <c r="I2" s="10" t="s">
        <v>288</v>
      </c>
      <c r="J2" s="1"/>
      <c r="K2" s="1"/>
    </row>
    <row r="3" spans="1:12" ht="13.5" hidden="1" customHeight="1" x14ac:dyDescent="0.2">
      <c r="B3" s="4"/>
      <c r="C3" s="1"/>
      <c r="D3" s="1"/>
      <c r="E3" s="1"/>
      <c r="I3" s="10"/>
      <c r="J3" s="1"/>
      <c r="K3" s="1"/>
    </row>
    <row r="4" spans="1:12" ht="13.5" hidden="1" customHeight="1" x14ac:dyDescent="0.2">
      <c r="B4" s="4"/>
      <c r="C4" s="1"/>
      <c r="D4" s="1"/>
      <c r="E4" s="1"/>
      <c r="I4" s="10"/>
      <c r="J4" s="1"/>
      <c r="K4" s="1"/>
    </row>
    <row r="5" spans="1:12" ht="13.5" hidden="1" customHeight="1" x14ac:dyDescent="0.2">
      <c r="B5" s="4"/>
      <c r="C5" s="1"/>
      <c r="D5" s="1"/>
      <c r="E5" s="1"/>
      <c r="I5" s="23"/>
      <c r="J5" s="1"/>
      <c r="K5" s="1"/>
    </row>
    <row r="6" spans="1:12" ht="13.5" hidden="1" customHeight="1" x14ac:dyDescent="0.2">
      <c r="B6" s="4"/>
      <c r="C6" s="1"/>
      <c r="D6" s="1"/>
      <c r="E6" s="1"/>
      <c r="I6" s="23"/>
      <c r="J6" s="1"/>
      <c r="K6" s="1"/>
    </row>
    <row r="7" spans="1:12" ht="13.5" customHeight="1" x14ac:dyDescent="0.2">
      <c r="B7" s="4"/>
      <c r="C7" s="1"/>
      <c r="D7" s="1"/>
      <c r="E7" s="1"/>
      <c r="I7" s="23"/>
      <c r="J7" s="1"/>
      <c r="K7" s="1"/>
    </row>
    <row r="8" spans="1:12" ht="20.25" customHeight="1" x14ac:dyDescent="0.2">
      <c r="A8" s="264" t="s">
        <v>292</v>
      </c>
      <c r="B8" s="264"/>
      <c r="C8" s="265"/>
      <c r="D8" s="265"/>
      <c r="E8" s="265"/>
      <c r="F8" s="265"/>
      <c r="G8" s="265"/>
      <c r="H8" s="265"/>
      <c r="I8" s="265"/>
      <c r="J8" s="265"/>
      <c r="K8" s="19"/>
      <c r="L8" s="19"/>
    </row>
    <row r="9" spans="1:12" ht="12" customHeight="1" x14ac:dyDescent="0.2">
      <c r="A9" s="3"/>
      <c r="B9" s="5"/>
      <c r="C9" s="5"/>
      <c r="D9" s="5"/>
      <c r="E9" s="5"/>
      <c r="F9" s="5"/>
      <c r="G9" s="5"/>
      <c r="H9" s="5"/>
      <c r="I9" s="5"/>
      <c r="J9" s="5"/>
      <c r="K9" s="5"/>
      <c r="L9" s="11"/>
    </row>
    <row r="10" spans="1:12" ht="20.25" customHeight="1" x14ac:dyDescent="0.2">
      <c r="A10" s="266" t="s">
        <v>50</v>
      </c>
      <c r="B10" s="268" t="s">
        <v>51</v>
      </c>
      <c r="C10" s="270" t="s">
        <v>289</v>
      </c>
      <c r="D10" s="271"/>
      <c r="E10" s="272"/>
      <c r="F10" s="270" t="s">
        <v>290</v>
      </c>
      <c r="G10" s="271"/>
      <c r="H10" s="272"/>
      <c r="I10" s="273" t="s">
        <v>291</v>
      </c>
      <c r="J10" s="274"/>
      <c r="K10" s="275"/>
      <c r="L10" s="11"/>
    </row>
    <row r="11" spans="1:12" ht="22.5" customHeight="1" x14ac:dyDescent="0.2">
      <c r="A11" s="267"/>
      <c r="B11" s="269"/>
      <c r="C11" s="66" t="s">
        <v>132</v>
      </c>
      <c r="D11" s="67" t="s">
        <v>139</v>
      </c>
      <c r="E11" s="68" t="s">
        <v>191</v>
      </c>
      <c r="F11" s="66" t="s">
        <v>132</v>
      </c>
      <c r="G11" s="67" t="s">
        <v>139</v>
      </c>
      <c r="H11" s="68" t="s">
        <v>191</v>
      </c>
      <c r="I11" s="66" t="s">
        <v>132</v>
      </c>
      <c r="J11" s="67" t="s">
        <v>139</v>
      </c>
      <c r="K11" s="68" t="s">
        <v>191</v>
      </c>
      <c r="L11" s="12"/>
    </row>
    <row r="12" spans="1:12" x14ac:dyDescent="0.2">
      <c r="A12" s="6">
        <v>1</v>
      </c>
      <c r="B12" s="48">
        <v>2</v>
      </c>
      <c r="C12" s="69">
        <v>3</v>
      </c>
      <c r="D12" s="70">
        <v>4</v>
      </c>
      <c r="E12" s="71">
        <v>5</v>
      </c>
      <c r="F12" s="69">
        <v>6</v>
      </c>
      <c r="G12" s="70">
        <v>7</v>
      </c>
      <c r="H12" s="71">
        <v>8</v>
      </c>
      <c r="I12" s="69">
        <v>9</v>
      </c>
      <c r="J12" s="70">
        <v>10</v>
      </c>
      <c r="K12" s="71">
        <v>11</v>
      </c>
      <c r="L12" s="13"/>
    </row>
    <row r="13" spans="1:12" x14ac:dyDescent="0.2">
      <c r="A13" s="45"/>
      <c r="B13" s="49"/>
      <c r="C13" s="72"/>
      <c r="D13" s="73"/>
      <c r="E13" s="74"/>
      <c r="F13" s="72"/>
      <c r="G13" s="73"/>
      <c r="H13" s="74"/>
      <c r="I13" s="72"/>
      <c r="J13" s="73"/>
      <c r="K13" s="74"/>
      <c r="L13" s="14"/>
    </row>
    <row r="14" spans="1:12" ht="21" hidden="1" customHeight="1" x14ac:dyDescent="0.2">
      <c r="A14" s="36" t="s">
        <v>59</v>
      </c>
      <c r="B14" s="50" t="s">
        <v>22</v>
      </c>
      <c r="C14" s="75">
        <f>C16+C20+C23+C26+C31+C36+C40+C47+C52+C56+C59+C62</f>
        <v>63632256.100000001</v>
      </c>
      <c r="D14" s="76">
        <f t="shared" ref="D14:E14" si="0">D16+D20+D23+D26+D31+D36+D40+D47+D52+D56+D59+D62</f>
        <v>69571167.200000003</v>
      </c>
      <c r="E14" s="77">
        <f t="shared" si="0"/>
        <v>74041068.200000003</v>
      </c>
      <c r="F14" s="75">
        <f>F16+F20+F23+F26+F31+F36+F40+F47+F52+F56+F59+F62</f>
        <v>0</v>
      </c>
      <c r="G14" s="76">
        <f t="shared" ref="G14:H14" si="1">G16+G20+G23+G26+G31+G36+G40+G47+G52+G56+G59+G62</f>
        <v>0</v>
      </c>
      <c r="H14" s="77">
        <f t="shared" si="1"/>
        <v>0</v>
      </c>
      <c r="I14" s="75">
        <f>I16+I20+I23+I26+I31+I36+I40+I47+I52+I56+I59+I62</f>
        <v>63632256.100000001</v>
      </c>
      <c r="J14" s="76">
        <f t="shared" ref="J14:K14" si="2">J16+J20+J23+J26+J31+J36+J40+J47+J52+J56+J59+J62</f>
        <v>69571167.200000003</v>
      </c>
      <c r="K14" s="77">
        <f t="shared" si="2"/>
        <v>74041068.200000003</v>
      </c>
      <c r="L14" s="15"/>
    </row>
    <row r="15" spans="1:12" hidden="1" x14ac:dyDescent="0.2">
      <c r="A15" s="32"/>
      <c r="B15" s="51"/>
      <c r="C15" s="78"/>
      <c r="D15" s="79"/>
      <c r="E15" s="80"/>
      <c r="F15" s="78"/>
      <c r="G15" s="79"/>
      <c r="H15" s="80"/>
      <c r="I15" s="78"/>
      <c r="J15" s="79"/>
      <c r="K15" s="80"/>
      <c r="L15" s="16"/>
    </row>
    <row r="16" spans="1:12" ht="16.5" hidden="1" customHeight="1" x14ac:dyDescent="0.2">
      <c r="A16" s="46" t="s">
        <v>18</v>
      </c>
      <c r="B16" s="52" t="s">
        <v>23</v>
      </c>
      <c r="C16" s="81">
        <f t="shared" ref="C16:K16" si="3">C17+C18</f>
        <v>38972774.900000006</v>
      </c>
      <c r="D16" s="82">
        <f t="shared" si="3"/>
        <v>41662215.5</v>
      </c>
      <c r="E16" s="83">
        <f t="shared" si="3"/>
        <v>44058458</v>
      </c>
      <c r="F16" s="81">
        <f t="shared" si="3"/>
        <v>0</v>
      </c>
      <c r="G16" s="82">
        <f t="shared" si="3"/>
        <v>0</v>
      </c>
      <c r="H16" s="83">
        <f t="shared" si="3"/>
        <v>0</v>
      </c>
      <c r="I16" s="81">
        <f t="shared" si="3"/>
        <v>38972774.900000006</v>
      </c>
      <c r="J16" s="82">
        <f t="shared" si="3"/>
        <v>41662215.5</v>
      </c>
      <c r="K16" s="83">
        <f t="shared" si="3"/>
        <v>44058458</v>
      </c>
      <c r="L16" s="16"/>
    </row>
    <row r="17" spans="1:12" ht="18" hidden="1" customHeight="1" x14ac:dyDescent="0.2">
      <c r="A17" s="34" t="s">
        <v>0</v>
      </c>
      <c r="B17" s="52" t="s">
        <v>24</v>
      </c>
      <c r="C17" s="81">
        <v>18600066</v>
      </c>
      <c r="D17" s="82">
        <v>20025878</v>
      </c>
      <c r="E17" s="83">
        <v>20956360</v>
      </c>
      <c r="F17" s="81"/>
      <c r="G17" s="82"/>
      <c r="H17" s="83"/>
      <c r="I17" s="81">
        <f t="shared" ref="I17:K18" si="4">C17+F17</f>
        <v>18600066</v>
      </c>
      <c r="J17" s="82">
        <f t="shared" si="4"/>
        <v>20025878</v>
      </c>
      <c r="K17" s="83">
        <f t="shared" si="4"/>
        <v>20956360</v>
      </c>
      <c r="L17" s="16"/>
    </row>
    <row r="18" spans="1:12" ht="18" hidden="1" customHeight="1" x14ac:dyDescent="0.2">
      <c r="A18" s="34" t="s">
        <v>1</v>
      </c>
      <c r="B18" s="52" t="s">
        <v>25</v>
      </c>
      <c r="C18" s="81">
        <v>20372708.900000002</v>
      </c>
      <c r="D18" s="82">
        <v>21636337.5</v>
      </c>
      <c r="E18" s="83">
        <v>23102098</v>
      </c>
      <c r="F18" s="81"/>
      <c r="G18" s="82"/>
      <c r="H18" s="83"/>
      <c r="I18" s="81">
        <f t="shared" si="4"/>
        <v>20372708.900000002</v>
      </c>
      <c r="J18" s="82">
        <f t="shared" si="4"/>
        <v>21636337.5</v>
      </c>
      <c r="K18" s="83">
        <f t="shared" si="4"/>
        <v>23102098</v>
      </c>
      <c r="L18" s="16"/>
    </row>
    <row r="19" spans="1:12" ht="15" hidden="1" customHeight="1" x14ac:dyDescent="0.2">
      <c r="A19" s="34"/>
      <c r="B19" s="52"/>
      <c r="C19" s="81"/>
      <c r="D19" s="82"/>
      <c r="E19" s="83"/>
      <c r="F19" s="81"/>
      <c r="G19" s="82"/>
      <c r="H19" s="83"/>
      <c r="I19" s="81"/>
      <c r="J19" s="82"/>
      <c r="K19" s="83"/>
      <c r="L19" s="16"/>
    </row>
    <row r="20" spans="1:12" ht="30" hidden="1" customHeight="1" x14ac:dyDescent="0.2">
      <c r="A20" s="47" t="s">
        <v>9</v>
      </c>
      <c r="B20" s="52" t="s">
        <v>26</v>
      </c>
      <c r="C20" s="81">
        <f>C21</f>
        <v>7114668.7999999998</v>
      </c>
      <c r="D20" s="82">
        <f t="shared" ref="D20:K20" si="5">D21</f>
        <v>8847988.5999999996</v>
      </c>
      <c r="E20" s="83">
        <f t="shared" si="5"/>
        <v>10313975.5</v>
      </c>
      <c r="F20" s="81">
        <f>F21</f>
        <v>0</v>
      </c>
      <c r="G20" s="82">
        <f t="shared" si="5"/>
        <v>0</v>
      </c>
      <c r="H20" s="83">
        <f t="shared" si="5"/>
        <v>0</v>
      </c>
      <c r="I20" s="81">
        <f>I21</f>
        <v>7114668.7999999998</v>
      </c>
      <c r="J20" s="82">
        <f t="shared" si="5"/>
        <v>8847988.5999999996</v>
      </c>
      <c r="K20" s="83">
        <f t="shared" si="5"/>
        <v>10313975.5</v>
      </c>
      <c r="L20" s="16"/>
    </row>
    <row r="21" spans="1:12" ht="27.75" hidden="1" customHeight="1" x14ac:dyDescent="0.2">
      <c r="A21" s="34" t="s">
        <v>10</v>
      </c>
      <c r="B21" s="52" t="s">
        <v>27</v>
      </c>
      <c r="C21" s="81">
        <v>7114668.7999999998</v>
      </c>
      <c r="D21" s="82">
        <v>8847988.5999999996</v>
      </c>
      <c r="E21" s="83">
        <v>10313975.5</v>
      </c>
      <c r="F21" s="81"/>
      <c r="G21" s="82"/>
      <c r="H21" s="83"/>
      <c r="I21" s="81">
        <f>C21+F21</f>
        <v>7114668.7999999998</v>
      </c>
      <c r="J21" s="82">
        <f>D21+G21</f>
        <v>8847988.5999999996</v>
      </c>
      <c r="K21" s="83">
        <f>E21+H21</f>
        <v>10313975.5</v>
      </c>
      <c r="L21" s="16"/>
    </row>
    <row r="22" spans="1:12" ht="15" hidden="1" customHeight="1" x14ac:dyDescent="0.2">
      <c r="A22" s="34"/>
      <c r="B22" s="52"/>
      <c r="C22" s="81"/>
      <c r="D22" s="82"/>
      <c r="E22" s="83"/>
      <c r="F22" s="81"/>
      <c r="G22" s="82"/>
      <c r="H22" s="83"/>
      <c r="I22" s="81"/>
      <c r="J22" s="82"/>
      <c r="K22" s="83"/>
      <c r="L22" s="16"/>
    </row>
    <row r="23" spans="1:12" ht="18" hidden="1" customHeight="1" x14ac:dyDescent="0.2">
      <c r="A23" s="47" t="s">
        <v>2</v>
      </c>
      <c r="B23" s="52" t="s">
        <v>28</v>
      </c>
      <c r="C23" s="81">
        <f>C24</f>
        <v>3802103</v>
      </c>
      <c r="D23" s="82">
        <f t="shared" ref="D23:K23" si="6">D24</f>
        <v>4647767</v>
      </c>
      <c r="E23" s="83">
        <f t="shared" si="6"/>
        <v>4833952</v>
      </c>
      <c r="F23" s="81">
        <f>F24</f>
        <v>0</v>
      </c>
      <c r="G23" s="82">
        <f t="shared" si="6"/>
        <v>0</v>
      </c>
      <c r="H23" s="83">
        <f t="shared" si="6"/>
        <v>0</v>
      </c>
      <c r="I23" s="81">
        <f>I24</f>
        <v>3802103</v>
      </c>
      <c r="J23" s="82">
        <f t="shared" si="6"/>
        <v>4647767</v>
      </c>
      <c r="K23" s="83">
        <f t="shared" si="6"/>
        <v>4833952</v>
      </c>
      <c r="L23" s="16"/>
    </row>
    <row r="24" spans="1:12" ht="27.75" hidden="1" customHeight="1" x14ac:dyDescent="0.2">
      <c r="A24" s="7" t="s">
        <v>58</v>
      </c>
      <c r="B24" s="53" t="s">
        <v>29</v>
      </c>
      <c r="C24" s="78">
        <v>3802103</v>
      </c>
      <c r="D24" s="79">
        <v>4647767</v>
      </c>
      <c r="E24" s="80">
        <v>4833952</v>
      </c>
      <c r="F24" s="78"/>
      <c r="G24" s="79"/>
      <c r="H24" s="80"/>
      <c r="I24" s="81">
        <f>C24+F24</f>
        <v>3802103</v>
      </c>
      <c r="J24" s="82">
        <f>D24+G24</f>
        <v>4647767</v>
      </c>
      <c r="K24" s="83">
        <f>E24+H24</f>
        <v>4833952</v>
      </c>
      <c r="L24" s="16"/>
    </row>
    <row r="25" spans="1:12" ht="14.25" hidden="1" customHeight="1" x14ac:dyDescent="0.2">
      <c r="A25" s="7"/>
      <c r="B25" s="53"/>
      <c r="C25" s="78"/>
      <c r="D25" s="79"/>
      <c r="E25" s="80"/>
      <c r="F25" s="78"/>
      <c r="G25" s="79"/>
      <c r="H25" s="80"/>
      <c r="I25" s="78"/>
      <c r="J25" s="79"/>
      <c r="K25" s="80"/>
      <c r="L25" s="16"/>
    </row>
    <row r="26" spans="1:12" ht="17.25" hidden="1" customHeight="1" x14ac:dyDescent="0.2">
      <c r="A26" s="47" t="s">
        <v>3</v>
      </c>
      <c r="B26" s="52" t="s">
        <v>30</v>
      </c>
      <c r="C26" s="81">
        <f>SUM(C27:C29)</f>
        <v>9139810</v>
      </c>
      <c r="D26" s="82">
        <f t="shared" ref="D26:E26" si="7">SUM(D27:D29)</f>
        <v>9522327</v>
      </c>
      <c r="E26" s="83">
        <f t="shared" si="7"/>
        <v>9778355</v>
      </c>
      <c r="F26" s="81">
        <f>SUM(F27:F29)</f>
        <v>0</v>
      </c>
      <c r="G26" s="82">
        <f t="shared" ref="G26:H26" si="8">SUM(G27:G29)</f>
        <v>0</v>
      </c>
      <c r="H26" s="83">
        <f t="shared" si="8"/>
        <v>0</v>
      </c>
      <c r="I26" s="81">
        <f>SUM(I27:I29)</f>
        <v>9139810</v>
      </c>
      <c r="J26" s="82">
        <f t="shared" ref="J26:K26" si="9">SUM(J27:J29)</f>
        <v>9522327</v>
      </c>
      <c r="K26" s="83">
        <f t="shared" si="9"/>
        <v>9778355</v>
      </c>
      <c r="L26" s="16"/>
    </row>
    <row r="27" spans="1:12" ht="15.75" hidden="1" customHeight="1" x14ac:dyDescent="0.2">
      <c r="A27" s="34" t="s">
        <v>4</v>
      </c>
      <c r="B27" s="52" t="s">
        <v>31</v>
      </c>
      <c r="C27" s="81">
        <v>7833689</v>
      </c>
      <c r="D27" s="82">
        <v>8179013</v>
      </c>
      <c r="E27" s="83">
        <v>8382193</v>
      </c>
      <c r="F27" s="81"/>
      <c r="G27" s="82"/>
      <c r="H27" s="83"/>
      <c r="I27" s="81">
        <f t="shared" ref="I27:I29" si="10">C27+F27</f>
        <v>7833689</v>
      </c>
      <c r="J27" s="82">
        <f t="shared" ref="J27:J29" si="11">D27+G27</f>
        <v>8179013</v>
      </c>
      <c r="K27" s="83">
        <f t="shared" ref="K27:K29" si="12">E27+H27</f>
        <v>8382193</v>
      </c>
      <c r="L27" s="16"/>
    </row>
    <row r="28" spans="1:12" ht="15.75" hidden="1" customHeight="1" x14ac:dyDescent="0.2">
      <c r="A28" s="34" t="s">
        <v>6</v>
      </c>
      <c r="B28" s="52" t="s">
        <v>32</v>
      </c>
      <c r="C28" s="81">
        <v>1303097</v>
      </c>
      <c r="D28" s="82">
        <v>1340290</v>
      </c>
      <c r="E28" s="83">
        <v>1393138</v>
      </c>
      <c r="F28" s="81"/>
      <c r="G28" s="82"/>
      <c r="H28" s="83"/>
      <c r="I28" s="81">
        <f t="shared" si="10"/>
        <v>1303097</v>
      </c>
      <c r="J28" s="82">
        <f t="shared" si="11"/>
        <v>1340290</v>
      </c>
      <c r="K28" s="83">
        <f t="shared" si="12"/>
        <v>1393138</v>
      </c>
      <c r="L28" s="16"/>
    </row>
    <row r="29" spans="1:12" ht="17.25" hidden="1" customHeight="1" x14ac:dyDescent="0.2">
      <c r="A29" s="34" t="s">
        <v>68</v>
      </c>
      <c r="B29" s="52" t="s">
        <v>69</v>
      </c>
      <c r="C29" s="81">
        <v>3024</v>
      </c>
      <c r="D29" s="82">
        <v>3024</v>
      </c>
      <c r="E29" s="83">
        <v>3024</v>
      </c>
      <c r="F29" s="81"/>
      <c r="G29" s="82"/>
      <c r="H29" s="83"/>
      <c r="I29" s="81">
        <f t="shared" si="10"/>
        <v>3024</v>
      </c>
      <c r="J29" s="82">
        <f t="shared" si="11"/>
        <v>3024</v>
      </c>
      <c r="K29" s="83">
        <f t="shared" si="12"/>
        <v>3024</v>
      </c>
      <c r="L29" s="16"/>
    </row>
    <row r="30" spans="1:12" ht="15" hidden="1" customHeight="1" x14ac:dyDescent="0.2">
      <c r="A30" s="34"/>
      <c r="B30" s="52"/>
      <c r="C30" s="81"/>
      <c r="D30" s="82"/>
      <c r="E30" s="83"/>
      <c r="F30" s="81"/>
      <c r="G30" s="82"/>
      <c r="H30" s="83"/>
      <c r="I30" s="81"/>
      <c r="J30" s="82"/>
      <c r="K30" s="83"/>
      <c r="L30" s="16"/>
    </row>
    <row r="31" spans="1:12" ht="26.25" hidden="1" customHeight="1" x14ac:dyDescent="0.2">
      <c r="A31" s="47" t="s">
        <v>11</v>
      </c>
      <c r="B31" s="52" t="s">
        <v>34</v>
      </c>
      <c r="C31" s="81">
        <f>SUM(C32:C34)</f>
        <v>2931854</v>
      </c>
      <c r="D31" s="82">
        <f t="shared" ref="D31:E31" si="13">SUM(D32:D34)</f>
        <v>3179830.5</v>
      </c>
      <c r="E31" s="83">
        <f t="shared" si="13"/>
        <v>3303767</v>
      </c>
      <c r="F31" s="81">
        <f>SUM(F32:F34)</f>
        <v>0</v>
      </c>
      <c r="G31" s="82">
        <f t="shared" ref="G31:H31" si="14">SUM(G32:G34)</f>
        <v>0</v>
      </c>
      <c r="H31" s="83">
        <f t="shared" si="14"/>
        <v>0</v>
      </c>
      <c r="I31" s="81">
        <f>SUM(I32:I34)</f>
        <v>2931854</v>
      </c>
      <c r="J31" s="82">
        <f t="shared" ref="J31:K31" si="15">SUM(J32:J34)</f>
        <v>3179830.5</v>
      </c>
      <c r="K31" s="83">
        <f t="shared" si="15"/>
        <v>3303767</v>
      </c>
      <c r="L31" s="16"/>
    </row>
    <row r="32" spans="1:12" ht="18" hidden="1" customHeight="1" x14ac:dyDescent="0.2">
      <c r="A32" s="34" t="s">
        <v>5</v>
      </c>
      <c r="B32" s="52" t="s">
        <v>35</v>
      </c>
      <c r="C32" s="81">
        <v>2803660.5</v>
      </c>
      <c r="D32" s="82">
        <v>3064074</v>
      </c>
      <c r="E32" s="83">
        <v>3201241</v>
      </c>
      <c r="F32" s="81"/>
      <c r="G32" s="82"/>
      <c r="H32" s="83"/>
      <c r="I32" s="81">
        <f t="shared" ref="I32:I34" si="16">C32+F32</f>
        <v>2803660.5</v>
      </c>
      <c r="J32" s="82">
        <f t="shared" ref="J32:J34" si="17">D32+G32</f>
        <v>3064074</v>
      </c>
      <c r="K32" s="83">
        <f t="shared" ref="K32:K34" si="18">E32+H32</f>
        <v>3201241</v>
      </c>
      <c r="L32" s="16"/>
    </row>
    <row r="33" spans="1:12" ht="29.25" hidden="1" customHeight="1" x14ac:dyDescent="0.2">
      <c r="A33" s="34" t="s">
        <v>21</v>
      </c>
      <c r="B33" s="52" t="s">
        <v>33</v>
      </c>
      <c r="C33" s="81">
        <v>80325</v>
      </c>
      <c r="D33" s="82">
        <v>69897</v>
      </c>
      <c r="E33" s="83">
        <v>58452</v>
      </c>
      <c r="F33" s="81"/>
      <c r="G33" s="82"/>
      <c r="H33" s="83"/>
      <c r="I33" s="81">
        <f t="shared" si="16"/>
        <v>80325</v>
      </c>
      <c r="J33" s="82">
        <f t="shared" si="17"/>
        <v>69897</v>
      </c>
      <c r="K33" s="83">
        <f t="shared" si="18"/>
        <v>58452</v>
      </c>
      <c r="L33" s="16"/>
    </row>
    <row r="34" spans="1:12" ht="27.75" hidden="1" customHeight="1" x14ac:dyDescent="0.2">
      <c r="A34" s="34" t="s">
        <v>12</v>
      </c>
      <c r="B34" s="52" t="s">
        <v>36</v>
      </c>
      <c r="C34" s="81">
        <v>47868.5</v>
      </c>
      <c r="D34" s="82">
        <v>45859.5</v>
      </c>
      <c r="E34" s="83">
        <v>44074</v>
      </c>
      <c r="F34" s="81"/>
      <c r="G34" s="82"/>
      <c r="H34" s="83"/>
      <c r="I34" s="81">
        <f t="shared" si="16"/>
        <v>47868.5</v>
      </c>
      <c r="J34" s="82">
        <f t="shared" si="17"/>
        <v>45859.5</v>
      </c>
      <c r="K34" s="83">
        <f t="shared" si="18"/>
        <v>44074</v>
      </c>
      <c r="L34" s="16"/>
    </row>
    <row r="35" spans="1:12" ht="15" hidden="1" customHeight="1" x14ac:dyDescent="0.2">
      <c r="A35" s="34"/>
      <c r="B35" s="52"/>
      <c r="C35" s="81"/>
      <c r="D35" s="82"/>
      <c r="E35" s="83"/>
      <c r="F35" s="81"/>
      <c r="G35" s="82"/>
      <c r="H35" s="83"/>
      <c r="I35" s="81"/>
      <c r="J35" s="82"/>
      <c r="K35" s="83"/>
      <c r="L35" s="16"/>
    </row>
    <row r="36" spans="1:12" ht="19.5" hidden="1" customHeight="1" x14ac:dyDescent="0.2">
      <c r="A36" s="47" t="s">
        <v>56</v>
      </c>
      <c r="B36" s="52" t="s">
        <v>37</v>
      </c>
      <c r="C36" s="81">
        <f>SUM(C37:C38)</f>
        <v>161162.5</v>
      </c>
      <c r="D36" s="82">
        <f t="shared" ref="D36:E36" si="19">SUM(D37:D38)</f>
        <v>166145.29999999999</v>
      </c>
      <c r="E36" s="83">
        <f t="shared" si="19"/>
        <v>165935.1</v>
      </c>
      <c r="F36" s="81">
        <f>SUM(F37:F38)</f>
        <v>0</v>
      </c>
      <c r="G36" s="82">
        <f t="shared" ref="G36:H36" si="20">SUM(G37:G38)</f>
        <v>0</v>
      </c>
      <c r="H36" s="83">
        <f t="shared" si="20"/>
        <v>0</v>
      </c>
      <c r="I36" s="81">
        <f>SUM(I37:I38)</f>
        <v>161162.5</v>
      </c>
      <c r="J36" s="82">
        <f t="shared" ref="J36:K36" si="21">SUM(J37:J38)</f>
        <v>166145.29999999999</v>
      </c>
      <c r="K36" s="83">
        <f t="shared" si="21"/>
        <v>165935.1</v>
      </c>
      <c r="L36" s="16"/>
    </row>
    <row r="37" spans="1:12" ht="54" hidden="1" customHeight="1" x14ac:dyDescent="0.2">
      <c r="A37" s="34" t="s">
        <v>78</v>
      </c>
      <c r="B37" s="52" t="s">
        <v>72</v>
      </c>
      <c r="C37" s="81">
        <v>4642.8999999999996</v>
      </c>
      <c r="D37" s="82">
        <v>4411.3999999999996</v>
      </c>
      <c r="E37" s="83">
        <v>4359.6000000000004</v>
      </c>
      <c r="F37" s="81"/>
      <c r="G37" s="82"/>
      <c r="H37" s="83"/>
      <c r="I37" s="81">
        <f t="shared" ref="I37:I38" si="22">C37+F37</f>
        <v>4642.8999999999996</v>
      </c>
      <c r="J37" s="82">
        <f t="shared" ref="J37:J38" si="23">D37+G37</f>
        <v>4411.3999999999996</v>
      </c>
      <c r="K37" s="83">
        <f t="shared" ref="K37:K38" si="24">E37+H37</f>
        <v>4359.6000000000004</v>
      </c>
      <c r="L37" s="16"/>
    </row>
    <row r="38" spans="1:12" ht="29.25" hidden="1" customHeight="1" x14ac:dyDescent="0.2">
      <c r="A38" s="34" t="s">
        <v>17</v>
      </c>
      <c r="B38" s="52" t="s">
        <v>38</v>
      </c>
      <c r="C38" s="81">
        <v>156519.6</v>
      </c>
      <c r="D38" s="82">
        <v>161733.9</v>
      </c>
      <c r="E38" s="83">
        <v>161575.5</v>
      </c>
      <c r="F38" s="81"/>
      <c r="G38" s="82"/>
      <c r="H38" s="83"/>
      <c r="I38" s="81">
        <f t="shared" si="22"/>
        <v>156519.6</v>
      </c>
      <c r="J38" s="82">
        <f t="shared" si="23"/>
        <v>161733.9</v>
      </c>
      <c r="K38" s="83">
        <f t="shared" si="24"/>
        <v>161575.5</v>
      </c>
      <c r="L38" s="16"/>
    </row>
    <row r="39" spans="1:12" ht="15.75" hidden="1" customHeight="1" x14ac:dyDescent="0.2">
      <c r="A39" s="34"/>
      <c r="B39" s="52"/>
      <c r="C39" s="81"/>
      <c r="D39" s="82"/>
      <c r="E39" s="83"/>
      <c r="F39" s="81"/>
      <c r="G39" s="82"/>
      <c r="H39" s="83"/>
      <c r="I39" s="81"/>
      <c r="J39" s="82"/>
      <c r="K39" s="83"/>
      <c r="L39" s="16"/>
    </row>
    <row r="40" spans="1:12" ht="32.25" hidden="1" customHeight="1" x14ac:dyDescent="0.2">
      <c r="A40" s="46" t="s">
        <v>13</v>
      </c>
      <c r="B40" s="52" t="s">
        <v>39</v>
      </c>
      <c r="C40" s="81">
        <f>SUM(C41:C45)</f>
        <v>33414.199999999997</v>
      </c>
      <c r="D40" s="82">
        <f t="shared" ref="D40:E40" si="25">SUM(D41:D45)</f>
        <v>37535.699999999997</v>
      </c>
      <c r="E40" s="83">
        <f t="shared" si="25"/>
        <v>36478.9</v>
      </c>
      <c r="F40" s="81">
        <f>SUM(F41:F45)</f>
        <v>0</v>
      </c>
      <c r="G40" s="82">
        <f t="shared" ref="G40:H40" si="26">SUM(G41:G45)</f>
        <v>0</v>
      </c>
      <c r="H40" s="83">
        <f t="shared" si="26"/>
        <v>0</v>
      </c>
      <c r="I40" s="81">
        <f>SUM(I41:I45)</f>
        <v>33414.199999999997</v>
      </c>
      <c r="J40" s="82">
        <f t="shared" ref="J40:K40" si="27">SUM(J41:J45)</f>
        <v>37535.699999999997</v>
      </c>
      <c r="K40" s="83">
        <f t="shared" si="27"/>
        <v>36478.9</v>
      </c>
      <c r="L40" s="16"/>
    </row>
    <row r="41" spans="1:12" ht="54.75" hidden="1" customHeight="1" x14ac:dyDescent="0.2">
      <c r="A41" s="34" t="s">
        <v>53</v>
      </c>
      <c r="B41" s="52" t="s">
        <v>40</v>
      </c>
      <c r="C41" s="81">
        <v>14153</v>
      </c>
      <c r="D41" s="82">
        <v>17637</v>
      </c>
      <c r="E41" s="83">
        <v>15896</v>
      </c>
      <c r="F41" s="81"/>
      <c r="G41" s="82"/>
      <c r="H41" s="83"/>
      <c r="I41" s="81">
        <f t="shared" ref="I41:I45" si="28">C41+F41</f>
        <v>14153</v>
      </c>
      <c r="J41" s="82">
        <f t="shared" ref="J41:J45" si="29">D41+G41</f>
        <v>17637</v>
      </c>
      <c r="K41" s="83">
        <f t="shared" ref="K41:K45" si="30">E41+H41</f>
        <v>15896</v>
      </c>
      <c r="L41" s="16"/>
    </row>
    <row r="42" spans="1:12" ht="25.5" hidden="1" customHeight="1" x14ac:dyDescent="0.2">
      <c r="A42" s="7" t="s">
        <v>61</v>
      </c>
      <c r="B42" s="53" t="s">
        <v>62</v>
      </c>
      <c r="C42" s="78">
        <v>711.5</v>
      </c>
      <c r="D42" s="79">
        <v>711.5</v>
      </c>
      <c r="E42" s="80">
        <v>711.5</v>
      </c>
      <c r="F42" s="78"/>
      <c r="G42" s="79"/>
      <c r="H42" s="80"/>
      <c r="I42" s="81">
        <f t="shared" si="28"/>
        <v>711.5</v>
      </c>
      <c r="J42" s="82">
        <f t="shared" si="29"/>
        <v>711.5</v>
      </c>
      <c r="K42" s="83">
        <f t="shared" si="30"/>
        <v>711.5</v>
      </c>
      <c r="L42" s="16"/>
    </row>
    <row r="43" spans="1:12" ht="67.5" hidden="1" customHeight="1" x14ac:dyDescent="0.2">
      <c r="A43" s="7" t="s">
        <v>60</v>
      </c>
      <c r="B43" s="53" t="s">
        <v>41</v>
      </c>
      <c r="C43" s="78">
        <v>13488.699999999999</v>
      </c>
      <c r="D43" s="79">
        <v>13898.2</v>
      </c>
      <c r="E43" s="80">
        <v>14306.4</v>
      </c>
      <c r="F43" s="78"/>
      <c r="G43" s="79"/>
      <c r="H43" s="80"/>
      <c r="I43" s="81">
        <f t="shared" si="28"/>
        <v>13488.699999999999</v>
      </c>
      <c r="J43" s="82">
        <f t="shared" si="29"/>
        <v>13898.2</v>
      </c>
      <c r="K43" s="83">
        <f t="shared" si="30"/>
        <v>14306.4</v>
      </c>
      <c r="L43" s="16"/>
    </row>
    <row r="44" spans="1:12" ht="21" hidden="1" customHeight="1" x14ac:dyDescent="0.2">
      <c r="A44" s="7" t="s">
        <v>14</v>
      </c>
      <c r="B44" s="53" t="s">
        <v>42</v>
      </c>
      <c r="C44" s="78">
        <v>4061</v>
      </c>
      <c r="D44" s="79">
        <v>4289</v>
      </c>
      <c r="E44" s="80">
        <v>4565</v>
      </c>
      <c r="F44" s="78"/>
      <c r="G44" s="79"/>
      <c r="H44" s="80"/>
      <c r="I44" s="81">
        <f t="shared" si="28"/>
        <v>4061</v>
      </c>
      <c r="J44" s="82">
        <f t="shared" si="29"/>
        <v>4289</v>
      </c>
      <c r="K44" s="83">
        <f t="shared" si="30"/>
        <v>4565</v>
      </c>
      <c r="L44" s="16"/>
    </row>
    <row r="45" spans="1:12" ht="65.25" hidden="1" customHeight="1" x14ac:dyDescent="0.2">
      <c r="A45" s="37" t="s">
        <v>80</v>
      </c>
      <c r="B45" s="53" t="s">
        <v>77</v>
      </c>
      <c r="C45" s="78">
        <v>1000</v>
      </c>
      <c r="D45" s="79">
        <v>1000</v>
      </c>
      <c r="E45" s="80">
        <v>1000</v>
      </c>
      <c r="F45" s="78"/>
      <c r="G45" s="79"/>
      <c r="H45" s="80"/>
      <c r="I45" s="81">
        <f t="shared" si="28"/>
        <v>1000</v>
      </c>
      <c r="J45" s="82">
        <f t="shared" si="29"/>
        <v>1000</v>
      </c>
      <c r="K45" s="83">
        <f t="shared" si="30"/>
        <v>1000</v>
      </c>
      <c r="L45" s="16"/>
    </row>
    <row r="46" spans="1:12" ht="12.75" hidden="1" customHeight="1" x14ac:dyDescent="0.2">
      <c r="A46" s="37"/>
      <c r="B46" s="53"/>
      <c r="C46" s="78"/>
      <c r="D46" s="79"/>
      <c r="E46" s="80"/>
      <c r="F46" s="78"/>
      <c r="G46" s="79"/>
      <c r="H46" s="80"/>
      <c r="I46" s="78"/>
      <c r="J46" s="79"/>
      <c r="K46" s="80"/>
      <c r="L46" s="16"/>
    </row>
    <row r="47" spans="1:12" ht="19.5" hidden="1" customHeight="1" x14ac:dyDescent="0.2">
      <c r="A47" s="47" t="s">
        <v>19</v>
      </c>
      <c r="B47" s="52" t="s">
        <v>43</v>
      </c>
      <c r="C47" s="81">
        <f>SUM(C48:C50)</f>
        <v>1060091.3999999999</v>
      </c>
      <c r="D47" s="82">
        <f t="shared" ref="D47:E47" si="31">SUM(D48:D50)</f>
        <v>1101150.7</v>
      </c>
      <c r="E47" s="83">
        <f t="shared" si="31"/>
        <v>1147334.2</v>
      </c>
      <c r="F47" s="81">
        <f>SUM(F48:F50)</f>
        <v>0</v>
      </c>
      <c r="G47" s="82">
        <f t="shared" ref="G47:H47" si="32">SUM(G48:G50)</f>
        <v>0</v>
      </c>
      <c r="H47" s="83">
        <f t="shared" si="32"/>
        <v>0</v>
      </c>
      <c r="I47" s="81">
        <f>SUM(I48:I50)</f>
        <v>1060091.3999999999</v>
      </c>
      <c r="J47" s="82">
        <f t="shared" ref="J47:K47" si="33">SUM(J48:J50)</f>
        <v>1101150.7</v>
      </c>
      <c r="K47" s="83">
        <f t="shared" si="33"/>
        <v>1147334.2</v>
      </c>
      <c r="L47" s="16"/>
    </row>
    <row r="48" spans="1:12" ht="19.5" hidden="1" customHeight="1" x14ac:dyDescent="0.2">
      <c r="A48" s="34" t="s">
        <v>7</v>
      </c>
      <c r="B48" s="52" t="s">
        <v>44</v>
      </c>
      <c r="C48" s="81">
        <v>40550.299999999981</v>
      </c>
      <c r="D48" s="82">
        <v>40706.199999999997</v>
      </c>
      <c r="E48" s="83">
        <v>40706.199999999997</v>
      </c>
      <c r="F48" s="81"/>
      <c r="G48" s="82"/>
      <c r="H48" s="83"/>
      <c r="I48" s="81">
        <f t="shared" ref="I48:I50" si="34">C48+F48</f>
        <v>40550.299999999981</v>
      </c>
      <c r="J48" s="82">
        <f t="shared" ref="J48:J50" si="35">D48+G48</f>
        <v>40706.199999999997</v>
      </c>
      <c r="K48" s="83">
        <f t="shared" ref="K48:K50" si="36">E48+H48</f>
        <v>40706.199999999997</v>
      </c>
      <c r="L48" s="16"/>
    </row>
    <row r="49" spans="1:12" ht="18" hidden="1" customHeight="1" x14ac:dyDescent="0.2">
      <c r="A49" s="34" t="s">
        <v>16</v>
      </c>
      <c r="B49" s="52" t="s">
        <v>140</v>
      </c>
      <c r="C49" s="81">
        <v>11006</v>
      </c>
      <c r="D49" s="82">
        <v>12608</v>
      </c>
      <c r="E49" s="83">
        <v>11927</v>
      </c>
      <c r="F49" s="81"/>
      <c r="G49" s="82"/>
      <c r="H49" s="83"/>
      <c r="I49" s="81">
        <f t="shared" si="34"/>
        <v>11006</v>
      </c>
      <c r="J49" s="82">
        <f t="shared" si="35"/>
        <v>12608</v>
      </c>
      <c r="K49" s="83">
        <f t="shared" si="36"/>
        <v>11927</v>
      </c>
      <c r="L49" s="16"/>
    </row>
    <row r="50" spans="1:12" ht="18.75" hidden="1" customHeight="1" x14ac:dyDescent="0.2">
      <c r="A50" s="34" t="s">
        <v>52</v>
      </c>
      <c r="B50" s="52" t="s">
        <v>45</v>
      </c>
      <c r="C50" s="81">
        <v>1008535.1</v>
      </c>
      <c r="D50" s="82">
        <v>1047836.5</v>
      </c>
      <c r="E50" s="83">
        <v>1094701</v>
      </c>
      <c r="F50" s="81"/>
      <c r="G50" s="82"/>
      <c r="H50" s="83"/>
      <c r="I50" s="81">
        <f t="shared" si="34"/>
        <v>1008535.1</v>
      </c>
      <c r="J50" s="82">
        <f t="shared" si="35"/>
        <v>1047836.5</v>
      </c>
      <c r="K50" s="83">
        <f t="shared" si="36"/>
        <v>1094701</v>
      </c>
      <c r="L50" s="16"/>
    </row>
    <row r="51" spans="1:12" ht="13.5" hidden="1" customHeight="1" x14ac:dyDescent="0.2">
      <c r="A51" s="34"/>
      <c r="B51" s="52"/>
      <c r="C51" s="81"/>
      <c r="D51" s="82"/>
      <c r="E51" s="83"/>
      <c r="F51" s="81"/>
      <c r="G51" s="82"/>
      <c r="H51" s="83"/>
      <c r="I51" s="81"/>
      <c r="J51" s="82"/>
      <c r="K51" s="83"/>
      <c r="L51" s="16"/>
    </row>
    <row r="52" spans="1:12" ht="30" hidden="1" customHeight="1" x14ac:dyDescent="0.2">
      <c r="A52" s="47" t="s">
        <v>141</v>
      </c>
      <c r="B52" s="52" t="s">
        <v>46</v>
      </c>
      <c r="C52" s="81">
        <f>SUM(C53:C54)</f>
        <v>74879.600000000006</v>
      </c>
      <c r="D52" s="82">
        <f t="shared" ref="D52:E52" si="37">SUM(D53:D54)</f>
        <v>64472.000000000007</v>
      </c>
      <c r="E52" s="83">
        <f t="shared" si="37"/>
        <v>61215.799999999996</v>
      </c>
      <c r="F52" s="81">
        <f>SUM(F53:F54)</f>
        <v>0</v>
      </c>
      <c r="G52" s="82">
        <f t="shared" ref="G52:H52" si="38">SUM(G53:G54)</f>
        <v>0</v>
      </c>
      <c r="H52" s="83">
        <f t="shared" si="38"/>
        <v>0</v>
      </c>
      <c r="I52" s="81">
        <f>SUM(I53:I54)</f>
        <v>74879.600000000006</v>
      </c>
      <c r="J52" s="82">
        <f t="shared" ref="J52:K52" si="39">SUM(J53:J54)</f>
        <v>64472.000000000007</v>
      </c>
      <c r="K52" s="83">
        <f t="shared" si="39"/>
        <v>61215.799999999996</v>
      </c>
      <c r="L52" s="16"/>
    </row>
    <row r="53" spans="1:12" ht="19.5" hidden="1" customHeight="1" x14ac:dyDescent="0.2">
      <c r="A53" s="34" t="s">
        <v>63</v>
      </c>
      <c r="B53" s="52" t="s">
        <v>64</v>
      </c>
      <c r="C53" s="81">
        <v>2307</v>
      </c>
      <c r="D53" s="82">
        <v>2340.4</v>
      </c>
      <c r="E53" s="83">
        <v>2374.1</v>
      </c>
      <c r="F53" s="81"/>
      <c r="G53" s="82"/>
      <c r="H53" s="83"/>
      <c r="I53" s="81">
        <f t="shared" ref="I53:I54" si="40">C53+F53</f>
        <v>2307</v>
      </c>
      <c r="J53" s="82">
        <f t="shared" ref="J53:J54" si="41">D53+G53</f>
        <v>2340.4</v>
      </c>
      <c r="K53" s="83">
        <f t="shared" ref="K53:K54" si="42">E53+H53</f>
        <v>2374.1</v>
      </c>
      <c r="L53" s="16"/>
    </row>
    <row r="54" spans="1:12" ht="18" hidden="1" customHeight="1" x14ac:dyDescent="0.2">
      <c r="A54" s="34" t="s">
        <v>67</v>
      </c>
      <c r="B54" s="52" t="s">
        <v>70</v>
      </c>
      <c r="C54" s="81">
        <v>72572.600000000006</v>
      </c>
      <c r="D54" s="82">
        <v>62131.600000000006</v>
      </c>
      <c r="E54" s="83">
        <v>58841.7</v>
      </c>
      <c r="F54" s="81"/>
      <c r="G54" s="82"/>
      <c r="H54" s="83"/>
      <c r="I54" s="81">
        <f t="shared" si="40"/>
        <v>72572.600000000006</v>
      </c>
      <c r="J54" s="82">
        <f t="shared" si="41"/>
        <v>62131.600000000006</v>
      </c>
      <c r="K54" s="83">
        <f t="shared" si="42"/>
        <v>58841.7</v>
      </c>
      <c r="L54" s="16"/>
    </row>
    <row r="55" spans="1:12" ht="15" hidden="1" customHeight="1" x14ac:dyDescent="0.2">
      <c r="A55" s="34"/>
      <c r="B55" s="52"/>
      <c r="C55" s="81"/>
      <c r="D55" s="82"/>
      <c r="E55" s="83"/>
      <c r="F55" s="81"/>
      <c r="G55" s="82"/>
      <c r="H55" s="83"/>
      <c r="I55" s="81"/>
      <c r="J55" s="82"/>
      <c r="K55" s="83"/>
      <c r="L55" s="16"/>
    </row>
    <row r="56" spans="1:12" ht="29.25" hidden="1" customHeight="1" x14ac:dyDescent="0.2">
      <c r="A56" s="47" t="s">
        <v>20</v>
      </c>
      <c r="B56" s="52" t="s">
        <v>47</v>
      </c>
      <c r="C56" s="81">
        <f t="shared" ref="C56:J56" si="43">C57</f>
        <v>200</v>
      </c>
      <c r="D56" s="82">
        <f t="shared" si="43"/>
        <v>200</v>
      </c>
      <c r="E56" s="83">
        <f>E57</f>
        <v>200</v>
      </c>
      <c r="F56" s="81">
        <f t="shared" si="43"/>
        <v>0</v>
      </c>
      <c r="G56" s="82">
        <f t="shared" si="43"/>
        <v>0</v>
      </c>
      <c r="H56" s="83">
        <f>H57</f>
        <v>0</v>
      </c>
      <c r="I56" s="81">
        <f t="shared" si="43"/>
        <v>200</v>
      </c>
      <c r="J56" s="82">
        <f t="shared" si="43"/>
        <v>200</v>
      </c>
      <c r="K56" s="83">
        <f>K57</f>
        <v>200</v>
      </c>
      <c r="L56" s="16"/>
    </row>
    <row r="57" spans="1:12" ht="29.25" hidden="1" customHeight="1" x14ac:dyDescent="0.2">
      <c r="A57" s="34" t="s">
        <v>79</v>
      </c>
      <c r="B57" s="52" t="s">
        <v>55</v>
      </c>
      <c r="C57" s="81">
        <v>200</v>
      </c>
      <c r="D57" s="82">
        <v>200</v>
      </c>
      <c r="E57" s="83">
        <v>200</v>
      </c>
      <c r="F57" s="81"/>
      <c r="G57" s="82"/>
      <c r="H57" s="83"/>
      <c r="I57" s="81">
        <f>C57+F57</f>
        <v>200</v>
      </c>
      <c r="J57" s="82">
        <f>D57+G57</f>
        <v>200</v>
      </c>
      <c r="K57" s="83">
        <f>E57+H57</f>
        <v>200</v>
      </c>
      <c r="L57" s="16"/>
    </row>
    <row r="58" spans="1:12" ht="14.25" hidden="1" customHeight="1" x14ac:dyDescent="0.2">
      <c r="A58" s="34"/>
      <c r="B58" s="52"/>
      <c r="C58" s="81"/>
      <c r="D58" s="82"/>
      <c r="E58" s="83"/>
      <c r="F58" s="81"/>
      <c r="G58" s="82"/>
      <c r="H58" s="83"/>
      <c r="I58" s="81"/>
      <c r="J58" s="82"/>
      <c r="K58" s="83"/>
      <c r="L58" s="16"/>
    </row>
    <row r="59" spans="1:12" ht="20.25" hidden="1" customHeight="1" x14ac:dyDescent="0.2">
      <c r="A59" s="47" t="s">
        <v>8</v>
      </c>
      <c r="B59" s="52" t="s">
        <v>48</v>
      </c>
      <c r="C59" s="81">
        <f t="shared" ref="C59" si="44">C60</f>
        <v>123.4</v>
      </c>
      <c r="D59" s="82">
        <f t="shared" ref="D59" si="45">D60</f>
        <v>123.4</v>
      </c>
      <c r="E59" s="83">
        <f>E60</f>
        <v>123.4</v>
      </c>
      <c r="F59" s="81">
        <f t="shared" ref="F59:G59" si="46">F60</f>
        <v>0</v>
      </c>
      <c r="G59" s="82">
        <f t="shared" si="46"/>
        <v>0</v>
      </c>
      <c r="H59" s="83">
        <f>H60</f>
        <v>0</v>
      </c>
      <c r="I59" s="81">
        <f t="shared" ref="I59:J59" si="47">I60</f>
        <v>123.4</v>
      </c>
      <c r="J59" s="82">
        <f t="shared" si="47"/>
        <v>123.4</v>
      </c>
      <c r="K59" s="83">
        <f>K60</f>
        <v>123.4</v>
      </c>
      <c r="L59" s="16"/>
    </row>
    <row r="60" spans="1:12" ht="54" hidden="1" customHeight="1" x14ac:dyDescent="0.2">
      <c r="A60" s="34" t="s">
        <v>74</v>
      </c>
      <c r="B60" s="52" t="s">
        <v>73</v>
      </c>
      <c r="C60" s="81">
        <v>123.4</v>
      </c>
      <c r="D60" s="82">
        <v>123.4</v>
      </c>
      <c r="E60" s="83">
        <v>123.4</v>
      </c>
      <c r="F60" s="81"/>
      <c r="G60" s="82"/>
      <c r="H60" s="83"/>
      <c r="I60" s="81">
        <f>C60+F60</f>
        <v>123.4</v>
      </c>
      <c r="J60" s="82">
        <f>D60+G60</f>
        <v>123.4</v>
      </c>
      <c r="K60" s="83">
        <f>E60+H60</f>
        <v>123.4</v>
      </c>
      <c r="L60" s="16"/>
    </row>
    <row r="61" spans="1:12" ht="15" hidden="1" customHeight="1" x14ac:dyDescent="0.2">
      <c r="A61" s="34"/>
      <c r="B61" s="52"/>
      <c r="C61" s="81"/>
      <c r="D61" s="82"/>
      <c r="E61" s="83"/>
      <c r="F61" s="81"/>
      <c r="G61" s="82"/>
      <c r="H61" s="83"/>
      <c r="I61" s="81"/>
      <c r="J61" s="82"/>
      <c r="K61" s="83"/>
      <c r="L61" s="16"/>
    </row>
    <row r="62" spans="1:12" ht="19.5" hidden="1" customHeight="1" x14ac:dyDescent="0.2">
      <c r="A62" s="47" t="s">
        <v>15</v>
      </c>
      <c r="B62" s="52" t="s">
        <v>49</v>
      </c>
      <c r="C62" s="81">
        <f>SUM(C63:C66)</f>
        <v>341174.3</v>
      </c>
      <c r="D62" s="82">
        <f t="shared" ref="D62:E62" si="48">SUM(D63:D66)</f>
        <v>341411.5</v>
      </c>
      <c r="E62" s="83">
        <f t="shared" si="48"/>
        <v>341273.29999999993</v>
      </c>
      <c r="F62" s="81">
        <f>SUM(F63:F66)</f>
        <v>0</v>
      </c>
      <c r="G62" s="82">
        <f t="shared" ref="G62:H62" si="49">SUM(G63:G66)</f>
        <v>0</v>
      </c>
      <c r="H62" s="83">
        <f t="shared" si="49"/>
        <v>0</v>
      </c>
      <c r="I62" s="81">
        <f>SUM(I63:I66)</f>
        <v>341174.3</v>
      </c>
      <c r="J62" s="82">
        <f t="shared" ref="J62:K62" si="50">SUM(J63:J66)</f>
        <v>341411.5</v>
      </c>
      <c r="K62" s="83">
        <f t="shared" si="50"/>
        <v>341273.29999999993</v>
      </c>
      <c r="L62" s="16"/>
    </row>
    <row r="63" spans="1:12" ht="32.25" hidden="1" customHeight="1" x14ac:dyDescent="0.2">
      <c r="A63" s="7" t="s">
        <v>282</v>
      </c>
      <c r="B63" s="54" t="s">
        <v>263</v>
      </c>
      <c r="C63" s="78">
        <v>319424.8</v>
      </c>
      <c r="D63" s="79">
        <v>319535.8</v>
      </c>
      <c r="E63" s="80">
        <v>319290.09999999992</v>
      </c>
      <c r="F63" s="78"/>
      <c r="G63" s="79"/>
      <c r="H63" s="80"/>
      <c r="I63" s="81">
        <f t="shared" ref="I63:I66" si="51">C63+F63</f>
        <v>319424.8</v>
      </c>
      <c r="J63" s="82">
        <f t="shared" ref="J63:J66" si="52">D63+G63</f>
        <v>319535.8</v>
      </c>
      <c r="K63" s="83">
        <f t="shared" ref="K63:K66" si="53">E63+H63</f>
        <v>319290.09999999992</v>
      </c>
      <c r="L63" s="16"/>
    </row>
    <row r="64" spans="1:12" ht="78.75" hidden="1" customHeight="1" x14ac:dyDescent="0.2">
      <c r="A64" s="7" t="s">
        <v>260</v>
      </c>
      <c r="B64" s="53" t="s">
        <v>264</v>
      </c>
      <c r="C64" s="78">
        <v>4464.6000000000004</v>
      </c>
      <c r="D64" s="79">
        <v>4594.9000000000005</v>
      </c>
      <c r="E64" s="80">
        <v>4704</v>
      </c>
      <c r="F64" s="78"/>
      <c r="G64" s="79"/>
      <c r="H64" s="80"/>
      <c r="I64" s="81">
        <f t="shared" si="51"/>
        <v>4464.6000000000004</v>
      </c>
      <c r="J64" s="82">
        <f t="shared" si="52"/>
        <v>4594.9000000000005</v>
      </c>
      <c r="K64" s="83">
        <f t="shared" si="53"/>
        <v>4704</v>
      </c>
      <c r="L64" s="16"/>
    </row>
    <row r="65" spans="1:12" ht="20.25" hidden="1" customHeight="1" x14ac:dyDescent="0.2">
      <c r="A65" s="7" t="s">
        <v>261</v>
      </c>
      <c r="B65" s="53" t="s">
        <v>283</v>
      </c>
      <c r="C65" s="78">
        <v>284.89999999999998</v>
      </c>
      <c r="D65" s="79">
        <v>280.8</v>
      </c>
      <c r="E65" s="80">
        <v>279.2</v>
      </c>
      <c r="F65" s="78"/>
      <c r="G65" s="79"/>
      <c r="H65" s="80"/>
      <c r="I65" s="81">
        <f t="shared" si="51"/>
        <v>284.89999999999998</v>
      </c>
      <c r="J65" s="82">
        <f t="shared" si="52"/>
        <v>280.8</v>
      </c>
      <c r="K65" s="83">
        <f t="shared" si="53"/>
        <v>279.2</v>
      </c>
      <c r="L65" s="16"/>
    </row>
    <row r="66" spans="1:12" ht="19.5" hidden="1" customHeight="1" x14ac:dyDescent="0.2">
      <c r="A66" s="7" t="s">
        <v>262</v>
      </c>
      <c r="B66" s="53" t="s">
        <v>265</v>
      </c>
      <c r="C66" s="78">
        <v>17000</v>
      </c>
      <c r="D66" s="79">
        <v>17000</v>
      </c>
      <c r="E66" s="80">
        <v>17000</v>
      </c>
      <c r="F66" s="78"/>
      <c r="G66" s="79"/>
      <c r="H66" s="80"/>
      <c r="I66" s="81">
        <f t="shared" si="51"/>
        <v>17000</v>
      </c>
      <c r="J66" s="82">
        <f t="shared" si="52"/>
        <v>17000</v>
      </c>
      <c r="K66" s="83">
        <f t="shared" si="53"/>
        <v>17000</v>
      </c>
      <c r="L66" s="16"/>
    </row>
    <row r="67" spans="1:12" ht="14.25" customHeight="1" x14ac:dyDescent="0.2">
      <c r="A67" s="7"/>
      <c r="B67" s="53"/>
      <c r="C67" s="78"/>
      <c r="D67" s="79"/>
      <c r="E67" s="80"/>
      <c r="F67" s="78"/>
      <c r="G67" s="79"/>
      <c r="H67" s="80"/>
      <c r="I67" s="78"/>
      <c r="J67" s="79"/>
      <c r="K67" s="80"/>
      <c r="L67" s="16"/>
    </row>
    <row r="68" spans="1:12" ht="18" customHeight="1" x14ac:dyDescent="0.2">
      <c r="A68" s="33" t="s">
        <v>270</v>
      </c>
      <c r="B68" s="55" t="s">
        <v>271</v>
      </c>
      <c r="C68" s="84">
        <f t="shared" ref="C68:K68" si="54">C70+C185+C189</f>
        <v>28583493.699999999</v>
      </c>
      <c r="D68" s="85">
        <f t="shared" si="54"/>
        <v>27777986.5</v>
      </c>
      <c r="E68" s="86">
        <f t="shared" si="54"/>
        <v>28591690.499999996</v>
      </c>
      <c r="F68" s="84">
        <f t="shared" si="54"/>
        <v>1039102.7999999996</v>
      </c>
      <c r="G68" s="85">
        <f t="shared" si="54"/>
        <v>-6947797.7999999998</v>
      </c>
      <c r="H68" s="86">
        <f t="shared" si="54"/>
        <v>-6383356.1999999993</v>
      </c>
      <c r="I68" s="84">
        <f t="shared" si="54"/>
        <v>29622596.500000004</v>
      </c>
      <c r="J68" s="85">
        <f t="shared" si="54"/>
        <v>20830188.700000003</v>
      </c>
      <c r="K68" s="86">
        <f t="shared" si="54"/>
        <v>22208334.300000001</v>
      </c>
      <c r="L68" s="16"/>
    </row>
    <row r="69" spans="1:12" ht="15" customHeight="1" x14ac:dyDescent="0.2">
      <c r="A69" s="7"/>
      <c r="B69" s="53"/>
      <c r="C69" s="78"/>
      <c r="D69" s="79"/>
      <c r="E69" s="80"/>
      <c r="F69" s="78"/>
      <c r="G69" s="79"/>
      <c r="H69" s="80"/>
      <c r="I69" s="78"/>
      <c r="J69" s="79"/>
      <c r="K69" s="80"/>
      <c r="L69" s="16"/>
    </row>
    <row r="70" spans="1:12" ht="28.5" customHeight="1" x14ac:dyDescent="0.2">
      <c r="A70" s="38" t="s">
        <v>65</v>
      </c>
      <c r="B70" s="56" t="s">
        <v>57</v>
      </c>
      <c r="C70" s="87">
        <f t="shared" ref="C70:K70" si="55">C71+C76+C145+C169</f>
        <v>26004731.399999999</v>
      </c>
      <c r="D70" s="88">
        <f t="shared" si="55"/>
        <v>24984124.199999999</v>
      </c>
      <c r="E70" s="89">
        <f t="shared" si="55"/>
        <v>23074360.299999997</v>
      </c>
      <c r="F70" s="87">
        <f t="shared" si="55"/>
        <v>1039102.7999999996</v>
      </c>
      <c r="G70" s="88">
        <f t="shared" si="55"/>
        <v>-6947797.7999999998</v>
      </c>
      <c r="H70" s="89">
        <f t="shared" si="55"/>
        <v>-6383356.1999999993</v>
      </c>
      <c r="I70" s="87">
        <f t="shared" si="55"/>
        <v>27043834.200000003</v>
      </c>
      <c r="J70" s="88">
        <f t="shared" si="55"/>
        <v>18036326.400000002</v>
      </c>
      <c r="K70" s="89">
        <f t="shared" si="55"/>
        <v>16691004.100000001</v>
      </c>
      <c r="L70" s="133">
        <f>L71+L76+L145+L169+L189</f>
        <v>0</v>
      </c>
    </row>
    <row r="71" spans="1:12" s="127" customFormat="1" ht="21" customHeight="1" x14ac:dyDescent="0.2">
      <c r="A71" s="39" t="s">
        <v>75</v>
      </c>
      <c r="B71" s="57" t="s">
        <v>134</v>
      </c>
      <c r="C71" s="87">
        <f t="shared" ref="C71:K71" si="56">SUM(C72:C74)</f>
        <v>11503834</v>
      </c>
      <c r="D71" s="88">
        <f t="shared" si="56"/>
        <v>11468646</v>
      </c>
      <c r="E71" s="89">
        <f t="shared" si="56"/>
        <v>11472147</v>
      </c>
      <c r="F71" s="87">
        <f t="shared" si="56"/>
        <v>199567.59999999963</v>
      </c>
      <c r="G71" s="88">
        <f t="shared" si="56"/>
        <v>-6991995.5999999996</v>
      </c>
      <c r="H71" s="89">
        <f t="shared" si="56"/>
        <v>-6978022.5</v>
      </c>
      <c r="I71" s="87">
        <f t="shared" si="56"/>
        <v>11703401.6</v>
      </c>
      <c r="J71" s="88">
        <f t="shared" si="56"/>
        <v>4476650.4000000004</v>
      </c>
      <c r="K71" s="89">
        <f t="shared" si="56"/>
        <v>4494124.5</v>
      </c>
      <c r="L71" s="126"/>
    </row>
    <row r="72" spans="1:12" s="27" customFormat="1" ht="40.9" customHeight="1" x14ac:dyDescent="0.2">
      <c r="A72" s="30" t="s">
        <v>81</v>
      </c>
      <c r="B72" s="58" t="s">
        <v>98</v>
      </c>
      <c r="C72" s="81">
        <v>9629281</v>
      </c>
      <c r="D72" s="82">
        <v>9629281</v>
      </c>
      <c r="E72" s="83">
        <v>9629281</v>
      </c>
      <c r="F72" s="96">
        <f>I72-C72</f>
        <v>-72184.400000000373</v>
      </c>
      <c r="G72" s="97">
        <f t="shared" ref="G72:H72" si="57">J72-D72</f>
        <v>-5282588.5999999996</v>
      </c>
      <c r="H72" s="98">
        <f t="shared" si="57"/>
        <v>-5268615.5</v>
      </c>
      <c r="I72" s="96">
        <v>9557096.5999999996</v>
      </c>
      <c r="J72" s="97">
        <v>4346692.4000000004</v>
      </c>
      <c r="K72" s="98">
        <v>4360665.5</v>
      </c>
      <c r="L72" s="26"/>
    </row>
    <row r="73" spans="1:12" ht="42" customHeight="1" x14ac:dyDescent="0.2">
      <c r="A73" s="30" t="s">
        <v>99</v>
      </c>
      <c r="B73" s="58" t="s">
        <v>100</v>
      </c>
      <c r="C73" s="81">
        <v>1709407</v>
      </c>
      <c r="D73" s="82">
        <v>1709407</v>
      </c>
      <c r="E73" s="83">
        <v>1709407</v>
      </c>
      <c r="F73" s="96">
        <f>I73-C73</f>
        <v>271752</v>
      </c>
      <c r="G73" s="97">
        <f t="shared" ref="G73:H73" si="58">J73-D73</f>
        <v>-1709407</v>
      </c>
      <c r="H73" s="98">
        <f t="shared" si="58"/>
        <v>-1709407</v>
      </c>
      <c r="I73" s="96">
        <v>1981159</v>
      </c>
      <c r="J73" s="97">
        <v>0</v>
      </c>
      <c r="K73" s="98">
        <v>0</v>
      </c>
      <c r="L73" s="16"/>
    </row>
    <row r="74" spans="1:12" s="27" customFormat="1" ht="44.25" customHeight="1" x14ac:dyDescent="0.2">
      <c r="A74" s="30" t="s">
        <v>82</v>
      </c>
      <c r="B74" s="58" t="s">
        <v>101</v>
      </c>
      <c r="C74" s="81">
        <v>165146</v>
      </c>
      <c r="D74" s="82">
        <v>129958</v>
      </c>
      <c r="E74" s="83">
        <v>133459</v>
      </c>
      <c r="F74" s="81">
        <f>I74-C74</f>
        <v>0</v>
      </c>
      <c r="G74" s="82">
        <f t="shared" ref="G74:H74" si="59">J74-D74</f>
        <v>0</v>
      </c>
      <c r="H74" s="83">
        <f t="shared" si="59"/>
        <v>0</v>
      </c>
      <c r="I74" s="81">
        <v>165146</v>
      </c>
      <c r="J74" s="82">
        <v>129958</v>
      </c>
      <c r="K74" s="83">
        <v>133459</v>
      </c>
      <c r="L74" s="26"/>
    </row>
    <row r="75" spans="1:12" ht="14.25" customHeight="1" x14ac:dyDescent="0.2">
      <c r="A75" s="17"/>
      <c r="B75" s="59"/>
      <c r="C75" s="78"/>
      <c r="D75" s="79"/>
      <c r="E75" s="80"/>
      <c r="F75" s="78"/>
      <c r="G75" s="79"/>
      <c r="H75" s="80"/>
      <c r="I75" s="78"/>
      <c r="J75" s="79"/>
      <c r="K75" s="80"/>
      <c r="L75" s="16"/>
    </row>
    <row r="76" spans="1:12" s="127" customFormat="1" ht="32.25" customHeight="1" x14ac:dyDescent="0.2">
      <c r="A76" s="39" t="s">
        <v>71</v>
      </c>
      <c r="B76" s="56" t="s">
        <v>135</v>
      </c>
      <c r="C76" s="87">
        <f>SUM(C77:C143)</f>
        <v>8421223.4000000004</v>
      </c>
      <c r="D76" s="88">
        <f t="shared" ref="D76:K76" si="60">SUM(D77:D143)</f>
        <v>7957238.0000000009</v>
      </c>
      <c r="E76" s="89">
        <f t="shared" si="60"/>
        <v>6419989.7999999998</v>
      </c>
      <c r="F76" s="87">
        <f t="shared" si="60"/>
        <v>881292.50000000012</v>
      </c>
      <c r="G76" s="88">
        <f t="shared" si="60"/>
        <v>88333.000000000087</v>
      </c>
      <c r="H76" s="89">
        <f t="shared" si="60"/>
        <v>647806</v>
      </c>
      <c r="I76" s="87">
        <f t="shared" si="60"/>
        <v>9302515.9000000022</v>
      </c>
      <c r="J76" s="88">
        <f t="shared" si="60"/>
        <v>8045571.0000000028</v>
      </c>
      <c r="K76" s="89">
        <f t="shared" si="60"/>
        <v>7067795.8000000017</v>
      </c>
      <c r="L76" s="126"/>
    </row>
    <row r="77" spans="1:12" s="27" customFormat="1" ht="41.45" customHeight="1" x14ac:dyDescent="0.2">
      <c r="A77" s="30" t="s">
        <v>242</v>
      </c>
      <c r="B77" s="58" t="s">
        <v>243</v>
      </c>
      <c r="C77" s="35">
        <v>988659.1</v>
      </c>
      <c r="D77" s="124">
        <v>918411.2</v>
      </c>
      <c r="E77" s="125">
        <v>843036</v>
      </c>
      <c r="F77" s="35">
        <f t="shared" ref="F77:F83" si="61">I77-C77</f>
        <v>0</v>
      </c>
      <c r="G77" s="124">
        <f t="shared" ref="G77:H78" si="62">J77-D77</f>
        <v>0</v>
      </c>
      <c r="H77" s="125">
        <f t="shared" si="62"/>
        <v>0</v>
      </c>
      <c r="I77" s="81">
        <v>988659.1</v>
      </c>
      <c r="J77" s="82">
        <v>918411.2</v>
      </c>
      <c r="K77" s="83">
        <v>843036</v>
      </c>
      <c r="L77" s="26"/>
    </row>
    <row r="78" spans="1:12" s="24" customFormat="1" ht="54" customHeight="1" x14ac:dyDescent="0.2">
      <c r="A78" s="107" t="s">
        <v>334</v>
      </c>
      <c r="B78" s="106" t="s">
        <v>320</v>
      </c>
      <c r="C78" s="103">
        <v>0</v>
      </c>
      <c r="D78" s="112">
        <v>0</v>
      </c>
      <c r="E78" s="113">
        <v>0</v>
      </c>
      <c r="F78" s="103">
        <f>I78-C78</f>
        <v>5440.3</v>
      </c>
      <c r="G78" s="112">
        <f t="shared" si="62"/>
        <v>0</v>
      </c>
      <c r="H78" s="113">
        <f t="shared" si="62"/>
        <v>0</v>
      </c>
      <c r="I78" s="96">
        <v>5440.3</v>
      </c>
      <c r="J78" s="97">
        <v>0</v>
      </c>
      <c r="K78" s="98">
        <v>0</v>
      </c>
      <c r="L78" s="104" t="s">
        <v>333</v>
      </c>
    </row>
    <row r="79" spans="1:12" s="27" customFormat="1" ht="45" customHeight="1" x14ac:dyDescent="0.2">
      <c r="A79" s="29" t="s">
        <v>275</v>
      </c>
      <c r="B79" s="60" t="s">
        <v>192</v>
      </c>
      <c r="C79" s="87">
        <v>17319.900000000001</v>
      </c>
      <c r="D79" s="88">
        <v>0</v>
      </c>
      <c r="E79" s="89">
        <v>0</v>
      </c>
      <c r="F79" s="87">
        <f t="shared" si="61"/>
        <v>0</v>
      </c>
      <c r="G79" s="88">
        <f t="shared" ref="G79:H81" si="63">J79-D79</f>
        <v>0</v>
      </c>
      <c r="H79" s="89">
        <f t="shared" si="63"/>
        <v>0</v>
      </c>
      <c r="I79" s="81">
        <f>8096.9+9223</f>
        <v>17319.900000000001</v>
      </c>
      <c r="J79" s="82">
        <v>0</v>
      </c>
      <c r="K79" s="83">
        <v>0</v>
      </c>
      <c r="L79" s="26"/>
    </row>
    <row r="80" spans="1:12" s="27" customFormat="1" ht="32.25" customHeight="1" x14ac:dyDescent="0.2">
      <c r="A80" s="29" t="s">
        <v>133</v>
      </c>
      <c r="B80" s="122" t="s">
        <v>225</v>
      </c>
      <c r="C80" s="123">
        <v>12416.8</v>
      </c>
      <c r="D80" s="82">
        <v>0</v>
      </c>
      <c r="E80" s="83">
        <v>0</v>
      </c>
      <c r="F80" s="123">
        <f t="shared" si="61"/>
        <v>0</v>
      </c>
      <c r="G80" s="129">
        <f t="shared" si="63"/>
        <v>0</v>
      </c>
      <c r="H80" s="130">
        <f t="shared" si="63"/>
        <v>0</v>
      </c>
      <c r="I80" s="81">
        <v>12416.8</v>
      </c>
      <c r="J80" s="82">
        <v>0</v>
      </c>
      <c r="K80" s="83">
        <v>0</v>
      </c>
      <c r="L80" s="26"/>
    </row>
    <row r="81" spans="1:12" s="27" customFormat="1" ht="40.5" customHeight="1" x14ac:dyDescent="0.2">
      <c r="A81" s="29" t="s">
        <v>193</v>
      </c>
      <c r="B81" s="61" t="s">
        <v>194</v>
      </c>
      <c r="C81" s="81">
        <v>1069.0999999999999</v>
      </c>
      <c r="D81" s="82">
        <v>1069.0999999999999</v>
      </c>
      <c r="E81" s="83">
        <v>1069.0999999999999</v>
      </c>
      <c r="F81" s="96">
        <f t="shared" si="61"/>
        <v>-29.299999999999955</v>
      </c>
      <c r="G81" s="97">
        <f t="shared" si="63"/>
        <v>-29.299999999999955</v>
      </c>
      <c r="H81" s="98">
        <f t="shared" si="63"/>
        <v>-29.299999999999955</v>
      </c>
      <c r="I81" s="96">
        <v>1039.8</v>
      </c>
      <c r="J81" s="97">
        <v>1039.8</v>
      </c>
      <c r="K81" s="98">
        <v>1039.8</v>
      </c>
      <c r="L81" s="26"/>
    </row>
    <row r="82" spans="1:12" s="27" customFormat="1" ht="55.5" customHeight="1" x14ac:dyDescent="0.2">
      <c r="A82" s="29" t="s">
        <v>196</v>
      </c>
      <c r="B82" s="58" t="s">
        <v>195</v>
      </c>
      <c r="C82" s="81">
        <v>2850.5</v>
      </c>
      <c r="D82" s="82">
        <v>2850.5</v>
      </c>
      <c r="E82" s="83">
        <v>2844.5</v>
      </c>
      <c r="F82" s="81">
        <f t="shared" si="61"/>
        <v>0</v>
      </c>
      <c r="G82" s="82">
        <f t="shared" ref="G82:H84" si="64">J82-D82</f>
        <v>0</v>
      </c>
      <c r="H82" s="83">
        <f t="shared" si="64"/>
        <v>0</v>
      </c>
      <c r="I82" s="81">
        <v>2850.5</v>
      </c>
      <c r="J82" s="82">
        <v>2850.5</v>
      </c>
      <c r="K82" s="83">
        <v>2844.5</v>
      </c>
      <c r="L82" s="26"/>
    </row>
    <row r="83" spans="1:12" s="27" customFormat="1" ht="54.75" customHeight="1" x14ac:dyDescent="0.2">
      <c r="A83" s="29" t="s">
        <v>83</v>
      </c>
      <c r="B83" s="58" t="s">
        <v>102</v>
      </c>
      <c r="C83" s="81">
        <v>92330</v>
      </c>
      <c r="D83" s="82">
        <v>92330</v>
      </c>
      <c r="E83" s="83">
        <v>92805.1</v>
      </c>
      <c r="F83" s="96">
        <f t="shared" si="61"/>
        <v>-517.89999999999418</v>
      </c>
      <c r="G83" s="97">
        <f t="shared" si="64"/>
        <v>10987.800000000003</v>
      </c>
      <c r="H83" s="98">
        <f t="shared" si="64"/>
        <v>11199.599999999991</v>
      </c>
      <c r="I83" s="96">
        <v>91812.1</v>
      </c>
      <c r="J83" s="97">
        <v>103317.8</v>
      </c>
      <c r="K83" s="98">
        <v>104004.7</v>
      </c>
      <c r="L83" s="26"/>
    </row>
    <row r="84" spans="1:12" s="27" customFormat="1" ht="55.5" customHeight="1" x14ac:dyDescent="0.2">
      <c r="A84" s="29" t="s">
        <v>182</v>
      </c>
      <c r="B84" s="58" t="s">
        <v>103</v>
      </c>
      <c r="C84" s="81">
        <v>630461.69999999995</v>
      </c>
      <c r="D84" s="82">
        <v>642962.6</v>
      </c>
      <c r="E84" s="83">
        <v>655741.19999999995</v>
      </c>
      <c r="F84" s="96">
        <f t="shared" ref="F84:F94" si="65">I84-C84</f>
        <v>-23612.79999999993</v>
      </c>
      <c r="G84" s="97">
        <f t="shared" si="64"/>
        <v>-6111.5999999999767</v>
      </c>
      <c r="H84" s="98">
        <f t="shared" si="64"/>
        <v>-416.69999999995343</v>
      </c>
      <c r="I84" s="96">
        <v>606848.9</v>
      </c>
      <c r="J84" s="97">
        <v>636851</v>
      </c>
      <c r="K84" s="98">
        <v>655324.5</v>
      </c>
      <c r="L84" s="26"/>
    </row>
    <row r="85" spans="1:12" s="27" customFormat="1" ht="69.75" customHeight="1" x14ac:dyDescent="0.2">
      <c r="A85" s="29" t="s">
        <v>84</v>
      </c>
      <c r="B85" s="58" t="s">
        <v>104</v>
      </c>
      <c r="C85" s="81">
        <v>1080</v>
      </c>
      <c r="D85" s="82">
        <v>1080</v>
      </c>
      <c r="E85" s="83">
        <v>1080</v>
      </c>
      <c r="F85" s="81">
        <f t="shared" si="65"/>
        <v>0</v>
      </c>
      <c r="G85" s="82">
        <f t="shared" ref="G85:H85" si="66">J85-D85</f>
        <v>0</v>
      </c>
      <c r="H85" s="83">
        <f t="shared" si="66"/>
        <v>0</v>
      </c>
      <c r="I85" s="81">
        <v>1080</v>
      </c>
      <c r="J85" s="82">
        <v>1080</v>
      </c>
      <c r="K85" s="83">
        <v>1080</v>
      </c>
      <c r="L85" s="26"/>
    </row>
    <row r="86" spans="1:12" s="28" customFormat="1" ht="53.45" customHeight="1" x14ac:dyDescent="0.2">
      <c r="A86" s="111" t="s">
        <v>293</v>
      </c>
      <c r="B86" s="61" t="s">
        <v>197</v>
      </c>
      <c r="C86" s="81">
        <v>14647.6</v>
      </c>
      <c r="D86" s="82">
        <v>14647.6</v>
      </c>
      <c r="E86" s="83">
        <v>14846.4</v>
      </c>
      <c r="F86" s="81">
        <f t="shared" si="65"/>
        <v>0</v>
      </c>
      <c r="G86" s="82">
        <f t="shared" ref="G86:H89" si="67">J86-D86</f>
        <v>0</v>
      </c>
      <c r="H86" s="83">
        <f t="shared" si="67"/>
        <v>0</v>
      </c>
      <c r="I86" s="81">
        <v>14647.6</v>
      </c>
      <c r="J86" s="82">
        <v>14647.6</v>
      </c>
      <c r="K86" s="83">
        <v>14846.4</v>
      </c>
      <c r="L86" s="26"/>
    </row>
    <row r="87" spans="1:12" s="28" customFormat="1" ht="86.25" customHeight="1" x14ac:dyDescent="0.2">
      <c r="A87" s="29" t="s">
        <v>176</v>
      </c>
      <c r="B87" s="58" t="s">
        <v>175</v>
      </c>
      <c r="C87" s="81">
        <v>35017.5</v>
      </c>
      <c r="D87" s="82">
        <v>33606.1</v>
      </c>
      <c r="E87" s="83">
        <v>396497.4</v>
      </c>
      <c r="F87" s="96">
        <f t="shared" si="65"/>
        <v>-35017.5</v>
      </c>
      <c r="G87" s="97">
        <f t="shared" si="67"/>
        <v>-33606.1</v>
      </c>
      <c r="H87" s="83">
        <f t="shared" si="67"/>
        <v>0</v>
      </c>
      <c r="I87" s="96">
        <v>0</v>
      </c>
      <c r="J87" s="97">
        <v>0</v>
      </c>
      <c r="K87" s="83">
        <v>396497.4</v>
      </c>
      <c r="L87" s="26"/>
    </row>
    <row r="88" spans="1:12" s="28" customFormat="1" ht="57" customHeight="1" x14ac:dyDescent="0.2">
      <c r="A88" s="29" t="s">
        <v>159</v>
      </c>
      <c r="B88" s="58" t="s">
        <v>160</v>
      </c>
      <c r="C88" s="81">
        <v>500626</v>
      </c>
      <c r="D88" s="82">
        <v>139999.29999999999</v>
      </c>
      <c r="E88" s="83">
        <v>127919</v>
      </c>
      <c r="F88" s="81">
        <f t="shared" si="65"/>
        <v>0</v>
      </c>
      <c r="G88" s="82">
        <f t="shared" si="67"/>
        <v>0</v>
      </c>
      <c r="H88" s="83">
        <f t="shared" si="67"/>
        <v>0</v>
      </c>
      <c r="I88" s="81">
        <v>500626</v>
      </c>
      <c r="J88" s="82">
        <v>139999.29999999999</v>
      </c>
      <c r="K88" s="83">
        <v>127919</v>
      </c>
      <c r="L88" s="26"/>
    </row>
    <row r="89" spans="1:12" s="28" customFormat="1" ht="69" customHeight="1" x14ac:dyDescent="0.2">
      <c r="A89" s="29" t="s">
        <v>211</v>
      </c>
      <c r="B89" s="58" t="s">
        <v>147</v>
      </c>
      <c r="C89" s="81">
        <v>39788</v>
      </c>
      <c r="D89" s="82">
        <v>39788</v>
      </c>
      <c r="E89" s="83">
        <v>39788</v>
      </c>
      <c r="F89" s="96">
        <f t="shared" si="65"/>
        <v>21412</v>
      </c>
      <c r="G89" s="97">
        <f t="shared" si="67"/>
        <v>27712</v>
      </c>
      <c r="H89" s="98">
        <f t="shared" si="67"/>
        <v>42112</v>
      </c>
      <c r="I89" s="96">
        <v>61200</v>
      </c>
      <c r="J89" s="97">
        <v>67500</v>
      </c>
      <c r="K89" s="98">
        <v>81900</v>
      </c>
      <c r="L89" s="26"/>
    </row>
    <row r="90" spans="1:12" s="28" customFormat="1" ht="70.150000000000006" customHeight="1" x14ac:dyDescent="0.2">
      <c r="A90" s="105" t="s">
        <v>296</v>
      </c>
      <c r="B90" s="58" t="s">
        <v>237</v>
      </c>
      <c r="C90" s="81">
        <v>0</v>
      </c>
      <c r="D90" s="82">
        <v>268562</v>
      </c>
      <c r="E90" s="83">
        <v>106438</v>
      </c>
      <c r="F90" s="81">
        <f t="shared" si="65"/>
        <v>0</v>
      </c>
      <c r="G90" s="82"/>
      <c r="H90" s="83"/>
      <c r="I90" s="81">
        <v>0</v>
      </c>
      <c r="J90" s="82">
        <v>268562</v>
      </c>
      <c r="K90" s="83">
        <v>106438</v>
      </c>
      <c r="L90" s="26"/>
    </row>
    <row r="91" spans="1:12" s="28" customFormat="1" ht="75" customHeight="1" x14ac:dyDescent="0.2">
      <c r="A91" s="110" t="s">
        <v>298</v>
      </c>
      <c r="B91" s="61" t="s">
        <v>198</v>
      </c>
      <c r="C91" s="81">
        <v>45978.1</v>
      </c>
      <c r="D91" s="82">
        <v>2208.8000000000002</v>
      </c>
      <c r="E91" s="83">
        <v>20958.900000000001</v>
      </c>
      <c r="F91" s="81">
        <f t="shared" si="65"/>
        <v>0</v>
      </c>
      <c r="G91" s="82">
        <f t="shared" ref="G91:H91" si="68">J91-D91</f>
        <v>0</v>
      </c>
      <c r="H91" s="83">
        <f t="shared" si="68"/>
        <v>0</v>
      </c>
      <c r="I91" s="81">
        <v>45978.1</v>
      </c>
      <c r="J91" s="82">
        <v>2208.8000000000002</v>
      </c>
      <c r="K91" s="83">
        <v>20958.900000000001</v>
      </c>
      <c r="L91" s="26"/>
    </row>
    <row r="92" spans="1:12" s="28" customFormat="1" ht="64.900000000000006" customHeight="1" x14ac:dyDescent="0.2">
      <c r="A92" s="29" t="s">
        <v>150</v>
      </c>
      <c r="B92" s="58" t="s">
        <v>151</v>
      </c>
      <c r="C92" s="81">
        <v>103879.4</v>
      </c>
      <c r="D92" s="82">
        <v>0</v>
      </c>
      <c r="E92" s="83">
        <v>0</v>
      </c>
      <c r="F92" s="96">
        <f t="shared" si="65"/>
        <v>-21.099999999991269</v>
      </c>
      <c r="G92" s="82">
        <f t="shared" ref="G92:H94" si="69">J92-D92</f>
        <v>0</v>
      </c>
      <c r="H92" s="83">
        <f t="shared" si="69"/>
        <v>0</v>
      </c>
      <c r="I92" s="96">
        <v>103858.3</v>
      </c>
      <c r="J92" s="82">
        <v>0</v>
      </c>
      <c r="K92" s="83">
        <v>0</v>
      </c>
      <c r="L92" s="26"/>
    </row>
    <row r="93" spans="1:12" s="28" customFormat="1" ht="34.9" customHeight="1" x14ac:dyDescent="0.2">
      <c r="A93" s="29" t="s">
        <v>274</v>
      </c>
      <c r="B93" s="60" t="s">
        <v>200</v>
      </c>
      <c r="C93" s="81">
        <v>0</v>
      </c>
      <c r="D93" s="82">
        <v>71707.3</v>
      </c>
      <c r="E93" s="83">
        <v>0</v>
      </c>
      <c r="F93" s="81">
        <f t="shared" si="65"/>
        <v>0</v>
      </c>
      <c r="G93" s="82">
        <f t="shared" si="69"/>
        <v>0</v>
      </c>
      <c r="H93" s="83">
        <f t="shared" si="69"/>
        <v>0</v>
      </c>
      <c r="I93" s="81">
        <v>0</v>
      </c>
      <c r="J93" s="82">
        <v>71707.3</v>
      </c>
      <c r="K93" s="83">
        <v>0</v>
      </c>
      <c r="L93" s="26"/>
    </row>
    <row r="94" spans="1:12" s="28" customFormat="1" ht="39.6" customHeight="1" x14ac:dyDescent="0.2">
      <c r="A94" s="29" t="s">
        <v>202</v>
      </c>
      <c r="B94" s="60" t="s">
        <v>201</v>
      </c>
      <c r="C94" s="81">
        <v>10366.700000000001</v>
      </c>
      <c r="D94" s="82">
        <v>0</v>
      </c>
      <c r="E94" s="83">
        <v>0</v>
      </c>
      <c r="F94" s="81">
        <f t="shared" si="65"/>
        <v>0</v>
      </c>
      <c r="G94" s="82">
        <f t="shared" si="69"/>
        <v>0</v>
      </c>
      <c r="H94" s="83">
        <f t="shared" si="69"/>
        <v>0</v>
      </c>
      <c r="I94" s="81">
        <v>10366.700000000001</v>
      </c>
      <c r="J94" s="82">
        <v>0</v>
      </c>
      <c r="K94" s="83">
        <v>0</v>
      </c>
      <c r="L94" s="26"/>
    </row>
    <row r="95" spans="1:12" s="28" customFormat="1" ht="68.45" customHeight="1" x14ac:dyDescent="0.2">
      <c r="A95" s="111" t="s">
        <v>299</v>
      </c>
      <c r="B95" s="62" t="s">
        <v>199</v>
      </c>
      <c r="C95" s="81">
        <v>15317.5</v>
      </c>
      <c r="D95" s="82">
        <v>14312.1</v>
      </c>
      <c r="E95" s="83">
        <v>15458.7</v>
      </c>
      <c r="F95" s="81">
        <f t="shared" ref="F95:F104" si="70">I95-C95</f>
        <v>0</v>
      </c>
      <c r="G95" s="82">
        <f t="shared" ref="G95:H96" si="71">J95-D95</f>
        <v>0</v>
      </c>
      <c r="H95" s="83">
        <f t="shared" si="71"/>
        <v>0</v>
      </c>
      <c r="I95" s="81">
        <v>15317.5</v>
      </c>
      <c r="J95" s="82">
        <v>14312.1</v>
      </c>
      <c r="K95" s="83">
        <v>15458.7</v>
      </c>
      <c r="L95" s="26"/>
    </row>
    <row r="96" spans="1:12" s="28" customFormat="1" ht="28.5" customHeight="1" x14ac:dyDescent="0.2">
      <c r="A96" s="29" t="s">
        <v>206</v>
      </c>
      <c r="B96" s="62" t="s">
        <v>205</v>
      </c>
      <c r="C96" s="81">
        <v>0</v>
      </c>
      <c r="D96" s="82">
        <v>309188.2</v>
      </c>
      <c r="E96" s="83">
        <v>0</v>
      </c>
      <c r="F96" s="81">
        <f t="shared" si="70"/>
        <v>0</v>
      </c>
      <c r="G96" s="82">
        <f t="shared" si="71"/>
        <v>0</v>
      </c>
      <c r="H96" s="83">
        <f t="shared" si="71"/>
        <v>0</v>
      </c>
      <c r="I96" s="81">
        <v>0</v>
      </c>
      <c r="J96" s="82">
        <v>309188.2</v>
      </c>
      <c r="K96" s="83">
        <v>0</v>
      </c>
      <c r="L96" s="26"/>
    </row>
    <row r="97" spans="1:12" s="28" customFormat="1" ht="30.75" customHeight="1" x14ac:dyDescent="0.2">
      <c r="A97" s="29" t="s">
        <v>155</v>
      </c>
      <c r="B97" s="58" t="s">
        <v>156</v>
      </c>
      <c r="C97" s="81">
        <v>40313.199999999997</v>
      </c>
      <c r="D97" s="82">
        <v>40313.199999999997</v>
      </c>
      <c r="E97" s="83">
        <v>40190.6</v>
      </c>
      <c r="F97" s="81">
        <f t="shared" si="70"/>
        <v>0</v>
      </c>
      <c r="G97" s="82">
        <f t="shared" ref="G97:H97" si="72">J97-D97</f>
        <v>0</v>
      </c>
      <c r="H97" s="83">
        <f t="shared" si="72"/>
        <v>0</v>
      </c>
      <c r="I97" s="81">
        <v>40313.199999999997</v>
      </c>
      <c r="J97" s="82">
        <v>40313.199999999997</v>
      </c>
      <c r="K97" s="83">
        <v>40190.6</v>
      </c>
      <c r="L97" s="26"/>
    </row>
    <row r="98" spans="1:12" s="28" customFormat="1" ht="41.25" customHeight="1" x14ac:dyDescent="0.2">
      <c r="A98" s="29" t="s">
        <v>144</v>
      </c>
      <c r="B98" s="58" t="s">
        <v>145</v>
      </c>
      <c r="C98" s="81">
        <v>9410</v>
      </c>
      <c r="D98" s="82">
        <v>9410</v>
      </c>
      <c r="E98" s="83">
        <v>9354</v>
      </c>
      <c r="F98" s="96">
        <f t="shared" si="70"/>
        <v>5.2000000000007276</v>
      </c>
      <c r="G98" s="97">
        <f t="shared" ref="G98:H99" si="73">J98-D98</f>
        <v>5.2000000000007276</v>
      </c>
      <c r="H98" s="98">
        <f t="shared" si="73"/>
        <v>5.6000000000003638</v>
      </c>
      <c r="I98" s="96">
        <v>9415.2000000000007</v>
      </c>
      <c r="J98" s="97">
        <v>9415.2000000000007</v>
      </c>
      <c r="K98" s="98">
        <v>9359.6</v>
      </c>
      <c r="L98" s="26"/>
    </row>
    <row r="99" spans="1:12" s="28" customFormat="1" ht="57" customHeight="1" x14ac:dyDescent="0.2">
      <c r="A99" s="115" t="s">
        <v>209</v>
      </c>
      <c r="B99" s="61" t="s">
        <v>210</v>
      </c>
      <c r="C99" s="81">
        <v>137267.29999999999</v>
      </c>
      <c r="D99" s="82">
        <v>0</v>
      </c>
      <c r="E99" s="83">
        <v>63125.2</v>
      </c>
      <c r="F99" s="81">
        <f t="shared" si="70"/>
        <v>0</v>
      </c>
      <c r="G99" s="82">
        <f t="shared" si="73"/>
        <v>0</v>
      </c>
      <c r="H99" s="83">
        <f t="shared" si="73"/>
        <v>0</v>
      </c>
      <c r="I99" s="81">
        <v>137267.29999999999</v>
      </c>
      <c r="J99" s="82">
        <v>0</v>
      </c>
      <c r="K99" s="83">
        <v>63125.2</v>
      </c>
      <c r="L99" s="26"/>
    </row>
    <row r="100" spans="1:12" s="28" customFormat="1" ht="44.45" customHeight="1" x14ac:dyDescent="0.2">
      <c r="A100" s="29" t="s">
        <v>295</v>
      </c>
      <c r="B100" s="58" t="s">
        <v>146</v>
      </c>
      <c r="C100" s="81">
        <v>12455.6</v>
      </c>
      <c r="D100" s="82">
        <v>8017.5</v>
      </c>
      <c r="E100" s="83">
        <v>8017.5</v>
      </c>
      <c r="F100" s="81">
        <f t="shared" si="70"/>
        <v>0</v>
      </c>
      <c r="G100" s="82">
        <f t="shared" ref="G100:H105" si="74">J100-D100</f>
        <v>0</v>
      </c>
      <c r="H100" s="83">
        <f t="shared" si="74"/>
        <v>0</v>
      </c>
      <c r="I100" s="81">
        <v>12455.6</v>
      </c>
      <c r="J100" s="82">
        <v>8017.5</v>
      </c>
      <c r="K100" s="83">
        <v>8017.5</v>
      </c>
      <c r="L100" s="26"/>
    </row>
    <row r="101" spans="1:12" s="28" customFormat="1" ht="43.5" customHeight="1" x14ac:dyDescent="0.2">
      <c r="A101" s="29" t="s">
        <v>142</v>
      </c>
      <c r="B101" s="58" t="s">
        <v>143</v>
      </c>
      <c r="C101" s="81">
        <v>25000</v>
      </c>
      <c r="D101" s="82">
        <v>9000</v>
      </c>
      <c r="E101" s="83">
        <v>0</v>
      </c>
      <c r="F101" s="81">
        <f t="shared" si="70"/>
        <v>0</v>
      </c>
      <c r="G101" s="82">
        <f t="shared" si="74"/>
        <v>0</v>
      </c>
      <c r="H101" s="83">
        <f t="shared" si="74"/>
        <v>0</v>
      </c>
      <c r="I101" s="81">
        <v>25000</v>
      </c>
      <c r="J101" s="82">
        <v>9000</v>
      </c>
      <c r="K101" s="83">
        <v>0</v>
      </c>
      <c r="L101" s="26"/>
    </row>
    <row r="102" spans="1:12" s="28" customFormat="1" ht="44.25" customHeight="1" x14ac:dyDescent="0.2">
      <c r="A102" s="29" t="s">
        <v>212</v>
      </c>
      <c r="B102" s="60" t="s">
        <v>213</v>
      </c>
      <c r="C102" s="81">
        <v>0</v>
      </c>
      <c r="D102" s="82">
        <v>0</v>
      </c>
      <c r="E102" s="83">
        <v>124963.8</v>
      </c>
      <c r="F102" s="81">
        <f t="shared" si="70"/>
        <v>0</v>
      </c>
      <c r="G102" s="82">
        <f t="shared" si="74"/>
        <v>0</v>
      </c>
      <c r="H102" s="83">
        <f t="shared" si="74"/>
        <v>0</v>
      </c>
      <c r="I102" s="81">
        <v>0</v>
      </c>
      <c r="J102" s="82">
        <v>0</v>
      </c>
      <c r="K102" s="83">
        <v>124963.8</v>
      </c>
      <c r="L102" s="26"/>
    </row>
    <row r="103" spans="1:12" s="28" customFormat="1" ht="63.75" customHeight="1" x14ac:dyDescent="0.2">
      <c r="A103" s="29" t="s">
        <v>152</v>
      </c>
      <c r="B103" s="58" t="s">
        <v>153</v>
      </c>
      <c r="C103" s="81">
        <v>540987.19999999995</v>
      </c>
      <c r="D103" s="82">
        <v>599619</v>
      </c>
      <c r="E103" s="83">
        <v>0</v>
      </c>
      <c r="F103" s="81">
        <f t="shared" si="70"/>
        <v>0</v>
      </c>
      <c r="G103" s="82">
        <f t="shared" si="74"/>
        <v>0</v>
      </c>
      <c r="H103" s="83">
        <f t="shared" si="74"/>
        <v>0</v>
      </c>
      <c r="I103" s="81">
        <v>540987.19999999995</v>
      </c>
      <c r="J103" s="82">
        <v>599619</v>
      </c>
      <c r="K103" s="83">
        <v>0</v>
      </c>
      <c r="L103" s="26"/>
    </row>
    <row r="104" spans="1:12" s="28" customFormat="1" ht="42" customHeight="1" x14ac:dyDescent="0.2">
      <c r="A104" s="29" t="s">
        <v>157</v>
      </c>
      <c r="B104" s="58" t="s">
        <v>158</v>
      </c>
      <c r="C104" s="81">
        <v>199311.8</v>
      </c>
      <c r="D104" s="82">
        <v>423172.8</v>
      </c>
      <c r="E104" s="83">
        <v>641125</v>
      </c>
      <c r="F104" s="96">
        <f t="shared" si="70"/>
        <v>-199311.8</v>
      </c>
      <c r="G104" s="97">
        <f t="shared" si="74"/>
        <v>99655.900000000023</v>
      </c>
      <c r="H104" s="98">
        <f t="shared" si="74"/>
        <v>99655.900000000023</v>
      </c>
      <c r="I104" s="96">
        <v>0</v>
      </c>
      <c r="J104" s="97">
        <v>522828.7</v>
      </c>
      <c r="K104" s="98">
        <v>740780.9</v>
      </c>
      <c r="L104" s="26"/>
    </row>
    <row r="105" spans="1:12" s="28" customFormat="1" ht="39" customHeight="1" x14ac:dyDescent="0.2">
      <c r="A105" s="29" t="s">
        <v>203</v>
      </c>
      <c r="B105" s="60" t="s">
        <v>204</v>
      </c>
      <c r="C105" s="81">
        <v>16595.2</v>
      </c>
      <c r="D105" s="82">
        <v>0</v>
      </c>
      <c r="E105" s="83">
        <v>0</v>
      </c>
      <c r="F105" s="81">
        <f>I105-C105</f>
        <v>0</v>
      </c>
      <c r="G105" s="82">
        <f t="shared" si="74"/>
        <v>0</v>
      </c>
      <c r="H105" s="83">
        <f t="shared" si="74"/>
        <v>0</v>
      </c>
      <c r="I105" s="81">
        <v>16595.2</v>
      </c>
      <c r="J105" s="82">
        <v>0</v>
      </c>
      <c r="K105" s="83">
        <v>0</v>
      </c>
      <c r="L105" s="26"/>
    </row>
    <row r="106" spans="1:12" s="99" customFormat="1" ht="102.75" customHeight="1" x14ac:dyDescent="0.2">
      <c r="A106" s="105" t="s">
        <v>309</v>
      </c>
      <c r="B106" s="109" t="s">
        <v>308</v>
      </c>
      <c r="C106" s="96">
        <v>0</v>
      </c>
      <c r="D106" s="97">
        <v>0</v>
      </c>
      <c r="E106" s="98">
        <v>0</v>
      </c>
      <c r="F106" s="96">
        <f>I106-C106</f>
        <v>3627.4</v>
      </c>
      <c r="G106" s="97">
        <f t="shared" ref="G106:H107" si="75">J106-D106</f>
        <v>0</v>
      </c>
      <c r="H106" s="98">
        <f t="shared" si="75"/>
        <v>0</v>
      </c>
      <c r="I106" s="96">
        <v>3627.4</v>
      </c>
      <c r="J106" s="97">
        <v>0</v>
      </c>
      <c r="K106" s="98">
        <v>0</v>
      </c>
      <c r="L106" s="25"/>
    </row>
    <row r="107" spans="1:12" s="99" customFormat="1" ht="67.5" customHeight="1" x14ac:dyDescent="0.2">
      <c r="A107" s="105" t="s">
        <v>335</v>
      </c>
      <c r="B107" s="109" t="s">
        <v>310</v>
      </c>
      <c r="C107" s="96">
        <v>0</v>
      </c>
      <c r="D107" s="97">
        <v>0</v>
      </c>
      <c r="E107" s="98">
        <v>0</v>
      </c>
      <c r="F107" s="96">
        <f>I107-C107</f>
        <v>77269.600000000006</v>
      </c>
      <c r="G107" s="97">
        <f t="shared" si="75"/>
        <v>224922.2</v>
      </c>
      <c r="H107" s="98">
        <f t="shared" si="75"/>
        <v>0</v>
      </c>
      <c r="I107" s="96">
        <v>77269.600000000006</v>
      </c>
      <c r="J107" s="97">
        <v>224922.2</v>
      </c>
      <c r="K107" s="98">
        <v>0</v>
      </c>
      <c r="L107" s="25"/>
    </row>
    <row r="108" spans="1:12" s="28" customFormat="1" ht="73.900000000000006" customHeight="1" x14ac:dyDescent="0.2">
      <c r="A108" s="29" t="s">
        <v>300</v>
      </c>
      <c r="B108" s="60" t="s">
        <v>241</v>
      </c>
      <c r="C108" s="81">
        <v>8100</v>
      </c>
      <c r="D108" s="82">
        <v>7200</v>
      </c>
      <c r="E108" s="83">
        <v>0</v>
      </c>
      <c r="F108" s="81">
        <f t="shared" ref="F108:F124" si="76">I108-C108</f>
        <v>0</v>
      </c>
      <c r="G108" s="82">
        <f t="shared" ref="G108:H110" si="77">J108-D108</f>
        <v>0</v>
      </c>
      <c r="H108" s="83">
        <f t="shared" si="77"/>
        <v>0</v>
      </c>
      <c r="I108" s="81">
        <v>8100</v>
      </c>
      <c r="J108" s="82">
        <v>7200</v>
      </c>
      <c r="K108" s="83">
        <v>0</v>
      </c>
      <c r="L108" s="26"/>
    </row>
    <row r="109" spans="1:12" s="99" customFormat="1" ht="39" customHeight="1" x14ac:dyDescent="0.2">
      <c r="A109" s="105" t="s">
        <v>303</v>
      </c>
      <c r="B109" s="109" t="s">
        <v>304</v>
      </c>
      <c r="C109" s="96">
        <v>0</v>
      </c>
      <c r="D109" s="97">
        <v>0</v>
      </c>
      <c r="E109" s="98">
        <v>0</v>
      </c>
      <c r="F109" s="96">
        <f>I109-C109</f>
        <v>0</v>
      </c>
      <c r="G109" s="97">
        <f t="shared" si="77"/>
        <v>29400</v>
      </c>
      <c r="H109" s="98">
        <f t="shared" si="77"/>
        <v>9800</v>
      </c>
      <c r="I109" s="96">
        <v>0</v>
      </c>
      <c r="J109" s="97">
        <v>29400</v>
      </c>
      <c r="K109" s="98">
        <v>9800</v>
      </c>
      <c r="L109" s="25"/>
    </row>
    <row r="110" spans="1:12" s="99" customFormat="1" ht="44.25" customHeight="1" x14ac:dyDescent="0.2">
      <c r="A110" s="105" t="s">
        <v>331</v>
      </c>
      <c r="B110" s="109" t="s">
        <v>305</v>
      </c>
      <c r="C110" s="96">
        <v>0</v>
      </c>
      <c r="D110" s="97">
        <v>0</v>
      </c>
      <c r="E110" s="98">
        <v>0</v>
      </c>
      <c r="F110" s="96">
        <f>I110-C110</f>
        <v>6757.8</v>
      </c>
      <c r="G110" s="97">
        <f t="shared" si="77"/>
        <v>6757.8</v>
      </c>
      <c r="H110" s="98">
        <f t="shared" si="77"/>
        <v>6757.8</v>
      </c>
      <c r="I110" s="96">
        <v>6757.8</v>
      </c>
      <c r="J110" s="97">
        <v>6757.8</v>
      </c>
      <c r="K110" s="98">
        <v>6757.8</v>
      </c>
      <c r="L110" s="104" t="s">
        <v>332</v>
      </c>
    </row>
    <row r="111" spans="1:12" s="28" customFormat="1" ht="69.75" customHeight="1" x14ac:dyDescent="0.2">
      <c r="A111" s="29" t="s">
        <v>276</v>
      </c>
      <c r="B111" s="60" t="s">
        <v>240</v>
      </c>
      <c r="C111" s="81">
        <v>1493.8</v>
      </c>
      <c r="D111" s="82">
        <v>17241.2</v>
      </c>
      <c r="E111" s="83">
        <v>363.8</v>
      </c>
      <c r="F111" s="81">
        <f t="shared" si="76"/>
        <v>0</v>
      </c>
      <c r="G111" s="82">
        <f t="shared" ref="G111:H111" si="78">J111-D111</f>
        <v>0</v>
      </c>
      <c r="H111" s="83">
        <f t="shared" si="78"/>
        <v>0</v>
      </c>
      <c r="I111" s="81">
        <v>1493.8</v>
      </c>
      <c r="J111" s="82">
        <v>17241.2</v>
      </c>
      <c r="K111" s="83">
        <v>363.8</v>
      </c>
      <c r="L111" s="26"/>
    </row>
    <row r="112" spans="1:12" s="27" customFormat="1" ht="69.75" customHeight="1" x14ac:dyDescent="0.2">
      <c r="A112" s="29" t="s">
        <v>105</v>
      </c>
      <c r="B112" s="58" t="s">
        <v>106</v>
      </c>
      <c r="C112" s="81">
        <v>34939.1</v>
      </c>
      <c r="D112" s="82">
        <v>34939.1</v>
      </c>
      <c r="E112" s="83">
        <v>34939.1</v>
      </c>
      <c r="F112" s="96">
        <f t="shared" si="76"/>
        <v>16135.099999999999</v>
      </c>
      <c r="G112" s="97">
        <f t="shared" ref="G112:H114" si="79">J112-D112</f>
        <v>16135.099999999999</v>
      </c>
      <c r="H112" s="98">
        <f t="shared" si="79"/>
        <v>16135.099999999999</v>
      </c>
      <c r="I112" s="96">
        <v>51074.2</v>
      </c>
      <c r="J112" s="97">
        <v>51074.2</v>
      </c>
      <c r="K112" s="98">
        <v>51074.2</v>
      </c>
      <c r="L112" s="26"/>
    </row>
    <row r="113" spans="1:12" s="27" customFormat="1" ht="75.599999999999994" customHeight="1" x14ac:dyDescent="0.2">
      <c r="A113" s="29" t="s">
        <v>238</v>
      </c>
      <c r="B113" s="58" t="s">
        <v>239</v>
      </c>
      <c r="C113" s="81">
        <v>9050</v>
      </c>
      <c r="D113" s="82">
        <v>0</v>
      </c>
      <c r="E113" s="83">
        <v>0</v>
      </c>
      <c r="F113" s="81">
        <f t="shared" si="76"/>
        <v>0</v>
      </c>
      <c r="G113" s="82">
        <f t="shared" si="79"/>
        <v>0</v>
      </c>
      <c r="H113" s="83">
        <f t="shared" si="79"/>
        <v>0</v>
      </c>
      <c r="I113" s="81">
        <v>9050</v>
      </c>
      <c r="J113" s="82">
        <v>0</v>
      </c>
      <c r="K113" s="83">
        <v>0</v>
      </c>
      <c r="L113" s="26"/>
    </row>
    <row r="114" spans="1:12" s="24" customFormat="1" ht="79.5" customHeight="1" x14ac:dyDescent="0.2">
      <c r="A114" s="105" t="s">
        <v>313</v>
      </c>
      <c r="B114" s="106" t="s">
        <v>314</v>
      </c>
      <c r="C114" s="96">
        <v>0</v>
      </c>
      <c r="D114" s="97">
        <v>0</v>
      </c>
      <c r="E114" s="98">
        <v>0</v>
      </c>
      <c r="F114" s="96">
        <f>I114-C114</f>
        <v>18391</v>
      </c>
      <c r="G114" s="97">
        <f t="shared" si="79"/>
        <v>18391</v>
      </c>
      <c r="H114" s="98">
        <f t="shared" si="79"/>
        <v>23915.8</v>
      </c>
      <c r="I114" s="96">
        <v>18391</v>
      </c>
      <c r="J114" s="97">
        <v>18391</v>
      </c>
      <c r="K114" s="98">
        <v>23915.8</v>
      </c>
      <c r="L114" s="25"/>
    </row>
    <row r="115" spans="1:12" s="27" customFormat="1" ht="51.6" customHeight="1" x14ac:dyDescent="0.2">
      <c r="A115" s="29" t="s">
        <v>97</v>
      </c>
      <c r="B115" s="58" t="s">
        <v>107</v>
      </c>
      <c r="C115" s="87">
        <v>14216.1</v>
      </c>
      <c r="D115" s="88">
        <v>13991</v>
      </c>
      <c r="E115" s="89">
        <v>13050.4</v>
      </c>
      <c r="F115" s="108">
        <f t="shared" si="76"/>
        <v>-48.800000000001091</v>
      </c>
      <c r="G115" s="131">
        <f t="shared" ref="G115:H115" si="80">J115-D115</f>
        <v>-47.200000000000728</v>
      </c>
      <c r="H115" s="132">
        <f t="shared" si="80"/>
        <v>-50.100000000000364</v>
      </c>
      <c r="I115" s="96">
        <v>14167.3</v>
      </c>
      <c r="J115" s="97">
        <v>13943.8</v>
      </c>
      <c r="K115" s="98">
        <v>13000.3</v>
      </c>
      <c r="L115" s="26"/>
    </row>
    <row r="116" spans="1:12" s="27" customFormat="1" ht="53.25" customHeight="1" x14ac:dyDescent="0.2">
      <c r="A116" s="115" t="s">
        <v>223</v>
      </c>
      <c r="B116" s="121" t="s">
        <v>224</v>
      </c>
      <c r="C116" s="87">
        <v>9352</v>
      </c>
      <c r="D116" s="88">
        <v>9352</v>
      </c>
      <c r="E116" s="89">
        <v>9352</v>
      </c>
      <c r="F116" s="87">
        <f t="shared" si="76"/>
        <v>0</v>
      </c>
      <c r="G116" s="88">
        <f t="shared" ref="G116:H116" si="81">J116-D116</f>
        <v>0</v>
      </c>
      <c r="H116" s="89">
        <f t="shared" si="81"/>
        <v>0</v>
      </c>
      <c r="I116" s="81">
        <v>9352</v>
      </c>
      <c r="J116" s="82">
        <v>9352</v>
      </c>
      <c r="K116" s="83">
        <v>9352</v>
      </c>
      <c r="L116" s="26"/>
    </row>
    <row r="117" spans="1:12" s="27" customFormat="1" ht="45" customHeight="1" x14ac:dyDescent="0.2">
      <c r="A117" s="115" t="s">
        <v>221</v>
      </c>
      <c r="B117" s="62" t="s">
        <v>222</v>
      </c>
      <c r="C117" s="87">
        <v>7820.2</v>
      </c>
      <c r="D117" s="88">
        <v>7820.2</v>
      </c>
      <c r="E117" s="89">
        <v>7848.6</v>
      </c>
      <c r="F117" s="87">
        <f t="shared" si="76"/>
        <v>0</v>
      </c>
      <c r="G117" s="88">
        <f t="shared" ref="G117:H119" si="82">J117-D117</f>
        <v>0</v>
      </c>
      <c r="H117" s="89">
        <f t="shared" si="82"/>
        <v>0</v>
      </c>
      <c r="I117" s="81">
        <v>7820.2</v>
      </c>
      <c r="J117" s="82">
        <v>7820.2</v>
      </c>
      <c r="K117" s="83">
        <v>7848.6</v>
      </c>
      <c r="L117" s="26"/>
    </row>
    <row r="118" spans="1:12" s="27" customFormat="1" ht="37.15" customHeight="1" x14ac:dyDescent="0.2">
      <c r="A118" s="29" t="s">
        <v>108</v>
      </c>
      <c r="B118" s="58" t="s">
        <v>285</v>
      </c>
      <c r="C118" s="81">
        <v>14532.2</v>
      </c>
      <c r="D118" s="82">
        <v>12150</v>
      </c>
      <c r="E118" s="83">
        <v>12150</v>
      </c>
      <c r="F118" s="81">
        <f t="shared" si="76"/>
        <v>0</v>
      </c>
      <c r="G118" s="82">
        <f t="shared" si="82"/>
        <v>0</v>
      </c>
      <c r="H118" s="83">
        <f t="shared" si="82"/>
        <v>0</v>
      </c>
      <c r="I118" s="81">
        <v>14532.2</v>
      </c>
      <c r="J118" s="82">
        <v>12150</v>
      </c>
      <c r="K118" s="83">
        <v>12150</v>
      </c>
      <c r="L118" s="26"/>
    </row>
    <row r="119" spans="1:12" s="24" customFormat="1" ht="58.15" customHeight="1" x14ac:dyDescent="0.2">
      <c r="A119" s="105" t="s">
        <v>307</v>
      </c>
      <c r="B119" s="106" t="s">
        <v>306</v>
      </c>
      <c r="C119" s="96">
        <v>0</v>
      </c>
      <c r="D119" s="97">
        <v>0</v>
      </c>
      <c r="E119" s="98">
        <v>0</v>
      </c>
      <c r="F119" s="96">
        <f t="shared" si="76"/>
        <v>29386</v>
      </c>
      <c r="G119" s="97">
        <f t="shared" si="82"/>
        <v>15121.7</v>
      </c>
      <c r="H119" s="98">
        <f t="shared" si="82"/>
        <v>0</v>
      </c>
      <c r="I119" s="96">
        <v>29386</v>
      </c>
      <c r="J119" s="97">
        <v>15121.7</v>
      </c>
      <c r="K119" s="98">
        <v>0</v>
      </c>
      <c r="L119" s="25"/>
    </row>
    <row r="120" spans="1:12" s="27" customFormat="1" ht="47.25" customHeight="1" x14ac:dyDescent="0.2">
      <c r="A120" s="115" t="s">
        <v>277</v>
      </c>
      <c r="B120" s="61" t="s">
        <v>214</v>
      </c>
      <c r="C120" s="81">
        <v>213490.7</v>
      </c>
      <c r="D120" s="82">
        <v>0</v>
      </c>
      <c r="E120" s="83">
        <v>0</v>
      </c>
      <c r="F120" s="81">
        <f t="shared" si="76"/>
        <v>0</v>
      </c>
      <c r="G120" s="82">
        <f t="shared" ref="G120:H122" si="83">J120-D120</f>
        <v>0</v>
      </c>
      <c r="H120" s="83">
        <f t="shared" si="83"/>
        <v>0</v>
      </c>
      <c r="I120" s="81">
        <v>213490.7</v>
      </c>
      <c r="J120" s="82">
        <v>0</v>
      </c>
      <c r="K120" s="83">
        <v>0</v>
      </c>
      <c r="L120" s="26"/>
    </row>
    <row r="121" spans="1:12" s="27" customFormat="1" ht="33" customHeight="1" x14ac:dyDescent="0.2">
      <c r="A121" s="115" t="s">
        <v>215</v>
      </c>
      <c r="B121" s="61" t="s">
        <v>216</v>
      </c>
      <c r="C121" s="81">
        <v>23573.599999999999</v>
      </c>
      <c r="D121" s="82">
        <v>26769.200000000001</v>
      </c>
      <c r="E121" s="83">
        <v>27404.799999999999</v>
      </c>
      <c r="F121" s="81">
        <f t="shared" si="76"/>
        <v>0</v>
      </c>
      <c r="G121" s="82">
        <f t="shared" si="83"/>
        <v>0</v>
      </c>
      <c r="H121" s="98">
        <f t="shared" si="83"/>
        <v>-9.9999999998544808E-2</v>
      </c>
      <c r="I121" s="81">
        <v>23573.599999999999</v>
      </c>
      <c r="J121" s="82">
        <v>26769.200000000001</v>
      </c>
      <c r="K121" s="98">
        <v>27404.7</v>
      </c>
      <c r="L121" s="26"/>
    </row>
    <row r="122" spans="1:12" s="27" customFormat="1" ht="30.75" customHeight="1" x14ac:dyDescent="0.2">
      <c r="A122" s="30" t="s">
        <v>273</v>
      </c>
      <c r="B122" s="58" t="s">
        <v>249</v>
      </c>
      <c r="C122" s="81">
        <v>9488.7000000000007</v>
      </c>
      <c r="D122" s="82">
        <v>7521.5</v>
      </c>
      <c r="E122" s="83">
        <v>8780.6</v>
      </c>
      <c r="F122" s="96">
        <f t="shared" si="76"/>
        <v>2.0999999999985448</v>
      </c>
      <c r="G122" s="97">
        <f t="shared" si="83"/>
        <v>1.6000000000003638</v>
      </c>
      <c r="H122" s="98">
        <f t="shared" si="83"/>
        <v>2.7999999999992724</v>
      </c>
      <c r="I122" s="96">
        <v>9490.7999999999993</v>
      </c>
      <c r="J122" s="97">
        <v>7523.1</v>
      </c>
      <c r="K122" s="98">
        <v>8783.4</v>
      </c>
      <c r="L122" s="26"/>
    </row>
    <row r="123" spans="1:12" s="27" customFormat="1" ht="42.75" customHeight="1" x14ac:dyDescent="0.2">
      <c r="A123" s="115" t="s">
        <v>244</v>
      </c>
      <c r="B123" s="61" t="s">
        <v>245</v>
      </c>
      <c r="C123" s="81">
        <v>91865.4</v>
      </c>
      <c r="D123" s="82">
        <v>79112.3</v>
      </c>
      <c r="E123" s="83">
        <v>91168.8</v>
      </c>
      <c r="F123" s="96">
        <f t="shared" si="76"/>
        <v>68.30000000000291</v>
      </c>
      <c r="G123" s="97">
        <f t="shared" ref="G123:H125" si="84">J123-D123</f>
        <v>422.09999999999127</v>
      </c>
      <c r="H123" s="98">
        <f t="shared" si="84"/>
        <v>-47.600000000005821</v>
      </c>
      <c r="I123" s="96">
        <v>91933.7</v>
      </c>
      <c r="J123" s="97">
        <v>79534.399999999994</v>
      </c>
      <c r="K123" s="98">
        <v>91121.2</v>
      </c>
      <c r="L123" s="26"/>
    </row>
    <row r="124" spans="1:12" s="27" customFormat="1" ht="39" customHeight="1" x14ac:dyDescent="0.2">
      <c r="A124" s="115" t="s">
        <v>247</v>
      </c>
      <c r="B124" s="61" t="s">
        <v>248</v>
      </c>
      <c r="C124" s="81">
        <v>112058.6</v>
      </c>
      <c r="D124" s="82">
        <v>106734.39999999999</v>
      </c>
      <c r="E124" s="83">
        <v>106734.39999999999</v>
      </c>
      <c r="F124" s="96">
        <f t="shared" si="76"/>
        <v>508.79999999998836</v>
      </c>
      <c r="G124" s="97">
        <f t="shared" si="84"/>
        <v>484.60000000000582</v>
      </c>
      <c r="H124" s="98">
        <f t="shared" si="84"/>
        <v>594.10000000000582</v>
      </c>
      <c r="I124" s="96">
        <v>112567.4</v>
      </c>
      <c r="J124" s="97">
        <v>107219</v>
      </c>
      <c r="K124" s="98">
        <v>107328.5</v>
      </c>
      <c r="L124" s="26"/>
    </row>
    <row r="125" spans="1:12" s="27" customFormat="1" ht="44.25" customHeight="1" x14ac:dyDescent="0.2">
      <c r="A125" s="29" t="s">
        <v>226</v>
      </c>
      <c r="B125" s="61" t="s">
        <v>227</v>
      </c>
      <c r="C125" s="81">
        <v>2008.5</v>
      </c>
      <c r="D125" s="82">
        <v>0</v>
      </c>
      <c r="E125" s="83">
        <v>0</v>
      </c>
      <c r="F125" s="96">
        <f t="shared" ref="F125:F143" si="85">I125-C125</f>
        <v>39</v>
      </c>
      <c r="G125" s="82">
        <f t="shared" si="84"/>
        <v>0</v>
      </c>
      <c r="H125" s="83">
        <f t="shared" si="84"/>
        <v>0</v>
      </c>
      <c r="I125" s="96">
        <v>2047.5</v>
      </c>
      <c r="J125" s="82">
        <v>0</v>
      </c>
      <c r="K125" s="83">
        <v>0</v>
      </c>
      <c r="L125" s="26"/>
    </row>
    <row r="126" spans="1:12" s="27" customFormat="1" ht="43.5" customHeight="1" x14ac:dyDescent="0.2">
      <c r="A126" s="29" t="s">
        <v>228</v>
      </c>
      <c r="B126" s="120" t="s">
        <v>229</v>
      </c>
      <c r="C126" s="81">
        <v>10270</v>
      </c>
      <c r="D126" s="82">
        <v>10270</v>
      </c>
      <c r="E126" s="83">
        <v>10270</v>
      </c>
      <c r="F126" s="96">
        <f t="shared" si="85"/>
        <v>6480</v>
      </c>
      <c r="G126" s="97">
        <f t="shared" ref="G126:H127" si="86">J126-D126</f>
        <v>6480</v>
      </c>
      <c r="H126" s="98">
        <f t="shared" si="86"/>
        <v>6480</v>
      </c>
      <c r="I126" s="96">
        <v>16750</v>
      </c>
      <c r="J126" s="97">
        <v>16750</v>
      </c>
      <c r="K126" s="98">
        <v>16750</v>
      </c>
      <c r="L126" s="26"/>
    </row>
    <row r="127" spans="1:12" s="27" customFormat="1" ht="29.25" customHeight="1" x14ac:dyDescent="0.2">
      <c r="A127" s="29" t="s">
        <v>218</v>
      </c>
      <c r="B127" s="60" t="s">
        <v>219</v>
      </c>
      <c r="C127" s="81">
        <v>23269.599999999999</v>
      </c>
      <c r="D127" s="82">
        <v>50150.7</v>
      </c>
      <c r="E127" s="83">
        <v>28792.6</v>
      </c>
      <c r="F127" s="81">
        <f t="shared" si="85"/>
        <v>0</v>
      </c>
      <c r="G127" s="82">
        <f t="shared" si="86"/>
        <v>0</v>
      </c>
      <c r="H127" s="83">
        <f t="shared" si="86"/>
        <v>0</v>
      </c>
      <c r="I127" s="81">
        <v>23269.599999999999</v>
      </c>
      <c r="J127" s="82">
        <v>50150.7</v>
      </c>
      <c r="K127" s="83">
        <v>28792.6</v>
      </c>
      <c r="L127" s="26"/>
    </row>
    <row r="128" spans="1:12" s="27" customFormat="1" ht="44.25" customHeight="1" x14ac:dyDescent="0.2">
      <c r="A128" s="29" t="s">
        <v>183</v>
      </c>
      <c r="B128" s="58" t="s">
        <v>109</v>
      </c>
      <c r="C128" s="81">
        <v>466411.5</v>
      </c>
      <c r="D128" s="82">
        <v>686276.4</v>
      </c>
      <c r="E128" s="83">
        <v>686276.5</v>
      </c>
      <c r="F128" s="81">
        <f t="shared" si="85"/>
        <v>0</v>
      </c>
      <c r="G128" s="82">
        <f t="shared" ref="G128:H130" si="87">J128-D128</f>
        <v>0</v>
      </c>
      <c r="H128" s="83">
        <f t="shared" si="87"/>
        <v>0</v>
      </c>
      <c r="I128" s="81">
        <v>466411.5</v>
      </c>
      <c r="J128" s="82">
        <v>686276.4</v>
      </c>
      <c r="K128" s="83">
        <v>686276.5</v>
      </c>
      <c r="L128" s="26"/>
    </row>
    <row r="129" spans="1:12" s="27" customFormat="1" ht="42" customHeight="1" x14ac:dyDescent="0.2">
      <c r="A129" s="119" t="s">
        <v>220</v>
      </c>
      <c r="B129" s="117" t="s">
        <v>179</v>
      </c>
      <c r="C129" s="81">
        <v>79725.100000000006</v>
      </c>
      <c r="D129" s="82">
        <v>114247</v>
      </c>
      <c r="E129" s="83">
        <v>169399.5</v>
      </c>
      <c r="F129" s="96">
        <f t="shared" si="85"/>
        <v>100074.9</v>
      </c>
      <c r="G129" s="97">
        <f t="shared" si="87"/>
        <v>-692.19999999999709</v>
      </c>
      <c r="H129" s="98">
        <f t="shared" si="87"/>
        <v>15839.200000000012</v>
      </c>
      <c r="I129" s="96">
        <v>179800</v>
      </c>
      <c r="J129" s="97">
        <v>113554.8</v>
      </c>
      <c r="K129" s="98">
        <v>185238.7</v>
      </c>
      <c r="L129" s="26"/>
    </row>
    <row r="130" spans="1:12" s="27" customFormat="1" ht="54.75" customHeight="1" x14ac:dyDescent="0.2">
      <c r="A130" s="29" t="s">
        <v>207</v>
      </c>
      <c r="B130" s="60" t="s">
        <v>208</v>
      </c>
      <c r="C130" s="81">
        <v>14216</v>
      </c>
      <c r="D130" s="82">
        <v>0</v>
      </c>
      <c r="E130" s="83">
        <v>0</v>
      </c>
      <c r="F130" s="81">
        <f t="shared" si="85"/>
        <v>0</v>
      </c>
      <c r="G130" s="82">
        <f t="shared" si="87"/>
        <v>0</v>
      </c>
      <c r="H130" s="83">
        <f t="shared" si="87"/>
        <v>0</v>
      </c>
      <c r="I130" s="81">
        <v>14216</v>
      </c>
      <c r="J130" s="82">
        <v>0</v>
      </c>
      <c r="K130" s="83">
        <v>0</v>
      </c>
      <c r="L130" s="26"/>
    </row>
    <row r="131" spans="1:12" s="27" customFormat="1" ht="40.5" customHeight="1" x14ac:dyDescent="0.2">
      <c r="A131" s="105" t="s">
        <v>297</v>
      </c>
      <c r="B131" s="58" t="s">
        <v>138</v>
      </c>
      <c r="C131" s="81">
        <v>88439</v>
      </c>
      <c r="D131" s="82">
        <v>98297.7</v>
      </c>
      <c r="E131" s="83">
        <v>107665.5</v>
      </c>
      <c r="F131" s="96">
        <f t="shared" si="85"/>
        <v>11721</v>
      </c>
      <c r="G131" s="97">
        <f t="shared" ref="G131:H132" si="88">J131-D131</f>
        <v>-1182.3999999999942</v>
      </c>
      <c r="H131" s="98">
        <f t="shared" si="88"/>
        <v>-7716.1000000000058</v>
      </c>
      <c r="I131" s="96">
        <v>100160</v>
      </c>
      <c r="J131" s="97">
        <v>97115.3</v>
      </c>
      <c r="K131" s="98">
        <v>99949.4</v>
      </c>
      <c r="L131" s="26"/>
    </row>
    <row r="132" spans="1:12" s="27" customFormat="1" ht="40.15" customHeight="1" x14ac:dyDescent="0.2">
      <c r="A132" s="29" t="s">
        <v>184</v>
      </c>
      <c r="B132" s="58" t="s">
        <v>110</v>
      </c>
      <c r="C132" s="81">
        <v>333082.5</v>
      </c>
      <c r="D132" s="82">
        <v>333082.5</v>
      </c>
      <c r="E132" s="83">
        <v>347270.9</v>
      </c>
      <c r="F132" s="81">
        <f t="shared" si="85"/>
        <v>0</v>
      </c>
      <c r="G132" s="82">
        <f t="shared" si="88"/>
        <v>0</v>
      </c>
      <c r="H132" s="83">
        <f t="shared" si="88"/>
        <v>0</v>
      </c>
      <c r="I132" s="81">
        <v>333082.5</v>
      </c>
      <c r="J132" s="82">
        <v>333082.5</v>
      </c>
      <c r="K132" s="83">
        <v>347270.9</v>
      </c>
      <c r="L132" s="26"/>
    </row>
    <row r="133" spans="1:12" s="28" customFormat="1" ht="40.5" customHeight="1" x14ac:dyDescent="0.2">
      <c r="A133" s="29" t="s">
        <v>325</v>
      </c>
      <c r="B133" s="58" t="s">
        <v>111</v>
      </c>
      <c r="C133" s="81">
        <f>0+30000</f>
        <v>30000</v>
      </c>
      <c r="D133" s="82">
        <v>0</v>
      </c>
      <c r="E133" s="83">
        <v>0</v>
      </c>
      <c r="F133" s="81">
        <f t="shared" si="85"/>
        <v>0</v>
      </c>
      <c r="G133" s="82">
        <f t="shared" ref="G133:H133" si="89">J133-D133</f>
        <v>0</v>
      </c>
      <c r="H133" s="83">
        <f t="shared" si="89"/>
        <v>0</v>
      </c>
      <c r="I133" s="81">
        <v>30000</v>
      </c>
      <c r="J133" s="82">
        <v>0</v>
      </c>
      <c r="K133" s="83">
        <v>0</v>
      </c>
      <c r="L133" s="102" t="s">
        <v>324</v>
      </c>
    </row>
    <row r="134" spans="1:12" s="28" customFormat="1" ht="52.15" customHeight="1" x14ac:dyDescent="0.2">
      <c r="A134" s="105" t="s">
        <v>294</v>
      </c>
      <c r="B134" s="58" t="s">
        <v>284</v>
      </c>
      <c r="C134" s="81">
        <v>53553.1</v>
      </c>
      <c r="D134" s="82">
        <v>56148</v>
      </c>
      <c r="E134" s="83">
        <v>20649</v>
      </c>
      <c r="F134" s="96">
        <f t="shared" si="85"/>
        <v>2851.4000000000015</v>
      </c>
      <c r="G134" s="82">
        <f t="shared" ref="G134:H137" si="90">J134-D134</f>
        <v>0</v>
      </c>
      <c r="H134" s="83">
        <f t="shared" si="90"/>
        <v>0</v>
      </c>
      <c r="I134" s="96">
        <v>56404.5</v>
      </c>
      <c r="J134" s="82">
        <v>56148</v>
      </c>
      <c r="K134" s="83">
        <v>20649</v>
      </c>
      <c r="L134" s="26"/>
    </row>
    <row r="135" spans="1:12" s="99" customFormat="1" ht="65.25" customHeight="1" x14ac:dyDescent="0.2">
      <c r="A135" s="105" t="s">
        <v>311</v>
      </c>
      <c r="B135" s="106" t="s">
        <v>312</v>
      </c>
      <c r="C135" s="96">
        <v>0</v>
      </c>
      <c r="D135" s="97">
        <v>0</v>
      </c>
      <c r="E135" s="98">
        <v>0</v>
      </c>
      <c r="F135" s="96">
        <f t="shared" si="85"/>
        <v>0</v>
      </c>
      <c r="G135" s="97">
        <f t="shared" si="90"/>
        <v>18293.900000000001</v>
      </c>
      <c r="H135" s="98">
        <f t="shared" si="90"/>
        <v>15572.5</v>
      </c>
      <c r="I135" s="96">
        <v>0</v>
      </c>
      <c r="J135" s="97">
        <v>18293.900000000001</v>
      </c>
      <c r="K135" s="98">
        <v>15572.5</v>
      </c>
      <c r="L135" s="25"/>
    </row>
    <row r="136" spans="1:12" s="28" customFormat="1" ht="36.75" customHeight="1" x14ac:dyDescent="0.2">
      <c r="A136" s="29" t="s">
        <v>250</v>
      </c>
      <c r="B136" s="58" t="s">
        <v>251</v>
      </c>
      <c r="C136" s="81">
        <v>53622.2</v>
      </c>
      <c r="D136" s="82">
        <v>15202.4</v>
      </c>
      <c r="E136" s="83">
        <v>53528.5</v>
      </c>
      <c r="F136" s="96">
        <f t="shared" si="85"/>
        <v>756422.9</v>
      </c>
      <c r="G136" s="97">
        <f t="shared" si="90"/>
        <v>523959.1</v>
      </c>
      <c r="H136" s="98">
        <f t="shared" si="90"/>
        <v>38287.399999999994</v>
      </c>
      <c r="I136" s="96">
        <v>810045.1</v>
      </c>
      <c r="J136" s="97">
        <v>539161.5</v>
      </c>
      <c r="K136" s="98">
        <v>91815.9</v>
      </c>
      <c r="L136" s="26"/>
    </row>
    <row r="137" spans="1:12" s="99" customFormat="1" ht="51" customHeight="1" x14ac:dyDescent="0.2">
      <c r="A137" s="105" t="s">
        <v>327</v>
      </c>
      <c r="B137" s="106" t="s">
        <v>317</v>
      </c>
      <c r="C137" s="96">
        <v>0</v>
      </c>
      <c r="D137" s="97">
        <v>0</v>
      </c>
      <c r="E137" s="98">
        <v>0</v>
      </c>
      <c r="F137" s="96">
        <f t="shared" si="85"/>
        <v>83258.899999999994</v>
      </c>
      <c r="G137" s="97">
        <f t="shared" si="90"/>
        <v>83258.899999999994</v>
      </c>
      <c r="H137" s="98">
        <f t="shared" si="90"/>
        <v>83258.899999999994</v>
      </c>
      <c r="I137" s="96">
        <v>83258.899999999994</v>
      </c>
      <c r="J137" s="97">
        <v>83258.899999999994</v>
      </c>
      <c r="K137" s="98">
        <v>83258.899999999994</v>
      </c>
      <c r="L137" s="104" t="s">
        <v>326</v>
      </c>
    </row>
    <row r="138" spans="1:12" s="28" customFormat="1" ht="50.25" customHeight="1" x14ac:dyDescent="0.2">
      <c r="A138" s="29" t="s">
        <v>323</v>
      </c>
      <c r="B138" s="58" t="s">
        <v>154</v>
      </c>
      <c r="C138" s="81">
        <v>1203178</v>
      </c>
      <c r="D138" s="82">
        <v>800000</v>
      </c>
      <c r="E138" s="83">
        <v>1200000</v>
      </c>
      <c r="F138" s="81">
        <f t="shared" si="85"/>
        <v>0</v>
      </c>
      <c r="G138" s="82">
        <f t="shared" ref="G138:H143" si="91">J138-D138</f>
        <v>0</v>
      </c>
      <c r="H138" s="83">
        <f t="shared" si="91"/>
        <v>0</v>
      </c>
      <c r="I138" s="81">
        <v>1203178</v>
      </c>
      <c r="J138" s="82">
        <v>800000</v>
      </c>
      <c r="K138" s="83">
        <v>1200000</v>
      </c>
      <c r="L138" s="102" t="s">
        <v>322</v>
      </c>
    </row>
    <row r="139" spans="1:12" s="28" customFormat="1" ht="40.15" customHeight="1" x14ac:dyDescent="0.2">
      <c r="A139" s="29" t="s">
        <v>272</v>
      </c>
      <c r="B139" s="60" t="s">
        <v>246</v>
      </c>
      <c r="C139" s="81">
        <v>200489.3</v>
      </c>
      <c r="D139" s="82">
        <v>254220</v>
      </c>
      <c r="E139" s="83">
        <v>265535.59999999998</v>
      </c>
      <c r="F139" s="81">
        <f t="shared" si="85"/>
        <v>0</v>
      </c>
      <c r="G139" s="82">
        <f t="shared" si="91"/>
        <v>0</v>
      </c>
      <c r="H139" s="83">
        <f t="shared" si="91"/>
        <v>0</v>
      </c>
      <c r="I139" s="81">
        <v>200489.3</v>
      </c>
      <c r="J139" s="82">
        <v>254220</v>
      </c>
      <c r="K139" s="83">
        <v>265535.59999999998</v>
      </c>
      <c r="L139" s="26"/>
    </row>
    <row r="140" spans="1:12" s="28" customFormat="1" ht="89.25" customHeight="1" x14ac:dyDescent="0.2">
      <c r="A140" s="29" t="s">
        <v>161</v>
      </c>
      <c r="B140" s="58" t="s">
        <v>162</v>
      </c>
      <c r="C140" s="35">
        <v>176200</v>
      </c>
      <c r="D140" s="82">
        <v>585300</v>
      </c>
      <c r="E140" s="83">
        <v>0</v>
      </c>
      <c r="F140" s="35">
        <f t="shared" si="85"/>
        <v>0</v>
      </c>
      <c r="G140" s="112">
        <f t="shared" si="91"/>
        <v>-524720</v>
      </c>
      <c r="H140" s="113">
        <f t="shared" si="91"/>
        <v>300000</v>
      </c>
      <c r="I140" s="81">
        <v>176200</v>
      </c>
      <c r="J140" s="97">
        <v>60580</v>
      </c>
      <c r="K140" s="98">
        <v>300000</v>
      </c>
      <c r="L140" s="26"/>
    </row>
    <row r="141" spans="1:12" s="28" customFormat="1" ht="81.75" customHeight="1" x14ac:dyDescent="0.2">
      <c r="A141" s="29" t="s">
        <v>149</v>
      </c>
      <c r="B141" s="58" t="s">
        <v>148</v>
      </c>
      <c r="C141" s="35">
        <v>1100000</v>
      </c>
      <c r="D141" s="82">
        <v>0</v>
      </c>
      <c r="E141" s="83">
        <v>0</v>
      </c>
      <c r="F141" s="35">
        <f t="shared" si="85"/>
        <v>0</v>
      </c>
      <c r="G141" s="124">
        <f t="shared" si="91"/>
        <v>0</v>
      </c>
      <c r="H141" s="125">
        <f t="shared" si="91"/>
        <v>0</v>
      </c>
      <c r="I141" s="81">
        <v>1100000</v>
      </c>
      <c r="J141" s="82">
        <v>0</v>
      </c>
      <c r="K141" s="83">
        <v>0</v>
      </c>
      <c r="L141" s="26"/>
    </row>
    <row r="142" spans="1:12" s="27" customFormat="1" ht="88.5" customHeight="1" x14ac:dyDescent="0.2">
      <c r="A142" s="29" t="s">
        <v>181</v>
      </c>
      <c r="B142" s="58" t="s">
        <v>180</v>
      </c>
      <c r="C142" s="35">
        <v>543630</v>
      </c>
      <c r="D142" s="82">
        <v>981690</v>
      </c>
      <c r="E142" s="83">
        <v>0</v>
      </c>
      <c r="F142" s="148">
        <f t="shared" si="85"/>
        <v>0</v>
      </c>
      <c r="G142" s="112">
        <f t="shared" si="91"/>
        <v>-420000</v>
      </c>
      <c r="H142" s="150">
        <f t="shared" si="91"/>
        <v>0</v>
      </c>
      <c r="I142" s="78">
        <v>543630</v>
      </c>
      <c r="J142" s="97">
        <v>561690</v>
      </c>
      <c r="K142" s="80">
        <v>0</v>
      </c>
      <c r="L142" s="102" t="s">
        <v>321</v>
      </c>
    </row>
    <row r="143" spans="1:12" s="27" customFormat="1" ht="61.5" customHeight="1" x14ac:dyDescent="0.2">
      <c r="A143" s="29" t="s">
        <v>178</v>
      </c>
      <c r="B143" s="58" t="s">
        <v>177</v>
      </c>
      <c r="C143" s="35">
        <v>0</v>
      </c>
      <c r="D143" s="82">
        <v>7267.1</v>
      </c>
      <c r="E143" s="83">
        <v>13550.8</v>
      </c>
      <c r="F143" s="103">
        <f t="shared" si="85"/>
        <v>0</v>
      </c>
      <c r="G143" s="112">
        <f t="shared" si="91"/>
        <v>-7267.1</v>
      </c>
      <c r="H143" s="113">
        <f t="shared" si="91"/>
        <v>-13550.8</v>
      </c>
      <c r="I143" s="96">
        <v>0</v>
      </c>
      <c r="J143" s="97">
        <v>0</v>
      </c>
      <c r="K143" s="98">
        <v>0</v>
      </c>
      <c r="L143" s="102" t="s">
        <v>321</v>
      </c>
    </row>
    <row r="144" spans="1:12" s="24" customFormat="1" ht="27.6" customHeight="1" x14ac:dyDescent="0.2">
      <c r="A144" s="29"/>
      <c r="B144" s="58"/>
      <c r="C144" s="35"/>
      <c r="D144" s="82"/>
      <c r="E144" s="83"/>
      <c r="F144" s="35"/>
      <c r="G144" s="82"/>
      <c r="H144" s="83"/>
      <c r="I144" s="35"/>
      <c r="J144" s="82"/>
      <c r="K144" s="83"/>
      <c r="L144" s="25"/>
    </row>
    <row r="145" spans="1:12" s="127" customFormat="1" ht="34.9" customHeight="1" x14ac:dyDescent="0.2">
      <c r="A145" s="39" t="s">
        <v>76</v>
      </c>
      <c r="B145" s="56" t="s">
        <v>112</v>
      </c>
      <c r="C145" s="87">
        <f t="shared" ref="C145:K145" si="92">SUM(C146:C167)</f>
        <v>4560833.1999999993</v>
      </c>
      <c r="D145" s="88">
        <f t="shared" si="92"/>
        <v>4445060.1999999993</v>
      </c>
      <c r="E145" s="89">
        <f t="shared" si="92"/>
        <v>4509897.5999999996</v>
      </c>
      <c r="F145" s="87">
        <f t="shared" si="92"/>
        <v>33.4</v>
      </c>
      <c r="G145" s="88">
        <f t="shared" si="92"/>
        <v>-54.700000000001452</v>
      </c>
      <c r="H145" s="89">
        <f t="shared" si="92"/>
        <v>-167.5999999999971</v>
      </c>
      <c r="I145" s="87">
        <f t="shared" si="92"/>
        <v>4560866.5999999996</v>
      </c>
      <c r="J145" s="88">
        <f t="shared" si="92"/>
        <v>4445005.4999999991</v>
      </c>
      <c r="K145" s="89">
        <f t="shared" si="92"/>
        <v>4509730</v>
      </c>
      <c r="L145" s="126"/>
    </row>
    <row r="146" spans="1:12" s="27" customFormat="1" ht="43.5" customHeight="1" x14ac:dyDescent="0.2">
      <c r="A146" s="30" t="s">
        <v>85</v>
      </c>
      <c r="B146" s="58" t="s">
        <v>113</v>
      </c>
      <c r="C146" s="81">
        <v>41721.1</v>
      </c>
      <c r="D146" s="82">
        <v>41991.7</v>
      </c>
      <c r="E146" s="83">
        <v>43062.1</v>
      </c>
      <c r="F146" s="81">
        <f t="shared" ref="F146:F167" si="93">I146-C146</f>
        <v>0</v>
      </c>
      <c r="G146" s="82">
        <f t="shared" ref="G146:H148" si="94">J146-D146</f>
        <v>0</v>
      </c>
      <c r="H146" s="83">
        <f t="shared" si="94"/>
        <v>0</v>
      </c>
      <c r="I146" s="81">
        <v>41721.1</v>
      </c>
      <c r="J146" s="82">
        <v>41991.7</v>
      </c>
      <c r="K146" s="83">
        <v>43062.1</v>
      </c>
      <c r="L146" s="26"/>
    </row>
    <row r="147" spans="1:12" s="27" customFormat="1" ht="53.25" customHeight="1" x14ac:dyDescent="0.2">
      <c r="A147" s="30" t="s">
        <v>96</v>
      </c>
      <c r="B147" s="58" t="s">
        <v>114</v>
      </c>
      <c r="C147" s="81">
        <v>537.20000000000005</v>
      </c>
      <c r="D147" s="82">
        <v>578.4</v>
      </c>
      <c r="E147" s="83">
        <v>5150.3</v>
      </c>
      <c r="F147" s="81">
        <f t="shared" si="93"/>
        <v>0</v>
      </c>
      <c r="G147" s="82">
        <f t="shared" si="94"/>
        <v>0</v>
      </c>
      <c r="H147" s="83">
        <f t="shared" si="94"/>
        <v>0</v>
      </c>
      <c r="I147" s="81">
        <v>537.20000000000005</v>
      </c>
      <c r="J147" s="82">
        <v>578.4</v>
      </c>
      <c r="K147" s="83">
        <v>5150.3</v>
      </c>
      <c r="L147" s="26"/>
    </row>
    <row r="148" spans="1:12" s="41" customFormat="1" ht="38.450000000000003" customHeight="1" x14ac:dyDescent="0.2">
      <c r="A148" s="30" t="s">
        <v>95</v>
      </c>
      <c r="B148" s="58" t="s">
        <v>115</v>
      </c>
      <c r="C148" s="81">
        <v>10948</v>
      </c>
      <c r="D148" s="82">
        <v>11730.1</v>
      </c>
      <c r="E148" s="83">
        <v>11730.1</v>
      </c>
      <c r="F148" s="81">
        <f t="shared" si="93"/>
        <v>0</v>
      </c>
      <c r="G148" s="82">
        <f t="shared" si="94"/>
        <v>0</v>
      </c>
      <c r="H148" s="83">
        <f t="shared" si="94"/>
        <v>0</v>
      </c>
      <c r="I148" s="81">
        <v>10948</v>
      </c>
      <c r="J148" s="82">
        <v>11730.1</v>
      </c>
      <c r="K148" s="83">
        <v>11730.1</v>
      </c>
      <c r="L148" s="26"/>
    </row>
    <row r="149" spans="1:12" s="27" customFormat="1" ht="31.5" customHeight="1" x14ac:dyDescent="0.2">
      <c r="A149" s="30" t="s">
        <v>94</v>
      </c>
      <c r="B149" s="58" t="s">
        <v>116</v>
      </c>
      <c r="C149" s="81">
        <v>793538</v>
      </c>
      <c r="D149" s="82">
        <v>728501.3</v>
      </c>
      <c r="E149" s="83">
        <v>770977</v>
      </c>
      <c r="F149" s="81">
        <f t="shared" si="93"/>
        <v>0</v>
      </c>
      <c r="G149" s="82">
        <f t="shared" ref="G149:H150" si="95">J149-D149</f>
        <v>0</v>
      </c>
      <c r="H149" s="83">
        <f t="shared" si="95"/>
        <v>0</v>
      </c>
      <c r="I149" s="81">
        <v>793538</v>
      </c>
      <c r="J149" s="82">
        <v>728501.3</v>
      </c>
      <c r="K149" s="83">
        <v>770977</v>
      </c>
      <c r="L149" s="26"/>
    </row>
    <row r="150" spans="1:12" s="27" customFormat="1" ht="55.5" customHeight="1" x14ac:dyDescent="0.2">
      <c r="A150" s="30" t="s">
        <v>136</v>
      </c>
      <c r="B150" s="58" t="s">
        <v>117</v>
      </c>
      <c r="C150" s="81">
        <v>21130.6</v>
      </c>
      <c r="D150" s="82">
        <v>21130.6</v>
      </c>
      <c r="E150" s="83">
        <v>21130.6</v>
      </c>
      <c r="F150" s="81">
        <f t="shared" si="93"/>
        <v>0</v>
      </c>
      <c r="G150" s="97">
        <f t="shared" si="95"/>
        <v>-74</v>
      </c>
      <c r="H150" s="98">
        <f t="shared" si="95"/>
        <v>-189.89999999999782</v>
      </c>
      <c r="I150" s="81">
        <v>21130.6</v>
      </c>
      <c r="J150" s="97">
        <v>21056.6</v>
      </c>
      <c r="K150" s="98">
        <v>20940.7</v>
      </c>
      <c r="L150" s="26"/>
    </row>
    <row r="151" spans="1:12" s="27" customFormat="1" ht="53.25" customHeight="1" x14ac:dyDescent="0.2">
      <c r="A151" s="30" t="s">
        <v>86</v>
      </c>
      <c r="B151" s="58" t="s">
        <v>118</v>
      </c>
      <c r="C151" s="81">
        <v>9109.7999999999993</v>
      </c>
      <c r="D151" s="82">
        <v>9457.6</v>
      </c>
      <c r="E151" s="83">
        <v>9818.7000000000007</v>
      </c>
      <c r="F151" s="81">
        <f t="shared" si="93"/>
        <v>0</v>
      </c>
      <c r="G151" s="82">
        <f t="shared" ref="G151:H152" si="96">J151-D151</f>
        <v>0</v>
      </c>
      <c r="H151" s="83">
        <f t="shared" si="96"/>
        <v>0</v>
      </c>
      <c r="I151" s="81">
        <v>9109.7999999999993</v>
      </c>
      <c r="J151" s="82">
        <v>9457.6</v>
      </c>
      <c r="K151" s="83">
        <v>9818.7000000000007</v>
      </c>
      <c r="L151" s="26"/>
    </row>
    <row r="152" spans="1:12" s="27" customFormat="1" ht="70.5" customHeight="1" x14ac:dyDescent="0.2">
      <c r="A152" s="30" t="s">
        <v>137</v>
      </c>
      <c r="B152" s="58" t="s">
        <v>119</v>
      </c>
      <c r="C152" s="81">
        <v>31041.7</v>
      </c>
      <c r="D152" s="82">
        <v>31041.7</v>
      </c>
      <c r="E152" s="83">
        <v>31041.7</v>
      </c>
      <c r="F152" s="81">
        <f t="shared" si="93"/>
        <v>0</v>
      </c>
      <c r="G152" s="97">
        <f t="shared" si="96"/>
        <v>-15.400000000001455</v>
      </c>
      <c r="H152" s="98">
        <f t="shared" si="96"/>
        <v>-13.799999999999272</v>
      </c>
      <c r="I152" s="81">
        <v>31041.7</v>
      </c>
      <c r="J152" s="97">
        <v>31026.3</v>
      </c>
      <c r="K152" s="98">
        <v>31027.9</v>
      </c>
      <c r="L152" s="26"/>
    </row>
    <row r="153" spans="1:12" s="27" customFormat="1" ht="57" customHeight="1" x14ac:dyDescent="0.2">
      <c r="A153" s="30" t="s">
        <v>87</v>
      </c>
      <c r="B153" s="58" t="s">
        <v>120</v>
      </c>
      <c r="C153" s="81">
        <v>127085</v>
      </c>
      <c r="D153" s="82">
        <v>132161.79999999999</v>
      </c>
      <c r="E153" s="83">
        <v>137447.6</v>
      </c>
      <c r="F153" s="81">
        <f t="shared" si="93"/>
        <v>0</v>
      </c>
      <c r="G153" s="82">
        <f t="shared" ref="G153:H154" si="97">J153-D153</f>
        <v>0</v>
      </c>
      <c r="H153" s="83">
        <f t="shared" si="97"/>
        <v>0</v>
      </c>
      <c r="I153" s="81">
        <v>127085</v>
      </c>
      <c r="J153" s="82">
        <v>132161.79999999999</v>
      </c>
      <c r="K153" s="83">
        <v>137447.6</v>
      </c>
      <c r="L153" s="26"/>
    </row>
    <row r="154" spans="1:12" s="24" customFormat="1" ht="57" customHeight="1" x14ac:dyDescent="0.2">
      <c r="A154" s="107" t="s">
        <v>302</v>
      </c>
      <c r="B154" s="106" t="s">
        <v>301</v>
      </c>
      <c r="C154" s="96">
        <v>0</v>
      </c>
      <c r="D154" s="97">
        <v>0</v>
      </c>
      <c r="E154" s="98">
        <v>0</v>
      </c>
      <c r="F154" s="96">
        <f t="shared" si="93"/>
        <v>33.4</v>
      </c>
      <c r="G154" s="97">
        <f t="shared" si="97"/>
        <v>34.700000000000003</v>
      </c>
      <c r="H154" s="98">
        <f t="shared" si="97"/>
        <v>36.1</v>
      </c>
      <c r="I154" s="96">
        <v>33.4</v>
      </c>
      <c r="J154" s="97">
        <v>34.700000000000003</v>
      </c>
      <c r="K154" s="98">
        <v>36.1</v>
      </c>
      <c r="L154" s="25"/>
    </row>
    <row r="155" spans="1:12" s="27" customFormat="1" ht="33" customHeight="1" x14ac:dyDescent="0.2">
      <c r="A155" s="30" t="s">
        <v>88</v>
      </c>
      <c r="B155" s="58" t="s">
        <v>121</v>
      </c>
      <c r="C155" s="81">
        <v>805077.7</v>
      </c>
      <c r="D155" s="82">
        <v>805049.9</v>
      </c>
      <c r="E155" s="83">
        <v>805031.9</v>
      </c>
      <c r="F155" s="81">
        <f t="shared" si="93"/>
        <v>0</v>
      </c>
      <c r="G155" s="82">
        <f t="shared" ref="G155:H157" si="98">J155-D155</f>
        <v>0</v>
      </c>
      <c r="H155" s="83">
        <f t="shared" si="98"/>
        <v>0</v>
      </c>
      <c r="I155" s="81">
        <v>805077.7</v>
      </c>
      <c r="J155" s="82">
        <v>805049.9</v>
      </c>
      <c r="K155" s="83">
        <v>805031.9</v>
      </c>
    </row>
    <row r="156" spans="1:12" s="27" customFormat="1" ht="42.75" customHeight="1" x14ac:dyDescent="0.2">
      <c r="A156" s="30" t="s">
        <v>89</v>
      </c>
      <c r="B156" s="58" t="s">
        <v>122</v>
      </c>
      <c r="C156" s="81">
        <v>15628.4</v>
      </c>
      <c r="D156" s="82">
        <v>16313.2</v>
      </c>
      <c r="E156" s="83">
        <v>17180.2</v>
      </c>
      <c r="F156" s="81">
        <f t="shared" si="93"/>
        <v>0</v>
      </c>
      <c r="G156" s="82">
        <f t="shared" si="98"/>
        <v>0</v>
      </c>
      <c r="H156" s="83">
        <f t="shared" si="98"/>
        <v>0</v>
      </c>
      <c r="I156" s="81">
        <v>15628.4</v>
      </c>
      <c r="J156" s="82">
        <v>16313.2</v>
      </c>
      <c r="K156" s="83">
        <v>17180.2</v>
      </c>
    </row>
    <row r="157" spans="1:12" s="27" customFormat="1" ht="72" customHeight="1" x14ac:dyDescent="0.2">
      <c r="A157" s="30" t="s">
        <v>90</v>
      </c>
      <c r="B157" s="58" t="s">
        <v>123</v>
      </c>
      <c r="C157" s="81">
        <v>6581.8</v>
      </c>
      <c r="D157" s="82">
        <v>6784</v>
      </c>
      <c r="E157" s="83">
        <v>7061.2</v>
      </c>
      <c r="F157" s="81">
        <f t="shared" si="93"/>
        <v>0</v>
      </c>
      <c r="G157" s="82">
        <f t="shared" si="98"/>
        <v>0</v>
      </c>
      <c r="H157" s="83">
        <f t="shared" si="98"/>
        <v>0</v>
      </c>
      <c r="I157" s="81">
        <v>6581.8</v>
      </c>
      <c r="J157" s="82">
        <v>6784</v>
      </c>
      <c r="K157" s="83">
        <v>7061.2</v>
      </c>
    </row>
    <row r="158" spans="1:12" s="27" customFormat="1" ht="55.5" customHeight="1" x14ac:dyDescent="0.2">
      <c r="A158" s="30" t="s">
        <v>185</v>
      </c>
      <c r="B158" s="58" t="s">
        <v>124</v>
      </c>
      <c r="C158" s="81">
        <v>462.9</v>
      </c>
      <c r="D158" s="82">
        <v>462.9</v>
      </c>
      <c r="E158" s="83">
        <v>462.9</v>
      </c>
      <c r="F158" s="81">
        <f t="shared" si="93"/>
        <v>0</v>
      </c>
      <c r="G158" s="82">
        <f t="shared" ref="G158:H159" si="99">J158-D158</f>
        <v>0</v>
      </c>
      <c r="H158" s="83">
        <f t="shared" si="99"/>
        <v>0</v>
      </c>
      <c r="I158" s="81">
        <v>462.9</v>
      </c>
      <c r="J158" s="82">
        <v>462.9</v>
      </c>
      <c r="K158" s="83">
        <v>462.9</v>
      </c>
    </row>
    <row r="159" spans="1:12" s="27" customFormat="1" ht="43.5" customHeight="1" x14ac:dyDescent="0.2">
      <c r="A159" s="30" t="s">
        <v>125</v>
      </c>
      <c r="B159" s="58" t="s">
        <v>126</v>
      </c>
      <c r="C159" s="81">
        <v>618122.6</v>
      </c>
      <c r="D159" s="82">
        <v>619575.1</v>
      </c>
      <c r="E159" s="83">
        <v>621162.1</v>
      </c>
      <c r="F159" s="81">
        <f t="shared" si="93"/>
        <v>0</v>
      </c>
      <c r="G159" s="82">
        <f t="shared" si="99"/>
        <v>0</v>
      </c>
      <c r="H159" s="83">
        <f t="shared" si="99"/>
        <v>0</v>
      </c>
      <c r="I159" s="81">
        <v>618122.6</v>
      </c>
      <c r="J159" s="82">
        <v>619575.1</v>
      </c>
      <c r="K159" s="83">
        <v>621162.1</v>
      </c>
    </row>
    <row r="160" spans="1:12" s="27" customFormat="1" ht="81" customHeight="1" x14ac:dyDescent="0.2">
      <c r="A160" s="30" t="s">
        <v>91</v>
      </c>
      <c r="B160" s="58" t="s">
        <v>127</v>
      </c>
      <c r="C160" s="81">
        <v>386797.3</v>
      </c>
      <c r="D160" s="82">
        <v>398621.9</v>
      </c>
      <c r="E160" s="83">
        <v>414241.1</v>
      </c>
      <c r="F160" s="81">
        <f t="shared" si="93"/>
        <v>0</v>
      </c>
      <c r="G160" s="82">
        <f t="shared" ref="G160:H162" si="100">J160-D160</f>
        <v>0</v>
      </c>
      <c r="H160" s="83">
        <f t="shared" si="100"/>
        <v>0</v>
      </c>
      <c r="I160" s="81">
        <v>386797.3</v>
      </c>
      <c r="J160" s="82">
        <v>398621.9</v>
      </c>
      <c r="K160" s="83">
        <v>414241.1</v>
      </c>
    </row>
    <row r="161" spans="1:12" s="27" customFormat="1" ht="29.25" customHeight="1" x14ac:dyDescent="0.2">
      <c r="A161" s="30" t="s">
        <v>187</v>
      </c>
      <c r="B161" s="117" t="s">
        <v>188</v>
      </c>
      <c r="C161" s="81">
        <v>54526.400000000001</v>
      </c>
      <c r="D161" s="82">
        <v>57934.3</v>
      </c>
      <c r="E161" s="83">
        <v>59738.5</v>
      </c>
      <c r="F161" s="81">
        <f t="shared" si="93"/>
        <v>0</v>
      </c>
      <c r="G161" s="82">
        <f t="shared" si="100"/>
        <v>0</v>
      </c>
      <c r="H161" s="83">
        <f t="shared" si="100"/>
        <v>0</v>
      </c>
      <c r="I161" s="81">
        <v>54526.400000000001</v>
      </c>
      <c r="J161" s="82">
        <v>57934.3</v>
      </c>
      <c r="K161" s="83">
        <v>59738.5</v>
      </c>
    </row>
    <row r="162" spans="1:12" s="27" customFormat="1" ht="70.5" customHeight="1" x14ac:dyDescent="0.2">
      <c r="A162" s="30" t="s">
        <v>278</v>
      </c>
      <c r="B162" s="117" t="s">
        <v>236</v>
      </c>
      <c r="C162" s="81">
        <v>18586.599999999999</v>
      </c>
      <c r="D162" s="82">
        <v>19656.2</v>
      </c>
      <c r="E162" s="83">
        <v>10885</v>
      </c>
      <c r="F162" s="81">
        <f t="shared" si="93"/>
        <v>0</v>
      </c>
      <c r="G162" s="82">
        <f t="shared" si="100"/>
        <v>0</v>
      </c>
      <c r="H162" s="83">
        <f t="shared" si="100"/>
        <v>0</v>
      </c>
      <c r="I162" s="81">
        <v>18586.599999999999</v>
      </c>
      <c r="J162" s="82">
        <v>19656.2</v>
      </c>
      <c r="K162" s="83">
        <v>10885</v>
      </c>
    </row>
    <row r="163" spans="1:12" s="27" customFormat="1" ht="69" customHeight="1" x14ac:dyDescent="0.2">
      <c r="A163" s="30" t="s">
        <v>190</v>
      </c>
      <c r="B163" s="117" t="s">
        <v>189</v>
      </c>
      <c r="C163" s="81">
        <v>35439.199999999997</v>
      </c>
      <c r="D163" s="82">
        <v>27680.1</v>
      </c>
      <c r="E163" s="83">
        <v>23686.7</v>
      </c>
      <c r="F163" s="81">
        <f t="shared" si="93"/>
        <v>0</v>
      </c>
      <c r="G163" s="82">
        <f t="shared" ref="G163:H164" si="101">J163-D163</f>
        <v>0</v>
      </c>
      <c r="H163" s="83">
        <f t="shared" si="101"/>
        <v>0</v>
      </c>
      <c r="I163" s="81">
        <v>35439.199999999997</v>
      </c>
      <c r="J163" s="82">
        <v>27680.1</v>
      </c>
      <c r="K163" s="83">
        <v>23686.7</v>
      </c>
    </row>
    <row r="164" spans="1:12" s="27" customFormat="1" ht="82.5" customHeight="1" x14ac:dyDescent="0.2">
      <c r="A164" s="30" t="s">
        <v>234</v>
      </c>
      <c r="B164" s="117" t="s">
        <v>235</v>
      </c>
      <c r="C164" s="81">
        <v>362794.5</v>
      </c>
      <c r="D164" s="82">
        <v>362794.5</v>
      </c>
      <c r="E164" s="83">
        <v>362794.5</v>
      </c>
      <c r="F164" s="81">
        <f t="shared" si="93"/>
        <v>0</v>
      </c>
      <c r="G164" s="82">
        <f t="shared" si="101"/>
        <v>0</v>
      </c>
      <c r="H164" s="83">
        <f t="shared" si="101"/>
        <v>0</v>
      </c>
      <c r="I164" s="81">
        <v>362794.5</v>
      </c>
      <c r="J164" s="82">
        <v>362794.5</v>
      </c>
      <c r="K164" s="83">
        <v>362794.5</v>
      </c>
    </row>
    <row r="165" spans="1:12" s="27" customFormat="1" ht="30.75" customHeight="1" x14ac:dyDescent="0.2">
      <c r="A165" s="30" t="s">
        <v>233</v>
      </c>
      <c r="B165" s="118" t="s">
        <v>232</v>
      </c>
      <c r="C165" s="81">
        <v>19478</v>
      </c>
      <c r="D165" s="82">
        <v>0</v>
      </c>
      <c r="E165" s="83">
        <v>0</v>
      </c>
      <c r="F165" s="81">
        <f t="shared" si="93"/>
        <v>0</v>
      </c>
      <c r="G165" s="82">
        <f t="shared" ref="G165:H167" si="102">J165-D165</f>
        <v>0</v>
      </c>
      <c r="H165" s="83">
        <f t="shared" si="102"/>
        <v>0</v>
      </c>
      <c r="I165" s="81">
        <v>19478</v>
      </c>
      <c r="J165" s="82">
        <v>0</v>
      </c>
      <c r="K165" s="83">
        <v>0</v>
      </c>
    </row>
    <row r="166" spans="1:12" s="27" customFormat="1" ht="40.5" customHeight="1" x14ac:dyDescent="0.2">
      <c r="A166" s="30" t="s">
        <v>186</v>
      </c>
      <c r="B166" s="58" t="s">
        <v>128</v>
      </c>
      <c r="C166" s="81">
        <v>1027642.8</v>
      </c>
      <c r="D166" s="82">
        <v>1027642.8</v>
      </c>
      <c r="E166" s="83">
        <v>1027642.8</v>
      </c>
      <c r="F166" s="81">
        <f t="shared" si="93"/>
        <v>0</v>
      </c>
      <c r="G166" s="82">
        <f t="shared" si="102"/>
        <v>0</v>
      </c>
      <c r="H166" s="83">
        <f t="shared" si="102"/>
        <v>0</v>
      </c>
      <c r="I166" s="81">
        <v>1027642.8</v>
      </c>
      <c r="J166" s="82">
        <v>1027642.8</v>
      </c>
      <c r="K166" s="83">
        <v>1027642.8</v>
      </c>
    </row>
    <row r="167" spans="1:12" s="27" customFormat="1" ht="32.25" customHeight="1" x14ac:dyDescent="0.2">
      <c r="A167" s="30" t="s">
        <v>92</v>
      </c>
      <c r="B167" s="58" t="s">
        <v>129</v>
      </c>
      <c r="C167" s="81">
        <v>174583.6</v>
      </c>
      <c r="D167" s="82">
        <v>125952.1</v>
      </c>
      <c r="E167" s="83">
        <v>129652.6</v>
      </c>
      <c r="F167" s="81">
        <f t="shared" si="93"/>
        <v>0</v>
      </c>
      <c r="G167" s="82">
        <f t="shared" si="102"/>
        <v>0</v>
      </c>
      <c r="H167" s="83">
        <f t="shared" si="102"/>
        <v>0</v>
      </c>
      <c r="I167" s="81">
        <v>174583.6</v>
      </c>
      <c r="J167" s="82">
        <v>125952.1</v>
      </c>
      <c r="K167" s="83">
        <v>129652.6</v>
      </c>
    </row>
    <row r="168" spans="1:12" ht="16.5" customHeight="1" x14ac:dyDescent="0.2">
      <c r="A168" s="30"/>
      <c r="B168" s="58"/>
      <c r="C168" s="81"/>
      <c r="D168" s="82"/>
      <c r="E168" s="83"/>
      <c r="F168" s="81"/>
      <c r="G168" s="82"/>
      <c r="H168" s="83"/>
      <c r="I168" s="81"/>
      <c r="J168" s="82"/>
      <c r="K168" s="83"/>
    </row>
    <row r="169" spans="1:12" s="127" customFormat="1" ht="21" customHeight="1" x14ac:dyDescent="0.2">
      <c r="A169" s="39" t="s">
        <v>54</v>
      </c>
      <c r="B169" s="56" t="s">
        <v>130</v>
      </c>
      <c r="C169" s="87">
        <f>SUM(C170:C183)</f>
        <v>1518840.7999999998</v>
      </c>
      <c r="D169" s="88">
        <f t="shared" ref="D169:K169" si="103">SUM(D170:D183)</f>
        <v>1113180</v>
      </c>
      <c r="E169" s="89">
        <f t="shared" si="103"/>
        <v>672325.89999999991</v>
      </c>
      <c r="F169" s="87">
        <f t="shared" si="103"/>
        <v>-41790.700000000004</v>
      </c>
      <c r="G169" s="88">
        <f t="shared" si="103"/>
        <v>-44080.5</v>
      </c>
      <c r="H169" s="89">
        <f t="shared" si="103"/>
        <v>-52972.1</v>
      </c>
      <c r="I169" s="87">
        <f t="shared" si="103"/>
        <v>1477050.1</v>
      </c>
      <c r="J169" s="88">
        <f t="shared" si="103"/>
        <v>1069099.5</v>
      </c>
      <c r="K169" s="89">
        <f t="shared" si="103"/>
        <v>619353.79999999993</v>
      </c>
    </row>
    <row r="170" spans="1:12" s="42" customFormat="1" ht="39" customHeight="1" x14ac:dyDescent="0.2">
      <c r="A170" s="30" t="s">
        <v>93</v>
      </c>
      <c r="B170" s="58" t="s">
        <v>131</v>
      </c>
      <c r="C170" s="81">
        <v>125190.8</v>
      </c>
      <c r="D170" s="82">
        <v>126419.5</v>
      </c>
      <c r="E170" s="83">
        <v>126077.5</v>
      </c>
      <c r="F170" s="81">
        <f t="shared" ref="F170:F183" si="104">I170-C170</f>
        <v>0</v>
      </c>
      <c r="G170" s="82">
        <f t="shared" ref="G170:G171" si="105">J170-D170</f>
        <v>0</v>
      </c>
      <c r="H170" s="83"/>
      <c r="I170" s="81">
        <v>125190.8</v>
      </c>
      <c r="J170" s="82">
        <v>126419.5</v>
      </c>
      <c r="K170" s="83">
        <v>126077.5</v>
      </c>
    </row>
    <row r="171" spans="1:12" s="31" customFormat="1" ht="60" customHeight="1" x14ac:dyDescent="0.2">
      <c r="A171" s="30" t="s">
        <v>254</v>
      </c>
      <c r="B171" s="58" t="s">
        <v>169</v>
      </c>
      <c r="C171" s="81">
        <v>550778.9</v>
      </c>
      <c r="D171" s="82">
        <v>223491.6</v>
      </c>
      <c r="E171" s="83">
        <v>267391.8</v>
      </c>
      <c r="F171" s="81">
        <f t="shared" si="104"/>
        <v>0</v>
      </c>
      <c r="G171" s="82">
        <f t="shared" si="105"/>
        <v>0</v>
      </c>
      <c r="H171" s="83">
        <f t="shared" ref="H171" si="106">K171-E171</f>
        <v>0</v>
      </c>
      <c r="I171" s="81">
        <v>550778.9</v>
      </c>
      <c r="J171" s="82">
        <v>223491.6</v>
      </c>
      <c r="K171" s="83">
        <v>267391.8</v>
      </c>
    </row>
    <row r="172" spans="1:12" s="42" customFormat="1" ht="45" customHeight="1" x14ac:dyDescent="0.2">
      <c r="A172" s="30" t="s">
        <v>163</v>
      </c>
      <c r="B172" s="58" t="s">
        <v>164</v>
      </c>
      <c r="C172" s="81">
        <v>162883.9</v>
      </c>
      <c r="D172" s="82">
        <v>126812.2</v>
      </c>
      <c r="E172" s="83">
        <v>204210.2</v>
      </c>
      <c r="F172" s="81">
        <f t="shared" si="104"/>
        <v>0</v>
      </c>
      <c r="G172" s="82">
        <f t="shared" ref="G172:H175" si="107">J172-D172</f>
        <v>0</v>
      </c>
      <c r="H172" s="83">
        <f t="shared" si="107"/>
        <v>0</v>
      </c>
      <c r="I172" s="81">
        <v>162883.9</v>
      </c>
      <c r="J172" s="82">
        <v>126812.2</v>
      </c>
      <c r="K172" s="83">
        <v>204210.2</v>
      </c>
    </row>
    <row r="173" spans="1:12" s="31" customFormat="1" ht="57.75" customHeight="1" x14ac:dyDescent="0.2">
      <c r="A173" s="30" t="s">
        <v>170</v>
      </c>
      <c r="B173" s="58" t="s">
        <v>171</v>
      </c>
      <c r="C173" s="81">
        <v>53030.2</v>
      </c>
      <c r="D173" s="82">
        <v>0</v>
      </c>
      <c r="E173" s="83">
        <v>0</v>
      </c>
      <c r="F173" s="81">
        <f t="shared" si="104"/>
        <v>0</v>
      </c>
      <c r="G173" s="82">
        <f t="shared" si="107"/>
        <v>0</v>
      </c>
      <c r="H173" s="83">
        <f t="shared" si="107"/>
        <v>0</v>
      </c>
      <c r="I173" s="81">
        <v>53030.2</v>
      </c>
      <c r="J173" s="82">
        <v>0</v>
      </c>
      <c r="K173" s="83">
        <v>0</v>
      </c>
    </row>
    <row r="174" spans="1:12" s="31" customFormat="1" ht="133.5" customHeight="1" x14ac:dyDescent="0.2">
      <c r="A174" s="30" t="s">
        <v>165</v>
      </c>
      <c r="B174" s="58" t="s">
        <v>166</v>
      </c>
      <c r="C174" s="81">
        <v>3707.4</v>
      </c>
      <c r="D174" s="82">
        <v>3707.4</v>
      </c>
      <c r="E174" s="83">
        <v>3707.4</v>
      </c>
      <c r="F174" s="81">
        <f t="shared" si="104"/>
        <v>0</v>
      </c>
      <c r="G174" s="82">
        <f t="shared" si="107"/>
        <v>0</v>
      </c>
      <c r="H174" s="83">
        <f t="shared" si="107"/>
        <v>0</v>
      </c>
      <c r="I174" s="81">
        <v>3707.4</v>
      </c>
      <c r="J174" s="82">
        <v>3707.4</v>
      </c>
      <c r="K174" s="83">
        <v>3707.4</v>
      </c>
    </row>
    <row r="175" spans="1:12" s="100" customFormat="1" ht="57" customHeight="1" x14ac:dyDescent="0.25">
      <c r="A175" s="30" t="s">
        <v>330</v>
      </c>
      <c r="B175" s="58" t="s">
        <v>174</v>
      </c>
      <c r="C175" s="81">
        <v>31496.7</v>
      </c>
      <c r="D175" s="82">
        <v>31496.7</v>
      </c>
      <c r="E175" s="83">
        <v>31496.7</v>
      </c>
      <c r="F175" s="96">
        <f t="shared" si="104"/>
        <v>-31496.7</v>
      </c>
      <c r="G175" s="97">
        <f t="shared" si="107"/>
        <v>-31496.7</v>
      </c>
      <c r="H175" s="98">
        <f t="shared" si="107"/>
        <v>-31496.7</v>
      </c>
      <c r="I175" s="96">
        <v>0</v>
      </c>
      <c r="J175" s="97">
        <v>0</v>
      </c>
      <c r="K175" s="98">
        <v>0</v>
      </c>
      <c r="L175" s="114" t="s">
        <v>328</v>
      </c>
    </row>
    <row r="176" spans="1:12" s="31" customFormat="1" ht="61.5" customHeight="1" x14ac:dyDescent="0.2">
      <c r="A176" s="30" t="s">
        <v>286</v>
      </c>
      <c r="B176" s="116" t="s">
        <v>255</v>
      </c>
      <c r="C176" s="81">
        <v>0</v>
      </c>
      <c r="D176" s="82">
        <v>4500</v>
      </c>
      <c r="E176" s="83">
        <v>12192.6</v>
      </c>
      <c r="F176" s="81">
        <f t="shared" si="104"/>
        <v>0</v>
      </c>
      <c r="G176" s="82">
        <f t="shared" ref="G176:H176" si="108">J176-D176</f>
        <v>0</v>
      </c>
      <c r="H176" s="98">
        <f t="shared" si="108"/>
        <v>-3276</v>
      </c>
      <c r="I176" s="81">
        <v>0</v>
      </c>
      <c r="J176" s="82">
        <v>4500</v>
      </c>
      <c r="K176" s="98">
        <v>8916.6</v>
      </c>
    </row>
    <row r="177" spans="1:12" s="31" customFormat="1" ht="56.25" customHeight="1" x14ac:dyDescent="0.2">
      <c r="A177" s="30" t="s">
        <v>172</v>
      </c>
      <c r="B177" s="58" t="s">
        <v>173</v>
      </c>
      <c r="C177" s="81">
        <v>568000</v>
      </c>
      <c r="D177" s="82">
        <v>568000</v>
      </c>
      <c r="E177" s="83">
        <v>0</v>
      </c>
      <c r="F177" s="81">
        <f t="shared" si="104"/>
        <v>0</v>
      </c>
      <c r="G177" s="82">
        <f t="shared" ref="G177:H178" si="109">J177-D177</f>
        <v>0</v>
      </c>
      <c r="H177" s="83">
        <f t="shared" si="109"/>
        <v>0</v>
      </c>
      <c r="I177" s="81">
        <v>568000</v>
      </c>
      <c r="J177" s="82">
        <v>568000</v>
      </c>
      <c r="K177" s="83">
        <v>0</v>
      </c>
    </row>
    <row r="178" spans="1:12" s="101" customFormat="1" ht="48.75" customHeight="1" x14ac:dyDescent="0.2">
      <c r="A178" s="107" t="s">
        <v>315</v>
      </c>
      <c r="B178" s="106" t="s">
        <v>316</v>
      </c>
      <c r="C178" s="96">
        <v>0</v>
      </c>
      <c r="D178" s="97">
        <v>0</v>
      </c>
      <c r="E178" s="98">
        <v>0</v>
      </c>
      <c r="F178" s="96">
        <f t="shared" si="104"/>
        <v>3636.6</v>
      </c>
      <c r="G178" s="97">
        <f t="shared" si="109"/>
        <v>1346.8</v>
      </c>
      <c r="H178" s="98">
        <f t="shared" si="109"/>
        <v>228.2</v>
      </c>
      <c r="I178" s="96">
        <v>3636.6</v>
      </c>
      <c r="J178" s="97">
        <v>1346.8</v>
      </c>
      <c r="K178" s="98">
        <v>228.2</v>
      </c>
    </row>
    <row r="179" spans="1:12" s="31" customFormat="1" ht="34.5" customHeight="1" x14ac:dyDescent="0.2">
      <c r="A179" s="115" t="s">
        <v>252</v>
      </c>
      <c r="B179" s="61" t="s">
        <v>253</v>
      </c>
      <c r="C179" s="81">
        <v>3500</v>
      </c>
      <c r="D179" s="82">
        <v>3500</v>
      </c>
      <c r="E179" s="83">
        <v>2500</v>
      </c>
      <c r="F179" s="81">
        <f t="shared" si="104"/>
        <v>0</v>
      </c>
      <c r="G179" s="82">
        <f t="shared" ref="G179:H181" si="110">J179-D179</f>
        <v>0</v>
      </c>
      <c r="H179" s="83">
        <f t="shared" si="110"/>
        <v>0</v>
      </c>
      <c r="I179" s="81">
        <v>3500</v>
      </c>
      <c r="J179" s="82">
        <v>3500</v>
      </c>
      <c r="K179" s="83">
        <v>2500</v>
      </c>
    </row>
    <row r="180" spans="1:12" s="31" customFormat="1" ht="41.25" customHeight="1" x14ac:dyDescent="0.2">
      <c r="A180" s="29" t="s">
        <v>230</v>
      </c>
      <c r="B180" s="60" t="s">
        <v>231</v>
      </c>
      <c r="C180" s="81">
        <v>5000</v>
      </c>
      <c r="D180" s="82">
        <v>10000</v>
      </c>
      <c r="E180" s="83">
        <v>5000</v>
      </c>
      <c r="F180" s="81">
        <f t="shared" si="104"/>
        <v>0</v>
      </c>
      <c r="G180" s="82">
        <f t="shared" si="110"/>
        <v>0</v>
      </c>
      <c r="H180" s="83">
        <f t="shared" si="110"/>
        <v>0</v>
      </c>
      <c r="I180" s="81">
        <v>5000</v>
      </c>
      <c r="J180" s="82">
        <v>10000</v>
      </c>
      <c r="K180" s="83">
        <v>5000</v>
      </c>
    </row>
    <row r="181" spans="1:12" s="100" customFormat="1" ht="45" customHeight="1" x14ac:dyDescent="0.25">
      <c r="A181" s="29" t="s">
        <v>329</v>
      </c>
      <c r="B181" s="60" t="s">
        <v>217</v>
      </c>
      <c r="C181" s="81">
        <v>14983</v>
      </c>
      <c r="D181" s="82">
        <v>14983</v>
      </c>
      <c r="E181" s="83">
        <v>19480</v>
      </c>
      <c r="F181" s="96">
        <f t="shared" si="104"/>
        <v>-14983</v>
      </c>
      <c r="G181" s="97">
        <f t="shared" si="110"/>
        <v>-14983</v>
      </c>
      <c r="H181" s="98">
        <f t="shared" si="110"/>
        <v>-19480</v>
      </c>
      <c r="I181" s="96">
        <v>0</v>
      </c>
      <c r="J181" s="97">
        <v>0</v>
      </c>
      <c r="K181" s="98">
        <v>0</v>
      </c>
      <c r="L181" s="114" t="s">
        <v>328</v>
      </c>
    </row>
    <row r="182" spans="1:12" s="31" customFormat="1" ht="66" customHeight="1" x14ac:dyDescent="0.2">
      <c r="A182" s="30" t="s">
        <v>168</v>
      </c>
      <c r="B182" s="58" t="s">
        <v>167</v>
      </c>
      <c r="C182" s="81">
        <v>269.89999999999998</v>
      </c>
      <c r="D182" s="82">
        <v>269.60000000000002</v>
      </c>
      <c r="E182" s="83">
        <v>269.7</v>
      </c>
      <c r="F182" s="81">
        <f t="shared" si="104"/>
        <v>0</v>
      </c>
      <c r="G182" s="82">
        <f t="shared" ref="G182:H183" si="111">J182-D182</f>
        <v>0</v>
      </c>
      <c r="H182" s="83">
        <f t="shared" si="111"/>
        <v>0</v>
      </c>
      <c r="I182" s="81">
        <v>269.89999999999998</v>
      </c>
      <c r="J182" s="82">
        <v>269.60000000000002</v>
      </c>
      <c r="K182" s="83">
        <v>269.7</v>
      </c>
    </row>
    <row r="183" spans="1:12" s="101" customFormat="1" ht="61.5" customHeight="1" x14ac:dyDescent="0.2">
      <c r="A183" s="107" t="s">
        <v>319</v>
      </c>
      <c r="B183" s="106" t="s">
        <v>318</v>
      </c>
      <c r="C183" s="96">
        <v>0</v>
      </c>
      <c r="D183" s="97">
        <v>0</v>
      </c>
      <c r="E183" s="98">
        <v>0</v>
      </c>
      <c r="F183" s="96">
        <f t="shared" si="104"/>
        <v>1052.4000000000001</v>
      </c>
      <c r="G183" s="97">
        <f t="shared" si="111"/>
        <v>1052.4000000000001</v>
      </c>
      <c r="H183" s="98">
        <f t="shared" si="111"/>
        <v>1052.4000000000001</v>
      </c>
      <c r="I183" s="96">
        <v>1052.4000000000001</v>
      </c>
      <c r="J183" s="97">
        <v>1052.4000000000001</v>
      </c>
      <c r="K183" s="98">
        <v>1052.4000000000001</v>
      </c>
    </row>
    <row r="184" spans="1:12" s="22" customFormat="1" ht="15.75" customHeight="1" x14ac:dyDescent="0.2">
      <c r="A184" s="29"/>
      <c r="B184" s="60"/>
      <c r="C184" s="81"/>
      <c r="D184" s="82"/>
      <c r="E184" s="83"/>
      <c r="F184" s="81"/>
      <c r="G184" s="82"/>
      <c r="H184" s="83"/>
      <c r="I184" s="81"/>
      <c r="J184" s="82"/>
      <c r="K184" s="83"/>
    </row>
    <row r="185" spans="1:12" s="31" customFormat="1" ht="31.5" customHeight="1" x14ac:dyDescent="0.2">
      <c r="A185" s="40" t="s">
        <v>266</v>
      </c>
      <c r="B185" s="63" t="s">
        <v>267</v>
      </c>
      <c r="C185" s="81">
        <f t="shared" ref="C185:K186" si="112">C186</f>
        <v>2068162.3</v>
      </c>
      <c r="D185" s="82">
        <f t="shared" si="112"/>
        <v>2068162.3</v>
      </c>
      <c r="E185" s="83">
        <f t="shared" si="112"/>
        <v>5517330.2000000002</v>
      </c>
      <c r="F185" s="81">
        <f t="shared" si="112"/>
        <v>0</v>
      </c>
      <c r="G185" s="82">
        <f t="shared" si="112"/>
        <v>0</v>
      </c>
      <c r="H185" s="83">
        <f t="shared" si="112"/>
        <v>0</v>
      </c>
      <c r="I185" s="81">
        <f t="shared" si="112"/>
        <v>2068162.3</v>
      </c>
      <c r="J185" s="82">
        <f t="shared" si="112"/>
        <v>2068162.3</v>
      </c>
      <c r="K185" s="83">
        <f t="shared" si="112"/>
        <v>5517330.2000000002</v>
      </c>
    </row>
    <row r="186" spans="1:12" s="31" customFormat="1" ht="31.5" customHeight="1" x14ac:dyDescent="0.2">
      <c r="A186" s="7" t="s">
        <v>279</v>
      </c>
      <c r="B186" s="8" t="s">
        <v>280</v>
      </c>
      <c r="C186" s="81">
        <f t="shared" si="112"/>
        <v>2068162.3</v>
      </c>
      <c r="D186" s="82">
        <f t="shared" si="112"/>
        <v>2068162.3</v>
      </c>
      <c r="E186" s="83">
        <f t="shared" si="112"/>
        <v>5517330.2000000002</v>
      </c>
      <c r="F186" s="81">
        <f t="shared" si="112"/>
        <v>0</v>
      </c>
      <c r="G186" s="82">
        <f t="shared" si="112"/>
        <v>0</v>
      </c>
      <c r="H186" s="83">
        <f t="shared" si="112"/>
        <v>0</v>
      </c>
      <c r="I186" s="81">
        <f t="shared" si="112"/>
        <v>2068162.3</v>
      </c>
      <c r="J186" s="82">
        <f t="shared" si="112"/>
        <v>2068162.3</v>
      </c>
      <c r="K186" s="83">
        <f t="shared" si="112"/>
        <v>5517330.2000000002</v>
      </c>
    </row>
    <row r="187" spans="1:12" s="31" customFormat="1" ht="92.25" customHeight="1" x14ac:dyDescent="0.2">
      <c r="A187" s="30" t="s">
        <v>268</v>
      </c>
      <c r="B187" s="58" t="s">
        <v>269</v>
      </c>
      <c r="C187" s="81">
        <v>2068162.3</v>
      </c>
      <c r="D187" s="82">
        <v>2068162.3</v>
      </c>
      <c r="E187" s="83">
        <v>5517330.2000000002</v>
      </c>
      <c r="F187" s="81"/>
      <c r="G187" s="82"/>
      <c r="H187" s="83"/>
      <c r="I187" s="81">
        <f>C187+F187</f>
        <v>2068162.3</v>
      </c>
      <c r="J187" s="82">
        <f>D187+G187</f>
        <v>2068162.3</v>
      </c>
      <c r="K187" s="83">
        <f>E187+H187</f>
        <v>5517330.2000000002</v>
      </c>
    </row>
    <row r="188" spans="1:12" s="22" customFormat="1" ht="15.75" customHeight="1" x14ac:dyDescent="0.2">
      <c r="A188" s="30"/>
      <c r="B188" s="58"/>
      <c r="C188" s="81"/>
      <c r="D188" s="82"/>
      <c r="E188" s="83"/>
      <c r="F188" s="81"/>
      <c r="G188" s="82"/>
      <c r="H188" s="83"/>
      <c r="I188" s="81"/>
      <c r="J188" s="82"/>
      <c r="K188" s="83"/>
    </row>
    <row r="189" spans="1:12" s="27" customFormat="1" ht="18.75" customHeight="1" x14ac:dyDescent="0.2">
      <c r="A189" s="46" t="s">
        <v>256</v>
      </c>
      <c r="B189" s="52" t="s">
        <v>257</v>
      </c>
      <c r="C189" s="81">
        <f t="shared" ref="C189:K190" si="113">C190</f>
        <v>510600</v>
      </c>
      <c r="D189" s="82">
        <f t="shared" si="113"/>
        <v>725700</v>
      </c>
      <c r="E189" s="83">
        <f t="shared" si="113"/>
        <v>0</v>
      </c>
      <c r="F189" s="81">
        <f t="shared" si="113"/>
        <v>0</v>
      </c>
      <c r="G189" s="82">
        <f t="shared" si="113"/>
        <v>0</v>
      </c>
      <c r="H189" s="83">
        <f t="shared" si="113"/>
        <v>0</v>
      </c>
      <c r="I189" s="81">
        <f t="shared" si="113"/>
        <v>510600</v>
      </c>
      <c r="J189" s="82">
        <f t="shared" si="113"/>
        <v>725700</v>
      </c>
      <c r="K189" s="83">
        <f t="shared" si="113"/>
        <v>0</v>
      </c>
      <c r="L189" s="134">
        <f t="shared" ref="L189" si="114">L191</f>
        <v>0</v>
      </c>
    </row>
    <row r="190" spans="1:12" s="27" customFormat="1" ht="29.25" customHeight="1" x14ac:dyDescent="0.2">
      <c r="A190" s="7" t="s">
        <v>258</v>
      </c>
      <c r="B190" s="9" t="s">
        <v>281</v>
      </c>
      <c r="C190" s="81">
        <f t="shared" si="113"/>
        <v>510600</v>
      </c>
      <c r="D190" s="82">
        <f t="shared" si="113"/>
        <v>725700</v>
      </c>
      <c r="E190" s="83">
        <f t="shared" si="113"/>
        <v>0</v>
      </c>
      <c r="F190" s="81">
        <f t="shared" si="113"/>
        <v>0</v>
      </c>
      <c r="G190" s="82">
        <f t="shared" si="113"/>
        <v>0</v>
      </c>
      <c r="H190" s="83">
        <f t="shared" si="113"/>
        <v>0</v>
      </c>
      <c r="I190" s="81">
        <f t="shared" si="113"/>
        <v>510600</v>
      </c>
      <c r="J190" s="82">
        <f t="shared" si="113"/>
        <v>725700</v>
      </c>
      <c r="K190" s="83">
        <f t="shared" si="113"/>
        <v>0</v>
      </c>
      <c r="L190" s="26"/>
    </row>
    <row r="191" spans="1:12" ht="30.75" customHeight="1" x14ac:dyDescent="0.2">
      <c r="A191" s="30" t="s">
        <v>258</v>
      </c>
      <c r="B191" s="58" t="s">
        <v>259</v>
      </c>
      <c r="C191" s="81">
        <v>510600</v>
      </c>
      <c r="D191" s="82">
        <v>725700</v>
      </c>
      <c r="E191" s="83">
        <v>0</v>
      </c>
      <c r="F191" s="81"/>
      <c r="G191" s="82"/>
      <c r="H191" s="83"/>
      <c r="I191" s="81">
        <f>C191+F191</f>
        <v>510600</v>
      </c>
      <c r="J191" s="82">
        <f>D191+G191</f>
        <v>725700</v>
      </c>
      <c r="K191" s="83">
        <f>E191+H191</f>
        <v>0</v>
      </c>
    </row>
    <row r="192" spans="1:12" ht="16.5" customHeight="1" x14ac:dyDescent="0.2">
      <c r="A192" s="43"/>
      <c r="B192" s="64"/>
      <c r="C192" s="90"/>
      <c r="D192" s="91"/>
      <c r="E192" s="92"/>
      <c r="F192" s="90"/>
      <c r="G192" s="91"/>
      <c r="H192" s="92"/>
      <c r="I192" s="90"/>
      <c r="J192" s="91"/>
      <c r="K192" s="92"/>
    </row>
    <row r="193" spans="1:12" ht="31.5" customHeight="1" x14ac:dyDescent="0.2">
      <c r="A193" s="44" t="s">
        <v>66</v>
      </c>
      <c r="B193" s="65"/>
      <c r="C193" s="93">
        <f>C14+C68</f>
        <v>92215749.799999997</v>
      </c>
      <c r="D193" s="94">
        <f t="shared" ref="D193:L193" si="115">D14+D68</f>
        <v>97349153.700000003</v>
      </c>
      <c r="E193" s="95">
        <f t="shared" si="115"/>
        <v>102632758.7</v>
      </c>
      <c r="F193" s="93">
        <f>F14+F68</f>
        <v>1039102.7999999996</v>
      </c>
      <c r="G193" s="94">
        <f t="shared" ref="G193:H193" si="116">G14+G68</f>
        <v>-6947797.7999999998</v>
      </c>
      <c r="H193" s="95">
        <f t="shared" si="116"/>
        <v>-6383356.1999999993</v>
      </c>
      <c r="I193" s="93">
        <f>I14+I68</f>
        <v>93254852.600000009</v>
      </c>
      <c r="J193" s="94">
        <f t="shared" ref="J193:K193" si="117">J14+J68</f>
        <v>90401355.900000006</v>
      </c>
      <c r="K193" s="95">
        <f t="shared" si="117"/>
        <v>96249402.5</v>
      </c>
      <c r="L193" s="135">
        <f t="shared" si="115"/>
        <v>0</v>
      </c>
    </row>
    <row r="195" spans="1:12" x14ac:dyDescent="0.2">
      <c r="C195" s="18"/>
      <c r="D195" s="18"/>
      <c r="E195" s="18"/>
      <c r="F195" s="21"/>
      <c r="G195" s="21"/>
      <c r="H195" s="21"/>
      <c r="I195" s="18"/>
      <c r="J195" s="18"/>
      <c r="K195" s="18"/>
      <c r="L195" s="18" t="e">
        <f>L143+#REF!+L74</f>
        <v>#VALUE!</v>
      </c>
    </row>
    <row r="196" spans="1:12" x14ac:dyDescent="0.2">
      <c r="C196" s="18"/>
      <c r="D196" s="18"/>
      <c r="E196" s="18"/>
      <c r="F196" s="21"/>
      <c r="G196" s="21"/>
      <c r="H196" s="21"/>
      <c r="I196" s="18"/>
      <c r="J196" s="18"/>
      <c r="K196" s="18"/>
    </row>
    <row r="198" spans="1:12" x14ac:dyDescent="0.2">
      <c r="C198" s="18"/>
      <c r="D198" s="18"/>
      <c r="E198" s="18"/>
      <c r="F198" s="21"/>
      <c r="G198" s="21"/>
      <c r="H198" s="21"/>
      <c r="I198" s="18"/>
      <c r="J198" s="18"/>
      <c r="K198" s="18"/>
    </row>
    <row r="201" spans="1:12" x14ac:dyDescent="0.2">
      <c r="C201" s="18"/>
      <c r="D201" s="18"/>
      <c r="E201" s="18"/>
      <c r="F201" s="21"/>
      <c r="G201" s="21"/>
      <c r="H201" s="21"/>
      <c r="I201" s="18"/>
      <c r="J201" s="18"/>
      <c r="K201" s="18"/>
    </row>
  </sheetData>
  <mergeCells count="6">
    <mergeCell ref="A8:J8"/>
    <mergeCell ref="A10:A11"/>
    <mergeCell ref="B10:B11"/>
    <mergeCell ref="F10:H10"/>
    <mergeCell ref="C10:E10"/>
    <mergeCell ref="I10:K10"/>
  </mergeCells>
  <pageMargins left="0.78740157480314965" right="0.39370078740157483" top="0.82677165354330717" bottom="0.78740157480314965" header="0.51181102362204722" footer="0.55118110236220474"/>
  <pageSetup paperSize="9" scale="55" firstPageNumber="44" fitToWidth="0" fitToHeight="0" orientation="landscape" r:id="rId1"/>
  <headerFooter scaleWithDoc="0" alignWithMargins="0">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02"/>
  <sheetViews>
    <sheetView tabSelected="1" zoomScaleSheetLayoutView="100" workbookViewId="0">
      <pane xSplit="1" ySplit="12" topLeftCell="B13" activePane="bottomRight" state="frozen"/>
      <selection pane="topRight" activeCell="B1" sqref="B1"/>
      <selection pane="bottomLeft" activeCell="A14" sqref="A14"/>
      <selection pane="bottomRight" activeCell="A93" sqref="A93"/>
    </sheetView>
  </sheetViews>
  <sheetFormatPr defaultColWidth="9.140625" defaultRowHeight="12.75" x14ac:dyDescent="0.2"/>
  <cols>
    <col min="1" max="1" width="56" style="183" customWidth="1"/>
    <col min="2" max="2" width="22.140625" style="184" customWidth="1"/>
    <col min="3" max="4" width="14.28515625" style="183" hidden="1" customWidth="1"/>
    <col min="5" max="5" width="14.7109375" style="183" hidden="1" customWidth="1"/>
    <col min="6" max="6" width="14.28515625" style="248" hidden="1" customWidth="1"/>
    <col min="7" max="7" width="14.7109375" style="248" customWidth="1"/>
    <col min="8" max="9" width="14.5703125" style="183" hidden="1" customWidth="1"/>
    <col min="10" max="10" width="14.5703125" style="183" customWidth="1"/>
    <col min="11" max="11" width="14.85546875" style="183" hidden="1" customWidth="1"/>
    <col min="12" max="12" width="14.5703125" style="183" hidden="1" customWidth="1"/>
    <col min="13" max="14" width="14.85546875" style="183" customWidth="1"/>
    <col min="15" max="15" width="13.28515625" style="186" customWidth="1"/>
    <col min="16" max="16" width="14.5703125" style="183" customWidth="1"/>
    <col min="17" max="17" width="17.5703125" style="183" customWidth="1"/>
    <col min="18" max="18" width="16.28515625" style="183" customWidth="1"/>
    <col min="19" max="19" width="17.28515625" style="183" customWidth="1"/>
    <col min="20" max="16384" width="9.140625" style="183"/>
  </cols>
  <sheetData>
    <row r="1" spans="1:19" ht="14.45" customHeight="1" x14ac:dyDescent="0.2">
      <c r="D1" s="276" t="s">
        <v>375</v>
      </c>
      <c r="E1" s="276"/>
      <c r="F1" s="276"/>
      <c r="G1" s="276"/>
      <c r="H1" s="285"/>
      <c r="I1" s="285"/>
      <c r="J1" s="285"/>
      <c r="K1" s="285"/>
      <c r="L1" s="285"/>
      <c r="M1" s="285"/>
      <c r="O1" s="183"/>
    </row>
    <row r="2" spans="1:19" ht="32.450000000000003" customHeight="1" x14ac:dyDescent="0.2">
      <c r="C2" s="286" t="s">
        <v>428</v>
      </c>
      <c r="D2" s="286"/>
      <c r="E2" s="286"/>
      <c r="F2" s="286"/>
      <c r="G2" s="286"/>
      <c r="H2" s="287"/>
      <c r="I2" s="287"/>
      <c r="J2" s="287"/>
      <c r="K2" s="287"/>
      <c r="L2" s="287"/>
      <c r="M2" s="287"/>
      <c r="O2" s="183"/>
    </row>
    <row r="3" spans="1:19" s="191" customFormat="1" ht="15" customHeight="1" x14ac:dyDescent="0.2">
      <c r="A3" s="196"/>
      <c r="B3" s="197"/>
      <c r="C3" s="198"/>
      <c r="D3" s="198"/>
      <c r="E3" s="198"/>
      <c r="F3" s="257"/>
      <c r="G3" s="257"/>
      <c r="H3" s="198"/>
      <c r="I3" s="198"/>
      <c r="J3" s="198"/>
      <c r="K3" s="198"/>
      <c r="L3" s="198"/>
      <c r="M3" s="198"/>
      <c r="N3" s="198"/>
      <c r="O3" s="192"/>
    </row>
    <row r="4" spans="1:19" ht="14.45" customHeight="1" x14ac:dyDescent="0.2">
      <c r="D4" s="276" t="s">
        <v>375</v>
      </c>
      <c r="E4" s="276"/>
      <c r="F4" s="276"/>
      <c r="G4" s="276"/>
      <c r="H4" s="285"/>
      <c r="I4" s="285"/>
      <c r="J4" s="285"/>
      <c r="K4" s="285"/>
      <c r="L4" s="285"/>
      <c r="M4" s="285"/>
      <c r="O4" s="183"/>
    </row>
    <row r="5" spans="1:19" ht="32.450000000000003" customHeight="1" x14ac:dyDescent="0.2">
      <c r="C5" s="286" t="s">
        <v>419</v>
      </c>
      <c r="D5" s="286"/>
      <c r="E5" s="286"/>
      <c r="F5" s="286"/>
      <c r="G5" s="286"/>
      <c r="H5" s="287"/>
      <c r="I5" s="287"/>
      <c r="J5" s="287"/>
      <c r="K5" s="287"/>
      <c r="L5" s="287"/>
      <c r="M5" s="287"/>
      <c r="O5" s="183"/>
    </row>
    <row r="6" spans="1:19" s="191" customFormat="1" ht="16.899999999999999" customHeight="1" x14ac:dyDescent="0.2">
      <c r="A6" s="288" t="s">
        <v>403</v>
      </c>
      <c r="B6" s="288"/>
      <c r="C6" s="289"/>
      <c r="D6" s="289"/>
      <c r="E6" s="289"/>
      <c r="F6" s="289"/>
      <c r="G6" s="289"/>
      <c r="H6" s="289"/>
      <c r="I6" s="289"/>
      <c r="J6" s="289"/>
      <c r="K6" s="289"/>
      <c r="L6" s="290"/>
      <c r="M6" s="290"/>
      <c r="N6" s="198"/>
      <c r="O6" s="192"/>
    </row>
    <row r="7" spans="1:19" s="191" customFormat="1" ht="16.899999999999999" customHeight="1" x14ac:dyDescent="0.2">
      <c r="A7" s="196"/>
      <c r="B7" s="197"/>
      <c r="C7" s="198"/>
      <c r="D7" s="198"/>
      <c r="E7" s="198"/>
      <c r="F7" s="257"/>
      <c r="G7" s="257"/>
      <c r="H7" s="198"/>
      <c r="I7" s="198"/>
      <c r="J7" s="198"/>
      <c r="K7" s="198"/>
      <c r="L7" s="198"/>
      <c r="M7" s="198"/>
      <c r="N7" s="198"/>
      <c r="O7" s="192"/>
    </row>
    <row r="8" spans="1:19" ht="19.149999999999999" customHeight="1" x14ac:dyDescent="0.2">
      <c r="A8" s="277" t="s">
        <v>50</v>
      </c>
      <c r="B8" s="277" t="s">
        <v>51</v>
      </c>
      <c r="C8" s="279" t="s">
        <v>343</v>
      </c>
      <c r="D8" s="279"/>
      <c r="E8" s="279"/>
      <c r="F8" s="279"/>
      <c r="G8" s="279"/>
      <c r="H8" s="279"/>
      <c r="I8" s="279"/>
      <c r="J8" s="279"/>
      <c r="K8" s="279"/>
      <c r="L8" s="280"/>
      <c r="M8" s="280"/>
      <c r="N8" s="205"/>
    </row>
    <row r="9" spans="1:19" ht="22.9" customHeight="1" x14ac:dyDescent="0.2">
      <c r="A9" s="278"/>
      <c r="B9" s="278"/>
      <c r="C9" s="291" t="s">
        <v>341</v>
      </c>
      <c r="D9" s="292"/>
      <c r="E9" s="292"/>
      <c r="F9" s="293"/>
      <c r="G9" s="294"/>
      <c r="H9" s="283" t="s">
        <v>342</v>
      </c>
      <c r="I9" s="284"/>
      <c r="J9" s="284"/>
      <c r="K9" s="281" t="s">
        <v>357</v>
      </c>
      <c r="L9" s="282"/>
      <c r="M9" s="282"/>
      <c r="N9" s="205"/>
    </row>
    <row r="10" spans="1:19" ht="13.9" customHeight="1" x14ac:dyDescent="0.2">
      <c r="A10" s="187">
        <v>1</v>
      </c>
      <c r="B10" s="188">
        <v>2</v>
      </c>
      <c r="C10" s="199">
        <v>3</v>
      </c>
      <c r="D10" s="235" t="s">
        <v>376</v>
      </c>
      <c r="E10" s="199">
        <v>3</v>
      </c>
      <c r="F10" s="258" t="s">
        <v>376</v>
      </c>
      <c r="G10" s="259">
        <v>3</v>
      </c>
      <c r="H10" s="200">
        <v>4</v>
      </c>
      <c r="I10" s="235" t="s">
        <v>376</v>
      </c>
      <c r="J10" s="200">
        <v>4</v>
      </c>
      <c r="K10" s="201">
        <v>5</v>
      </c>
      <c r="L10" s="235" t="s">
        <v>376</v>
      </c>
      <c r="M10" s="201">
        <v>5</v>
      </c>
      <c r="N10" s="206"/>
    </row>
    <row r="11" spans="1:19" s="186" customFormat="1" ht="15.6" customHeight="1" x14ac:dyDescent="0.2">
      <c r="A11" s="193" t="s">
        <v>59</v>
      </c>
      <c r="B11" s="214" t="s">
        <v>22</v>
      </c>
      <c r="C11" s="215">
        <f>C12+C14+C16+C20+C24+C28+C31+C32+C34+C37</f>
        <v>447196424</v>
      </c>
      <c r="D11" s="215">
        <f t="shared" ref="D11:M11" si="0">D12+D14+D16+D20+D24+D28+D31+D32+D34+D37</f>
        <v>0</v>
      </c>
      <c r="E11" s="215">
        <f t="shared" si="0"/>
        <v>447196424</v>
      </c>
      <c r="F11" s="216">
        <f t="shared" ref="F11:G11" si="1">F12+F14+F16+F20+F24+F28+F31+F32+F34+F37</f>
        <v>0</v>
      </c>
      <c r="G11" s="216">
        <f t="shared" si="1"/>
        <v>447196424</v>
      </c>
      <c r="H11" s="215">
        <f t="shared" si="0"/>
        <v>477966717</v>
      </c>
      <c r="I11" s="215">
        <f t="shared" si="0"/>
        <v>0</v>
      </c>
      <c r="J11" s="215">
        <f t="shared" si="0"/>
        <v>477966717</v>
      </c>
      <c r="K11" s="215">
        <f t="shared" si="0"/>
        <v>509799834</v>
      </c>
      <c r="L11" s="215">
        <f t="shared" si="0"/>
        <v>0</v>
      </c>
      <c r="M11" s="215">
        <f t="shared" si="0"/>
        <v>509799834</v>
      </c>
      <c r="N11" s="207"/>
    </row>
    <row r="12" spans="1:19" s="186" customFormat="1" ht="19.899999999999999" customHeight="1" x14ac:dyDescent="0.2">
      <c r="A12" s="217" t="s">
        <v>18</v>
      </c>
      <c r="B12" s="218" t="s">
        <v>23</v>
      </c>
      <c r="C12" s="219">
        <f>C13</f>
        <v>318134000</v>
      </c>
      <c r="D12" s="219">
        <f t="shared" ref="D12:M12" si="2">D13</f>
        <v>0</v>
      </c>
      <c r="E12" s="219">
        <f t="shared" si="2"/>
        <v>318134000</v>
      </c>
      <c r="F12" s="220">
        <f t="shared" si="2"/>
        <v>0</v>
      </c>
      <c r="G12" s="220">
        <f t="shared" si="2"/>
        <v>318134000</v>
      </c>
      <c r="H12" s="219">
        <f t="shared" si="2"/>
        <v>345270830</v>
      </c>
      <c r="I12" s="219">
        <f t="shared" si="2"/>
        <v>0</v>
      </c>
      <c r="J12" s="219">
        <f t="shared" si="2"/>
        <v>345270830</v>
      </c>
      <c r="K12" s="219">
        <f t="shared" si="2"/>
        <v>374722432</v>
      </c>
      <c r="L12" s="219">
        <f t="shared" si="2"/>
        <v>0</v>
      </c>
      <c r="M12" s="219">
        <f t="shared" si="2"/>
        <v>374722432</v>
      </c>
      <c r="N12" s="208"/>
    </row>
    <row r="13" spans="1:19" s="186" customFormat="1" ht="15.6" customHeight="1" x14ac:dyDescent="0.2">
      <c r="A13" s="221" t="s">
        <v>1</v>
      </c>
      <c r="B13" s="218" t="s">
        <v>25</v>
      </c>
      <c r="C13" s="219">
        <v>318134000</v>
      </c>
      <c r="D13" s="219"/>
      <c r="E13" s="219">
        <v>318134000</v>
      </c>
      <c r="F13" s="220"/>
      <c r="G13" s="220">
        <v>318134000</v>
      </c>
      <c r="H13" s="220">
        <v>345270830</v>
      </c>
      <c r="I13" s="220"/>
      <c r="J13" s="220">
        <v>345270830</v>
      </c>
      <c r="K13" s="220">
        <v>374722432</v>
      </c>
      <c r="L13" s="220"/>
      <c r="M13" s="220">
        <v>374722432</v>
      </c>
      <c r="N13" s="208"/>
    </row>
    <row r="14" spans="1:19" s="186" customFormat="1" ht="30" customHeight="1" x14ac:dyDescent="0.2">
      <c r="A14" s="222" t="s">
        <v>9</v>
      </c>
      <c r="B14" s="218" t="s">
        <v>26</v>
      </c>
      <c r="C14" s="219">
        <f>C15</f>
        <v>34823020</v>
      </c>
      <c r="D14" s="219">
        <f t="shared" ref="D14:M14" si="3">D15</f>
        <v>0</v>
      </c>
      <c r="E14" s="219">
        <f t="shared" si="3"/>
        <v>34823020</v>
      </c>
      <c r="F14" s="220">
        <f t="shared" si="3"/>
        <v>0</v>
      </c>
      <c r="G14" s="220">
        <f t="shared" si="3"/>
        <v>34823020</v>
      </c>
      <c r="H14" s="219">
        <f t="shared" si="3"/>
        <v>37455011</v>
      </c>
      <c r="I14" s="219">
        <f t="shared" si="3"/>
        <v>0</v>
      </c>
      <c r="J14" s="219">
        <f t="shared" si="3"/>
        <v>37455011</v>
      </c>
      <c r="K14" s="219">
        <f t="shared" si="3"/>
        <v>39247926</v>
      </c>
      <c r="L14" s="219">
        <f t="shared" si="3"/>
        <v>0</v>
      </c>
      <c r="M14" s="219">
        <f t="shared" si="3"/>
        <v>39247926</v>
      </c>
      <c r="N14" s="208"/>
    </row>
    <row r="15" spans="1:19" s="186" customFormat="1" ht="25.15" customHeight="1" x14ac:dyDescent="0.2">
      <c r="A15" s="221" t="s">
        <v>10</v>
      </c>
      <c r="B15" s="218" t="s">
        <v>27</v>
      </c>
      <c r="C15" s="219">
        <v>34823020</v>
      </c>
      <c r="D15" s="219"/>
      <c r="E15" s="219">
        <v>34823020</v>
      </c>
      <c r="F15" s="220"/>
      <c r="G15" s="220">
        <v>34823020</v>
      </c>
      <c r="H15" s="220">
        <v>37455011</v>
      </c>
      <c r="I15" s="220"/>
      <c r="J15" s="220">
        <v>37455011</v>
      </c>
      <c r="K15" s="220">
        <v>39247926</v>
      </c>
      <c r="L15" s="220"/>
      <c r="M15" s="220">
        <v>39247926</v>
      </c>
      <c r="N15" s="208"/>
    </row>
    <row r="16" spans="1:19" s="186" customFormat="1" ht="15.6" customHeight="1" x14ac:dyDescent="0.2">
      <c r="A16" s="222" t="s">
        <v>2</v>
      </c>
      <c r="B16" s="218" t="s">
        <v>28</v>
      </c>
      <c r="C16" s="219">
        <f>SUM(C17:C19)</f>
        <v>21263000</v>
      </c>
      <c r="D16" s="219">
        <f t="shared" ref="D16:M16" si="4">SUM(D17:D19)</f>
        <v>0</v>
      </c>
      <c r="E16" s="219">
        <f t="shared" si="4"/>
        <v>21263000</v>
      </c>
      <c r="F16" s="220">
        <f t="shared" ref="F16:G16" si="5">SUM(F17:F19)</f>
        <v>0</v>
      </c>
      <c r="G16" s="220">
        <f t="shared" si="5"/>
        <v>21263000</v>
      </c>
      <c r="H16" s="219">
        <f t="shared" si="4"/>
        <v>22307014</v>
      </c>
      <c r="I16" s="219">
        <f t="shared" si="4"/>
        <v>0</v>
      </c>
      <c r="J16" s="219">
        <f t="shared" si="4"/>
        <v>22307014</v>
      </c>
      <c r="K16" s="219">
        <f t="shared" si="4"/>
        <v>23226062</v>
      </c>
      <c r="L16" s="219">
        <f t="shared" si="4"/>
        <v>0</v>
      </c>
      <c r="M16" s="219">
        <f t="shared" si="4"/>
        <v>23226062</v>
      </c>
      <c r="N16" s="204"/>
      <c r="P16" s="183"/>
      <c r="Q16" s="183"/>
      <c r="R16" s="183"/>
      <c r="S16" s="183"/>
    </row>
    <row r="17" spans="1:19" s="186" customFormat="1" ht="18" customHeight="1" x14ac:dyDescent="0.2">
      <c r="A17" s="221" t="s">
        <v>58</v>
      </c>
      <c r="B17" s="218" t="s">
        <v>29</v>
      </c>
      <c r="C17" s="219">
        <v>16657000</v>
      </c>
      <c r="D17" s="219"/>
      <c r="E17" s="219">
        <v>16657000</v>
      </c>
      <c r="F17" s="220"/>
      <c r="G17" s="220">
        <v>16657000</v>
      </c>
      <c r="H17" s="219">
        <v>17474859</v>
      </c>
      <c r="I17" s="219"/>
      <c r="J17" s="219">
        <v>17474859</v>
      </c>
      <c r="K17" s="219">
        <v>18194823</v>
      </c>
      <c r="L17" s="219"/>
      <c r="M17" s="219">
        <v>18194823</v>
      </c>
      <c r="N17" s="204"/>
      <c r="P17" s="183"/>
      <c r="Q17" s="183"/>
      <c r="R17" s="183"/>
      <c r="S17" s="183"/>
    </row>
    <row r="18" spans="1:19" s="186" customFormat="1" ht="13.15" customHeight="1" x14ac:dyDescent="0.2">
      <c r="A18" s="221" t="s">
        <v>344</v>
      </c>
      <c r="B18" s="218" t="s">
        <v>345</v>
      </c>
      <c r="C18" s="219">
        <v>6000</v>
      </c>
      <c r="D18" s="219"/>
      <c r="E18" s="219">
        <v>6000</v>
      </c>
      <c r="F18" s="220"/>
      <c r="G18" s="220">
        <v>6000</v>
      </c>
      <c r="H18" s="219">
        <v>6295</v>
      </c>
      <c r="I18" s="219"/>
      <c r="J18" s="219">
        <v>6295</v>
      </c>
      <c r="K18" s="219">
        <v>6554</v>
      </c>
      <c r="L18" s="219"/>
      <c r="M18" s="219">
        <v>6554</v>
      </c>
      <c r="N18" s="204"/>
      <c r="P18" s="183"/>
      <c r="Q18" s="183"/>
      <c r="R18" s="183"/>
      <c r="S18" s="183"/>
    </row>
    <row r="19" spans="1:19" s="186" customFormat="1" ht="14.45" customHeight="1" x14ac:dyDescent="0.2">
      <c r="A19" s="221" t="s">
        <v>346</v>
      </c>
      <c r="B19" s="218" t="s">
        <v>347</v>
      </c>
      <c r="C19" s="219">
        <v>4600000</v>
      </c>
      <c r="D19" s="219"/>
      <c r="E19" s="219">
        <v>4600000</v>
      </c>
      <c r="F19" s="220"/>
      <c r="G19" s="220">
        <v>4600000</v>
      </c>
      <c r="H19" s="219">
        <v>4825860</v>
      </c>
      <c r="I19" s="219"/>
      <c r="J19" s="219">
        <v>4825860</v>
      </c>
      <c r="K19" s="219">
        <v>5024685</v>
      </c>
      <c r="L19" s="219"/>
      <c r="M19" s="219">
        <v>5024685</v>
      </c>
      <c r="N19" s="204"/>
      <c r="P19" s="183"/>
      <c r="Q19" s="183"/>
      <c r="R19" s="183"/>
      <c r="S19" s="183"/>
    </row>
    <row r="20" spans="1:19" s="186" customFormat="1" ht="15.6" customHeight="1" x14ac:dyDescent="0.2">
      <c r="A20" s="222" t="s">
        <v>3</v>
      </c>
      <c r="B20" s="218" t="s">
        <v>30</v>
      </c>
      <c r="C20" s="219">
        <f>SUM(C21:C23)</f>
        <v>40255798</v>
      </c>
      <c r="D20" s="219">
        <f t="shared" ref="D20:M20" si="6">SUM(D21:D23)</f>
        <v>0</v>
      </c>
      <c r="E20" s="219">
        <f t="shared" si="6"/>
        <v>40255798</v>
      </c>
      <c r="F20" s="220">
        <f t="shared" ref="F20:G20" si="7">SUM(F21:F23)</f>
        <v>0</v>
      </c>
      <c r="G20" s="220">
        <f t="shared" si="7"/>
        <v>40255798</v>
      </c>
      <c r="H20" s="219">
        <f t="shared" si="6"/>
        <v>40317162</v>
      </c>
      <c r="I20" s="219">
        <f t="shared" si="6"/>
        <v>0</v>
      </c>
      <c r="J20" s="219">
        <f t="shared" si="6"/>
        <v>40317162</v>
      </c>
      <c r="K20" s="219">
        <f t="shared" si="6"/>
        <v>40378714</v>
      </c>
      <c r="L20" s="219">
        <f t="shared" si="6"/>
        <v>0</v>
      </c>
      <c r="M20" s="219">
        <f t="shared" si="6"/>
        <v>40378714</v>
      </c>
      <c r="N20" s="209"/>
      <c r="P20" s="183"/>
      <c r="Q20" s="183"/>
      <c r="R20" s="183"/>
      <c r="S20" s="183"/>
    </row>
    <row r="21" spans="1:19" s="186" customFormat="1" ht="13.9" customHeight="1" x14ac:dyDescent="0.2">
      <c r="A21" s="221" t="s">
        <v>353</v>
      </c>
      <c r="B21" s="218" t="s">
        <v>354</v>
      </c>
      <c r="C21" s="219">
        <v>7310000</v>
      </c>
      <c r="D21" s="219"/>
      <c r="E21" s="219">
        <v>7310000</v>
      </c>
      <c r="F21" s="220"/>
      <c r="G21" s="220">
        <v>7310000</v>
      </c>
      <c r="H21" s="223">
        <v>7310000</v>
      </c>
      <c r="I21" s="223"/>
      <c r="J21" s="223">
        <v>7310000</v>
      </c>
      <c r="K21" s="223">
        <v>7310000</v>
      </c>
      <c r="L21" s="223"/>
      <c r="M21" s="223">
        <v>7310000</v>
      </c>
      <c r="N21" s="209"/>
      <c r="P21" s="183"/>
      <c r="Q21" s="183"/>
      <c r="R21" s="183"/>
      <c r="S21" s="183"/>
    </row>
    <row r="22" spans="1:19" s="186" customFormat="1" ht="14.45" customHeight="1" x14ac:dyDescent="0.2">
      <c r="A22" s="221" t="s">
        <v>6</v>
      </c>
      <c r="B22" s="224" t="s">
        <v>32</v>
      </c>
      <c r="C22" s="219">
        <v>19794498</v>
      </c>
      <c r="D22" s="219"/>
      <c r="E22" s="219">
        <v>19794498</v>
      </c>
      <c r="F22" s="220"/>
      <c r="G22" s="220">
        <v>19794498</v>
      </c>
      <c r="H22" s="223">
        <v>19855862</v>
      </c>
      <c r="I22" s="223"/>
      <c r="J22" s="223">
        <v>19855862</v>
      </c>
      <c r="K22" s="223">
        <v>19917414</v>
      </c>
      <c r="L22" s="223"/>
      <c r="M22" s="223">
        <v>19917414</v>
      </c>
      <c r="N22" s="209"/>
      <c r="P22" s="183"/>
      <c r="Q22" s="183"/>
      <c r="R22" s="183"/>
      <c r="S22" s="183"/>
    </row>
    <row r="23" spans="1:19" s="186" customFormat="1" ht="13.9" customHeight="1" x14ac:dyDescent="0.2">
      <c r="A23" s="221" t="s">
        <v>356</v>
      </c>
      <c r="B23" s="218" t="s">
        <v>355</v>
      </c>
      <c r="C23" s="219">
        <v>13151300</v>
      </c>
      <c r="D23" s="219"/>
      <c r="E23" s="219">
        <v>13151300</v>
      </c>
      <c r="F23" s="220"/>
      <c r="G23" s="220">
        <v>13151300</v>
      </c>
      <c r="H23" s="223">
        <v>13151300</v>
      </c>
      <c r="I23" s="223"/>
      <c r="J23" s="223">
        <v>13151300</v>
      </c>
      <c r="K23" s="223">
        <v>13151300</v>
      </c>
      <c r="L23" s="223"/>
      <c r="M23" s="223">
        <v>13151300</v>
      </c>
      <c r="N23" s="209"/>
      <c r="P23" s="183"/>
      <c r="Q23" s="183"/>
      <c r="R23" s="183"/>
      <c r="S23" s="183"/>
    </row>
    <row r="24" spans="1:19" s="186" customFormat="1" ht="15.6" customHeight="1" x14ac:dyDescent="0.2">
      <c r="A24" s="222" t="s">
        <v>56</v>
      </c>
      <c r="B24" s="218" t="s">
        <v>37</v>
      </c>
      <c r="C24" s="219">
        <f>SUM(C25:C27)</f>
        <v>5067000</v>
      </c>
      <c r="D24" s="219">
        <f t="shared" ref="D24:M24" si="8">SUM(D25:D27)</f>
        <v>0</v>
      </c>
      <c r="E24" s="219">
        <f t="shared" si="8"/>
        <v>5067000</v>
      </c>
      <c r="F24" s="220">
        <f t="shared" ref="F24:G24" si="9">SUM(F25:F27)</f>
        <v>0</v>
      </c>
      <c r="G24" s="220">
        <f t="shared" si="9"/>
        <v>5067000</v>
      </c>
      <c r="H24" s="219">
        <f t="shared" si="8"/>
        <v>5289000</v>
      </c>
      <c r="I24" s="219">
        <f t="shared" si="8"/>
        <v>0</v>
      </c>
      <c r="J24" s="219">
        <f t="shared" si="8"/>
        <v>5289000</v>
      </c>
      <c r="K24" s="219">
        <f t="shared" si="8"/>
        <v>5484000</v>
      </c>
      <c r="L24" s="219">
        <f t="shared" si="8"/>
        <v>0</v>
      </c>
      <c r="M24" s="219">
        <f t="shared" si="8"/>
        <v>5484000</v>
      </c>
      <c r="N24" s="204"/>
      <c r="P24" s="183"/>
      <c r="Q24" s="183"/>
      <c r="R24" s="183"/>
      <c r="S24" s="183"/>
    </row>
    <row r="25" spans="1:19" s="186" customFormat="1" ht="30" customHeight="1" x14ac:dyDescent="0.2">
      <c r="A25" s="221" t="s">
        <v>348</v>
      </c>
      <c r="B25" s="218" t="s">
        <v>349</v>
      </c>
      <c r="C25" s="219">
        <v>3800000</v>
      </c>
      <c r="D25" s="219"/>
      <c r="E25" s="219">
        <v>3800000</v>
      </c>
      <c r="F25" s="220"/>
      <c r="G25" s="220">
        <v>3800000</v>
      </c>
      <c r="H25" s="219">
        <v>3966000</v>
      </c>
      <c r="I25" s="219"/>
      <c r="J25" s="219">
        <v>3966000</v>
      </c>
      <c r="K25" s="219">
        <v>4112000</v>
      </c>
      <c r="L25" s="219"/>
      <c r="M25" s="219">
        <v>4112000</v>
      </c>
      <c r="N25" s="204"/>
      <c r="P25" s="183"/>
      <c r="Q25" s="183"/>
      <c r="R25" s="183"/>
      <c r="S25" s="183"/>
    </row>
    <row r="26" spans="1:19" s="186" customFormat="1" ht="30" customHeight="1" x14ac:dyDescent="0.2">
      <c r="A26" s="221" t="s">
        <v>358</v>
      </c>
      <c r="B26" s="218" t="s">
        <v>359</v>
      </c>
      <c r="C26" s="219">
        <v>130000</v>
      </c>
      <c r="D26" s="219"/>
      <c r="E26" s="219">
        <v>130000</v>
      </c>
      <c r="F26" s="220"/>
      <c r="G26" s="220">
        <v>130000</v>
      </c>
      <c r="H26" s="219">
        <v>136000</v>
      </c>
      <c r="I26" s="219"/>
      <c r="J26" s="219">
        <v>136000</v>
      </c>
      <c r="K26" s="219">
        <v>141000</v>
      </c>
      <c r="L26" s="219"/>
      <c r="M26" s="219">
        <v>141000</v>
      </c>
      <c r="N26" s="204"/>
      <c r="P26" s="183"/>
      <c r="Q26" s="183"/>
      <c r="R26" s="183"/>
      <c r="S26" s="183"/>
    </row>
    <row r="27" spans="1:19" s="186" customFormat="1" ht="27" customHeight="1" x14ac:dyDescent="0.2">
      <c r="A27" s="221" t="s">
        <v>17</v>
      </c>
      <c r="B27" s="218" t="s">
        <v>38</v>
      </c>
      <c r="C27" s="219">
        <v>1137000</v>
      </c>
      <c r="D27" s="219"/>
      <c r="E27" s="219">
        <v>1137000</v>
      </c>
      <c r="F27" s="220"/>
      <c r="G27" s="220">
        <v>1137000</v>
      </c>
      <c r="H27" s="219">
        <v>1187000</v>
      </c>
      <c r="I27" s="219"/>
      <c r="J27" s="219">
        <v>1187000</v>
      </c>
      <c r="K27" s="219">
        <v>1231000</v>
      </c>
      <c r="L27" s="219"/>
      <c r="M27" s="219">
        <v>1231000</v>
      </c>
      <c r="N27" s="204"/>
      <c r="P27" s="183"/>
      <c r="Q27" s="183"/>
      <c r="R27" s="183"/>
      <c r="S27" s="183"/>
    </row>
    <row r="28" spans="1:19" s="186" customFormat="1" ht="28.15" customHeight="1" x14ac:dyDescent="0.2">
      <c r="A28" s="217" t="s">
        <v>13</v>
      </c>
      <c r="B28" s="218" t="s">
        <v>39</v>
      </c>
      <c r="C28" s="219">
        <f>SUM(C29:C30)</f>
        <v>22617906</v>
      </c>
      <c r="D28" s="219">
        <f t="shared" ref="D28:M28" si="10">SUM(D29:D30)</f>
        <v>0</v>
      </c>
      <c r="E28" s="219">
        <f t="shared" si="10"/>
        <v>22617906</v>
      </c>
      <c r="F28" s="220">
        <f t="shared" ref="F28:G28" si="11">SUM(F29:F30)</f>
        <v>0</v>
      </c>
      <c r="G28" s="220">
        <f t="shared" si="11"/>
        <v>22617906</v>
      </c>
      <c r="H28" s="219">
        <f t="shared" si="10"/>
        <v>22424900</v>
      </c>
      <c r="I28" s="219">
        <f t="shared" si="10"/>
        <v>0</v>
      </c>
      <c r="J28" s="219">
        <f t="shared" si="10"/>
        <v>22424900</v>
      </c>
      <c r="K28" s="219">
        <f t="shared" si="10"/>
        <v>22424900</v>
      </c>
      <c r="L28" s="219">
        <f t="shared" si="10"/>
        <v>0</v>
      </c>
      <c r="M28" s="219">
        <f t="shared" si="10"/>
        <v>22424900</v>
      </c>
      <c r="N28" s="204"/>
      <c r="P28" s="183"/>
      <c r="Q28" s="183"/>
      <c r="R28" s="183"/>
      <c r="S28" s="183"/>
    </row>
    <row r="29" spans="1:19" ht="69" customHeight="1" x14ac:dyDescent="0.2">
      <c r="A29" s="221" t="s">
        <v>60</v>
      </c>
      <c r="B29" s="218" t="s">
        <v>41</v>
      </c>
      <c r="C29" s="219">
        <v>12740606</v>
      </c>
      <c r="D29" s="219"/>
      <c r="E29" s="219">
        <v>12740606</v>
      </c>
      <c r="F29" s="220"/>
      <c r="G29" s="220">
        <v>12740606</v>
      </c>
      <c r="H29" s="219">
        <v>12547600</v>
      </c>
      <c r="I29" s="219"/>
      <c r="J29" s="219">
        <v>12547600</v>
      </c>
      <c r="K29" s="219">
        <v>12547600</v>
      </c>
      <c r="L29" s="219"/>
      <c r="M29" s="219">
        <v>12547600</v>
      </c>
      <c r="N29" s="204"/>
    </row>
    <row r="30" spans="1:19" ht="65.45" customHeight="1" x14ac:dyDescent="0.2">
      <c r="A30" s="225" t="s">
        <v>80</v>
      </c>
      <c r="B30" s="218" t="s">
        <v>77</v>
      </c>
      <c r="C30" s="219">
        <v>9877300</v>
      </c>
      <c r="D30" s="219"/>
      <c r="E30" s="219">
        <v>9877300</v>
      </c>
      <c r="F30" s="220"/>
      <c r="G30" s="220">
        <v>9877300</v>
      </c>
      <c r="H30" s="226">
        <v>9877300</v>
      </c>
      <c r="I30" s="226"/>
      <c r="J30" s="226">
        <v>9877300</v>
      </c>
      <c r="K30" s="219">
        <v>9877300</v>
      </c>
      <c r="L30" s="226"/>
      <c r="M30" s="219">
        <v>9877300</v>
      </c>
      <c r="N30" s="204"/>
    </row>
    <row r="31" spans="1:19" ht="19.899999999999999" customHeight="1" x14ac:dyDescent="0.2">
      <c r="A31" s="222" t="s">
        <v>19</v>
      </c>
      <c r="B31" s="218" t="s">
        <v>43</v>
      </c>
      <c r="C31" s="219">
        <v>388800</v>
      </c>
      <c r="D31" s="219"/>
      <c r="E31" s="219">
        <v>388800</v>
      </c>
      <c r="F31" s="220"/>
      <c r="G31" s="220">
        <v>388800</v>
      </c>
      <c r="H31" s="219">
        <v>388800</v>
      </c>
      <c r="I31" s="219"/>
      <c r="J31" s="219">
        <v>388800</v>
      </c>
      <c r="K31" s="219">
        <v>388800</v>
      </c>
      <c r="L31" s="219"/>
      <c r="M31" s="219">
        <v>388800</v>
      </c>
      <c r="N31" s="204"/>
      <c r="O31" s="190"/>
    </row>
    <row r="32" spans="1:19" s="185" customFormat="1" ht="27.6" customHeight="1" x14ac:dyDescent="0.2">
      <c r="A32" s="222" t="s">
        <v>141</v>
      </c>
      <c r="B32" s="218" t="s">
        <v>46</v>
      </c>
      <c r="C32" s="219">
        <f>C33</f>
        <v>350000</v>
      </c>
      <c r="D32" s="219">
        <f t="shared" ref="D32:M32" si="12">D33</f>
        <v>0</v>
      </c>
      <c r="E32" s="219">
        <f t="shared" si="12"/>
        <v>350000</v>
      </c>
      <c r="F32" s="220">
        <f t="shared" si="12"/>
        <v>0</v>
      </c>
      <c r="G32" s="220">
        <f t="shared" si="12"/>
        <v>350000</v>
      </c>
      <c r="H32" s="219">
        <f t="shared" si="12"/>
        <v>350000</v>
      </c>
      <c r="I32" s="219">
        <f t="shared" si="12"/>
        <v>0</v>
      </c>
      <c r="J32" s="219">
        <f t="shared" si="12"/>
        <v>350000</v>
      </c>
      <c r="K32" s="219">
        <f t="shared" si="12"/>
        <v>350000</v>
      </c>
      <c r="L32" s="219">
        <f t="shared" si="12"/>
        <v>0</v>
      </c>
      <c r="M32" s="219">
        <f t="shared" si="12"/>
        <v>350000</v>
      </c>
      <c r="N32" s="204"/>
      <c r="O32" s="186"/>
    </row>
    <row r="33" spans="1:19" s="185" customFormat="1" ht="15.6" customHeight="1" x14ac:dyDescent="0.2">
      <c r="A33" s="221" t="s">
        <v>67</v>
      </c>
      <c r="B33" s="218" t="s">
        <v>70</v>
      </c>
      <c r="C33" s="219">
        <v>350000</v>
      </c>
      <c r="D33" s="219"/>
      <c r="E33" s="219">
        <v>350000</v>
      </c>
      <c r="F33" s="220"/>
      <c r="G33" s="220">
        <v>350000</v>
      </c>
      <c r="H33" s="219">
        <v>350000</v>
      </c>
      <c r="I33" s="219"/>
      <c r="J33" s="219">
        <v>350000</v>
      </c>
      <c r="K33" s="219">
        <v>350000</v>
      </c>
      <c r="L33" s="219"/>
      <c r="M33" s="219">
        <v>350000</v>
      </c>
      <c r="N33" s="204"/>
      <c r="O33" s="186"/>
    </row>
    <row r="34" spans="1:19" s="185" customFormat="1" ht="22.15" customHeight="1" x14ac:dyDescent="0.2">
      <c r="A34" s="222" t="s">
        <v>20</v>
      </c>
      <c r="B34" s="218" t="s">
        <v>47</v>
      </c>
      <c r="C34" s="219">
        <f>SUM(C35:C36)</f>
        <v>2296900</v>
      </c>
      <c r="D34" s="219">
        <f t="shared" ref="D34:M34" si="13">SUM(D35:D36)</f>
        <v>0</v>
      </c>
      <c r="E34" s="219">
        <f t="shared" si="13"/>
        <v>2296900</v>
      </c>
      <c r="F34" s="220">
        <f t="shared" ref="F34:G34" si="14">SUM(F35:F36)</f>
        <v>0</v>
      </c>
      <c r="G34" s="220">
        <f t="shared" si="14"/>
        <v>2296900</v>
      </c>
      <c r="H34" s="219">
        <f t="shared" si="13"/>
        <v>2164000</v>
      </c>
      <c r="I34" s="219">
        <f t="shared" si="13"/>
        <v>0</v>
      </c>
      <c r="J34" s="219">
        <f t="shared" si="13"/>
        <v>2164000</v>
      </c>
      <c r="K34" s="219">
        <f t="shared" si="13"/>
        <v>1577000</v>
      </c>
      <c r="L34" s="219">
        <f t="shared" si="13"/>
        <v>0</v>
      </c>
      <c r="M34" s="219">
        <f t="shared" si="13"/>
        <v>1577000</v>
      </c>
      <c r="N34" s="204"/>
      <c r="O34" s="186"/>
    </row>
    <row r="35" spans="1:19" s="185" customFormat="1" ht="67.150000000000006" customHeight="1" x14ac:dyDescent="0.2">
      <c r="A35" s="221" t="s">
        <v>339</v>
      </c>
      <c r="B35" s="218" t="s">
        <v>340</v>
      </c>
      <c r="C35" s="219">
        <v>996900</v>
      </c>
      <c r="D35" s="219"/>
      <c r="E35" s="219">
        <v>996900</v>
      </c>
      <c r="F35" s="220"/>
      <c r="G35" s="220">
        <v>996900</v>
      </c>
      <c r="H35" s="219">
        <v>864000</v>
      </c>
      <c r="I35" s="219"/>
      <c r="J35" s="219">
        <v>864000</v>
      </c>
      <c r="K35" s="219">
        <v>277000</v>
      </c>
      <c r="L35" s="219"/>
      <c r="M35" s="219">
        <v>277000</v>
      </c>
      <c r="N35" s="204"/>
      <c r="O35" s="189"/>
    </row>
    <row r="36" spans="1:19" s="185" customFormat="1" ht="24.6" customHeight="1" x14ac:dyDescent="0.2">
      <c r="A36" s="221" t="s">
        <v>79</v>
      </c>
      <c r="B36" s="218" t="s">
        <v>55</v>
      </c>
      <c r="C36" s="219">
        <v>1300000</v>
      </c>
      <c r="D36" s="219"/>
      <c r="E36" s="219">
        <v>1300000</v>
      </c>
      <c r="F36" s="220"/>
      <c r="G36" s="220">
        <v>1300000</v>
      </c>
      <c r="H36" s="219">
        <v>1300000</v>
      </c>
      <c r="I36" s="219"/>
      <c r="J36" s="219">
        <v>1300000</v>
      </c>
      <c r="K36" s="219">
        <v>1300000</v>
      </c>
      <c r="L36" s="219"/>
      <c r="M36" s="219">
        <v>1300000</v>
      </c>
      <c r="N36" s="204"/>
      <c r="O36" s="189"/>
    </row>
    <row r="37" spans="1:19" s="185" customFormat="1" ht="19.899999999999999" customHeight="1" x14ac:dyDescent="0.2">
      <c r="A37" s="222" t="s">
        <v>15</v>
      </c>
      <c r="B37" s="218" t="s">
        <v>350</v>
      </c>
      <c r="C37" s="219">
        <v>2000000</v>
      </c>
      <c r="D37" s="219"/>
      <c r="E37" s="219">
        <v>2000000</v>
      </c>
      <c r="F37" s="220"/>
      <c r="G37" s="220">
        <v>2000000</v>
      </c>
      <c r="H37" s="219">
        <v>2000000</v>
      </c>
      <c r="I37" s="219"/>
      <c r="J37" s="219">
        <v>2000000</v>
      </c>
      <c r="K37" s="219">
        <v>2000000</v>
      </c>
      <c r="L37" s="219"/>
      <c r="M37" s="219">
        <v>2000000</v>
      </c>
      <c r="N37" s="204"/>
      <c r="O37" s="186"/>
    </row>
    <row r="38" spans="1:19" s="185" customFormat="1" ht="21" customHeight="1" x14ac:dyDescent="0.2">
      <c r="A38" s="222" t="s">
        <v>351</v>
      </c>
      <c r="B38" s="218" t="s">
        <v>352</v>
      </c>
      <c r="C38" s="219">
        <v>0</v>
      </c>
      <c r="D38" s="219"/>
      <c r="E38" s="219">
        <v>0</v>
      </c>
      <c r="F38" s="220"/>
      <c r="G38" s="220">
        <v>0</v>
      </c>
      <c r="H38" s="219">
        <v>0</v>
      </c>
      <c r="I38" s="219"/>
      <c r="J38" s="219">
        <v>0</v>
      </c>
      <c r="K38" s="219">
        <v>0</v>
      </c>
      <c r="L38" s="219"/>
      <c r="M38" s="219">
        <v>0</v>
      </c>
      <c r="N38" s="204"/>
      <c r="O38" s="186"/>
    </row>
    <row r="39" spans="1:19" s="185" customFormat="1" ht="18.600000000000001" customHeight="1" x14ac:dyDescent="0.2">
      <c r="A39" s="193" t="s">
        <v>270</v>
      </c>
      <c r="B39" s="227" t="s">
        <v>271</v>
      </c>
      <c r="C39" s="228">
        <f t="shared" ref="C39:M39" si="15">C40+C95</f>
        <v>1390205085.8700001</v>
      </c>
      <c r="D39" s="228">
        <f t="shared" si="15"/>
        <v>50079151.469999999</v>
      </c>
      <c r="E39" s="241">
        <f t="shared" si="15"/>
        <v>1440284237.3399999</v>
      </c>
      <c r="F39" s="228">
        <f t="shared" si="15"/>
        <v>48661314.099999994</v>
      </c>
      <c r="G39" s="241">
        <f t="shared" si="15"/>
        <v>1488945551.4399998</v>
      </c>
      <c r="H39" s="241">
        <f t="shared" si="15"/>
        <v>1240137787.5599999</v>
      </c>
      <c r="I39" s="241">
        <f t="shared" si="15"/>
        <v>12606396.420000002</v>
      </c>
      <c r="J39" s="241">
        <f t="shared" si="15"/>
        <v>1252744183.9799998</v>
      </c>
      <c r="K39" s="241">
        <f t="shared" si="15"/>
        <v>1245095207.3999999</v>
      </c>
      <c r="L39" s="241">
        <f t="shared" si="15"/>
        <v>-4297177.2600000016</v>
      </c>
      <c r="M39" s="241">
        <f t="shared" si="15"/>
        <v>1240798030.1399999</v>
      </c>
      <c r="N39" s="210"/>
      <c r="O39" s="186"/>
      <c r="Q39" s="203"/>
    </row>
    <row r="40" spans="1:19" s="185" customFormat="1" ht="36.6" customHeight="1" x14ac:dyDescent="0.2">
      <c r="A40" s="217" t="s">
        <v>65</v>
      </c>
      <c r="B40" s="229" t="s">
        <v>57</v>
      </c>
      <c r="C40" s="230">
        <f t="shared" ref="C40:M40" si="16">C41+C43+C64+C82</f>
        <v>1381125244.2600002</v>
      </c>
      <c r="D40" s="230">
        <f t="shared" si="16"/>
        <v>50079151.469999999</v>
      </c>
      <c r="E40" s="233">
        <f t="shared" si="16"/>
        <v>1431204395.73</v>
      </c>
      <c r="F40" s="260">
        <f t="shared" ref="F40:G40" si="17">F41+F43+F64+F82</f>
        <v>48661314.099999994</v>
      </c>
      <c r="G40" s="234">
        <f t="shared" si="17"/>
        <v>1479865709.8299999</v>
      </c>
      <c r="H40" s="233">
        <f t="shared" si="16"/>
        <v>1240137787.5599999</v>
      </c>
      <c r="I40" s="233">
        <f t="shared" si="16"/>
        <v>12606396.420000002</v>
      </c>
      <c r="J40" s="233">
        <f t="shared" si="16"/>
        <v>1252744183.9799998</v>
      </c>
      <c r="K40" s="233">
        <f t="shared" si="16"/>
        <v>1245095207.3999999</v>
      </c>
      <c r="L40" s="233">
        <f t="shared" si="16"/>
        <v>-4297177.2600000016</v>
      </c>
      <c r="M40" s="233">
        <f t="shared" si="16"/>
        <v>1240798030.1399999</v>
      </c>
      <c r="N40" s="211"/>
      <c r="O40" s="186"/>
      <c r="Q40" s="203"/>
      <c r="R40" s="203"/>
      <c r="S40" s="203"/>
    </row>
    <row r="41" spans="1:19" s="237" customFormat="1" ht="15.6" customHeight="1" x14ac:dyDescent="0.2">
      <c r="A41" s="236" t="s">
        <v>75</v>
      </c>
      <c r="B41" s="194" t="s">
        <v>134</v>
      </c>
      <c r="C41" s="215">
        <f>SUM(C42)</f>
        <v>41122395.399999999</v>
      </c>
      <c r="D41" s="215">
        <f t="shared" ref="D41:M41" si="18">SUM(D42)</f>
        <v>0</v>
      </c>
      <c r="E41" s="215">
        <f t="shared" si="18"/>
        <v>41122395.399999999</v>
      </c>
      <c r="F41" s="216">
        <f t="shared" si="18"/>
        <v>0</v>
      </c>
      <c r="G41" s="216">
        <f t="shared" si="18"/>
        <v>41122395.399999999</v>
      </c>
      <c r="H41" s="215">
        <f t="shared" si="18"/>
        <v>18316568</v>
      </c>
      <c r="I41" s="215">
        <f t="shared" si="18"/>
        <v>0</v>
      </c>
      <c r="J41" s="215">
        <f t="shared" si="18"/>
        <v>18316568</v>
      </c>
      <c r="K41" s="215">
        <f t="shared" si="18"/>
        <v>0</v>
      </c>
      <c r="L41" s="215">
        <f t="shared" si="18"/>
        <v>0</v>
      </c>
      <c r="M41" s="215">
        <f t="shared" si="18"/>
        <v>0</v>
      </c>
      <c r="N41" s="207"/>
    </row>
    <row r="42" spans="1:19" s="186" customFormat="1" ht="43.15" customHeight="1" x14ac:dyDescent="0.2">
      <c r="A42" s="231" t="s">
        <v>412</v>
      </c>
      <c r="B42" s="229" t="s">
        <v>360</v>
      </c>
      <c r="C42" s="219">
        <v>41122395.399999999</v>
      </c>
      <c r="D42" s="219"/>
      <c r="E42" s="219">
        <f>C42+D42</f>
        <v>41122395.399999999</v>
      </c>
      <c r="F42" s="220"/>
      <c r="G42" s="220">
        <f>E42+F42</f>
        <v>41122395.399999999</v>
      </c>
      <c r="H42" s="220">
        <v>18316568</v>
      </c>
      <c r="I42" s="220"/>
      <c r="J42" s="220">
        <f>H42+I42</f>
        <v>18316568</v>
      </c>
      <c r="K42" s="220">
        <v>0</v>
      </c>
      <c r="L42" s="220"/>
      <c r="M42" s="220">
        <f>K42+L42</f>
        <v>0</v>
      </c>
      <c r="N42" s="208"/>
    </row>
    <row r="43" spans="1:19" s="237" customFormat="1" ht="25.9" customHeight="1" x14ac:dyDescent="0.2">
      <c r="A43" s="236" t="s">
        <v>71</v>
      </c>
      <c r="B43" s="194" t="s">
        <v>135</v>
      </c>
      <c r="C43" s="215">
        <f t="shared" ref="C43:M43" si="19">SUM(C44:C61)</f>
        <v>380400647.46000004</v>
      </c>
      <c r="D43" s="215">
        <f t="shared" si="19"/>
        <v>20943979.240000002</v>
      </c>
      <c r="E43" s="215">
        <f>SUM(E44:E63)</f>
        <v>401344626.69999999</v>
      </c>
      <c r="F43" s="215">
        <f t="shared" ref="F43:G43" si="20">SUM(F44:F63)</f>
        <v>17001227.41</v>
      </c>
      <c r="G43" s="215">
        <f t="shared" si="20"/>
        <v>418345854.11000001</v>
      </c>
      <c r="H43" s="215">
        <f t="shared" si="19"/>
        <v>358855491.71000004</v>
      </c>
      <c r="I43" s="215">
        <f t="shared" si="19"/>
        <v>19190363.220000003</v>
      </c>
      <c r="J43" s="215">
        <f t="shared" si="19"/>
        <v>378045854.93000001</v>
      </c>
      <c r="K43" s="215">
        <f t="shared" si="19"/>
        <v>357148443.24000001</v>
      </c>
      <c r="L43" s="215">
        <f t="shared" si="19"/>
        <v>1601457.44</v>
      </c>
      <c r="M43" s="215">
        <f t="shared" si="19"/>
        <v>358749900.68000001</v>
      </c>
      <c r="N43" s="207"/>
    </row>
    <row r="44" spans="1:19" s="186" customFormat="1" ht="82.15" customHeight="1" x14ac:dyDescent="0.2">
      <c r="A44" s="247" t="s">
        <v>408</v>
      </c>
      <c r="B44" s="229" t="s">
        <v>361</v>
      </c>
      <c r="C44" s="219">
        <v>47022948</v>
      </c>
      <c r="D44" s="219"/>
      <c r="E44" s="219">
        <f>C44+D44</f>
        <v>47022948</v>
      </c>
      <c r="F44" s="220"/>
      <c r="G44" s="220">
        <f>E44+F44</f>
        <v>47022948</v>
      </c>
      <c r="H44" s="220">
        <v>15674316</v>
      </c>
      <c r="I44" s="220"/>
      <c r="J44" s="220">
        <f>H44+I44</f>
        <v>15674316</v>
      </c>
      <c r="K44" s="220">
        <v>0</v>
      </c>
      <c r="L44" s="220"/>
      <c r="M44" s="220">
        <f>K44+L44</f>
        <v>0</v>
      </c>
      <c r="N44" s="208"/>
    </row>
    <row r="45" spans="1:19" s="186" customFormat="1" ht="66.599999999999994" customHeight="1" x14ac:dyDescent="0.2">
      <c r="A45" s="247" t="s">
        <v>409</v>
      </c>
      <c r="B45" s="229" t="s">
        <v>362</v>
      </c>
      <c r="C45" s="219">
        <v>911669.4</v>
      </c>
      <c r="D45" s="219"/>
      <c r="E45" s="219">
        <f t="shared" ref="E45:E61" si="21">C45+D45</f>
        <v>911669.4</v>
      </c>
      <c r="F45" s="220"/>
      <c r="G45" s="220">
        <f t="shared" ref="G45:G63" si="22">E45+F45</f>
        <v>911669.4</v>
      </c>
      <c r="H45" s="220">
        <v>303889.8</v>
      </c>
      <c r="I45" s="220"/>
      <c r="J45" s="220">
        <f t="shared" ref="J45:J61" si="23">H45+I45</f>
        <v>303889.8</v>
      </c>
      <c r="K45" s="220">
        <v>0</v>
      </c>
      <c r="L45" s="220"/>
      <c r="M45" s="220">
        <f t="shared" ref="M45:M61" si="24">K45+L45</f>
        <v>0</v>
      </c>
      <c r="N45" s="208"/>
    </row>
    <row r="46" spans="1:19" s="186" customFormat="1" ht="69.599999999999994" customHeight="1" x14ac:dyDescent="0.2">
      <c r="A46" s="247" t="s">
        <v>411</v>
      </c>
      <c r="B46" s="232" t="s">
        <v>363</v>
      </c>
      <c r="C46" s="219">
        <v>17871298.719999999</v>
      </c>
      <c r="D46" s="219">
        <v>1228051.8600000001</v>
      </c>
      <c r="E46" s="219">
        <f t="shared" si="21"/>
        <v>19099350.579999998</v>
      </c>
      <c r="F46" s="220"/>
      <c r="G46" s="220">
        <f t="shared" si="22"/>
        <v>19099350.579999998</v>
      </c>
      <c r="H46" s="220">
        <v>17303503.890000001</v>
      </c>
      <c r="I46" s="220">
        <v>1189900.6200000001</v>
      </c>
      <c r="J46" s="220">
        <f t="shared" si="23"/>
        <v>18493404.510000002</v>
      </c>
      <c r="K46" s="220">
        <v>16628801.560000001</v>
      </c>
      <c r="L46" s="220">
        <v>1201636.32</v>
      </c>
      <c r="M46" s="220">
        <f t="shared" si="24"/>
        <v>17830437.879999999</v>
      </c>
      <c r="N46" s="208"/>
    </row>
    <row r="47" spans="1:19" s="186" customFormat="1" ht="39.6" customHeight="1" x14ac:dyDescent="0.2">
      <c r="A47" s="255" t="s">
        <v>421</v>
      </c>
      <c r="B47" s="254" t="s">
        <v>429</v>
      </c>
      <c r="C47" s="219"/>
      <c r="D47" s="219"/>
      <c r="E47" s="219"/>
      <c r="F47" s="261">
        <v>1250000</v>
      </c>
      <c r="G47" s="220">
        <f t="shared" si="22"/>
        <v>1250000</v>
      </c>
      <c r="H47" s="220"/>
      <c r="I47" s="220"/>
      <c r="J47" s="220"/>
      <c r="K47" s="220"/>
      <c r="L47" s="220"/>
      <c r="M47" s="220"/>
      <c r="N47" s="208"/>
    </row>
    <row r="48" spans="1:19" s="186" customFormat="1" ht="27" customHeight="1" x14ac:dyDescent="0.2">
      <c r="A48" s="255" t="s">
        <v>420</v>
      </c>
      <c r="B48" s="254" t="s">
        <v>430</v>
      </c>
      <c r="C48" s="219"/>
      <c r="D48" s="219"/>
      <c r="E48" s="219"/>
      <c r="F48" s="261">
        <v>8885022.6600000001</v>
      </c>
      <c r="G48" s="220">
        <f t="shared" si="22"/>
        <v>8885022.6600000001</v>
      </c>
      <c r="H48" s="220"/>
      <c r="I48" s="220"/>
      <c r="J48" s="220"/>
      <c r="K48" s="220"/>
      <c r="L48" s="220"/>
      <c r="M48" s="220"/>
      <c r="N48" s="208"/>
    </row>
    <row r="49" spans="1:19" s="186" customFormat="1" ht="69.599999999999994" customHeight="1" x14ac:dyDescent="0.2">
      <c r="A49" s="252" t="s">
        <v>418</v>
      </c>
      <c r="B49" s="251" t="s">
        <v>417</v>
      </c>
      <c r="C49" s="219"/>
      <c r="D49" s="219">
        <v>16497532.48</v>
      </c>
      <c r="E49" s="219">
        <f t="shared" si="21"/>
        <v>16497532.48</v>
      </c>
      <c r="F49" s="220"/>
      <c r="G49" s="220">
        <f t="shared" si="22"/>
        <v>16497532.48</v>
      </c>
      <c r="H49" s="220"/>
      <c r="I49" s="220">
        <v>18049880.109999999</v>
      </c>
      <c r="J49" s="220">
        <f t="shared" si="23"/>
        <v>18049880.109999999</v>
      </c>
      <c r="K49" s="220"/>
      <c r="L49" s="220"/>
      <c r="M49" s="220"/>
      <c r="N49" s="208"/>
    </row>
    <row r="50" spans="1:19" s="186" customFormat="1" ht="53.45" customHeight="1" x14ac:dyDescent="0.2">
      <c r="A50" s="256" t="s">
        <v>422</v>
      </c>
      <c r="B50" s="254" t="s">
        <v>431</v>
      </c>
      <c r="C50" s="219"/>
      <c r="D50" s="219"/>
      <c r="E50" s="219"/>
      <c r="F50" s="262">
        <v>2950809.67</v>
      </c>
      <c r="G50" s="220">
        <f t="shared" si="22"/>
        <v>2950809.67</v>
      </c>
      <c r="H50" s="220"/>
      <c r="I50" s="220"/>
      <c r="J50" s="220"/>
      <c r="K50" s="220"/>
      <c r="L50" s="220"/>
      <c r="M50" s="220"/>
      <c r="N50" s="208"/>
    </row>
    <row r="51" spans="1:19" s="186" customFormat="1" ht="28.9" customHeight="1" x14ac:dyDescent="0.2">
      <c r="A51" s="256" t="s">
        <v>423</v>
      </c>
      <c r="B51" s="254" t="s">
        <v>432</v>
      </c>
      <c r="C51" s="219"/>
      <c r="D51" s="219"/>
      <c r="E51" s="219"/>
      <c r="F51" s="262">
        <v>2018422.76</v>
      </c>
      <c r="G51" s="220">
        <f t="shared" si="22"/>
        <v>2018422.76</v>
      </c>
      <c r="H51" s="220"/>
      <c r="I51" s="220"/>
      <c r="J51" s="220"/>
      <c r="K51" s="220"/>
      <c r="L51" s="220"/>
      <c r="M51" s="220"/>
      <c r="N51" s="208"/>
    </row>
    <row r="52" spans="1:19" s="186" customFormat="1" ht="30.6" customHeight="1" x14ac:dyDescent="0.2">
      <c r="A52" s="247" t="s">
        <v>380</v>
      </c>
      <c r="B52" s="232" t="s">
        <v>379</v>
      </c>
      <c r="C52" s="219"/>
      <c r="D52" s="219">
        <v>7050000</v>
      </c>
      <c r="E52" s="219">
        <f t="shared" si="21"/>
        <v>7050000</v>
      </c>
      <c r="F52" s="220"/>
      <c r="G52" s="220">
        <f t="shared" si="22"/>
        <v>7050000</v>
      </c>
      <c r="H52" s="220"/>
      <c r="I52" s="220"/>
      <c r="J52" s="220"/>
      <c r="K52" s="220"/>
      <c r="L52" s="220"/>
      <c r="M52" s="220"/>
      <c r="N52" s="208"/>
    </row>
    <row r="53" spans="1:19" s="186" customFormat="1" ht="85.15" customHeight="1" x14ac:dyDescent="0.2">
      <c r="A53" s="247" t="s">
        <v>410</v>
      </c>
      <c r="B53" s="246" t="s">
        <v>365</v>
      </c>
      <c r="C53" s="219">
        <v>448772.27</v>
      </c>
      <c r="D53" s="219">
        <v>-49170.15</v>
      </c>
      <c r="E53" s="219">
        <f t="shared" ref="E53" si="25">C53+D53</f>
        <v>399602.12</v>
      </c>
      <c r="F53" s="220"/>
      <c r="G53" s="220">
        <f t="shared" si="22"/>
        <v>399602.12</v>
      </c>
      <c r="H53" s="220">
        <v>448772.27</v>
      </c>
      <c r="I53" s="220">
        <v>-49170.15</v>
      </c>
      <c r="J53" s="220">
        <f t="shared" ref="J53" si="26">H53+I53</f>
        <v>399602.12</v>
      </c>
      <c r="K53" s="220">
        <v>0</v>
      </c>
      <c r="L53" s="220">
        <v>400068.48</v>
      </c>
      <c r="M53" s="220">
        <f t="shared" ref="M53" si="27">K53+L53</f>
        <v>400068.48</v>
      </c>
      <c r="N53" s="208"/>
    </row>
    <row r="54" spans="1:19" s="186" customFormat="1" ht="54" customHeight="1" x14ac:dyDescent="0.2">
      <c r="A54" s="247" t="s">
        <v>381</v>
      </c>
      <c r="B54" s="229" t="s">
        <v>364</v>
      </c>
      <c r="C54" s="219">
        <v>109090.88</v>
      </c>
      <c r="D54" s="219">
        <v>144877.44</v>
      </c>
      <c r="E54" s="219">
        <f t="shared" si="21"/>
        <v>253968.32</v>
      </c>
      <c r="F54" s="220"/>
      <c r="G54" s="220">
        <f t="shared" si="22"/>
        <v>253968.32</v>
      </c>
      <c r="H54" s="220">
        <v>109090.88</v>
      </c>
      <c r="I54" s="220">
        <v>-247.36</v>
      </c>
      <c r="J54" s="220">
        <f t="shared" si="23"/>
        <v>108843.52</v>
      </c>
      <c r="K54" s="220">
        <v>109090.88</v>
      </c>
      <c r="L54" s="220">
        <v>-247.36</v>
      </c>
      <c r="M54" s="220">
        <f t="shared" si="24"/>
        <v>108843.52</v>
      </c>
      <c r="N54" s="208"/>
    </row>
    <row r="55" spans="1:19" s="186" customFormat="1" ht="42" customHeight="1" x14ac:dyDescent="0.2">
      <c r="A55" s="247" t="s">
        <v>383</v>
      </c>
      <c r="B55" s="232" t="s">
        <v>364</v>
      </c>
      <c r="C55" s="219">
        <v>1050000</v>
      </c>
      <c r="D55" s="219"/>
      <c r="E55" s="219">
        <f t="shared" si="21"/>
        <v>1050000</v>
      </c>
      <c r="F55" s="220"/>
      <c r="G55" s="220">
        <f t="shared" si="22"/>
        <v>1050000</v>
      </c>
      <c r="H55" s="220">
        <v>414715</v>
      </c>
      <c r="I55" s="220"/>
      <c r="J55" s="220">
        <f t="shared" si="23"/>
        <v>414715</v>
      </c>
      <c r="K55" s="220">
        <v>414715</v>
      </c>
      <c r="L55" s="220"/>
      <c r="M55" s="220">
        <f t="shared" si="24"/>
        <v>414715</v>
      </c>
      <c r="N55" s="208"/>
    </row>
    <row r="56" spans="1:19" s="186" customFormat="1" ht="55.9" customHeight="1" x14ac:dyDescent="0.2">
      <c r="A56" s="247" t="s">
        <v>389</v>
      </c>
      <c r="B56" s="232" t="s">
        <v>364</v>
      </c>
      <c r="C56" s="219">
        <v>278700</v>
      </c>
      <c r="D56" s="219"/>
      <c r="E56" s="219">
        <f t="shared" si="21"/>
        <v>278700</v>
      </c>
      <c r="F56" s="220"/>
      <c r="G56" s="220">
        <f t="shared" si="22"/>
        <v>278700</v>
      </c>
      <c r="H56" s="220">
        <v>277290</v>
      </c>
      <c r="I56" s="220"/>
      <c r="J56" s="220">
        <f t="shared" si="23"/>
        <v>277290</v>
      </c>
      <c r="K56" s="220">
        <v>262170</v>
      </c>
      <c r="L56" s="220"/>
      <c r="M56" s="220">
        <f t="shared" si="24"/>
        <v>262170</v>
      </c>
      <c r="N56" s="208"/>
    </row>
    <row r="57" spans="1:19" s="186" customFormat="1" ht="27" customHeight="1" x14ac:dyDescent="0.2">
      <c r="A57" s="247" t="s">
        <v>390</v>
      </c>
      <c r="B57" s="229" t="s">
        <v>364</v>
      </c>
      <c r="C57" s="219">
        <v>4472402.3899999997</v>
      </c>
      <c r="D57" s="219">
        <v>-4472402.3899999997</v>
      </c>
      <c r="E57" s="219">
        <f t="shared" si="21"/>
        <v>0</v>
      </c>
      <c r="F57" s="220"/>
      <c r="G57" s="220">
        <f t="shared" si="22"/>
        <v>0</v>
      </c>
      <c r="H57" s="220">
        <v>0</v>
      </c>
      <c r="I57" s="220"/>
      <c r="J57" s="220">
        <f t="shared" si="23"/>
        <v>0</v>
      </c>
      <c r="K57" s="220">
        <v>0</v>
      </c>
      <c r="L57" s="220"/>
      <c r="M57" s="220">
        <f t="shared" si="24"/>
        <v>0</v>
      </c>
      <c r="N57" s="208"/>
    </row>
    <row r="58" spans="1:19" s="186" customFormat="1" ht="66.599999999999994" customHeight="1" x14ac:dyDescent="0.2">
      <c r="A58" s="247" t="s">
        <v>391</v>
      </c>
      <c r="B58" s="229" t="s">
        <v>364</v>
      </c>
      <c r="C58" s="219">
        <v>5502100</v>
      </c>
      <c r="D58" s="219"/>
      <c r="E58" s="219">
        <f t="shared" si="21"/>
        <v>5502100</v>
      </c>
      <c r="F58" s="220"/>
      <c r="G58" s="220">
        <f t="shared" si="22"/>
        <v>5502100</v>
      </c>
      <c r="H58" s="220">
        <v>0</v>
      </c>
      <c r="I58" s="220"/>
      <c r="J58" s="220">
        <f t="shared" si="23"/>
        <v>0</v>
      </c>
      <c r="K58" s="220">
        <v>0</v>
      </c>
      <c r="L58" s="220"/>
      <c r="M58" s="220">
        <f t="shared" si="24"/>
        <v>0</v>
      </c>
      <c r="N58" s="208"/>
    </row>
    <row r="59" spans="1:19" s="186" customFormat="1" ht="83.45" customHeight="1" x14ac:dyDescent="0.2">
      <c r="A59" s="247" t="s">
        <v>392</v>
      </c>
      <c r="B59" s="229" t="s">
        <v>364</v>
      </c>
      <c r="C59" s="219">
        <v>893788</v>
      </c>
      <c r="D59" s="219"/>
      <c r="E59" s="219">
        <f t="shared" si="21"/>
        <v>893788</v>
      </c>
      <c r="F59" s="220"/>
      <c r="G59" s="220">
        <f t="shared" si="22"/>
        <v>893788</v>
      </c>
      <c r="H59" s="220">
        <v>893788</v>
      </c>
      <c r="I59" s="220"/>
      <c r="J59" s="220">
        <f t="shared" si="23"/>
        <v>893788</v>
      </c>
      <c r="K59" s="220">
        <v>893788</v>
      </c>
      <c r="L59" s="220"/>
      <c r="M59" s="220">
        <f t="shared" si="24"/>
        <v>893788</v>
      </c>
      <c r="N59" s="208"/>
    </row>
    <row r="60" spans="1:19" s="186" customFormat="1" ht="16.149999999999999" customHeight="1" x14ac:dyDescent="0.2">
      <c r="A60" s="247" t="s">
        <v>413</v>
      </c>
      <c r="B60" s="229" t="s">
        <v>364</v>
      </c>
      <c r="C60" s="219"/>
      <c r="D60" s="219">
        <v>545090</v>
      </c>
      <c r="E60" s="219">
        <f t="shared" si="21"/>
        <v>545090</v>
      </c>
      <c r="F60" s="220"/>
      <c r="G60" s="220">
        <f t="shared" si="22"/>
        <v>545090</v>
      </c>
      <c r="H60" s="220"/>
      <c r="I60" s="220"/>
      <c r="J60" s="220"/>
      <c r="K60" s="220"/>
      <c r="L60" s="220"/>
      <c r="M60" s="220"/>
      <c r="N60" s="208"/>
    </row>
    <row r="61" spans="1:19" s="186" customFormat="1" ht="28.9" customHeight="1" x14ac:dyDescent="0.2">
      <c r="A61" s="247" t="s">
        <v>385</v>
      </c>
      <c r="B61" s="232" t="s">
        <v>364</v>
      </c>
      <c r="C61" s="219">
        <v>301839877.80000001</v>
      </c>
      <c r="D61" s="219"/>
      <c r="E61" s="219">
        <f t="shared" si="21"/>
        <v>301839877.80000001</v>
      </c>
      <c r="F61" s="220"/>
      <c r="G61" s="220">
        <f t="shared" si="22"/>
        <v>301839877.80000001</v>
      </c>
      <c r="H61" s="219">
        <v>323430125.87</v>
      </c>
      <c r="I61" s="219"/>
      <c r="J61" s="220">
        <f t="shared" si="23"/>
        <v>323430125.87</v>
      </c>
      <c r="K61" s="219">
        <v>338839877.80000001</v>
      </c>
      <c r="L61" s="219"/>
      <c r="M61" s="220">
        <f t="shared" si="24"/>
        <v>338839877.80000001</v>
      </c>
      <c r="N61" s="204"/>
    </row>
    <row r="62" spans="1:19" s="186" customFormat="1" ht="39.6" customHeight="1" x14ac:dyDescent="0.2">
      <c r="A62" s="256" t="s">
        <v>424</v>
      </c>
      <c r="B62" s="254" t="s">
        <v>364</v>
      </c>
      <c r="C62" s="219"/>
      <c r="D62" s="219"/>
      <c r="E62" s="219"/>
      <c r="F62" s="262">
        <v>546090</v>
      </c>
      <c r="G62" s="220">
        <f t="shared" si="22"/>
        <v>546090</v>
      </c>
      <c r="H62" s="219"/>
      <c r="I62" s="219"/>
      <c r="J62" s="220"/>
      <c r="K62" s="219"/>
      <c r="L62" s="219"/>
      <c r="M62" s="220"/>
      <c r="N62" s="204"/>
    </row>
    <row r="63" spans="1:19" s="186" customFormat="1" ht="53.45" customHeight="1" x14ac:dyDescent="0.2">
      <c r="A63" s="256" t="s">
        <v>435</v>
      </c>
      <c r="B63" s="263" t="s">
        <v>364</v>
      </c>
      <c r="C63" s="219"/>
      <c r="D63" s="219"/>
      <c r="E63" s="219"/>
      <c r="F63" s="262">
        <v>1350882.32</v>
      </c>
      <c r="G63" s="220">
        <f t="shared" si="22"/>
        <v>1350882.32</v>
      </c>
      <c r="H63" s="219"/>
      <c r="I63" s="219"/>
      <c r="J63" s="220"/>
      <c r="K63" s="219"/>
      <c r="L63" s="219"/>
      <c r="M63" s="220"/>
      <c r="N63" s="204"/>
    </row>
    <row r="64" spans="1:19" s="238" customFormat="1" ht="28.9" customHeight="1" x14ac:dyDescent="0.2">
      <c r="A64" s="236" t="s">
        <v>76</v>
      </c>
      <c r="B64" s="194" t="s">
        <v>112</v>
      </c>
      <c r="C64" s="215">
        <f t="shared" ref="C64:M64" si="28">SUM(C65:C80)</f>
        <v>884905479.19000006</v>
      </c>
      <c r="D64" s="215">
        <f t="shared" si="28"/>
        <v>-7853907.120000001</v>
      </c>
      <c r="E64" s="215">
        <f>SUM(E65:E81)</f>
        <v>877051572.07000005</v>
      </c>
      <c r="F64" s="215">
        <f t="shared" ref="F64:G64" si="29">SUM(F65:F81)</f>
        <v>0</v>
      </c>
      <c r="G64" s="215">
        <f t="shared" si="29"/>
        <v>877051572.07000005</v>
      </c>
      <c r="H64" s="215">
        <f t="shared" si="28"/>
        <v>861410487.24000001</v>
      </c>
      <c r="I64" s="215">
        <f t="shared" si="28"/>
        <v>-6583966.8000000007</v>
      </c>
      <c r="J64" s="215">
        <f t="shared" si="28"/>
        <v>854826520.43999994</v>
      </c>
      <c r="K64" s="215">
        <f t="shared" si="28"/>
        <v>887232194.14999998</v>
      </c>
      <c r="L64" s="215">
        <f t="shared" si="28"/>
        <v>-5898634.7000000011</v>
      </c>
      <c r="M64" s="215">
        <f t="shared" si="28"/>
        <v>881333559.44999993</v>
      </c>
      <c r="N64" s="207"/>
      <c r="O64" s="237"/>
      <c r="Q64" s="239"/>
      <c r="R64" s="239"/>
      <c r="S64" s="239"/>
    </row>
    <row r="65" spans="1:15" ht="81.599999999999994" customHeight="1" x14ac:dyDescent="0.2">
      <c r="A65" s="247" t="s">
        <v>404</v>
      </c>
      <c r="B65" s="232" t="s">
        <v>366</v>
      </c>
      <c r="C65" s="219">
        <v>65219627.200000003</v>
      </c>
      <c r="D65" s="219"/>
      <c r="E65" s="219">
        <f>C65+D65</f>
        <v>65219627.200000003</v>
      </c>
      <c r="F65" s="220"/>
      <c r="G65" s="220">
        <f>E65+F65</f>
        <v>65219627.200000003</v>
      </c>
      <c r="H65" s="220">
        <v>0</v>
      </c>
      <c r="I65" s="220"/>
      <c r="J65" s="220">
        <f>H65+I65</f>
        <v>0</v>
      </c>
      <c r="K65" s="220">
        <v>0</v>
      </c>
      <c r="L65" s="220"/>
      <c r="M65" s="220">
        <f>K65+L65</f>
        <v>0</v>
      </c>
      <c r="N65" s="208"/>
    </row>
    <row r="66" spans="1:15" ht="66" customHeight="1" x14ac:dyDescent="0.2">
      <c r="A66" s="247" t="s">
        <v>405</v>
      </c>
      <c r="B66" s="229" t="s">
        <v>366</v>
      </c>
      <c r="C66" s="219">
        <v>1331012.8</v>
      </c>
      <c r="D66" s="219"/>
      <c r="E66" s="219">
        <f t="shared" ref="E66:E80" si="30">C66+D66</f>
        <v>1331012.8</v>
      </c>
      <c r="F66" s="220"/>
      <c r="G66" s="220">
        <f t="shared" ref="G66:G81" si="31">E66+F66</f>
        <v>1331012.8</v>
      </c>
      <c r="H66" s="220">
        <v>0</v>
      </c>
      <c r="I66" s="220"/>
      <c r="J66" s="220">
        <f t="shared" ref="J66:J80" si="32">H66+I66</f>
        <v>0</v>
      </c>
      <c r="K66" s="220">
        <v>0</v>
      </c>
      <c r="L66" s="220"/>
      <c r="M66" s="220">
        <f t="shared" ref="M66:M80" si="33">K66+L66</f>
        <v>0</v>
      </c>
      <c r="N66" s="208"/>
    </row>
    <row r="67" spans="1:15" ht="39" customHeight="1" x14ac:dyDescent="0.2">
      <c r="A67" s="247" t="s">
        <v>393</v>
      </c>
      <c r="B67" s="229" t="s">
        <v>366</v>
      </c>
      <c r="C67" s="219">
        <v>431436.97</v>
      </c>
      <c r="D67" s="219">
        <v>3864.89</v>
      </c>
      <c r="E67" s="219">
        <f t="shared" si="30"/>
        <v>435301.86</v>
      </c>
      <c r="F67" s="220"/>
      <c r="G67" s="220">
        <f t="shared" si="31"/>
        <v>435301.86</v>
      </c>
      <c r="H67" s="220">
        <v>468998.64</v>
      </c>
      <c r="I67" s="220">
        <v>-13771.87</v>
      </c>
      <c r="J67" s="220">
        <f t="shared" si="32"/>
        <v>455226.77</v>
      </c>
      <c r="K67" s="220">
        <v>528820.61</v>
      </c>
      <c r="L67" s="220">
        <v>-57242.2</v>
      </c>
      <c r="M67" s="220">
        <f t="shared" si="33"/>
        <v>471578.41</v>
      </c>
      <c r="N67" s="208"/>
    </row>
    <row r="68" spans="1:15" ht="66" customHeight="1" x14ac:dyDescent="0.2">
      <c r="A68" s="247" t="s">
        <v>377</v>
      </c>
      <c r="B68" s="229" t="s">
        <v>366</v>
      </c>
      <c r="C68" s="219">
        <v>14000</v>
      </c>
      <c r="D68" s="219"/>
      <c r="E68" s="219">
        <f t="shared" si="30"/>
        <v>14000</v>
      </c>
      <c r="F68" s="220"/>
      <c r="G68" s="220">
        <f t="shared" si="31"/>
        <v>14000</v>
      </c>
      <c r="H68" s="220">
        <v>14000</v>
      </c>
      <c r="I68" s="220"/>
      <c r="J68" s="220">
        <f t="shared" si="32"/>
        <v>14000</v>
      </c>
      <c r="K68" s="220">
        <v>14000</v>
      </c>
      <c r="L68" s="220"/>
      <c r="M68" s="220">
        <f t="shared" si="33"/>
        <v>14000</v>
      </c>
      <c r="N68" s="208"/>
    </row>
    <row r="69" spans="1:15" ht="43.15" customHeight="1" x14ac:dyDescent="0.2">
      <c r="A69" s="247" t="s">
        <v>384</v>
      </c>
      <c r="B69" s="229" t="s">
        <v>366</v>
      </c>
      <c r="C69" s="219">
        <v>35000</v>
      </c>
      <c r="D69" s="219"/>
      <c r="E69" s="219">
        <f t="shared" si="30"/>
        <v>35000</v>
      </c>
      <c r="F69" s="220"/>
      <c r="G69" s="220">
        <f t="shared" si="31"/>
        <v>35000</v>
      </c>
      <c r="H69" s="220">
        <v>35000</v>
      </c>
      <c r="I69" s="220"/>
      <c r="J69" s="220">
        <f t="shared" si="32"/>
        <v>35000</v>
      </c>
      <c r="K69" s="220">
        <v>35000</v>
      </c>
      <c r="L69" s="220"/>
      <c r="M69" s="220">
        <f t="shared" si="33"/>
        <v>35000</v>
      </c>
      <c r="N69" s="208"/>
    </row>
    <row r="70" spans="1:15" ht="84" customHeight="1" x14ac:dyDescent="0.2">
      <c r="A70" s="247" t="s">
        <v>394</v>
      </c>
      <c r="B70" s="229" t="s">
        <v>366</v>
      </c>
      <c r="C70" s="219">
        <v>60713050.770000003</v>
      </c>
      <c r="D70" s="219">
        <v>-8121933.6100000003</v>
      </c>
      <c r="E70" s="219">
        <f t="shared" si="30"/>
        <v>52591117.160000004</v>
      </c>
      <c r="F70" s="220"/>
      <c r="G70" s="220">
        <f t="shared" si="31"/>
        <v>52591117.160000004</v>
      </c>
      <c r="H70" s="220">
        <v>63141573.200000003</v>
      </c>
      <c r="I70" s="220">
        <v>-6310791.1100000003</v>
      </c>
      <c r="J70" s="220">
        <f t="shared" si="32"/>
        <v>56830782.090000004</v>
      </c>
      <c r="K70" s="220">
        <v>71637135.730000004</v>
      </c>
      <c r="L70" s="220">
        <v>-5581730.3799999999</v>
      </c>
      <c r="M70" s="220">
        <f t="shared" si="33"/>
        <v>66055405.350000001</v>
      </c>
      <c r="N70" s="208"/>
    </row>
    <row r="71" spans="1:15" ht="67.150000000000006" customHeight="1" x14ac:dyDescent="0.2">
      <c r="A71" s="247" t="s">
        <v>395</v>
      </c>
      <c r="B71" s="229" t="s">
        <v>366</v>
      </c>
      <c r="C71" s="219">
        <v>4971604.92</v>
      </c>
      <c r="D71" s="219"/>
      <c r="E71" s="219">
        <f t="shared" si="30"/>
        <v>4971604.92</v>
      </c>
      <c r="F71" s="220"/>
      <c r="G71" s="220">
        <f t="shared" si="31"/>
        <v>4971604.92</v>
      </c>
      <c r="H71" s="220">
        <v>5170475.4000000004</v>
      </c>
      <c r="I71" s="220"/>
      <c r="J71" s="220">
        <f t="shared" si="32"/>
        <v>5170475.4000000004</v>
      </c>
      <c r="K71" s="220">
        <v>5377303.2400000002</v>
      </c>
      <c r="L71" s="220"/>
      <c r="M71" s="220">
        <f t="shared" si="33"/>
        <v>5377303.2400000002</v>
      </c>
      <c r="N71" s="208"/>
    </row>
    <row r="72" spans="1:15" s="248" customFormat="1" ht="66" customHeight="1" x14ac:dyDescent="0.2">
      <c r="A72" s="247" t="s">
        <v>401</v>
      </c>
      <c r="B72" s="229" t="s">
        <v>366</v>
      </c>
      <c r="C72" s="220">
        <v>3215798</v>
      </c>
      <c r="D72" s="220"/>
      <c r="E72" s="220">
        <f t="shared" ref="E72" si="34">C72+D72</f>
        <v>3215798</v>
      </c>
      <c r="F72" s="220"/>
      <c r="G72" s="220">
        <f t="shared" si="31"/>
        <v>3215798</v>
      </c>
      <c r="H72" s="220"/>
      <c r="I72" s="220"/>
      <c r="J72" s="220"/>
      <c r="K72" s="220"/>
      <c r="L72" s="220"/>
      <c r="M72" s="220"/>
      <c r="N72" s="208"/>
      <c r="O72" s="253"/>
    </row>
    <row r="73" spans="1:15" ht="57.6" customHeight="1" x14ac:dyDescent="0.2">
      <c r="A73" s="247" t="s">
        <v>396</v>
      </c>
      <c r="B73" s="229" t="s">
        <v>367</v>
      </c>
      <c r="C73" s="219">
        <v>8545600</v>
      </c>
      <c r="D73" s="219"/>
      <c r="E73" s="219">
        <f t="shared" si="30"/>
        <v>8545600</v>
      </c>
      <c r="F73" s="220"/>
      <c r="G73" s="220">
        <f t="shared" si="31"/>
        <v>8545600</v>
      </c>
      <c r="H73" s="220">
        <v>8653080</v>
      </c>
      <c r="I73" s="220"/>
      <c r="J73" s="220">
        <f t="shared" si="32"/>
        <v>8653080</v>
      </c>
      <c r="K73" s="220">
        <v>9990560</v>
      </c>
      <c r="L73" s="220"/>
      <c r="M73" s="220">
        <f t="shared" si="33"/>
        <v>9990560</v>
      </c>
      <c r="N73" s="208"/>
    </row>
    <row r="74" spans="1:15" ht="82.15" customHeight="1" x14ac:dyDescent="0.2">
      <c r="A74" s="247" t="s">
        <v>397</v>
      </c>
      <c r="B74" s="229" t="s">
        <v>368</v>
      </c>
      <c r="C74" s="219">
        <v>8514686.3300000001</v>
      </c>
      <c r="D74" s="219">
        <v>-8514686.3300000001</v>
      </c>
      <c r="E74" s="219">
        <f t="shared" si="30"/>
        <v>0</v>
      </c>
      <c r="F74" s="220"/>
      <c r="G74" s="220">
        <f t="shared" si="31"/>
        <v>0</v>
      </c>
      <c r="H74" s="220">
        <v>8962827.7200000007</v>
      </c>
      <c r="I74" s="220">
        <v>-297252.37</v>
      </c>
      <c r="J74" s="220">
        <f t="shared" si="32"/>
        <v>8665575.3500000015</v>
      </c>
      <c r="K74" s="220">
        <v>8962827.7200000007</v>
      </c>
      <c r="L74" s="220">
        <v>-264318.86</v>
      </c>
      <c r="M74" s="220">
        <f t="shared" si="33"/>
        <v>8698508.8600000013</v>
      </c>
      <c r="N74" s="208"/>
    </row>
    <row r="75" spans="1:15" ht="54.6" customHeight="1" x14ac:dyDescent="0.2">
      <c r="A75" s="247" t="s">
        <v>387</v>
      </c>
      <c r="B75" s="229" t="s">
        <v>369</v>
      </c>
      <c r="C75" s="219">
        <v>2485383.7999999998</v>
      </c>
      <c r="D75" s="219">
        <v>37873.75</v>
      </c>
      <c r="E75" s="219">
        <f t="shared" si="30"/>
        <v>2523257.5499999998</v>
      </c>
      <c r="F75" s="220"/>
      <c r="G75" s="220">
        <f t="shared" si="31"/>
        <v>2523257.5499999998</v>
      </c>
      <c r="H75" s="220">
        <v>2570332.25</v>
      </c>
      <c r="I75" s="220">
        <v>68308.3</v>
      </c>
      <c r="J75" s="220">
        <f t="shared" si="32"/>
        <v>2638640.5499999998</v>
      </c>
      <c r="K75" s="220">
        <v>2664765.25</v>
      </c>
      <c r="L75" s="220">
        <v>68210.55</v>
      </c>
      <c r="M75" s="220">
        <f t="shared" si="33"/>
        <v>2732975.8</v>
      </c>
      <c r="N75" s="208"/>
    </row>
    <row r="76" spans="1:15" ht="42.6" customHeight="1" x14ac:dyDescent="0.2">
      <c r="A76" s="247" t="s">
        <v>386</v>
      </c>
      <c r="B76" s="229" t="s">
        <v>370</v>
      </c>
      <c r="C76" s="219">
        <v>4132.9799999999996</v>
      </c>
      <c r="D76" s="219">
        <v>-2722.4</v>
      </c>
      <c r="E76" s="219">
        <f t="shared" si="30"/>
        <v>1410.5799999999995</v>
      </c>
      <c r="F76" s="220"/>
      <c r="G76" s="220">
        <f t="shared" si="31"/>
        <v>1410.5799999999995</v>
      </c>
      <c r="H76" s="220">
        <v>3684.33</v>
      </c>
      <c r="I76" s="220">
        <v>-2200.91</v>
      </c>
      <c r="J76" s="220">
        <f t="shared" si="32"/>
        <v>1483.42</v>
      </c>
      <c r="K76" s="220">
        <v>3684.75</v>
      </c>
      <c r="L76" s="220">
        <v>-2361.4499999999998</v>
      </c>
      <c r="M76" s="220">
        <f t="shared" si="33"/>
        <v>1323.3000000000002</v>
      </c>
      <c r="N76" s="208"/>
    </row>
    <row r="77" spans="1:15" ht="56.45" customHeight="1" x14ac:dyDescent="0.2">
      <c r="A77" s="247" t="s">
        <v>398</v>
      </c>
      <c r="B77" s="229" t="s">
        <v>371</v>
      </c>
      <c r="C77" s="219">
        <v>30405510</v>
      </c>
      <c r="D77" s="219"/>
      <c r="E77" s="219">
        <f t="shared" si="30"/>
        <v>30405510</v>
      </c>
      <c r="F77" s="220"/>
      <c r="G77" s="220">
        <f t="shared" si="31"/>
        <v>30405510</v>
      </c>
      <c r="H77" s="220">
        <v>30783990</v>
      </c>
      <c r="I77" s="220"/>
      <c r="J77" s="220">
        <f t="shared" si="32"/>
        <v>30783990</v>
      </c>
      <c r="K77" s="220">
        <v>30783990</v>
      </c>
      <c r="L77" s="220"/>
      <c r="M77" s="220">
        <f t="shared" si="33"/>
        <v>30783990</v>
      </c>
      <c r="N77" s="208"/>
    </row>
    <row r="78" spans="1:15" ht="31.15" customHeight="1" x14ac:dyDescent="0.2">
      <c r="A78" s="247" t="s">
        <v>388</v>
      </c>
      <c r="B78" s="229" t="s">
        <v>372</v>
      </c>
      <c r="C78" s="219">
        <v>8375735.4199999999</v>
      </c>
      <c r="D78" s="219"/>
      <c r="E78" s="219">
        <f t="shared" si="30"/>
        <v>8375735.4199999999</v>
      </c>
      <c r="F78" s="220"/>
      <c r="G78" s="220">
        <f t="shared" si="31"/>
        <v>8375735.4199999999</v>
      </c>
      <c r="H78" s="220">
        <v>8754308.7100000009</v>
      </c>
      <c r="I78" s="220"/>
      <c r="J78" s="220">
        <f t="shared" si="32"/>
        <v>8754308.7100000009</v>
      </c>
      <c r="K78" s="220">
        <v>9064989.8599999994</v>
      </c>
      <c r="L78" s="220"/>
      <c r="M78" s="220">
        <f t="shared" si="33"/>
        <v>9064989.8599999994</v>
      </c>
      <c r="N78" s="208"/>
    </row>
    <row r="79" spans="1:15" ht="28.9" customHeight="1" x14ac:dyDescent="0.2">
      <c r="A79" s="247" t="s">
        <v>399</v>
      </c>
      <c r="B79" s="229" t="s">
        <v>373</v>
      </c>
      <c r="C79" s="219">
        <v>690642900</v>
      </c>
      <c r="D79" s="219">
        <v>511400</v>
      </c>
      <c r="E79" s="219">
        <f t="shared" si="30"/>
        <v>691154300</v>
      </c>
      <c r="F79" s="220"/>
      <c r="G79" s="220">
        <f t="shared" si="31"/>
        <v>691154300</v>
      </c>
      <c r="H79" s="220">
        <v>715126400</v>
      </c>
      <c r="I79" s="220"/>
      <c r="J79" s="220">
        <f t="shared" si="32"/>
        <v>715126400</v>
      </c>
      <c r="K79" s="220">
        <v>730443300</v>
      </c>
      <c r="L79" s="220"/>
      <c r="M79" s="220">
        <f t="shared" si="33"/>
        <v>730443300</v>
      </c>
      <c r="N79" s="208"/>
    </row>
    <row r="80" spans="1:15" ht="79.150000000000006" customHeight="1" x14ac:dyDescent="0.2">
      <c r="A80" s="247" t="s">
        <v>400</v>
      </c>
      <c r="B80" s="229" t="s">
        <v>373</v>
      </c>
      <c r="C80" s="219">
        <v>0</v>
      </c>
      <c r="D80" s="219">
        <v>8232296.5800000001</v>
      </c>
      <c r="E80" s="219">
        <f t="shared" si="30"/>
        <v>8232296.5800000001</v>
      </c>
      <c r="F80" s="220">
        <v>-4632580</v>
      </c>
      <c r="G80" s="220">
        <f t="shared" si="31"/>
        <v>3599716.58</v>
      </c>
      <c r="H80" s="220">
        <v>17725816.989999998</v>
      </c>
      <c r="I80" s="220">
        <v>-28258.84</v>
      </c>
      <c r="J80" s="220">
        <f t="shared" si="32"/>
        <v>17697558.149999999</v>
      </c>
      <c r="K80" s="220">
        <v>17725816.989999998</v>
      </c>
      <c r="L80" s="220">
        <v>-61192.36</v>
      </c>
      <c r="M80" s="220">
        <f t="shared" si="33"/>
        <v>17664624.629999999</v>
      </c>
      <c r="N80" s="208"/>
    </row>
    <row r="81" spans="1:15" ht="54.6" customHeight="1" x14ac:dyDescent="0.2">
      <c r="A81" s="247" t="s">
        <v>434</v>
      </c>
      <c r="B81" s="229" t="s">
        <v>373</v>
      </c>
      <c r="C81" s="219"/>
      <c r="D81" s="219"/>
      <c r="E81" s="219"/>
      <c r="F81" s="220">
        <v>4632580</v>
      </c>
      <c r="G81" s="220">
        <f t="shared" si="31"/>
        <v>4632580</v>
      </c>
      <c r="H81" s="220"/>
      <c r="I81" s="220"/>
      <c r="J81" s="220"/>
      <c r="K81" s="220"/>
      <c r="L81" s="220"/>
      <c r="M81" s="220"/>
      <c r="N81" s="208"/>
    </row>
    <row r="82" spans="1:15" s="238" customFormat="1" ht="18.600000000000001" customHeight="1" x14ac:dyDescent="0.2">
      <c r="A82" s="236" t="s">
        <v>54</v>
      </c>
      <c r="B82" s="194" t="s">
        <v>130</v>
      </c>
      <c r="C82" s="215">
        <f>SUM(C83:C89)</f>
        <v>74696722.209999993</v>
      </c>
      <c r="D82" s="215">
        <f>SUM(D83:D89)</f>
        <v>36989079.350000001</v>
      </c>
      <c r="E82" s="215">
        <f>SUM(E83:E94)</f>
        <v>111685801.56</v>
      </c>
      <c r="F82" s="215">
        <f t="shared" ref="F82:G82" si="35">SUM(F83:F94)</f>
        <v>31660086.689999998</v>
      </c>
      <c r="G82" s="215">
        <f t="shared" si="35"/>
        <v>143345888.25</v>
      </c>
      <c r="H82" s="215">
        <f t="shared" ref="H82:M82" si="36">SUM(H83:H89)</f>
        <v>1555240.61</v>
      </c>
      <c r="I82" s="215">
        <f t="shared" si="36"/>
        <v>0</v>
      </c>
      <c r="J82" s="215">
        <f t="shared" si="36"/>
        <v>1555240.61</v>
      </c>
      <c r="K82" s="215">
        <f t="shared" si="36"/>
        <v>714570.01</v>
      </c>
      <c r="L82" s="215">
        <f t="shared" si="36"/>
        <v>0</v>
      </c>
      <c r="M82" s="215">
        <f t="shared" si="36"/>
        <v>714570.01</v>
      </c>
      <c r="N82" s="207"/>
      <c r="O82" s="237"/>
    </row>
    <row r="83" spans="1:15" ht="96.6" customHeight="1" x14ac:dyDescent="0.2">
      <c r="A83" s="247" t="s">
        <v>382</v>
      </c>
      <c r="B83" s="229" t="s">
        <v>374</v>
      </c>
      <c r="C83" s="219">
        <v>21481.599999999999</v>
      </c>
      <c r="D83" s="219"/>
      <c r="E83" s="219">
        <f>C83+D83</f>
        <v>21481.599999999999</v>
      </c>
      <c r="F83" s="220"/>
      <c r="G83" s="220">
        <f>E83+F83</f>
        <v>21481.599999999999</v>
      </c>
      <c r="H83" s="220">
        <v>0</v>
      </c>
      <c r="I83" s="220"/>
      <c r="J83" s="220">
        <f>H83+I83</f>
        <v>0</v>
      </c>
      <c r="K83" s="220">
        <v>0</v>
      </c>
      <c r="L83" s="220"/>
      <c r="M83" s="220">
        <f>K83+L83</f>
        <v>0</v>
      </c>
      <c r="N83" s="208"/>
    </row>
    <row r="84" spans="1:15" ht="41.45" customHeight="1" x14ac:dyDescent="0.2">
      <c r="A84" s="247" t="s">
        <v>378</v>
      </c>
      <c r="B84" s="229" t="s">
        <v>374</v>
      </c>
      <c r="C84" s="219">
        <v>1555240.61</v>
      </c>
      <c r="D84" s="219">
        <v>218574.36</v>
      </c>
      <c r="E84" s="219">
        <f t="shared" ref="E84:E89" si="37">C84+D84</f>
        <v>1773814.9700000002</v>
      </c>
      <c r="F84" s="220"/>
      <c r="G84" s="220">
        <f t="shared" ref="G84:G94" si="38">E84+F84</f>
        <v>1773814.9700000002</v>
      </c>
      <c r="H84" s="220">
        <v>1555240.61</v>
      </c>
      <c r="I84" s="220"/>
      <c r="J84" s="220">
        <f t="shared" ref="J84:J86" si="39">H84+I84</f>
        <v>1555240.61</v>
      </c>
      <c r="K84" s="220">
        <v>714570.01</v>
      </c>
      <c r="L84" s="220"/>
      <c r="M84" s="220">
        <f t="shared" ref="M84:M95" si="40">K84+L84</f>
        <v>714570.01</v>
      </c>
      <c r="N84" s="208"/>
    </row>
    <row r="85" spans="1:15" ht="40.9" customHeight="1" x14ac:dyDescent="0.2">
      <c r="A85" s="247" t="s">
        <v>402</v>
      </c>
      <c r="B85" s="229" t="s">
        <v>374</v>
      </c>
      <c r="C85" s="219">
        <v>73120000</v>
      </c>
      <c r="D85" s="219"/>
      <c r="E85" s="219">
        <f t="shared" si="37"/>
        <v>73120000</v>
      </c>
      <c r="F85" s="220"/>
      <c r="G85" s="220">
        <f t="shared" si="38"/>
        <v>73120000</v>
      </c>
      <c r="H85" s="220">
        <v>0</v>
      </c>
      <c r="I85" s="220"/>
      <c r="J85" s="220">
        <f t="shared" si="39"/>
        <v>0</v>
      </c>
      <c r="K85" s="220">
        <v>0</v>
      </c>
      <c r="L85" s="220"/>
      <c r="M85" s="220">
        <f t="shared" si="40"/>
        <v>0</v>
      </c>
      <c r="N85" s="208"/>
    </row>
    <row r="86" spans="1:15" ht="34.9" customHeight="1" x14ac:dyDescent="0.2">
      <c r="A86" s="247" t="s">
        <v>415</v>
      </c>
      <c r="B86" s="229" t="s">
        <v>374</v>
      </c>
      <c r="C86" s="219"/>
      <c r="D86" s="219">
        <v>16390116.210000001</v>
      </c>
      <c r="E86" s="219">
        <f t="shared" si="37"/>
        <v>16390116.210000001</v>
      </c>
      <c r="F86" s="220"/>
      <c r="G86" s="220">
        <f t="shared" si="38"/>
        <v>16390116.210000001</v>
      </c>
      <c r="H86" s="220"/>
      <c r="I86" s="220"/>
      <c r="J86" s="220">
        <f t="shared" si="39"/>
        <v>0</v>
      </c>
      <c r="K86" s="220"/>
      <c r="L86" s="220"/>
      <c r="M86" s="220">
        <f t="shared" si="40"/>
        <v>0</v>
      </c>
      <c r="N86" s="208"/>
    </row>
    <row r="87" spans="1:15" ht="28.9" customHeight="1" x14ac:dyDescent="0.2">
      <c r="A87" s="247" t="s">
        <v>425</v>
      </c>
      <c r="B87" s="229" t="s">
        <v>374</v>
      </c>
      <c r="C87" s="219"/>
      <c r="D87" s="219"/>
      <c r="E87" s="219"/>
      <c r="F87" s="261">
        <v>1106622.68</v>
      </c>
      <c r="G87" s="220">
        <f t="shared" si="38"/>
        <v>1106622.68</v>
      </c>
      <c r="H87" s="220"/>
      <c r="I87" s="220"/>
      <c r="J87" s="220"/>
      <c r="K87" s="220"/>
      <c r="L87" s="220"/>
      <c r="M87" s="220"/>
      <c r="N87" s="208"/>
    </row>
    <row r="88" spans="1:15" ht="39.6" customHeight="1" x14ac:dyDescent="0.2">
      <c r="A88" s="247" t="s">
        <v>416</v>
      </c>
      <c r="B88" s="229" t="s">
        <v>374</v>
      </c>
      <c r="C88" s="219"/>
      <c r="D88" s="219">
        <v>19792777.780000001</v>
      </c>
      <c r="E88" s="219">
        <f t="shared" ref="E88" si="41">C88+D88</f>
        <v>19792777.780000001</v>
      </c>
      <c r="F88" s="261">
        <v>11094333.33</v>
      </c>
      <c r="G88" s="220">
        <f t="shared" si="38"/>
        <v>30887111.109999999</v>
      </c>
      <c r="H88" s="220"/>
      <c r="I88" s="220"/>
      <c r="J88" s="220"/>
      <c r="K88" s="220"/>
      <c r="L88" s="220"/>
      <c r="M88" s="220"/>
      <c r="N88" s="208"/>
    </row>
    <row r="89" spans="1:15" ht="52.9" customHeight="1" x14ac:dyDescent="0.2">
      <c r="A89" s="247" t="s">
        <v>414</v>
      </c>
      <c r="B89" s="229" t="s">
        <v>374</v>
      </c>
      <c r="C89" s="219"/>
      <c r="D89" s="219">
        <v>587611</v>
      </c>
      <c r="E89" s="219">
        <f t="shared" si="37"/>
        <v>587611</v>
      </c>
      <c r="F89" s="220"/>
      <c r="G89" s="220">
        <f t="shared" si="38"/>
        <v>587611</v>
      </c>
      <c r="H89" s="220"/>
      <c r="I89" s="220"/>
      <c r="J89" s="220"/>
      <c r="K89" s="220"/>
      <c r="L89" s="220"/>
      <c r="M89" s="220"/>
      <c r="N89" s="208"/>
    </row>
    <row r="90" spans="1:15" ht="40.15" customHeight="1" x14ac:dyDescent="0.2">
      <c r="A90" s="256" t="s">
        <v>426</v>
      </c>
      <c r="B90" s="229" t="s">
        <v>374</v>
      </c>
      <c r="C90" s="219"/>
      <c r="D90" s="219"/>
      <c r="E90" s="219"/>
      <c r="F90" s="261">
        <v>700000</v>
      </c>
      <c r="G90" s="220">
        <f t="shared" si="38"/>
        <v>700000</v>
      </c>
      <c r="H90" s="220"/>
      <c r="I90" s="220"/>
      <c r="J90" s="220"/>
      <c r="K90" s="220"/>
      <c r="L90" s="220"/>
      <c r="M90" s="220"/>
      <c r="N90" s="208"/>
    </row>
    <row r="91" spans="1:15" ht="79.900000000000006" customHeight="1" x14ac:dyDescent="0.2">
      <c r="A91" s="256" t="s">
        <v>427</v>
      </c>
      <c r="B91" s="229" t="s">
        <v>374</v>
      </c>
      <c r="C91" s="219"/>
      <c r="D91" s="219"/>
      <c r="E91" s="219"/>
      <c r="F91" s="261">
        <v>6000000</v>
      </c>
      <c r="G91" s="220">
        <f t="shared" si="38"/>
        <v>6000000</v>
      </c>
      <c r="H91" s="220"/>
      <c r="I91" s="220"/>
      <c r="J91" s="220"/>
      <c r="K91" s="220"/>
      <c r="L91" s="220"/>
      <c r="M91" s="220"/>
      <c r="N91" s="208"/>
    </row>
    <row r="92" spans="1:15" ht="28.15" customHeight="1" x14ac:dyDescent="0.2">
      <c r="A92" s="256" t="s">
        <v>436</v>
      </c>
      <c r="B92" s="229" t="s">
        <v>374</v>
      </c>
      <c r="C92" s="219"/>
      <c r="D92" s="219"/>
      <c r="E92" s="219"/>
      <c r="F92" s="261">
        <v>3437500</v>
      </c>
      <c r="G92" s="220">
        <f t="shared" si="38"/>
        <v>3437500</v>
      </c>
      <c r="H92" s="220"/>
      <c r="I92" s="220"/>
      <c r="J92" s="220"/>
      <c r="K92" s="220"/>
      <c r="L92" s="220"/>
      <c r="M92" s="220"/>
      <c r="N92" s="208"/>
    </row>
    <row r="93" spans="1:15" ht="28.15" customHeight="1" x14ac:dyDescent="0.2">
      <c r="A93" s="256" t="s">
        <v>437</v>
      </c>
      <c r="B93" s="229" t="s">
        <v>374</v>
      </c>
      <c r="C93" s="219"/>
      <c r="D93" s="219"/>
      <c r="E93" s="219"/>
      <c r="F93" s="261">
        <v>6000000</v>
      </c>
      <c r="G93" s="220">
        <f t="shared" si="38"/>
        <v>6000000</v>
      </c>
      <c r="H93" s="220"/>
      <c r="I93" s="220"/>
      <c r="J93" s="220"/>
      <c r="K93" s="220"/>
      <c r="L93" s="220"/>
      <c r="M93" s="220"/>
      <c r="N93" s="208"/>
    </row>
    <row r="94" spans="1:15" ht="43.9" customHeight="1" x14ac:dyDescent="0.2">
      <c r="A94" s="256" t="s">
        <v>433</v>
      </c>
      <c r="B94" s="229" t="s">
        <v>374</v>
      </c>
      <c r="C94" s="219"/>
      <c r="D94" s="219"/>
      <c r="E94" s="219"/>
      <c r="F94" s="261">
        <v>3321630.68</v>
      </c>
      <c r="G94" s="220">
        <f t="shared" si="38"/>
        <v>3321630.68</v>
      </c>
      <c r="H94" s="220"/>
      <c r="I94" s="220"/>
      <c r="J94" s="220"/>
      <c r="K94" s="220"/>
      <c r="L94" s="220"/>
      <c r="M94" s="220"/>
      <c r="N94" s="208"/>
    </row>
    <row r="95" spans="1:15" s="238" customFormat="1" x14ac:dyDescent="0.2">
      <c r="A95" s="240" t="s">
        <v>256</v>
      </c>
      <c r="B95" s="194" t="s">
        <v>257</v>
      </c>
      <c r="C95" s="215">
        <v>9079841.6099999994</v>
      </c>
      <c r="D95" s="215"/>
      <c r="E95" s="215">
        <f>E96</f>
        <v>9079841.6099999994</v>
      </c>
      <c r="F95" s="216"/>
      <c r="G95" s="216">
        <f>G96</f>
        <v>9079841.6099999994</v>
      </c>
      <c r="H95" s="216">
        <v>0</v>
      </c>
      <c r="I95" s="216">
        <v>0</v>
      </c>
      <c r="J95" s="216">
        <v>0</v>
      </c>
      <c r="K95" s="216">
        <v>0</v>
      </c>
      <c r="L95" s="216">
        <v>0</v>
      </c>
      <c r="M95" s="220">
        <f t="shared" si="40"/>
        <v>0</v>
      </c>
      <c r="N95" s="207"/>
      <c r="O95" s="237"/>
    </row>
    <row r="96" spans="1:15" ht="16.899999999999999" customHeight="1" x14ac:dyDescent="0.2">
      <c r="A96" s="221" t="s">
        <v>406</v>
      </c>
      <c r="B96" s="229" t="s">
        <v>407</v>
      </c>
      <c r="C96" s="219">
        <v>9079841.6099999994</v>
      </c>
      <c r="D96" s="219"/>
      <c r="E96" s="219">
        <f>C96</f>
        <v>9079841.6099999994</v>
      </c>
      <c r="F96" s="220"/>
      <c r="G96" s="220">
        <f>E96</f>
        <v>9079841.6099999994</v>
      </c>
      <c r="H96" s="219">
        <f>H95</f>
        <v>0</v>
      </c>
      <c r="I96" s="219"/>
      <c r="J96" s="219">
        <f>H96</f>
        <v>0</v>
      </c>
      <c r="K96" s="219">
        <v>0</v>
      </c>
      <c r="L96" s="219"/>
      <c r="M96" s="219">
        <v>0</v>
      </c>
      <c r="N96" s="204"/>
    </row>
    <row r="97" spans="1:19" ht="10.9" customHeight="1" x14ac:dyDescent="0.2">
      <c r="A97" s="231"/>
      <c r="B97" s="229"/>
      <c r="C97" s="233"/>
      <c r="D97" s="233"/>
      <c r="E97" s="233"/>
      <c r="F97" s="234"/>
      <c r="G97" s="234"/>
      <c r="H97" s="234"/>
      <c r="I97" s="234"/>
      <c r="J97" s="234"/>
      <c r="K97" s="234"/>
      <c r="L97" s="234"/>
      <c r="M97" s="234"/>
      <c r="N97" s="212"/>
    </row>
    <row r="98" spans="1:19" ht="15" customHeight="1" x14ac:dyDescent="0.2">
      <c r="A98" s="193" t="s">
        <v>66</v>
      </c>
      <c r="B98" s="194"/>
      <c r="C98" s="195">
        <f>C11+C39</f>
        <v>1837401509.8700001</v>
      </c>
      <c r="D98" s="195">
        <f t="shared" ref="D98:M98" si="42">D11+D39</f>
        <v>50079151.469999999</v>
      </c>
      <c r="E98" s="195">
        <f t="shared" si="42"/>
        <v>1887480661.3399999</v>
      </c>
      <c r="F98" s="241">
        <f t="shared" ref="F98:G98" si="43">F11+F39</f>
        <v>48661314.099999994</v>
      </c>
      <c r="G98" s="241">
        <f t="shared" si="43"/>
        <v>1936141975.4399998</v>
      </c>
      <c r="H98" s="195">
        <f t="shared" si="42"/>
        <v>1718104504.5599999</v>
      </c>
      <c r="I98" s="195">
        <f t="shared" si="42"/>
        <v>12606396.420000002</v>
      </c>
      <c r="J98" s="195">
        <f t="shared" si="42"/>
        <v>1730710900.9799998</v>
      </c>
      <c r="K98" s="195">
        <f t="shared" si="42"/>
        <v>1754895041.3999999</v>
      </c>
      <c r="L98" s="195">
        <f t="shared" si="42"/>
        <v>-4297177.2600000016</v>
      </c>
      <c r="M98" s="195">
        <f t="shared" si="42"/>
        <v>1750597864.1399999</v>
      </c>
      <c r="N98" s="213"/>
      <c r="Q98" s="202"/>
      <c r="R98" s="202"/>
      <c r="S98" s="202"/>
    </row>
    <row r="99" spans="1:19" s="250" customFormat="1" x14ac:dyDescent="0.2">
      <c r="B99" s="249"/>
      <c r="F99" s="243"/>
      <c r="G99" s="243"/>
      <c r="O99" s="192"/>
    </row>
    <row r="100" spans="1:19" s="243" customFormat="1" x14ac:dyDescent="0.2">
      <c r="B100" s="244"/>
      <c r="C100" s="242"/>
      <c r="D100" s="242"/>
      <c r="E100" s="242">
        <f>C98+D98</f>
        <v>1887480661.3400002</v>
      </c>
      <c r="F100" s="242"/>
      <c r="G100" s="242">
        <f>E98+F98</f>
        <v>1936141975.4399998</v>
      </c>
      <c r="H100" s="242"/>
      <c r="I100" s="242"/>
      <c r="J100" s="242"/>
      <c r="K100" s="242"/>
      <c r="L100" s="242"/>
      <c r="M100" s="242"/>
      <c r="N100" s="242"/>
      <c r="O100" s="245"/>
      <c r="R100" s="242"/>
      <c r="S100" s="242"/>
    </row>
    <row r="101" spans="1:19" s="243" customFormat="1" x14ac:dyDescent="0.2">
      <c r="B101" s="244"/>
      <c r="J101" s="242">
        <f>H98+I98</f>
        <v>1730710900.98</v>
      </c>
      <c r="M101" s="242">
        <f>K98+L98</f>
        <v>1750597864.1399999</v>
      </c>
      <c r="O101" s="245"/>
    </row>
    <row r="102" spans="1:19" s="243" customFormat="1" x14ac:dyDescent="0.2">
      <c r="B102" s="244"/>
      <c r="O102" s="245"/>
    </row>
  </sheetData>
  <mergeCells count="11">
    <mergeCell ref="D1:M1"/>
    <mergeCell ref="C2:M2"/>
    <mergeCell ref="A6:M6"/>
    <mergeCell ref="A8:A9"/>
    <mergeCell ref="B8:B9"/>
    <mergeCell ref="C8:M8"/>
    <mergeCell ref="H9:J9"/>
    <mergeCell ref="K9:M9"/>
    <mergeCell ref="D4:M4"/>
    <mergeCell ref="C5:M5"/>
    <mergeCell ref="C9:G9"/>
  </mergeCells>
  <pageMargins left="0.6692913385826772" right="0.27559055118110237" top="0.19685039370078741" bottom="0.27559055118110237" header="0.15748031496062992" footer="0.15748031496062992"/>
  <pageSetup paperSize="9" scale="78" firstPageNumber="44" orientation="portrait" r:id="rId1"/>
  <headerFooter scaleWithDoc="0" alignWithMargins="0">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6</vt:i4>
      </vt:variant>
    </vt:vector>
  </HeadingPairs>
  <TitlesOfParts>
    <vt:vector size="9" baseType="lpstr">
      <vt:lpstr>для руководства</vt:lpstr>
      <vt:lpstr>доходы по федер бюдж</vt:lpstr>
      <vt:lpstr>Приложение</vt:lpstr>
      <vt:lpstr>'для руководства'!Заголовки_для_печати</vt:lpstr>
      <vt:lpstr>'доходы по федер бюдж'!Заголовки_для_печати</vt:lpstr>
      <vt:lpstr>Приложение!Заголовки_для_печати</vt:lpstr>
      <vt:lpstr>'для руководства'!Область_печати</vt:lpstr>
      <vt:lpstr>'доходы по федер бюдж'!Область_печати</vt:lpstr>
      <vt:lpstr>Приложение!Область_печати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Пунягов</dc:creator>
  <cp:lastModifiedBy>Bud-Tany</cp:lastModifiedBy>
  <cp:lastPrinted>2023-03-15T14:52:34Z</cp:lastPrinted>
  <dcterms:created xsi:type="dcterms:W3CDTF">2004-09-13T07:20:24Z</dcterms:created>
  <dcterms:modified xsi:type="dcterms:W3CDTF">2023-05-05T09:57:44Z</dcterms:modified>
</cp:coreProperties>
</file>