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0" windowWidth="19440" windowHeight="11610"/>
  </bookViews>
  <sheets>
    <sheet name="Лист1" sheetId="1" r:id="rId1"/>
    <sheet name="oktm_06" sheetId="4" r:id="rId2"/>
    <sheet name="Лист2" sheetId="2" r:id="rId3"/>
    <sheet name="Лист3" sheetId="3" r:id="rId4"/>
  </sheets>
  <definedNames>
    <definedName name="_xlnm._FilterDatabase" localSheetId="1" hidden="1">oktm_06!$A$4:$IG$480</definedName>
    <definedName name="_xlnm.Print_Titles" localSheetId="0">Лист1!$5:$7</definedName>
    <definedName name="_xlnm.Print_Area" localSheetId="0">Лист1!$A$1:$K$120</definedName>
  </definedNames>
  <calcPr calcId="125725"/>
</workbook>
</file>

<file path=xl/calcChain.xml><?xml version="1.0" encoding="utf-8"?>
<calcChain xmlns="http://schemas.openxmlformats.org/spreadsheetml/2006/main">
  <c r="I111" i="1"/>
  <c r="K111"/>
  <c r="J111"/>
  <c r="H111"/>
  <c r="G111"/>
  <c r="F111"/>
  <c r="E104"/>
  <c r="D104"/>
  <c r="C98"/>
  <c r="F95"/>
  <c r="I95"/>
  <c r="N93"/>
  <c r="N92" s="1"/>
  <c r="E72" l="1"/>
  <c r="F72" s="1"/>
  <c r="G72" s="1"/>
  <c r="H72" s="1"/>
  <c r="I72" s="1"/>
  <c r="J72" s="1"/>
  <c r="K72" s="1"/>
  <c r="G13"/>
  <c r="H13"/>
  <c r="I13"/>
  <c r="J13"/>
  <c r="K13"/>
  <c r="F13"/>
  <c r="C104"/>
  <c r="D105" s="1"/>
  <c r="E108"/>
  <c r="F108" s="1"/>
  <c r="G108" s="1"/>
  <c r="H108" s="1"/>
  <c r="I108" s="1"/>
  <c r="J108" s="1"/>
  <c r="K108" s="1"/>
  <c r="C84" l="1"/>
  <c r="E68"/>
  <c r="E60" l="1"/>
  <c r="G58"/>
  <c r="I58" s="1"/>
  <c r="K58" s="1"/>
  <c r="F58"/>
  <c r="H58" s="1"/>
  <c r="J58" s="1"/>
  <c r="G57"/>
  <c r="I57" s="1"/>
  <c r="K57" s="1"/>
  <c r="F57"/>
  <c r="H57" s="1"/>
  <c r="J57" s="1"/>
  <c r="D40"/>
  <c r="D37"/>
  <c r="D33"/>
  <c r="E29"/>
  <c r="D29"/>
  <c r="E26"/>
  <c r="D26"/>
  <c r="E23"/>
  <c r="D23"/>
  <c r="E17"/>
  <c r="D17"/>
  <c r="E14"/>
  <c r="F14"/>
  <c r="G14"/>
  <c r="H14"/>
  <c r="I14"/>
  <c r="J14"/>
  <c r="K14"/>
  <c r="E12"/>
  <c r="F12"/>
  <c r="G12"/>
  <c r="H12"/>
  <c r="I12"/>
  <c r="J12"/>
  <c r="K12"/>
  <c r="E10"/>
  <c r="F10"/>
  <c r="G10"/>
  <c r="H10"/>
  <c r="I10"/>
  <c r="J10"/>
  <c r="K10"/>
  <c r="C115" l="1"/>
  <c r="C117"/>
  <c r="C116"/>
  <c r="D117"/>
  <c r="D116"/>
  <c r="D115"/>
  <c r="H104"/>
  <c r="I104"/>
  <c r="J104"/>
  <c r="K104"/>
  <c r="D84"/>
  <c r="F16" l="1"/>
  <c r="K105"/>
  <c r="E36"/>
  <c r="E37" s="1"/>
  <c r="G16" l="1"/>
  <c r="F17"/>
  <c r="F36"/>
  <c r="F37" s="1"/>
  <c r="H16" l="1"/>
  <c r="G17"/>
  <c r="G36"/>
  <c r="H36" l="1"/>
  <c r="H37" s="1"/>
  <c r="G37"/>
  <c r="I16"/>
  <c r="H17"/>
  <c r="I36" l="1"/>
  <c r="I37" s="1"/>
  <c r="J16"/>
  <c r="I17"/>
  <c r="F104"/>
  <c r="G104"/>
  <c r="I105" s="1"/>
  <c r="J105"/>
  <c r="J36" l="1"/>
  <c r="J37" s="1"/>
  <c r="K16"/>
  <c r="K17" s="1"/>
  <c r="J17"/>
  <c r="G105"/>
  <c r="H105"/>
  <c r="F105"/>
  <c r="C75"/>
  <c r="F84"/>
  <c r="E84"/>
  <c r="C113"/>
  <c r="E117"/>
  <c r="F117"/>
  <c r="G117"/>
  <c r="H117"/>
  <c r="I117"/>
  <c r="J117"/>
  <c r="K117"/>
  <c r="F68"/>
  <c r="G68" s="1"/>
  <c r="H68" s="1"/>
  <c r="I68" s="1"/>
  <c r="J68" s="1"/>
  <c r="K68" s="1"/>
  <c r="E63"/>
  <c r="F63" s="1"/>
  <c r="G63" s="1"/>
  <c r="H63" s="1"/>
  <c r="I63" s="1"/>
  <c r="J63" s="1"/>
  <c r="K63" s="1"/>
  <c r="F60"/>
  <c r="G60" s="1"/>
  <c r="H60" s="1"/>
  <c r="I60" s="1"/>
  <c r="J60" s="1"/>
  <c r="K60" s="1"/>
  <c r="E39"/>
  <c r="E32"/>
  <c r="E33" s="1"/>
  <c r="F28"/>
  <c r="F25"/>
  <c r="E19"/>
  <c r="K36" l="1"/>
  <c r="K37" s="1"/>
  <c r="F19"/>
  <c r="E20"/>
  <c r="F39"/>
  <c r="E40"/>
  <c r="G25"/>
  <c r="F26"/>
  <c r="G28"/>
  <c r="F29"/>
  <c r="D113"/>
  <c r="F32"/>
  <c r="F22"/>
  <c r="F23" s="1"/>
  <c r="G39" l="1"/>
  <c r="F40"/>
  <c r="G19"/>
  <c r="F20"/>
  <c r="H25"/>
  <c r="G26"/>
  <c r="H28"/>
  <c r="G29"/>
  <c r="G32"/>
  <c r="F33"/>
  <c r="G22"/>
  <c r="E116"/>
  <c r="F116"/>
  <c r="G116"/>
  <c r="H116"/>
  <c r="I116"/>
  <c r="J116"/>
  <c r="K116"/>
  <c r="E115"/>
  <c r="F115"/>
  <c r="G115"/>
  <c r="H115"/>
  <c r="I115"/>
  <c r="J115"/>
  <c r="K115"/>
  <c r="K113" l="1"/>
  <c r="I113"/>
  <c r="G113"/>
  <c r="J113"/>
  <c r="H113"/>
  <c r="F113"/>
  <c r="H19"/>
  <c r="G20"/>
  <c r="H39"/>
  <c r="G40"/>
  <c r="I25"/>
  <c r="H26"/>
  <c r="H22"/>
  <c r="G23"/>
  <c r="I28"/>
  <c r="H29"/>
  <c r="H32"/>
  <c r="G33"/>
  <c r="E113"/>
  <c r="D98"/>
  <c r="E98"/>
  <c r="F98"/>
  <c r="G98"/>
  <c r="H98"/>
  <c r="I98"/>
  <c r="J98"/>
  <c r="K98"/>
  <c r="I39" l="1"/>
  <c r="H40"/>
  <c r="I19"/>
  <c r="H20"/>
  <c r="J25"/>
  <c r="I26"/>
  <c r="I22"/>
  <c r="H23"/>
  <c r="J28"/>
  <c r="I29"/>
  <c r="I32"/>
  <c r="H33"/>
  <c r="F75"/>
  <c r="G75"/>
  <c r="H75"/>
  <c r="I75"/>
  <c r="J75"/>
  <c r="K75"/>
  <c r="J19" l="1"/>
  <c r="I20"/>
  <c r="J39"/>
  <c r="I40"/>
  <c r="K25"/>
  <c r="K26" s="1"/>
  <c r="J26"/>
  <c r="J22"/>
  <c r="I23"/>
  <c r="K28"/>
  <c r="K29" s="1"/>
  <c r="J29"/>
  <c r="J32"/>
  <c r="I33"/>
  <c r="E97"/>
  <c r="F97"/>
  <c r="G97"/>
  <c r="H97"/>
  <c r="I97"/>
  <c r="J97"/>
  <c r="K97"/>
  <c r="D97"/>
  <c r="D12"/>
  <c r="K39" l="1"/>
  <c r="K40" s="1"/>
  <c r="J40"/>
  <c r="K19"/>
  <c r="K20" s="1"/>
  <c r="J20"/>
  <c r="K22"/>
  <c r="K23" s="1"/>
  <c r="J23"/>
  <c r="K32"/>
  <c r="K33" s="1"/>
  <c r="J33"/>
  <c r="E69" l="1"/>
  <c r="D64"/>
  <c r="D61"/>
  <c r="E61"/>
  <c r="F73" l="1"/>
  <c r="E73"/>
  <c r="F64"/>
  <c r="E64"/>
  <c r="G64"/>
  <c r="F69" l="1"/>
  <c r="G73"/>
  <c r="G69"/>
  <c r="J73"/>
  <c r="H73"/>
  <c r="H64"/>
  <c r="F61"/>
  <c r="G61"/>
  <c r="I64"/>
  <c r="K64"/>
  <c r="J64" l="1"/>
  <c r="K69"/>
  <c r="I69"/>
  <c r="J69"/>
  <c r="H69"/>
  <c r="I73"/>
  <c r="K73"/>
  <c r="H61"/>
  <c r="J61"/>
  <c r="I61"/>
  <c r="K61"/>
  <c r="D20" l="1"/>
  <c r="D73" l="1"/>
  <c r="D69"/>
  <c r="D14"/>
  <c r="D10"/>
  <c r="J84"/>
  <c r="K84"/>
  <c r="E95" l="1"/>
  <c r="D95"/>
  <c r="I84"/>
  <c r="H84"/>
  <c r="G84"/>
  <c r="D111" l="1"/>
  <c r="E111" l="1"/>
  <c r="E105" l="1"/>
  <c r="G95" l="1"/>
  <c r="H95" l="1"/>
  <c r="J95" l="1"/>
  <c r="K95"/>
</calcChain>
</file>

<file path=xl/sharedStrings.xml><?xml version="1.0" encoding="utf-8"?>
<sst xmlns="http://schemas.openxmlformats.org/spreadsheetml/2006/main" count="1048" uniqueCount="177">
  <si>
    <t xml:space="preserve">       Показатели</t>
  </si>
  <si>
    <t>Единица измерения</t>
  </si>
  <si>
    <t>млн.руб.</t>
  </si>
  <si>
    <t>%</t>
  </si>
  <si>
    <t>тыс.тонн</t>
  </si>
  <si>
    <t>в том числе</t>
  </si>
  <si>
    <t>человек</t>
  </si>
  <si>
    <t>рублей</t>
  </si>
  <si>
    <t>ПОТРЕБИТЕЛЬСКИЙ  РЫНОК</t>
  </si>
  <si>
    <t>тонн</t>
  </si>
  <si>
    <t>тыс.шт</t>
  </si>
  <si>
    <t>Индекс-дефлятор к предыдущему году</t>
  </si>
  <si>
    <t xml:space="preserve">Индекс производства к предыдущему году </t>
  </si>
  <si>
    <t>тыс. дкл</t>
  </si>
  <si>
    <t>Инвестиции в основной капитал за счет всех источников финансирования - всего</t>
  </si>
  <si>
    <t>Индекс физического объема к предыдущему году в сопоставимых ценах</t>
  </si>
  <si>
    <t xml:space="preserve">Оборот розничной торговли </t>
  </si>
  <si>
    <t>Индекс физического объема оборота розничной торговли</t>
  </si>
  <si>
    <t>Индекс-дефлятор оборота розничной торговли</t>
  </si>
  <si>
    <t xml:space="preserve">Объем платных услуг населению </t>
  </si>
  <si>
    <t>Индекс физического объема платных услуг населению</t>
  </si>
  <si>
    <t xml:space="preserve"> Т Р У Д     </t>
  </si>
  <si>
    <t xml:space="preserve"> СЕЛЬСКОЕ ХОЗЯЙСТВО</t>
  </si>
  <si>
    <t>ПРОИЗВОДСТВО ВАЖНЕЙШИХ ВИДОВ ПРОДУКЦИИ В НАТУРАЛЬНОМ ВЫРАЖЕНИИ</t>
  </si>
  <si>
    <t>тыс. тонн</t>
  </si>
  <si>
    <t>единиц</t>
  </si>
  <si>
    <t>млн. руб.</t>
  </si>
  <si>
    <t>в % к пред. году</t>
  </si>
  <si>
    <t>СТРОИТЕЛЬСТВО и  ИНВЕСТИЦИИ</t>
  </si>
  <si>
    <t xml:space="preserve"> прогноз</t>
  </si>
  <si>
    <t>млн. рублей в ценах соотв.лет</t>
  </si>
  <si>
    <t xml:space="preserve">млн. руб. </t>
  </si>
  <si>
    <t>млн. руб. в ценах соотв. лет</t>
  </si>
  <si>
    <t>% к пред. году</t>
  </si>
  <si>
    <t>кв.м общей площади</t>
  </si>
  <si>
    <t>Объем выполненных работ по виду деятельности "строительство"</t>
  </si>
  <si>
    <t>Ввод в действие жилых домов</t>
  </si>
  <si>
    <t>Ввод в действие новых (производственных) предприятий или объектов (расшифровать по срокам ввода)</t>
  </si>
  <si>
    <t>Отчёт</t>
  </si>
  <si>
    <t>ПРОМЫШЛЕННОЕ ПРОИЗВОДСТВО</t>
  </si>
  <si>
    <t>Продукция сельского хозяйства в хозяйствах всех категорий</t>
  </si>
  <si>
    <t>% к предыдущему году</t>
  </si>
  <si>
    <t>тыс. плот. куб. м</t>
  </si>
  <si>
    <t>Ввод в действие новых предприятий (производств) (расшифровать )</t>
  </si>
  <si>
    <t>Оценка</t>
  </si>
  <si>
    <t>ДЕМОГРАФИЧЕСКИЕ ПОКАЗАТЕЛИ</t>
  </si>
  <si>
    <t>Численность постоянного населения (среднегодовая)</t>
  </si>
  <si>
    <t>тыс. человек</t>
  </si>
  <si>
    <t>в том числе численность муниципальных служащих</t>
  </si>
  <si>
    <t>Индекс-дефлятор объема платных услуг</t>
  </si>
  <si>
    <t>Численность безработных, зарегистрированных в службах занятости</t>
  </si>
  <si>
    <t xml:space="preserve">Численность незанятых граждан, зарегистрированных в органах государственной службы занятости, в расчете на одну заявленную вакансию </t>
  </si>
  <si>
    <t>Продукция сельского хозяйства</t>
  </si>
  <si>
    <t>Промышленная продукция</t>
  </si>
  <si>
    <t>Продукция растениеводства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</si>
  <si>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</si>
  <si>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</si>
  <si>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</si>
  <si>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</si>
  <si>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</si>
  <si>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Кондитерские изделия</t>
  </si>
  <si>
    <t>Скот и птица на убой (в живом весе)</t>
  </si>
  <si>
    <t>Молоко</t>
  </si>
  <si>
    <t>Яйца</t>
  </si>
  <si>
    <t>Уровень регистрируемой безработицы (к численности населения в трудоспособном возрасте)</t>
  </si>
  <si>
    <t xml:space="preserve"> %</t>
  </si>
  <si>
    <t>Городское население (среднегодовая)</t>
  </si>
  <si>
    <t>Сельское население (среднегодовая)</t>
  </si>
  <si>
    <t>Среднесписочная численность работников бюджетной сферы - всего</t>
  </si>
  <si>
    <t>образование</t>
  </si>
  <si>
    <t>в том числе:</t>
  </si>
  <si>
    <t>в том числе в отраслях бюджетной сферы:</t>
  </si>
  <si>
    <t xml:space="preserve"> Фонд заработной платы всех работников организаций отраслей бюджетной сферы - всего</t>
  </si>
  <si>
    <t>Объем отгруженных товаров собственного производства, выполненных работ и услуг собственными силами - 16 Обработка древесины и производство изделий из дерева  и пробки, кроме мебели, производство изделий из соломки и материалов для плетения</t>
  </si>
  <si>
    <t>Объем отгруженных товаров собственного производства, выполненных работ и услуг собственными силами - 10 Производство пищевых продуктов</t>
  </si>
  <si>
    <t>Продукты кисломолочные (кроме творога)</t>
  </si>
  <si>
    <t>Изделия хлебобулочные изделия недлительного хранения</t>
  </si>
  <si>
    <t xml:space="preserve">Пиво, кроме отходов пивоварения </t>
  </si>
  <si>
    <t>деятельность в области здравоохранения и социальных услуг</t>
  </si>
  <si>
    <t xml:space="preserve">деятельность в области культуры, спорта, организации досуга и развлечений </t>
  </si>
  <si>
    <t>Молоко, кроме сырого</t>
  </si>
  <si>
    <t>Картофель</t>
  </si>
  <si>
    <t>Овощи</t>
  </si>
  <si>
    <t>Лесоматериалы необработанные</t>
  </si>
  <si>
    <t>Масло сливочное, пасты масляные, масло топленое, жир молочный, спреды и смеси топленые сливочно-растительные</t>
  </si>
  <si>
    <t>Продукция из рыбы свежая, охлажденная или мороженая</t>
  </si>
  <si>
    <t>Гранлы топливные (пеллеты)</t>
  </si>
  <si>
    <t>консервативный</t>
  </si>
  <si>
    <t xml:space="preserve">базовый </t>
  </si>
  <si>
    <t>Объем отгруженных товаров собственного производства, выполненных работ и услуг собственными силами - C Обрабатывающие производства</t>
  </si>
  <si>
    <t xml:space="preserve">Объем отгруженных товаров собственного произ-водства, выполненных работ и услуг собственными силами -D Обеспечение электрической энергией, газом и паром; кондиционирование воздуха  </t>
  </si>
  <si>
    <t xml:space="preserve">Объем отгруженных товаров собственного произ-водства, выполненных работ и услуг собственными силами - E Водоснабжение; водоотведение, организация сбора и утилизации отходов, деятельность по ликвидации загрязнений </t>
  </si>
  <si>
    <t>Жилые дома разной площади, построенные предприятиями и предпринимателями</t>
  </si>
  <si>
    <t>2021 год</t>
  </si>
  <si>
    <t>2024 год (по вариантам)</t>
  </si>
  <si>
    <t>Коровник для стада № 8, №9 (ООО "Ростово")</t>
  </si>
  <si>
    <t>Молочный блок №4 ООО "Ростово"</t>
  </si>
  <si>
    <t>Животноводческий комплекс   д. Черновская МО"Малодоры" (ООО "УМК") 1 этап</t>
  </si>
  <si>
    <t>2022 год</t>
  </si>
  <si>
    <t>2025 год (по вариантам)</t>
  </si>
  <si>
    <t>Зернохранилище №3 (ООО"Ростово")</t>
  </si>
  <si>
    <t>Стоянка с/х техники (ООО "Ростово)</t>
  </si>
  <si>
    <t>Здание столовой (ООО "Ростово)</t>
  </si>
  <si>
    <t>Устьянского муниципального округа Архангельской области</t>
  </si>
  <si>
    <t xml:space="preserve"> на 2024 год и плановый период 2025 и 2026 годов</t>
  </si>
  <si>
    <t>2023 год</t>
  </si>
  <si>
    <t>2026 год (по вариантам)</t>
  </si>
  <si>
    <t>Среднесписочная численность работников организаций по полному кругу с учетом филиалов и структурных подразделений (без субъектов МП) - всего</t>
  </si>
  <si>
    <t>Среднемесячная заработная плата одного работника (без МП)</t>
  </si>
  <si>
    <t>Фонд заработной платы всех работников организаций (без субъектов МП)  - всего</t>
  </si>
  <si>
    <t>Здание животноводческого комплекса на 600 гол. (ООО "Ростово")</t>
  </si>
  <si>
    <t>Прогноз социально - экономического развития</t>
  </si>
  <si>
    <t>6 мес2023</t>
  </si>
  <si>
    <r>
      <t>Среднесписочная численность, фонд начисленной заработной платы и среднемесячная номинальная начисленная заработная плата работников организаций (без субъектов малого предпринимательства) по муниципальным районам, муниципальным округам и городским округам Архангельской области и Ненецкого автономного округа по видам экономической деятельности</t>
    </r>
    <r>
      <rPr>
        <vertAlign val="superscript"/>
        <sz val="12"/>
        <color indexed="8"/>
        <rFont val="Times New Roman"/>
        <family val="1"/>
        <charset val="204"/>
      </rPr>
      <t>1)</t>
    </r>
    <r>
      <rPr>
        <sz val="12"/>
        <color indexed="8"/>
        <rFont val="Times New Roman"/>
        <family val="1"/>
        <charset val="204"/>
      </rPr>
      <t xml:space="preserve"> за январь-июнь 2023 года</t>
    </r>
  </si>
  <si>
    <t>№ п/п</t>
  </si>
  <si>
    <t>Всего</t>
  </si>
  <si>
    <t>Cреднесписочная численность работников
(без внешних совместителей), человек</t>
  </si>
  <si>
    <t>Фонд начисленной заработной платы - всего, тыс. рублей</t>
  </si>
  <si>
    <t>Среднемесячная номинальная начисленная заработная плата работников, рублей</t>
  </si>
  <si>
    <t>Муниципальные образования Архангельской области:</t>
  </si>
  <si>
    <t>городские округа:</t>
  </si>
  <si>
    <t>Архангельск - всего</t>
  </si>
  <si>
    <t>СЕЛЬСКОЕ, ЛЕСНОЕ ХОЗЯЙСТВО, ОХОТА, РЫБОЛОВСТВО И РЫБОВОДСТВО</t>
  </si>
  <si>
    <t>ДОБЫЧА ПОЛЕЗНЫХ ИСКОПАЕМЫХ</t>
  </si>
  <si>
    <r>
      <t>…</t>
    </r>
    <r>
      <rPr>
        <vertAlign val="superscript"/>
        <sz val="12"/>
        <rFont val="Times New Roman"/>
        <family val="1"/>
        <charset val="204"/>
      </rPr>
      <t>2)</t>
    </r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</si>
  <si>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</si>
  <si>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</si>
  <si>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</si>
  <si>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</si>
  <si>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</si>
  <si>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</si>
  <si>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</si>
  <si>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</si>
  <si>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</si>
  <si>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</si>
  <si>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</si>
  <si>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</si>
  <si>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</si>
  <si>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</si>
  <si>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</si>
  <si>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</si>
  <si>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</si>
  <si>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Коряжма - всего</t>
  </si>
  <si>
    <t>Котлас - всего</t>
  </si>
  <si>
    <t>Новая Земля - всего</t>
  </si>
  <si>
    <t>…</t>
  </si>
  <si>
    <t>...</t>
  </si>
  <si>
    <t>Новодвинск - всего</t>
  </si>
  <si>
    <t xml:space="preserve">Северодвинск - всего </t>
  </si>
  <si>
    <t>муниципальные районы (округа):</t>
  </si>
  <si>
    <t xml:space="preserve">Верхнетоемский муниципальный округ - всего </t>
  </si>
  <si>
    <t xml:space="preserve">Вилегодский муниципальный округ - всего </t>
  </si>
  <si>
    <t xml:space="preserve">Виноградовский муниципальный округ - всего </t>
  </si>
  <si>
    <t xml:space="preserve">Каргопольский муниципальный округ - всего </t>
  </si>
  <si>
    <t>-</t>
  </si>
  <si>
    <t xml:space="preserve">Котласский муниципальный округ - всего </t>
  </si>
  <si>
    <t xml:space="preserve">Лешуконский муниципальный округ - всего </t>
  </si>
  <si>
    <t xml:space="preserve">Мезенский муниципальный округ - всего </t>
  </si>
  <si>
    <t xml:space="preserve">Няндомский муниципальный округ - всего </t>
  </si>
  <si>
    <t xml:space="preserve">Плесецкий муниципальный округ - всего </t>
  </si>
  <si>
    <t xml:space="preserve">Устьянский муниципальный округ - всего </t>
  </si>
  <si>
    <t xml:space="preserve">Холмогорский муниципальный округ - всего </t>
  </si>
  <si>
    <t xml:space="preserve">Шенкурский муниципальный округ - всего </t>
  </si>
  <si>
    <t xml:space="preserve">Вельский муниципальный район - всего </t>
  </si>
  <si>
    <t xml:space="preserve">Коношский муниципальный район - всего </t>
  </si>
  <si>
    <t xml:space="preserve">Красноборский муниципальный район - всего </t>
  </si>
  <si>
    <t xml:space="preserve">Ленский муниципальный район - всего </t>
  </si>
  <si>
    <t xml:space="preserve">Онежский муниципальный район - всего </t>
  </si>
  <si>
    <t xml:space="preserve">Пинежский муниципальный район - всего </t>
  </si>
  <si>
    <t xml:space="preserve">Приморский муниципальный район - всего </t>
  </si>
  <si>
    <t>муниципальные образования Ненецкого автономного округа:</t>
  </si>
  <si>
    <t xml:space="preserve">Город Нарьян-Мар - всего </t>
  </si>
  <si>
    <t xml:space="preserve">Заполярный муниципальный район - всего </t>
  </si>
  <si>
    <r>
      <rPr>
        <i/>
        <vertAlign val="superscript"/>
        <sz val="9"/>
        <color indexed="8"/>
        <rFont val="Times New Roman"/>
        <family val="1"/>
        <charset val="204"/>
      </rPr>
      <t xml:space="preserve">1) </t>
    </r>
    <r>
      <rPr>
        <i/>
        <sz val="9"/>
        <color indexed="8"/>
        <rFont val="Times New Roman"/>
        <family val="1"/>
        <charset val="204"/>
      </rPr>
      <t>Данные приведены по "чистым" видам экономической деятельности, сформированным на основании сведений организаций, представляемых по каждому осуществляемому ими виду деятельности.</t>
    </r>
  </si>
  <si>
    <r>
      <rPr>
        <i/>
        <vertAlign val="superscript"/>
        <sz val="9"/>
        <color indexed="8"/>
        <rFont val="Times New Roman"/>
        <family val="1"/>
        <charset val="204"/>
      </rPr>
      <t xml:space="preserve">2) </t>
    </r>
    <r>
      <rPr>
        <i/>
        <sz val="9"/>
        <color indexed="8"/>
        <rFont val="Times New Roman"/>
        <family val="1"/>
        <charset val="204"/>
      </rPr>
      <t>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29,11,2007 № 282-ФЗ "Об официальном статистическом учете и системе государственной статистики в Российской Федерации" (ст.4, п.5; ст.9, п.1).</t>
    </r>
  </si>
  <si>
    <t>https://29.rosstat.gov.ru/main_indicators</t>
  </si>
  <si>
    <r>
      <t>Приложение №1 к постановлению администрации Устьянского муниципального округа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от 8 ноября 2023 года № 2644</t>
    </r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</si>
</sst>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43"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Tahoma"/>
      <family val="2"/>
      <charset val="204"/>
    </font>
    <font>
      <sz val="9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Tahoma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vertAlign val="superscript"/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ahoma"/>
      <family val="2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vertAlign val="superscript"/>
      <sz val="9"/>
      <color indexed="8"/>
      <name val="Times New Roman"/>
      <family val="1"/>
      <charset val="204"/>
    </font>
    <font>
      <u/>
      <sz val="10"/>
      <color theme="10"/>
      <name val="Arial Cyr"/>
      <charset val="204"/>
    </font>
    <font>
      <sz val="9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1" fillId="0" borderId="0" applyFont="0" applyFill="0" applyBorder="0" applyAlignment="0" applyProtection="0"/>
    <xf numFmtId="0" fontId="28" fillId="0" borderId="0"/>
    <xf numFmtId="0" fontId="32" fillId="0" borderId="0"/>
    <xf numFmtId="0" fontId="21" fillId="0" borderId="0"/>
    <xf numFmtId="0" fontId="36" fillId="0" borderId="0"/>
    <xf numFmtId="0" fontId="41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/>
    <xf numFmtId="0" fontId="1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/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2" fontId="6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Protection="1"/>
    <xf numFmtId="0" fontId="5" fillId="2" borderId="0" xfId="0" applyFont="1" applyFill="1" applyProtection="1"/>
    <xf numFmtId="0" fontId="1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right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/>
    <xf numFmtId="0" fontId="3" fillId="2" borderId="0" xfId="0" applyFont="1" applyFill="1"/>
    <xf numFmtId="0" fontId="17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 indent="1"/>
    </xf>
    <xf numFmtId="0" fontId="15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>
      <alignment vertical="center"/>
    </xf>
    <xf numFmtId="165" fontId="19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top" wrapText="1"/>
    </xf>
    <xf numFmtId="0" fontId="20" fillId="2" borderId="1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0" xfId="0" applyFill="1"/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/>
    </xf>
    <xf numFmtId="165" fontId="13" fillId="2" borderId="3" xfId="0" applyNumberFormat="1" applyFont="1" applyFill="1" applyBorder="1" applyAlignment="1">
      <alignment horizontal="right" vertical="center" wrapText="1"/>
    </xf>
    <xf numFmtId="165" fontId="8" fillId="2" borderId="3" xfId="0" applyNumberFormat="1" applyFont="1" applyFill="1" applyBorder="1" applyAlignment="1">
      <alignment horizontal="right" vertical="center" wrapText="1"/>
    </xf>
    <xf numFmtId="165" fontId="13" fillId="2" borderId="1" xfId="0" applyNumberFormat="1" applyFont="1" applyFill="1" applyBorder="1" applyAlignment="1">
      <alignment horizontal="right" vertical="center" wrapText="1"/>
    </xf>
    <xf numFmtId="165" fontId="8" fillId="2" borderId="1" xfId="0" applyNumberFormat="1" applyFont="1" applyFill="1" applyBorder="1" applyAlignment="1">
      <alignment horizontal="right" vertical="center"/>
    </xf>
    <xf numFmtId="165" fontId="13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 wrapText="1"/>
    </xf>
    <xf numFmtId="165" fontId="20" fillId="2" borderId="1" xfId="0" applyNumberFormat="1" applyFont="1" applyFill="1" applyBorder="1" applyAlignment="1">
      <alignment horizontal="right" vertical="center"/>
    </xf>
    <xf numFmtId="165" fontId="20" fillId="2" borderId="1" xfId="0" applyNumberFormat="1" applyFont="1" applyFill="1" applyBorder="1" applyAlignment="1">
      <alignment horizontal="right" vertical="center" wrapText="1"/>
    </xf>
    <xf numFmtId="165" fontId="24" fillId="2" borderId="1" xfId="0" applyNumberFormat="1" applyFont="1" applyFill="1" applyBorder="1" applyAlignment="1" applyProtection="1">
      <alignment horizontal="left" vertical="center" wrapText="1" shrinkToFit="1"/>
    </xf>
    <xf numFmtId="165" fontId="24" fillId="2" borderId="1" xfId="0" applyNumberFormat="1" applyFont="1" applyFill="1" applyBorder="1" applyAlignment="1" applyProtection="1">
      <alignment horizontal="right" vertical="center" wrapText="1"/>
    </xf>
    <xf numFmtId="165" fontId="24" fillId="2" borderId="2" xfId="0" applyNumberFormat="1" applyFont="1" applyFill="1" applyBorder="1" applyAlignment="1" applyProtection="1">
      <alignment vertical="center" wrapText="1"/>
    </xf>
    <xf numFmtId="165" fontId="24" fillId="2" borderId="1" xfId="0" applyNumberFormat="1" applyFont="1" applyFill="1" applyBorder="1" applyAlignment="1" applyProtection="1">
      <alignment horizontal="right" vertical="top" wrapText="1" shrinkToFit="1"/>
    </xf>
    <xf numFmtId="165" fontId="24" fillId="2" borderId="1" xfId="0" applyNumberFormat="1" applyFont="1" applyFill="1" applyBorder="1" applyAlignment="1" applyProtection="1">
      <alignment horizontal="right" vertical="center" wrapText="1" shrinkToFit="1"/>
    </xf>
    <xf numFmtId="165" fontId="24" fillId="2" borderId="1" xfId="0" applyNumberFormat="1" applyFont="1" applyFill="1" applyBorder="1" applyAlignment="1" applyProtection="1">
      <alignment horizontal="center" vertical="center" wrapText="1"/>
    </xf>
    <xf numFmtId="165" fontId="20" fillId="2" borderId="1" xfId="0" applyNumberFormat="1" applyFont="1" applyFill="1" applyBorder="1" applyAlignment="1">
      <alignment vertical="center"/>
    </xf>
    <xf numFmtId="165" fontId="20" fillId="2" borderId="0" xfId="0" applyNumberFormat="1" applyFont="1" applyFill="1" applyAlignment="1">
      <alignment vertical="center"/>
    </xf>
    <xf numFmtId="165" fontId="3" fillId="2" borderId="1" xfId="0" applyNumberFormat="1" applyFont="1" applyFill="1" applyBorder="1"/>
    <xf numFmtId="165" fontId="22" fillId="2" borderId="1" xfId="0" applyNumberFormat="1" applyFont="1" applyFill="1" applyBorder="1"/>
    <xf numFmtId="165" fontId="8" fillId="2" borderId="1" xfId="0" applyNumberFormat="1" applyFont="1" applyFill="1" applyBorder="1"/>
    <xf numFmtId="165" fontId="13" fillId="2" borderId="1" xfId="0" applyNumberFormat="1" applyFont="1" applyFill="1" applyBorder="1"/>
    <xf numFmtId="165" fontId="19" fillId="2" borderId="1" xfId="0" applyNumberFormat="1" applyFont="1" applyFill="1" applyBorder="1" applyAlignment="1" applyProtection="1">
      <alignment horizontal="right" vertical="center" wrapText="1"/>
    </xf>
    <xf numFmtId="165" fontId="8" fillId="2" borderId="1" xfId="0" applyNumberFormat="1" applyFont="1" applyFill="1" applyBorder="1" applyAlignment="1">
      <alignment vertical="center"/>
    </xf>
    <xf numFmtId="165" fontId="8" fillId="2" borderId="0" xfId="0" applyNumberFormat="1" applyFont="1" applyFill="1" applyAlignment="1">
      <alignment vertical="center"/>
    </xf>
    <xf numFmtId="165" fontId="25" fillId="2" borderId="1" xfId="0" applyNumberFormat="1" applyFont="1" applyFill="1" applyBorder="1"/>
    <xf numFmtId="0" fontId="27" fillId="3" borderId="0" xfId="0" applyFont="1" applyFill="1" applyBorder="1" applyAlignment="1">
      <alignment vertical="center"/>
    </xf>
    <xf numFmtId="3" fontId="27" fillId="3" borderId="0" xfId="0" applyNumberFormat="1" applyFont="1" applyFill="1" applyBorder="1" applyAlignment="1">
      <alignment vertical="center"/>
    </xf>
    <xf numFmtId="4" fontId="27" fillId="3" borderId="0" xfId="0" applyNumberFormat="1" applyFont="1" applyFill="1" applyBorder="1" applyAlignment="1">
      <alignment vertical="center"/>
    </xf>
    <xf numFmtId="2" fontId="0" fillId="2" borderId="0" xfId="0" applyNumberFormat="1" applyFill="1" applyBorder="1"/>
    <xf numFmtId="2" fontId="3" fillId="2" borderId="0" xfId="0" applyNumberFormat="1" applyFont="1" applyFill="1" applyBorder="1"/>
    <xf numFmtId="0" fontId="24" fillId="0" borderId="0" xfId="2" applyFont="1" applyFill="1"/>
    <xf numFmtId="0" fontId="29" fillId="0" borderId="0" xfId="2" applyFont="1" applyFill="1" applyAlignment="1">
      <alignment horizontal="center" vertical="center" wrapText="1"/>
    </xf>
    <xf numFmtId="0" fontId="31" fillId="0" borderId="1" xfId="3" applyFont="1" applyFill="1" applyBorder="1" applyAlignment="1">
      <alignment horizontal="center" vertical="center" wrapText="1"/>
    </xf>
    <xf numFmtId="1" fontId="29" fillId="2" borderId="1" xfId="2" applyNumberFormat="1" applyFont="1" applyFill="1" applyBorder="1" applyAlignment="1">
      <alignment horizontal="center" vertical="center" wrapText="1"/>
    </xf>
    <xf numFmtId="1" fontId="29" fillId="2" borderId="1" xfId="2" applyNumberFormat="1" applyFont="1" applyFill="1" applyBorder="1" applyAlignment="1">
      <alignment horizont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1" fontId="29" fillId="0" borderId="0" xfId="2" applyNumberFormat="1" applyFont="1" applyFill="1" applyAlignment="1">
      <alignment horizontal="center" vertical="center" wrapText="1"/>
    </xf>
    <xf numFmtId="1" fontId="29" fillId="0" borderId="1" xfId="2" applyNumberFormat="1" applyFont="1" applyFill="1" applyBorder="1" applyAlignment="1">
      <alignment horizontal="center" vertical="center" wrapText="1"/>
    </xf>
    <xf numFmtId="1" fontId="29" fillId="0" borderId="1" xfId="2" applyNumberFormat="1" applyFont="1" applyFill="1" applyBorder="1"/>
    <xf numFmtId="0" fontId="31" fillId="4" borderId="1" xfId="4" applyFont="1" applyFill="1" applyBorder="1" applyAlignment="1">
      <alignment vertical="top" wrapText="1"/>
    </xf>
    <xf numFmtId="3" fontId="31" fillId="4" borderId="1" xfId="4" quotePrefix="1" applyNumberFormat="1" applyFont="1" applyFill="1" applyBorder="1" applyAlignment="1">
      <alignment horizontal="right" wrapText="1" indent="1"/>
    </xf>
    <xf numFmtId="165" fontId="31" fillId="4" borderId="1" xfId="4" quotePrefix="1" applyNumberFormat="1" applyFont="1" applyFill="1" applyBorder="1" applyAlignment="1">
      <alignment horizontal="right" wrapText="1" indent="1"/>
    </xf>
    <xf numFmtId="165" fontId="35" fillId="4" borderId="1" xfId="2" applyNumberFormat="1" applyFont="1" applyFill="1" applyBorder="1" applyAlignment="1">
      <alignment horizontal="right" wrapText="1" indent="1"/>
    </xf>
    <xf numFmtId="0" fontId="35" fillId="0" borderId="0" xfId="2" applyFont="1" applyFill="1"/>
    <xf numFmtId="0" fontId="24" fillId="0" borderId="1" xfId="2" applyFont="1" applyFill="1" applyBorder="1"/>
    <xf numFmtId="0" fontId="26" fillId="0" borderId="1" xfId="4" applyFont="1" applyFill="1" applyBorder="1" applyAlignment="1">
      <alignment vertical="top" wrapText="1"/>
    </xf>
    <xf numFmtId="3" fontId="26" fillId="0" borderId="1" xfId="4" quotePrefix="1" applyNumberFormat="1" applyFont="1" applyFill="1" applyBorder="1" applyAlignment="1">
      <alignment horizontal="right" wrapText="1" indent="1"/>
    </xf>
    <xf numFmtId="165" fontId="26" fillId="0" borderId="1" xfId="4" quotePrefix="1" applyNumberFormat="1" applyFont="1" applyFill="1" applyBorder="1" applyAlignment="1">
      <alignment horizontal="right" wrapText="1" indent="1"/>
    </xf>
    <xf numFmtId="165" fontId="29" fillId="0" borderId="1" xfId="2" applyNumberFormat="1" applyFont="1" applyFill="1" applyBorder="1" applyAlignment="1">
      <alignment horizontal="right" wrapText="1" indent="1"/>
    </xf>
    <xf numFmtId="3" fontId="26" fillId="0" borderId="1" xfId="5" applyNumberFormat="1" applyFont="1" applyFill="1" applyBorder="1" applyAlignment="1" applyProtection="1">
      <alignment horizontal="right" indent="1"/>
    </xf>
    <xf numFmtId="0" fontId="24" fillId="0" borderId="0" xfId="2" applyFont="1"/>
    <xf numFmtId="0" fontId="35" fillId="0" borderId="1" xfId="2" applyFont="1" applyFill="1" applyBorder="1"/>
    <xf numFmtId="0" fontId="35" fillId="2" borderId="0" xfId="2" applyFont="1" applyFill="1"/>
    <xf numFmtId="3" fontId="26" fillId="0" borderId="1" xfId="4" applyNumberFormat="1" applyFont="1" applyFill="1" applyBorder="1" applyAlignment="1">
      <alignment horizontal="right" wrapText="1" indent="1"/>
    </xf>
    <xf numFmtId="165" fontId="26" fillId="0" borderId="1" xfId="4" applyNumberFormat="1" applyFont="1" applyFill="1" applyBorder="1" applyAlignment="1">
      <alignment horizontal="right" wrapText="1" indent="1"/>
    </xf>
    <xf numFmtId="0" fontId="38" fillId="0" borderId="1" xfId="2" applyFont="1" applyFill="1" applyBorder="1"/>
    <xf numFmtId="1" fontId="35" fillId="4" borderId="1" xfId="2" applyNumberFormat="1" applyFont="1" applyFill="1" applyBorder="1" applyAlignment="1">
      <alignment wrapText="1"/>
    </xf>
    <xf numFmtId="1" fontId="33" fillId="4" borderId="1" xfId="2" applyNumberFormat="1" applyFont="1" applyFill="1" applyBorder="1" applyAlignment="1">
      <alignment horizontal="left" wrapText="1"/>
    </xf>
    <xf numFmtId="3" fontId="31" fillId="4" borderId="1" xfId="2" applyNumberFormat="1" applyFont="1" applyFill="1" applyBorder="1" applyAlignment="1">
      <alignment horizontal="right" wrapText="1" indent="1"/>
    </xf>
    <xf numFmtId="165" fontId="35" fillId="4" borderId="1" xfId="2" applyNumberFormat="1" applyFont="1" applyFill="1" applyBorder="1" applyAlignment="1">
      <alignment horizontal="right" indent="1"/>
    </xf>
    <xf numFmtId="0" fontId="29" fillId="0" borderId="0" xfId="2" applyFont="1" applyFill="1"/>
    <xf numFmtId="0" fontId="29" fillId="2" borderId="0" xfId="2" applyFont="1" applyFill="1"/>
    <xf numFmtId="3" fontId="31" fillId="0" borderId="1" xfId="4" quotePrefix="1" applyNumberFormat="1" applyFont="1" applyFill="1" applyBorder="1" applyAlignment="1">
      <alignment horizontal="right" wrapText="1" indent="1"/>
    </xf>
    <xf numFmtId="165" fontId="31" fillId="0" borderId="1" xfId="4" quotePrefix="1" applyNumberFormat="1" applyFont="1" applyFill="1" applyBorder="1" applyAlignment="1">
      <alignment horizontal="right" wrapText="1" indent="1"/>
    </xf>
    <xf numFmtId="165" fontId="35" fillId="0" borderId="1" xfId="2" applyNumberFormat="1" applyFont="1" applyFill="1" applyBorder="1" applyAlignment="1">
      <alignment horizontal="right" wrapText="1" indent="1"/>
    </xf>
    <xf numFmtId="165" fontId="26" fillId="0" borderId="1" xfId="5" applyNumberFormat="1" applyFont="1" applyFill="1" applyBorder="1" applyAlignment="1" applyProtection="1">
      <alignment horizontal="right" indent="1"/>
    </xf>
    <xf numFmtId="0" fontId="29" fillId="0" borderId="1" xfId="2" applyFont="1" applyFill="1" applyBorder="1"/>
    <xf numFmtId="1" fontId="35" fillId="4" borderId="1" xfId="2" applyNumberFormat="1" applyFont="1" applyFill="1" applyBorder="1" applyAlignment="1">
      <alignment horizontal="left" wrapText="1"/>
    </xf>
    <xf numFmtId="3" fontId="0" fillId="2" borderId="0" xfId="0" applyNumberFormat="1" applyFill="1" applyBorder="1"/>
    <xf numFmtId="0" fontId="41" fillId="3" borderId="0" xfId="6" applyFill="1" applyBorder="1" applyAlignment="1" applyProtection="1">
      <alignment vertical="center"/>
    </xf>
    <xf numFmtId="4" fontId="13" fillId="3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/>
    <xf numFmtId="4" fontId="0" fillId="2" borderId="0" xfId="0" applyNumberFormat="1" applyFill="1" applyBorder="1"/>
    <xf numFmtId="4" fontId="13" fillId="2" borderId="1" xfId="0" applyNumberFormat="1" applyFont="1" applyFill="1" applyBorder="1" applyAlignment="1">
      <alignment horizontal="right"/>
    </xf>
    <xf numFmtId="4" fontId="25" fillId="2" borderId="1" xfId="1" applyNumberFormat="1" applyFont="1" applyFill="1" applyBorder="1"/>
    <xf numFmtId="4" fontId="25" fillId="2" borderId="1" xfId="0" applyNumberFormat="1" applyFont="1" applyFill="1" applyBorder="1"/>
    <xf numFmtId="4" fontId="13" fillId="3" borderId="1" xfId="1" applyNumberFormat="1" applyFont="1" applyFill="1" applyBorder="1" applyAlignment="1">
      <alignment horizontal="right" vertical="center"/>
    </xf>
    <xf numFmtId="4" fontId="0" fillId="3" borderId="0" xfId="0" applyNumberFormat="1" applyFill="1" applyBorder="1"/>
    <xf numFmtId="4" fontId="8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25" fillId="2" borderId="0" xfId="0" applyNumberFormat="1" applyFont="1" applyFill="1" applyBorder="1"/>
    <xf numFmtId="4" fontId="13" fillId="2" borderId="3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/>
    </xf>
    <xf numFmtId="4" fontId="8" fillId="0" borderId="1" xfId="0" applyNumberFormat="1" applyFont="1" applyFill="1" applyBorder="1"/>
    <xf numFmtId="4" fontId="1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33" fillId="4" borderId="1" xfId="2" applyNumberFormat="1" applyFont="1" applyFill="1" applyBorder="1" applyAlignment="1">
      <alignment horizontal="left" wrapText="1"/>
    </xf>
    <xf numFmtId="0" fontId="24" fillId="0" borderId="1" xfId="2" applyFont="1" applyBorder="1" applyAlignment="1"/>
    <xf numFmtId="0" fontId="39" fillId="2" borderId="0" xfId="2" applyNumberFormat="1" applyFont="1" applyFill="1" applyBorder="1" applyAlignment="1">
      <alignment horizontal="left" wrapText="1"/>
    </xf>
    <xf numFmtId="0" fontId="29" fillId="0" borderId="5" xfId="2" applyFont="1" applyBorder="1" applyAlignment="1">
      <alignment horizontal="center" vertical="center" wrapText="1"/>
    </xf>
    <xf numFmtId="0" fontId="29" fillId="0" borderId="7" xfId="2" applyFont="1" applyBorder="1" applyAlignment="1"/>
    <xf numFmtId="0" fontId="29" fillId="0" borderId="6" xfId="2" applyFont="1" applyBorder="1" applyAlignment="1"/>
    <xf numFmtId="1" fontId="29" fillId="2" borderId="1" xfId="2" applyNumberFormat="1" applyFont="1" applyFill="1" applyBorder="1" applyAlignment="1">
      <alignment horizontal="center" vertical="center" wrapText="1"/>
    </xf>
    <xf numFmtId="1" fontId="41" fillId="2" borderId="2" xfId="6" applyNumberFormat="1" applyFill="1" applyBorder="1" applyAlignment="1" applyProtection="1">
      <alignment horizontal="center" vertical="center" wrapText="1"/>
    </xf>
    <xf numFmtId="1" fontId="29" fillId="2" borderId="3" xfId="2" applyNumberFormat="1" applyFont="1" applyFill="1" applyBorder="1" applyAlignment="1">
      <alignment horizontal="center" vertical="center" wrapText="1"/>
    </xf>
    <xf numFmtId="1" fontId="31" fillId="2" borderId="5" xfId="2" applyNumberFormat="1" applyFont="1" applyFill="1" applyBorder="1" applyAlignment="1">
      <alignment horizontal="center" vertical="center" wrapText="1"/>
    </xf>
    <xf numFmtId="1" fontId="31" fillId="2" borderId="7" xfId="2" applyNumberFormat="1" applyFont="1" applyFill="1" applyBorder="1" applyAlignment="1">
      <alignment horizontal="center" vertical="center" wrapText="1"/>
    </xf>
    <xf numFmtId="1" fontId="31" fillId="2" borderId="6" xfId="2" applyNumberFormat="1" applyFont="1" applyFill="1" applyBorder="1" applyAlignment="1">
      <alignment horizontal="center" vertical="center" wrapText="1"/>
    </xf>
    <xf numFmtId="1" fontId="33" fillId="4" borderId="1" xfId="2" applyNumberFormat="1" applyFont="1" applyFill="1" applyBorder="1" applyAlignment="1">
      <alignment horizontal="left" vertical="center" wrapText="1"/>
    </xf>
    <xf numFmtId="0" fontId="34" fillId="4" borderId="1" xfId="2" applyFont="1" applyFill="1" applyBorder="1" applyAlignment="1">
      <alignment horizontal="left" vertical="center" wrapText="1"/>
    </xf>
    <xf numFmtId="165" fontId="13" fillId="0" borderId="1" xfId="0" applyNumberFormat="1" applyFont="1" applyFill="1" applyBorder="1" applyAlignment="1">
      <alignment horizontal="right" vertical="center"/>
    </xf>
  </cellXfs>
  <cellStyles count="7">
    <cellStyle name="Normal" xfId="5"/>
    <cellStyle name="Гиперссылка" xfId="6" builtinId="8"/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4DE86"/>
      <color rgb="FFC6E6A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29.rosstat.gov.ru/main_indic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29.rosstat.gov.ru/main_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1"/>
  <sheetViews>
    <sheetView tabSelected="1" view="pageBreakPreview" zoomScaleSheetLayoutView="100" workbookViewId="0">
      <pane ySplit="7" topLeftCell="A8" activePane="bottomLeft" state="frozen"/>
      <selection pane="bottomLeft" activeCell="E22" sqref="E22:F22"/>
    </sheetView>
  </sheetViews>
  <sheetFormatPr defaultRowHeight="12.75" outlineLevelRow="1"/>
  <cols>
    <col min="1" max="1" width="58.42578125" style="9" customWidth="1"/>
    <col min="2" max="2" width="13.28515625" style="8" customWidth="1"/>
    <col min="3" max="3" width="10.7109375" style="6" customWidth="1"/>
    <col min="4" max="4" width="11.140625" style="7" customWidth="1"/>
    <col min="5" max="5" width="10.85546875" style="7" customWidth="1"/>
    <col min="6" max="6" width="9.5703125" style="7" customWidth="1"/>
    <col min="7" max="7" width="9.85546875" style="7" customWidth="1"/>
    <col min="8" max="8" width="9.140625" style="7" customWidth="1"/>
    <col min="9" max="9" width="9.7109375" style="7" customWidth="1"/>
    <col min="10" max="10" width="9" style="7" customWidth="1"/>
    <col min="11" max="11" width="9.85546875" style="7" bestFit="1" customWidth="1"/>
    <col min="12" max="13" width="9.140625" style="2"/>
    <col min="14" max="14" width="12.42578125" style="2" bestFit="1" customWidth="1"/>
    <col min="15" max="22" width="9.140625" style="2"/>
  </cols>
  <sheetData>
    <row r="1" spans="1:22" s="1" customFormat="1" ht="57.75" customHeight="1">
      <c r="A1" s="12"/>
      <c r="B1" s="12"/>
      <c r="C1" s="12"/>
      <c r="D1" s="12"/>
      <c r="E1" s="12"/>
      <c r="F1" s="12"/>
      <c r="G1" s="12"/>
      <c r="H1" s="161" t="s">
        <v>176</v>
      </c>
      <c r="I1" s="161"/>
      <c r="J1" s="161"/>
      <c r="K1" s="161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154" customFormat="1" ht="20.25" customHeight="1">
      <c r="A2" s="12"/>
      <c r="B2" s="160" t="s">
        <v>111</v>
      </c>
      <c r="C2" s="160"/>
      <c r="D2" s="160"/>
      <c r="E2" s="160"/>
      <c r="F2" s="160"/>
      <c r="G2" s="12"/>
      <c r="H2" s="12"/>
      <c r="I2" s="12"/>
      <c r="J2" s="12"/>
      <c r="K2" s="1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</row>
    <row r="3" spans="1:22" s="154" customFormat="1" ht="15.75">
      <c r="A3" s="155" t="s">
        <v>103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2" s="154" customFormat="1" ht="15.75" customHeight="1">
      <c r="A4" s="156" t="s">
        <v>104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2" s="5" customFormat="1">
      <c r="A5" s="163" t="s">
        <v>0</v>
      </c>
      <c r="B5" s="163" t="s">
        <v>1</v>
      </c>
      <c r="C5" s="157" t="s">
        <v>38</v>
      </c>
      <c r="D5" s="159"/>
      <c r="E5" s="10" t="s">
        <v>44</v>
      </c>
      <c r="F5" s="157" t="s">
        <v>29</v>
      </c>
      <c r="G5" s="158"/>
      <c r="H5" s="158"/>
      <c r="I5" s="158"/>
      <c r="J5" s="158"/>
      <c r="K5" s="159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s="5" customFormat="1" ht="20.25" customHeight="1">
      <c r="A6" s="164"/>
      <c r="B6" s="164"/>
      <c r="C6" s="166" t="s">
        <v>93</v>
      </c>
      <c r="D6" s="168" t="s">
        <v>98</v>
      </c>
      <c r="E6" s="168" t="s">
        <v>105</v>
      </c>
      <c r="F6" s="168" t="s">
        <v>94</v>
      </c>
      <c r="G6" s="168"/>
      <c r="H6" s="162" t="s">
        <v>99</v>
      </c>
      <c r="I6" s="162"/>
      <c r="J6" s="162" t="s">
        <v>106</v>
      </c>
      <c r="K6" s="162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5" customFormat="1" ht="22.5">
      <c r="A7" s="165"/>
      <c r="B7" s="165"/>
      <c r="C7" s="167"/>
      <c r="D7" s="168"/>
      <c r="E7" s="168"/>
      <c r="F7" s="11" t="s">
        <v>87</v>
      </c>
      <c r="G7" s="11" t="s">
        <v>88</v>
      </c>
      <c r="H7" s="11" t="s">
        <v>87</v>
      </c>
      <c r="I7" s="11" t="s">
        <v>88</v>
      </c>
      <c r="J7" s="11" t="s">
        <v>87</v>
      </c>
      <c r="K7" s="11" t="s">
        <v>88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s="21" customFormat="1">
      <c r="A8" s="16" t="s">
        <v>45</v>
      </c>
      <c r="B8" s="17"/>
      <c r="C8" s="18"/>
      <c r="D8" s="18"/>
      <c r="E8" s="18"/>
      <c r="F8" s="18"/>
      <c r="G8" s="18"/>
      <c r="H8" s="19"/>
      <c r="I8" s="19"/>
      <c r="J8" s="19"/>
      <c r="K8" s="19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s="21" customFormat="1">
      <c r="A9" s="22" t="s">
        <v>46</v>
      </c>
      <c r="B9" s="17" t="s">
        <v>47</v>
      </c>
      <c r="C9" s="146">
        <v>24.59</v>
      </c>
      <c r="D9" s="146">
        <v>23.6</v>
      </c>
      <c r="E9" s="152">
        <v>23.5</v>
      </c>
      <c r="F9" s="152">
        <v>23.4</v>
      </c>
      <c r="G9" s="152">
        <v>23.5</v>
      </c>
      <c r="H9" s="152">
        <v>23.3</v>
      </c>
      <c r="I9" s="146">
        <v>23.4</v>
      </c>
      <c r="J9" s="146">
        <v>23.2</v>
      </c>
      <c r="K9" s="146">
        <v>23.3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s="21" customFormat="1">
      <c r="A10" s="17"/>
      <c r="B10" s="17" t="s">
        <v>27</v>
      </c>
      <c r="C10" s="147">
        <v>96.97</v>
      </c>
      <c r="D10" s="147">
        <f>D9/C9%</f>
        <v>95.973973159821071</v>
      </c>
      <c r="E10" s="147">
        <f t="shared" ref="E10:K10" si="0">E9/D9%</f>
        <v>99.576271186440678</v>
      </c>
      <c r="F10" s="147">
        <f t="shared" si="0"/>
        <v>99.574468085106389</v>
      </c>
      <c r="G10" s="147">
        <f t="shared" si="0"/>
        <v>100.42735042735043</v>
      </c>
      <c r="H10" s="147">
        <f t="shared" si="0"/>
        <v>99.148936170212778</v>
      </c>
      <c r="I10" s="147">
        <f t="shared" si="0"/>
        <v>100.42918454935621</v>
      </c>
      <c r="J10" s="147">
        <f t="shared" si="0"/>
        <v>99.145299145299148</v>
      </c>
      <c r="K10" s="147">
        <f t="shared" si="0"/>
        <v>100.43103448275863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s="21" customFormat="1">
      <c r="A11" s="23" t="s">
        <v>66</v>
      </c>
      <c r="B11" s="17" t="s">
        <v>47</v>
      </c>
      <c r="C11" s="146">
        <v>8.8699999999999992</v>
      </c>
      <c r="D11" s="146">
        <v>9</v>
      </c>
      <c r="E11" s="146">
        <v>9</v>
      </c>
      <c r="F11" s="146">
        <v>8.9</v>
      </c>
      <c r="G11" s="146">
        <v>9</v>
      </c>
      <c r="H11" s="148">
        <v>8.9</v>
      </c>
      <c r="I11" s="148">
        <v>9</v>
      </c>
      <c r="J11" s="148">
        <v>8.9</v>
      </c>
      <c r="K11" s="148">
        <v>9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s="21" customFormat="1" ht="36" outlineLevel="1">
      <c r="A12" s="22"/>
      <c r="B12" s="24" t="s">
        <v>41</v>
      </c>
      <c r="C12" s="63">
        <v>97.74</v>
      </c>
      <c r="D12" s="63">
        <f>D11/C11%</f>
        <v>101.46561443066518</v>
      </c>
      <c r="E12" s="63">
        <f t="shared" ref="E12:K12" si="1">E11/D11%</f>
        <v>100</v>
      </c>
      <c r="F12" s="63">
        <f t="shared" si="1"/>
        <v>98.8888888888889</v>
      </c>
      <c r="G12" s="63">
        <f t="shared" si="1"/>
        <v>101.12359550561797</v>
      </c>
      <c r="H12" s="63">
        <f t="shared" si="1"/>
        <v>98.8888888888889</v>
      </c>
      <c r="I12" s="63">
        <f t="shared" si="1"/>
        <v>101.12359550561797</v>
      </c>
      <c r="J12" s="63">
        <f t="shared" si="1"/>
        <v>98.8888888888889</v>
      </c>
      <c r="K12" s="63">
        <f t="shared" si="1"/>
        <v>101.12359550561797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s="21" customFormat="1" outlineLevel="1">
      <c r="A13" s="23" t="s">
        <v>67</v>
      </c>
      <c r="B13" s="17" t="s">
        <v>47</v>
      </c>
      <c r="C13" s="62">
        <v>15.73</v>
      </c>
      <c r="D13" s="62">
        <v>14.6</v>
      </c>
      <c r="E13" s="62">
        <v>14.5</v>
      </c>
      <c r="F13" s="62">
        <f>F9-F11</f>
        <v>14.499999999999998</v>
      </c>
      <c r="G13" s="62">
        <f t="shared" ref="G13:K13" si="2">G9-G11</f>
        <v>14.5</v>
      </c>
      <c r="H13" s="62">
        <f t="shared" si="2"/>
        <v>14.4</v>
      </c>
      <c r="I13" s="62">
        <f t="shared" si="2"/>
        <v>14.399999999999999</v>
      </c>
      <c r="J13" s="62">
        <f t="shared" si="2"/>
        <v>14.299999999999999</v>
      </c>
      <c r="K13" s="62">
        <f t="shared" si="2"/>
        <v>14.3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s="21" customFormat="1" ht="36" outlineLevel="1">
      <c r="A14" s="54"/>
      <c r="B14" s="24" t="s">
        <v>41</v>
      </c>
      <c r="C14" s="63">
        <v>96.54</v>
      </c>
      <c r="D14" s="63">
        <f>D13/C13%</f>
        <v>92.816274634456448</v>
      </c>
      <c r="E14" s="63">
        <f t="shared" ref="E14:K14" si="3">E13/D13%</f>
        <v>99.31506849315069</v>
      </c>
      <c r="F14" s="63">
        <f t="shared" si="3"/>
        <v>100</v>
      </c>
      <c r="G14" s="63">
        <f t="shared" si="3"/>
        <v>100</v>
      </c>
      <c r="H14" s="63">
        <f t="shared" si="3"/>
        <v>99.310344827586221</v>
      </c>
      <c r="I14" s="63">
        <f t="shared" si="3"/>
        <v>99.999999999999972</v>
      </c>
      <c r="J14" s="63">
        <f t="shared" si="3"/>
        <v>99.305555555555557</v>
      </c>
      <c r="K14" s="63">
        <f t="shared" si="3"/>
        <v>100.00000000000001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s="27" customFormat="1" outlineLevel="1">
      <c r="A15" s="25" t="s">
        <v>39</v>
      </c>
      <c r="B15" s="17"/>
      <c r="C15" s="65"/>
      <c r="D15" s="65"/>
      <c r="E15" s="65"/>
      <c r="F15" s="65"/>
      <c r="G15" s="65"/>
      <c r="H15" s="65"/>
      <c r="I15" s="65"/>
      <c r="J15" s="65"/>
      <c r="K15" s="6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 s="27" customFormat="1" ht="24" outlineLevel="1">
      <c r="A16" s="22" t="s">
        <v>89</v>
      </c>
      <c r="B16" s="17" t="s">
        <v>30</v>
      </c>
      <c r="C16" s="66">
        <v>20307.32</v>
      </c>
      <c r="D16" s="66">
        <v>13097.33</v>
      </c>
      <c r="E16" s="66">
        <v>12545.71</v>
      </c>
      <c r="F16" s="66">
        <f t="shared" ref="F16:K16" si="4">E16/100*F18</f>
        <v>13122.81266</v>
      </c>
      <c r="G16" s="66">
        <f t="shared" si="4"/>
        <v>13647.7251664</v>
      </c>
      <c r="H16" s="66">
        <f t="shared" si="4"/>
        <v>14289.1682492208</v>
      </c>
      <c r="I16" s="66">
        <f t="shared" si="4"/>
        <v>14803.578306192747</v>
      </c>
      <c r="J16" s="66">
        <f t="shared" si="4"/>
        <v>15514.150064889998</v>
      </c>
      <c r="K16" s="66">
        <f t="shared" si="4"/>
        <v>16119.201917420709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1:22" s="27" customFormat="1" outlineLevel="1">
      <c r="A17" s="23" t="s">
        <v>12</v>
      </c>
      <c r="B17" s="17" t="s">
        <v>3</v>
      </c>
      <c r="C17" s="65">
        <v>150.83000000000001</v>
      </c>
      <c r="D17" s="63">
        <f>D16/C16%</f>
        <v>64.49561044982795</v>
      </c>
      <c r="E17" s="63">
        <f t="shared" ref="E17:K17" si="5">E16/D16%</f>
        <v>95.788301890537994</v>
      </c>
      <c r="F17" s="63">
        <f t="shared" si="5"/>
        <v>104.6</v>
      </c>
      <c r="G17" s="63">
        <f t="shared" si="5"/>
        <v>104</v>
      </c>
      <c r="H17" s="63">
        <f t="shared" si="5"/>
        <v>104.7</v>
      </c>
      <c r="I17" s="63">
        <f t="shared" si="5"/>
        <v>103.6</v>
      </c>
      <c r="J17" s="63">
        <f t="shared" si="5"/>
        <v>104.8</v>
      </c>
      <c r="K17" s="63">
        <f t="shared" si="5"/>
        <v>103.9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s="27" customFormat="1" outlineLevel="1">
      <c r="A18" s="23" t="s">
        <v>11</v>
      </c>
      <c r="B18" s="17" t="s">
        <v>3</v>
      </c>
      <c r="C18" s="65">
        <v>110.8</v>
      </c>
      <c r="D18" s="65">
        <v>104.4</v>
      </c>
      <c r="E18" s="65">
        <v>104.2</v>
      </c>
      <c r="F18" s="65">
        <v>104.6</v>
      </c>
      <c r="G18" s="65">
        <v>104</v>
      </c>
      <c r="H18" s="65">
        <v>104.7</v>
      </c>
      <c r="I18" s="65">
        <v>103.6</v>
      </c>
      <c r="J18" s="65">
        <v>104.8</v>
      </c>
      <c r="K18" s="65">
        <v>103.9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s="32" customFormat="1" ht="24" outlineLevel="1">
      <c r="A19" s="28" t="s">
        <v>74</v>
      </c>
      <c r="B19" s="29" t="s">
        <v>31</v>
      </c>
      <c r="C19" s="64">
        <v>1791.4</v>
      </c>
      <c r="D19" s="64">
        <v>1782.44</v>
      </c>
      <c r="E19" s="66">
        <f>D19/100*E21</f>
        <v>1867.99712</v>
      </c>
      <c r="F19" s="66">
        <f t="shared" ref="F19:K19" si="6">E19/100*F21</f>
        <v>1950.1889932800002</v>
      </c>
      <c r="G19" s="66">
        <f t="shared" si="6"/>
        <v>2020.39579703808</v>
      </c>
      <c r="H19" s="66">
        <f t="shared" si="6"/>
        <v>2111.3136079047936</v>
      </c>
      <c r="I19" s="66">
        <f t="shared" si="6"/>
        <v>2180.9869569656516</v>
      </c>
      <c r="J19" s="66">
        <f t="shared" si="6"/>
        <v>2281.3123569860713</v>
      </c>
      <c r="K19" s="66">
        <f t="shared" si="6"/>
        <v>2354.3143524096258</v>
      </c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31"/>
    </row>
    <row r="20" spans="1:22" s="32" customFormat="1" outlineLevel="1">
      <c r="A20" s="23" t="s">
        <v>12</v>
      </c>
      <c r="B20" s="29" t="s">
        <v>33</v>
      </c>
      <c r="C20" s="67">
        <v>1065.68</v>
      </c>
      <c r="D20" s="67">
        <f>D19/C19%</f>
        <v>99.499832533214246</v>
      </c>
      <c r="E20" s="67">
        <f t="shared" ref="E20:K20" si="7">E19/D19%</f>
        <v>104.8</v>
      </c>
      <c r="F20" s="67">
        <f t="shared" si="7"/>
        <v>104.4</v>
      </c>
      <c r="G20" s="67">
        <f t="shared" si="7"/>
        <v>103.6</v>
      </c>
      <c r="H20" s="67">
        <f t="shared" si="7"/>
        <v>104.5</v>
      </c>
      <c r="I20" s="67">
        <f t="shared" si="7"/>
        <v>103.29999999999998</v>
      </c>
      <c r="J20" s="67">
        <f t="shared" si="7"/>
        <v>104.59999999999998</v>
      </c>
      <c r="K20" s="67">
        <f t="shared" si="7"/>
        <v>103.2</v>
      </c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1"/>
    </row>
    <row r="21" spans="1:22" s="32" customFormat="1" outlineLevel="1">
      <c r="A21" s="23" t="s">
        <v>11</v>
      </c>
      <c r="B21" s="29" t="s">
        <v>33</v>
      </c>
      <c r="C21" s="67">
        <v>106.5</v>
      </c>
      <c r="D21" s="67">
        <v>103.6</v>
      </c>
      <c r="E21" s="67">
        <v>104.8</v>
      </c>
      <c r="F21" s="67">
        <v>104.4</v>
      </c>
      <c r="G21" s="67">
        <v>103.6</v>
      </c>
      <c r="H21" s="67">
        <v>104.5</v>
      </c>
      <c r="I21" s="67">
        <v>103.3</v>
      </c>
      <c r="J21" s="67">
        <v>104.6</v>
      </c>
      <c r="K21" s="67">
        <v>103.2</v>
      </c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1"/>
    </row>
    <row r="22" spans="1:22" s="32" customFormat="1" ht="48" outlineLevel="1">
      <c r="A22" s="28" t="s">
        <v>73</v>
      </c>
      <c r="B22" s="29" t="s">
        <v>31</v>
      </c>
      <c r="C22" s="64">
        <v>29136.9</v>
      </c>
      <c r="D22" s="64">
        <v>18618.48</v>
      </c>
      <c r="E22" s="183">
        <v>14838.93</v>
      </c>
      <c r="F22" s="183">
        <f t="shared" ref="F22:K22" si="8">E22/100*F24</f>
        <v>15477.003989999999</v>
      </c>
      <c r="G22" s="66">
        <f t="shared" si="8"/>
        <v>16127.03815758</v>
      </c>
      <c r="H22" s="66">
        <f t="shared" si="8"/>
        <v>16868.881912828678</v>
      </c>
      <c r="I22" s="66">
        <f t="shared" si="8"/>
        <v>17543.637189341825</v>
      </c>
      <c r="J22" s="66">
        <f t="shared" si="8"/>
        <v>18385.731774430231</v>
      </c>
      <c r="K22" s="66">
        <f t="shared" si="8"/>
        <v>19084.389581858581</v>
      </c>
      <c r="L22" s="33"/>
      <c r="M22" s="34"/>
      <c r="N22" s="30"/>
      <c r="O22" s="30"/>
      <c r="P22" s="30"/>
      <c r="Q22" s="30"/>
      <c r="R22" s="30"/>
      <c r="S22" s="30"/>
      <c r="T22" s="30"/>
      <c r="U22" s="35"/>
      <c r="V22" s="31"/>
    </row>
    <row r="23" spans="1:22" s="32" customFormat="1" ht="15" outlineLevel="1">
      <c r="A23" s="23" t="s">
        <v>12</v>
      </c>
      <c r="B23" s="29" t="s">
        <v>33</v>
      </c>
      <c r="C23" s="67">
        <v>163.22999999999999</v>
      </c>
      <c r="D23" s="67">
        <f>D22/C22%</f>
        <v>63.90000308886669</v>
      </c>
      <c r="E23" s="67">
        <f t="shared" ref="E23:K23" si="9">E22/D22%</f>
        <v>79.70000773425113</v>
      </c>
      <c r="F23" s="67">
        <f t="shared" si="9"/>
        <v>104.3</v>
      </c>
      <c r="G23" s="67">
        <f t="shared" si="9"/>
        <v>104.2</v>
      </c>
      <c r="H23" s="67">
        <f t="shared" si="9"/>
        <v>104.59999999999998</v>
      </c>
      <c r="I23" s="67">
        <f t="shared" si="9"/>
        <v>104</v>
      </c>
      <c r="J23" s="67">
        <f t="shared" si="9"/>
        <v>104.79999999999998</v>
      </c>
      <c r="K23" s="67">
        <f t="shared" si="9"/>
        <v>103.8</v>
      </c>
      <c r="L23" s="33"/>
      <c r="M23" s="36"/>
      <c r="N23" s="30"/>
      <c r="O23" s="30"/>
      <c r="P23" s="30"/>
      <c r="Q23" s="30"/>
      <c r="R23" s="30"/>
      <c r="S23" s="30"/>
      <c r="T23" s="30"/>
      <c r="U23" s="35"/>
      <c r="V23" s="31"/>
    </row>
    <row r="24" spans="1:22" s="32" customFormat="1" ht="15" outlineLevel="1">
      <c r="A24" s="23" t="s">
        <v>11</v>
      </c>
      <c r="B24" s="29" t="s">
        <v>33</v>
      </c>
      <c r="C24" s="67">
        <v>107.7</v>
      </c>
      <c r="D24" s="67">
        <v>103.9</v>
      </c>
      <c r="E24" s="67">
        <v>102</v>
      </c>
      <c r="F24" s="67">
        <v>104.3</v>
      </c>
      <c r="G24" s="67">
        <v>104.2</v>
      </c>
      <c r="H24" s="67">
        <v>104.6</v>
      </c>
      <c r="I24" s="67">
        <v>104</v>
      </c>
      <c r="J24" s="67">
        <v>104.8</v>
      </c>
      <c r="K24" s="67">
        <v>103.8</v>
      </c>
      <c r="L24" s="33"/>
      <c r="M24" s="34"/>
      <c r="N24" s="30"/>
      <c r="O24" s="30"/>
      <c r="P24" s="30"/>
      <c r="Q24" s="30"/>
      <c r="R24" s="30"/>
      <c r="S24" s="30"/>
      <c r="T24" s="30"/>
      <c r="U24" s="35"/>
      <c r="V24" s="31"/>
    </row>
    <row r="25" spans="1:22" s="40" customFormat="1" ht="36" outlineLevel="1">
      <c r="A25" s="13" t="s">
        <v>90</v>
      </c>
      <c r="B25" s="29" t="s">
        <v>31</v>
      </c>
      <c r="C25" s="46">
        <v>148.72999999999999</v>
      </c>
      <c r="D25" s="46">
        <v>179.3</v>
      </c>
      <c r="E25" s="66">
        <v>212.82</v>
      </c>
      <c r="F25" s="66">
        <f t="shared" ref="F25:K25" si="10">E25/100*F27</f>
        <v>221.33280000000002</v>
      </c>
      <c r="G25" s="66">
        <f t="shared" si="10"/>
        <v>233.50610400000002</v>
      </c>
      <c r="H25" s="66">
        <f t="shared" si="10"/>
        <v>242.84634816000002</v>
      </c>
      <c r="I25" s="66">
        <f t="shared" si="10"/>
        <v>254.98866556800002</v>
      </c>
      <c r="J25" s="66">
        <f t="shared" si="10"/>
        <v>265.18821219071998</v>
      </c>
      <c r="K25" s="66">
        <f t="shared" si="10"/>
        <v>277.91724637587453</v>
      </c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s="40" customFormat="1" outlineLevel="1">
      <c r="A26" s="14" t="s">
        <v>12</v>
      </c>
      <c r="B26" s="29" t="s">
        <v>33</v>
      </c>
      <c r="C26" s="68">
        <v>88.53</v>
      </c>
      <c r="D26" s="67">
        <f>D25/C25%</f>
        <v>120.55402407046327</v>
      </c>
      <c r="E26" s="67">
        <f t="shared" ref="E26:K26" si="11">E25/D25%</f>
        <v>118.69492470719463</v>
      </c>
      <c r="F26" s="67">
        <f t="shared" si="11"/>
        <v>104</v>
      </c>
      <c r="G26" s="67">
        <f t="shared" si="11"/>
        <v>105.5</v>
      </c>
      <c r="H26" s="67">
        <f t="shared" si="11"/>
        <v>104</v>
      </c>
      <c r="I26" s="67">
        <f t="shared" si="11"/>
        <v>105</v>
      </c>
      <c r="J26" s="67">
        <f t="shared" si="11"/>
        <v>104</v>
      </c>
      <c r="K26" s="67">
        <f t="shared" si="11"/>
        <v>104.79999999999998</v>
      </c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 s="40" customFormat="1" outlineLevel="1">
      <c r="A27" s="14" t="s">
        <v>11</v>
      </c>
      <c r="B27" s="29" t="s">
        <v>33</v>
      </c>
      <c r="C27" s="65">
        <v>104</v>
      </c>
      <c r="D27" s="65">
        <v>104</v>
      </c>
      <c r="E27" s="65">
        <v>107.5</v>
      </c>
      <c r="F27" s="65">
        <v>104</v>
      </c>
      <c r="G27" s="65">
        <v>105.5</v>
      </c>
      <c r="H27" s="68">
        <v>104</v>
      </c>
      <c r="I27" s="68">
        <v>105</v>
      </c>
      <c r="J27" s="68">
        <v>104</v>
      </c>
      <c r="K27" s="68">
        <v>104.8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22" s="40" customFormat="1" ht="48" outlineLevel="1">
      <c r="A28" s="13" t="s">
        <v>91</v>
      </c>
      <c r="B28" s="29" t="s">
        <v>31</v>
      </c>
      <c r="C28" s="46">
        <v>23.3</v>
      </c>
      <c r="D28" s="46">
        <v>24.16</v>
      </c>
      <c r="E28" s="66">
        <v>28.99</v>
      </c>
      <c r="F28" s="66">
        <f t="shared" ref="F28:K28" si="12">E28/100*F30</f>
        <v>30.178589999999996</v>
      </c>
      <c r="G28" s="66">
        <f t="shared" si="12"/>
        <v>31.415912189999993</v>
      </c>
      <c r="H28" s="66">
        <f t="shared" si="12"/>
        <v>32.672548677599991</v>
      </c>
      <c r="I28" s="66">
        <f t="shared" si="12"/>
        <v>33.979450624703986</v>
      </c>
      <c r="J28" s="66">
        <f t="shared" si="12"/>
        <v>35.304649199067448</v>
      </c>
      <c r="K28" s="66">
        <f t="shared" si="12"/>
        <v>36.681530517831085</v>
      </c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22" s="40" customFormat="1" outlineLevel="1">
      <c r="A29" s="14" t="s">
        <v>12</v>
      </c>
      <c r="B29" s="29" t="s">
        <v>33</v>
      </c>
      <c r="C29" s="68">
        <v>105.68</v>
      </c>
      <c r="D29" s="67">
        <f>D28/C28%</f>
        <v>103.69098712446352</v>
      </c>
      <c r="E29" s="67">
        <f t="shared" ref="E29:K29" si="13">E28/D28%</f>
        <v>119.99172185430463</v>
      </c>
      <c r="F29" s="67">
        <f t="shared" si="13"/>
        <v>104.1</v>
      </c>
      <c r="G29" s="67">
        <f t="shared" si="13"/>
        <v>104.1</v>
      </c>
      <c r="H29" s="67">
        <f t="shared" si="13"/>
        <v>103.99999999999999</v>
      </c>
      <c r="I29" s="67">
        <f t="shared" si="13"/>
        <v>104</v>
      </c>
      <c r="J29" s="67">
        <f t="shared" si="13"/>
        <v>103.9</v>
      </c>
      <c r="K29" s="67">
        <f t="shared" si="13"/>
        <v>103.9</v>
      </c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</row>
    <row r="30" spans="1:22" s="27" customFormat="1" outlineLevel="1">
      <c r="A30" s="14" t="s">
        <v>11</v>
      </c>
      <c r="B30" s="29" t="s">
        <v>33</v>
      </c>
      <c r="C30" s="68">
        <v>103.8</v>
      </c>
      <c r="D30" s="68">
        <v>104</v>
      </c>
      <c r="E30" s="68">
        <v>104.3</v>
      </c>
      <c r="F30" s="68">
        <v>104.1</v>
      </c>
      <c r="G30" s="68">
        <v>104.1</v>
      </c>
      <c r="H30" s="68">
        <v>104</v>
      </c>
      <c r="I30" s="68">
        <v>104</v>
      </c>
      <c r="J30" s="68">
        <v>103.9</v>
      </c>
      <c r="K30" s="68">
        <v>103.9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s="27" customFormat="1" outlineLevel="1">
      <c r="A31" s="41" t="s">
        <v>22</v>
      </c>
      <c r="B31" s="37"/>
      <c r="C31" s="68"/>
      <c r="D31" s="68"/>
      <c r="E31" s="68"/>
      <c r="F31" s="68"/>
      <c r="G31" s="68"/>
      <c r="H31" s="68"/>
      <c r="I31" s="68"/>
      <c r="J31" s="68"/>
      <c r="K31" s="68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s="27" customFormat="1" outlineLevel="1">
      <c r="A32" s="38" t="s">
        <v>40</v>
      </c>
      <c r="B32" s="29" t="s">
        <v>31</v>
      </c>
      <c r="C32" s="46">
        <v>2346</v>
      </c>
      <c r="D32" s="46">
        <v>2225.89</v>
      </c>
      <c r="E32" s="66">
        <f>D32/100*E34</f>
        <v>2337.1844999999998</v>
      </c>
      <c r="F32" s="66">
        <f t="shared" ref="F32:K32" si="14">E32/100*F34</f>
        <v>2437.6834334999994</v>
      </c>
      <c r="G32" s="66">
        <f t="shared" si="14"/>
        <v>2537.6284542734993</v>
      </c>
      <c r="H32" s="66">
        <f t="shared" si="14"/>
        <v>2654.3593631700801</v>
      </c>
      <c r="I32" s="66">
        <f t="shared" si="14"/>
        <v>2760.5337376968832</v>
      </c>
      <c r="J32" s="66">
        <f t="shared" si="14"/>
        <v>2895.7998908440309</v>
      </c>
      <c r="K32" s="66">
        <f t="shared" si="14"/>
        <v>3020.3192861503244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s="27" customFormat="1" outlineLevel="1">
      <c r="A33" s="14" t="s">
        <v>12</v>
      </c>
      <c r="B33" s="29" t="s">
        <v>33</v>
      </c>
      <c r="C33" s="68">
        <v>65.959999999999994</v>
      </c>
      <c r="D33" s="67">
        <f>D32/C32%</f>
        <v>94.880221653878934</v>
      </c>
      <c r="E33" s="67">
        <f t="shared" ref="E33:K33" si="15">E32/D32%</f>
        <v>105</v>
      </c>
      <c r="F33" s="67">
        <f t="shared" si="15"/>
        <v>104.29999999999998</v>
      </c>
      <c r="G33" s="67">
        <f t="shared" si="15"/>
        <v>104.1</v>
      </c>
      <c r="H33" s="67">
        <f t="shared" si="15"/>
        <v>104.6</v>
      </c>
      <c r="I33" s="67">
        <f t="shared" si="15"/>
        <v>104</v>
      </c>
      <c r="J33" s="67">
        <f t="shared" si="15"/>
        <v>104.9</v>
      </c>
      <c r="K33" s="67">
        <f t="shared" si="15"/>
        <v>104.3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:22" s="27" customFormat="1" outlineLevel="1">
      <c r="A34" s="14" t="s">
        <v>11</v>
      </c>
      <c r="B34" s="29" t="s">
        <v>33</v>
      </c>
      <c r="C34" s="68">
        <v>103.8</v>
      </c>
      <c r="D34" s="68">
        <v>104.9</v>
      </c>
      <c r="E34" s="68">
        <v>105</v>
      </c>
      <c r="F34" s="68">
        <v>104.3</v>
      </c>
      <c r="G34" s="68">
        <v>104.1</v>
      </c>
      <c r="H34" s="68">
        <v>104.6</v>
      </c>
      <c r="I34" s="68">
        <v>104</v>
      </c>
      <c r="J34" s="68">
        <v>104.9</v>
      </c>
      <c r="K34" s="68">
        <v>104.3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:22" s="27" customFormat="1" outlineLevel="1">
      <c r="A35" s="13" t="s">
        <v>5</v>
      </c>
      <c r="B35" s="37"/>
      <c r="C35" s="68"/>
      <c r="D35" s="68"/>
      <c r="E35" s="68"/>
      <c r="F35" s="68"/>
      <c r="G35" s="68"/>
      <c r="H35" s="68"/>
      <c r="I35" s="68"/>
      <c r="J35" s="68"/>
      <c r="K35" s="68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:22" s="27" customFormat="1" outlineLevel="1">
      <c r="A36" s="38" t="s">
        <v>54</v>
      </c>
      <c r="B36" s="29" t="s">
        <v>31</v>
      </c>
      <c r="C36" s="46">
        <v>1458.13</v>
      </c>
      <c r="D36" s="46">
        <v>1379.39</v>
      </c>
      <c r="E36" s="66">
        <f>D36/100*E38</f>
        <v>1444.2213300000001</v>
      </c>
      <c r="F36" s="66">
        <f t="shared" ref="F36" si="16">E36/100*F38</f>
        <v>1506.3228471899999</v>
      </c>
      <c r="G36" s="66">
        <f t="shared" ref="G36" si="17">F36/100*G38</f>
        <v>1565.06943823041</v>
      </c>
      <c r="H36" s="66">
        <f t="shared" ref="H36" si="18">G36/100*H38</f>
        <v>1637.062632389009</v>
      </c>
      <c r="I36" s="66">
        <f t="shared" ref="I36" si="19">H36/100*I38</f>
        <v>1700.9080750521805</v>
      </c>
      <c r="J36" s="66">
        <f t="shared" ref="J36" si="20">I36/100*J38</f>
        <v>1784.2525707297373</v>
      </c>
      <c r="K36" s="66">
        <f t="shared" ref="K36" si="21">J36/100*K38</f>
        <v>1853.8384209881972</v>
      </c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:22" s="27" customFormat="1" outlineLevel="1">
      <c r="A37" s="42" t="s">
        <v>55</v>
      </c>
      <c r="B37" s="29" t="s">
        <v>33</v>
      </c>
      <c r="C37" s="68">
        <v>114.47</v>
      </c>
      <c r="D37" s="67">
        <f>D36/C36%</f>
        <v>94.599932790629097</v>
      </c>
      <c r="E37" s="67">
        <f t="shared" ref="E37:K37" si="22">E36/D36%</f>
        <v>104.7</v>
      </c>
      <c r="F37" s="67">
        <f t="shared" si="22"/>
        <v>104.3</v>
      </c>
      <c r="G37" s="67">
        <f t="shared" si="22"/>
        <v>103.9</v>
      </c>
      <c r="H37" s="67">
        <f t="shared" si="22"/>
        <v>104.6</v>
      </c>
      <c r="I37" s="67">
        <f t="shared" si="22"/>
        <v>103.9</v>
      </c>
      <c r="J37" s="67">
        <f t="shared" si="22"/>
        <v>104.9</v>
      </c>
      <c r="K37" s="67">
        <f t="shared" si="22"/>
        <v>103.9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1:22" s="27" customFormat="1" outlineLevel="1">
      <c r="A38" s="42" t="s">
        <v>56</v>
      </c>
      <c r="B38" s="29" t="s">
        <v>33</v>
      </c>
      <c r="C38" s="68">
        <v>104.8</v>
      </c>
      <c r="D38" s="68">
        <v>102.9</v>
      </c>
      <c r="E38" s="68">
        <v>104.7</v>
      </c>
      <c r="F38" s="68">
        <v>104.3</v>
      </c>
      <c r="G38" s="68">
        <v>103.9</v>
      </c>
      <c r="H38" s="68">
        <v>104.6</v>
      </c>
      <c r="I38" s="68">
        <v>103.9</v>
      </c>
      <c r="J38" s="68">
        <v>104.9</v>
      </c>
      <c r="K38" s="68">
        <v>103.9</v>
      </c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1:22" s="27" customFormat="1" outlineLevel="1">
      <c r="A39" s="38" t="s">
        <v>57</v>
      </c>
      <c r="B39" s="29" t="s">
        <v>31</v>
      </c>
      <c r="C39" s="46">
        <v>900.41</v>
      </c>
      <c r="D39" s="46">
        <v>851.79</v>
      </c>
      <c r="E39" s="66">
        <f>D39/100*E41</f>
        <v>897.78665999999998</v>
      </c>
      <c r="F39" s="66">
        <f t="shared" ref="F39:K39" si="23">E39/100*F41</f>
        <v>936.39148638000006</v>
      </c>
      <c r="G39" s="66">
        <f t="shared" si="23"/>
        <v>976.65632029433993</v>
      </c>
      <c r="H39" s="66">
        <f t="shared" si="23"/>
        <v>1021.5825110278795</v>
      </c>
      <c r="I39" s="66">
        <f t="shared" si="23"/>
        <v>1064.4889764910504</v>
      </c>
      <c r="J39" s="66">
        <f t="shared" si="23"/>
        <v>1116.648936339112</v>
      </c>
      <c r="K39" s="66">
        <f t="shared" si="23"/>
        <v>1162.4315427290155</v>
      </c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22" s="27" customFormat="1" outlineLevel="1">
      <c r="A40" s="42" t="s">
        <v>58</v>
      </c>
      <c r="B40" s="29" t="s">
        <v>33</v>
      </c>
      <c r="C40" s="68">
        <v>115.89</v>
      </c>
      <c r="D40" s="67">
        <f>D39/C39%</f>
        <v>94.600237669506114</v>
      </c>
      <c r="E40" s="67">
        <f t="shared" ref="E40:K40" si="24">E39/D39%</f>
        <v>105.4</v>
      </c>
      <c r="F40" s="67">
        <f t="shared" si="24"/>
        <v>104.3</v>
      </c>
      <c r="G40" s="67">
        <f t="shared" si="24"/>
        <v>104.3</v>
      </c>
      <c r="H40" s="67">
        <f t="shared" si="24"/>
        <v>104.6</v>
      </c>
      <c r="I40" s="67">
        <f t="shared" si="24"/>
        <v>104.2</v>
      </c>
      <c r="J40" s="67">
        <f t="shared" si="24"/>
        <v>104.9</v>
      </c>
      <c r="K40" s="67">
        <f t="shared" si="24"/>
        <v>104.1</v>
      </c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1:22" s="27" customFormat="1" outlineLevel="1">
      <c r="A41" s="42" t="s">
        <v>59</v>
      </c>
      <c r="B41" s="29" t="s">
        <v>33</v>
      </c>
      <c r="C41" s="68">
        <v>104.8</v>
      </c>
      <c r="D41" s="68">
        <v>102.9</v>
      </c>
      <c r="E41" s="68">
        <v>105.4</v>
      </c>
      <c r="F41" s="68">
        <v>104.3</v>
      </c>
      <c r="G41" s="68">
        <v>104.3</v>
      </c>
      <c r="H41" s="68">
        <v>104.6</v>
      </c>
      <c r="I41" s="68">
        <v>104.2</v>
      </c>
      <c r="J41" s="68">
        <v>104.9</v>
      </c>
      <c r="K41" s="68">
        <v>104.1</v>
      </c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1:22" s="27" customFormat="1" ht="24" outlineLevel="1">
      <c r="A42" s="41" t="s">
        <v>23</v>
      </c>
      <c r="B42" s="43"/>
      <c r="C42" s="69"/>
      <c r="D42" s="68"/>
      <c r="E42" s="68"/>
      <c r="F42" s="68"/>
      <c r="G42" s="68"/>
      <c r="H42" s="68"/>
      <c r="I42" s="68"/>
      <c r="J42" s="68"/>
      <c r="K42" s="68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:22" s="27" customFormat="1" outlineLevel="1">
      <c r="A43" s="44" t="s">
        <v>52</v>
      </c>
      <c r="B43" s="43"/>
      <c r="C43" s="69"/>
      <c r="D43" s="68"/>
      <c r="E43" s="68"/>
      <c r="F43" s="68"/>
      <c r="G43" s="68"/>
      <c r="H43" s="68"/>
      <c r="I43" s="68"/>
      <c r="J43" s="68"/>
      <c r="K43" s="6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s="27" customFormat="1" outlineLevel="1">
      <c r="A44" s="38" t="s">
        <v>81</v>
      </c>
      <c r="B44" s="43" t="s">
        <v>24</v>
      </c>
      <c r="C44" s="68">
        <v>0.04</v>
      </c>
      <c r="D44" s="68">
        <v>0.06</v>
      </c>
      <c r="E44" s="68">
        <v>0.06</v>
      </c>
      <c r="F44" s="68">
        <v>7.0000000000000007E-2</v>
      </c>
      <c r="G44" s="68">
        <v>7.0000000000000007E-2</v>
      </c>
      <c r="H44" s="68">
        <v>7.0000000000000007E-2</v>
      </c>
      <c r="I44" s="68">
        <v>7.0000000000000007E-2</v>
      </c>
      <c r="J44" s="68">
        <v>7.0000000000000007E-2</v>
      </c>
      <c r="K44" s="68">
        <v>7.0000000000000007E-2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1:22" s="27" customFormat="1" outlineLevel="1">
      <c r="A45" s="38" t="s">
        <v>82</v>
      </c>
      <c r="B45" s="43" t="s">
        <v>9</v>
      </c>
      <c r="C45" s="68">
        <v>3</v>
      </c>
      <c r="D45" s="68">
        <v>4.7</v>
      </c>
      <c r="E45" s="68">
        <v>4.8</v>
      </c>
      <c r="F45" s="68">
        <v>4.8</v>
      </c>
      <c r="G45" s="68">
        <v>4.9000000000000004</v>
      </c>
      <c r="H45" s="68">
        <v>4.9000000000000004</v>
      </c>
      <c r="I45" s="68">
        <v>5</v>
      </c>
      <c r="J45" s="68">
        <v>5</v>
      </c>
      <c r="K45" s="68">
        <v>5.0999999999999996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  <row r="46" spans="1:22" s="27" customFormat="1" outlineLevel="1">
      <c r="A46" s="38" t="s">
        <v>61</v>
      </c>
      <c r="B46" s="43" t="s">
        <v>9</v>
      </c>
      <c r="C46" s="68">
        <v>1069</v>
      </c>
      <c r="D46" s="68">
        <v>1143</v>
      </c>
      <c r="E46" s="68">
        <v>1171</v>
      </c>
      <c r="F46" s="68">
        <v>1230</v>
      </c>
      <c r="G46" s="68">
        <v>1240</v>
      </c>
      <c r="H46" s="68">
        <v>1290</v>
      </c>
      <c r="I46" s="68">
        <v>1295</v>
      </c>
      <c r="J46" s="68">
        <v>1340</v>
      </c>
      <c r="K46" s="68">
        <v>1350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s="27" customFormat="1" ht="18.75" customHeight="1" outlineLevel="1">
      <c r="A47" s="38" t="s">
        <v>62</v>
      </c>
      <c r="B47" s="43" t="s">
        <v>9</v>
      </c>
      <c r="C47" s="68">
        <v>31975</v>
      </c>
      <c r="D47" s="68">
        <v>35505</v>
      </c>
      <c r="E47" s="68">
        <v>40611</v>
      </c>
      <c r="F47" s="68">
        <v>43930</v>
      </c>
      <c r="G47" s="68">
        <v>43938</v>
      </c>
      <c r="H47" s="68">
        <v>49530</v>
      </c>
      <c r="I47" s="68">
        <v>49532</v>
      </c>
      <c r="J47" s="68">
        <v>49900</v>
      </c>
      <c r="K47" s="68">
        <v>49906</v>
      </c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s="27" customFormat="1" outlineLevel="1">
      <c r="A48" s="38" t="s">
        <v>63</v>
      </c>
      <c r="B48" s="43" t="s">
        <v>10</v>
      </c>
      <c r="C48" s="68">
        <v>91</v>
      </c>
      <c r="D48" s="68">
        <v>193</v>
      </c>
      <c r="E48" s="68">
        <v>190</v>
      </c>
      <c r="F48" s="68">
        <v>190</v>
      </c>
      <c r="G48" s="68">
        <v>190</v>
      </c>
      <c r="H48" s="68">
        <v>190</v>
      </c>
      <c r="I48" s="68">
        <v>190</v>
      </c>
      <c r="J48" s="68">
        <v>190</v>
      </c>
      <c r="K48" s="68">
        <v>190</v>
      </c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1:22" s="27" customFormat="1" outlineLevel="1">
      <c r="A49" s="44" t="s">
        <v>53</v>
      </c>
      <c r="B49" s="43"/>
      <c r="C49" s="70"/>
      <c r="D49" s="71"/>
      <c r="E49" s="68"/>
      <c r="F49" s="68"/>
      <c r="G49" s="68"/>
      <c r="H49" s="68"/>
      <c r="I49" s="68"/>
      <c r="J49" s="68"/>
      <c r="K49" s="68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  <row r="50" spans="1:22" s="27" customFormat="1" outlineLevel="1">
      <c r="A50" s="38" t="s">
        <v>80</v>
      </c>
      <c r="B50" s="43" t="s">
        <v>9</v>
      </c>
      <c r="C50" s="68">
        <v>384</v>
      </c>
      <c r="D50" s="68">
        <v>314</v>
      </c>
      <c r="E50" s="68">
        <v>350</v>
      </c>
      <c r="F50" s="68">
        <v>360</v>
      </c>
      <c r="G50" s="68">
        <v>360</v>
      </c>
      <c r="H50" s="68">
        <v>370</v>
      </c>
      <c r="I50" s="68">
        <v>370</v>
      </c>
      <c r="J50" s="68">
        <v>380</v>
      </c>
      <c r="K50" s="68">
        <v>380</v>
      </c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</row>
    <row r="51" spans="1:22" s="27" customFormat="1" outlineLevel="1">
      <c r="A51" s="38" t="s">
        <v>75</v>
      </c>
      <c r="B51" s="43" t="s">
        <v>9</v>
      </c>
      <c r="C51" s="68">
        <v>891</v>
      </c>
      <c r="D51" s="68">
        <v>884</v>
      </c>
      <c r="E51" s="68">
        <v>886</v>
      </c>
      <c r="F51" s="68">
        <v>887</v>
      </c>
      <c r="G51" s="68">
        <v>887</v>
      </c>
      <c r="H51" s="68">
        <v>888</v>
      </c>
      <c r="I51" s="68">
        <v>888</v>
      </c>
      <c r="J51" s="68">
        <v>889</v>
      </c>
      <c r="K51" s="68">
        <v>889</v>
      </c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</row>
    <row r="52" spans="1:22" s="27" customFormat="1" ht="24" outlineLevel="1">
      <c r="A52" s="38" t="s">
        <v>84</v>
      </c>
      <c r="B52" s="43" t="s">
        <v>9</v>
      </c>
      <c r="C52" s="68">
        <v>24</v>
      </c>
      <c r="D52" s="68">
        <v>6</v>
      </c>
      <c r="E52" s="68">
        <v>8</v>
      </c>
      <c r="F52" s="68">
        <v>9</v>
      </c>
      <c r="G52" s="68">
        <v>9</v>
      </c>
      <c r="H52" s="68">
        <v>10</v>
      </c>
      <c r="I52" s="68">
        <v>10</v>
      </c>
      <c r="J52" s="68">
        <v>11</v>
      </c>
      <c r="K52" s="68">
        <v>11</v>
      </c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:22" s="27" customFormat="1" outlineLevel="1">
      <c r="A53" s="38" t="s">
        <v>60</v>
      </c>
      <c r="B53" s="43" t="s">
        <v>9</v>
      </c>
      <c r="C53" s="68">
        <v>202.5</v>
      </c>
      <c r="D53" s="68">
        <v>175.17</v>
      </c>
      <c r="E53" s="68">
        <v>58</v>
      </c>
      <c r="F53" s="68">
        <v>90</v>
      </c>
      <c r="G53" s="68">
        <v>100</v>
      </c>
      <c r="H53" s="68">
        <v>95</v>
      </c>
      <c r="I53" s="68">
        <v>105</v>
      </c>
      <c r="J53" s="68">
        <v>100</v>
      </c>
      <c r="K53" s="68">
        <v>105</v>
      </c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:22" s="27" customFormat="1" outlineLevel="1">
      <c r="A54" s="38" t="s">
        <v>76</v>
      </c>
      <c r="B54" s="43" t="s">
        <v>9</v>
      </c>
      <c r="C54" s="68">
        <v>1274.7</v>
      </c>
      <c r="D54" s="68">
        <v>1213.48</v>
      </c>
      <c r="E54" s="68">
        <v>1028.96</v>
      </c>
      <c r="F54" s="68">
        <v>1050</v>
      </c>
      <c r="G54" s="68">
        <v>1100</v>
      </c>
      <c r="H54" s="68">
        <v>1150</v>
      </c>
      <c r="I54" s="68">
        <v>1200</v>
      </c>
      <c r="J54" s="68">
        <v>1250</v>
      </c>
      <c r="K54" s="68">
        <v>1300</v>
      </c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s="40" customFormat="1" outlineLevel="1">
      <c r="A55" s="38" t="s">
        <v>85</v>
      </c>
      <c r="B55" s="43" t="s">
        <v>4</v>
      </c>
      <c r="C55" s="72">
        <v>1.0999999999999999E-2</v>
      </c>
      <c r="D55" s="72">
        <v>2.5000000000000001E-2</v>
      </c>
      <c r="E55" s="72">
        <v>0</v>
      </c>
      <c r="F55" s="72">
        <v>0</v>
      </c>
      <c r="G55" s="72">
        <v>0</v>
      </c>
      <c r="H55" s="72">
        <v>0</v>
      </c>
      <c r="I55" s="72">
        <v>0</v>
      </c>
      <c r="J55" s="72">
        <v>0</v>
      </c>
      <c r="K55" s="72">
        <v>0</v>
      </c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 s="40" customFormat="1" outlineLevel="1">
      <c r="A56" s="38" t="s">
        <v>77</v>
      </c>
      <c r="B56" s="37" t="s">
        <v>13</v>
      </c>
      <c r="C56" s="68">
        <v>0.48</v>
      </c>
      <c r="D56" s="68">
        <v>0.88</v>
      </c>
      <c r="E56" s="68">
        <v>1</v>
      </c>
      <c r="F56" s="68">
        <v>2</v>
      </c>
      <c r="G56" s="68">
        <v>2</v>
      </c>
      <c r="H56" s="68">
        <v>3</v>
      </c>
      <c r="I56" s="68">
        <v>3</v>
      </c>
      <c r="J56" s="68">
        <v>4</v>
      </c>
      <c r="K56" s="68">
        <v>4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1:22" s="40" customFormat="1" outlineLevel="1">
      <c r="A57" s="38" t="s">
        <v>83</v>
      </c>
      <c r="B57" s="37" t="s">
        <v>42</v>
      </c>
      <c r="C57" s="68">
        <v>1334.1</v>
      </c>
      <c r="D57" s="68">
        <v>848.2</v>
      </c>
      <c r="E57" s="68">
        <v>1058.79</v>
      </c>
      <c r="F57" s="68">
        <f>E57*102%</f>
        <v>1079.9657999999999</v>
      </c>
      <c r="G57" s="68">
        <f>E57*103%</f>
        <v>1090.5536999999999</v>
      </c>
      <c r="H57" s="68">
        <f>F57+102%</f>
        <v>1080.9857999999999</v>
      </c>
      <c r="I57" s="68">
        <f>G57*102%</f>
        <v>1112.3647739999999</v>
      </c>
      <c r="J57" s="68">
        <f>H57*102%</f>
        <v>1102.6055159999999</v>
      </c>
      <c r="K57" s="68">
        <f>I57*102%</f>
        <v>1134.6120694799999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spans="1:22" s="40" customFormat="1" outlineLevel="1">
      <c r="A58" s="38" t="s">
        <v>86</v>
      </c>
      <c r="B58" s="37" t="s">
        <v>42</v>
      </c>
      <c r="C58" s="73">
        <v>164.12</v>
      </c>
      <c r="D58" s="71">
        <v>155.32</v>
      </c>
      <c r="E58" s="68">
        <v>99.6</v>
      </c>
      <c r="F58" s="68">
        <f>E58*120%</f>
        <v>119.51999999999998</v>
      </c>
      <c r="G58" s="68">
        <f>E58*140%</f>
        <v>139.43999999999997</v>
      </c>
      <c r="H58" s="68">
        <f>F58*120%</f>
        <v>143.42399999999998</v>
      </c>
      <c r="I58" s="68">
        <f>G58*120%</f>
        <v>167.32799999999995</v>
      </c>
      <c r="J58" s="68">
        <f>H58*120%</f>
        <v>172.10879999999997</v>
      </c>
      <c r="K58" s="68">
        <f>I58*120%</f>
        <v>200.79359999999994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1:22" s="40" customFormat="1" outlineLevel="1">
      <c r="A59" s="45" t="s">
        <v>8</v>
      </c>
      <c r="B59" s="37"/>
      <c r="C59" s="74"/>
      <c r="D59" s="75"/>
      <c r="E59" s="68"/>
      <c r="F59" s="68"/>
      <c r="G59" s="68"/>
      <c r="H59" s="68"/>
      <c r="I59" s="68"/>
      <c r="J59" s="68"/>
      <c r="K59" s="68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1:22" s="27" customFormat="1" ht="24" outlineLevel="1">
      <c r="A60" s="38" t="s">
        <v>16</v>
      </c>
      <c r="B60" s="37" t="s">
        <v>32</v>
      </c>
      <c r="C60" s="46">
        <v>1700.43</v>
      </c>
      <c r="D60" s="46">
        <v>2001.46</v>
      </c>
      <c r="E60" s="66">
        <f>D60/100*E62</f>
        <v>2127.5519800000002</v>
      </c>
      <c r="F60" s="66">
        <f t="shared" ref="F60:K60" si="25">E60/100*F62</f>
        <v>2214.7816111800003</v>
      </c>
      <c r="G60" s="66">
        <f t="shared" si="25"/>
        <v>2327.7354733501802</v>
      </c>
      <c r="H60" s="66">
        <f t="shared" si="25"/>
        <v>2427.8280987042381</v>
      </c>
      <c r="I60" s="66">
        <f t="shared" si="25"/>
        <v>2534.6525350472243</v>
      </c>
      <c r="J60" s="66">
        <f t="shared" si="25"/>
        <v>2646.1772465893023</v>
      </c>
      <c r="K60" s="66">
        <f t="shared" si="25"/>
        <v>2752.0243364528746</v>
      </c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1" spans="1:22" s="27" customFormat="1" outlineLevel="1">
      <c r="A61" s="42" t="s">
        <v>17</v>
      </c>
      <c r="B61" s="37" t="s">
        <v>33</v>
      </c>
      <c r="C61" s="68">
        <v>123.76</v>
      </c>
      <c r="D61" s="68">
        <f>D60/C60*100/1.04</f>
        <v>113.17612422921079</v>
      </c>
      <c r="E61" s="68">
        <f t="shared" ref="E61:F61" si="26">E60/D60*100/1.04</f>
        <v>102.21153846153847</v>
      </c>
      <c r="F61" s="68">
        <f t="shared" si="26"/>
        <v>100.09615384615384</v>
      </c>
      <c r="G61" s="68">
        <f>G60/E60*100/1.04</f>
        <v>105.20105769230769</v>
      </c>
      <c r="H61" s="68">
        <f>H60/F60*100/1.04</f>
        <v>105.40317307692307</v>
      </c>
      <c r="I61" s="68">
        <f>I60/G60*100/1.04</f>
        <v>104.70115384615384</v>
      </c>
      <c r="J61" s="68">
        <f>J60/H60*100/1.04</f>
        <v>104.80153846153846</v>
      </c>
      <c r="K61" s="68">
        <f>K60/I60*100/1.04</f>
        <v>104.4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  <row r="62" spans="1:22" s="27" customFormat="1" outlineLevel="1">
      <c r="A62" s="42" t="s">
        <v>18</v>
      </c>
      <c r="B62" s="37" t="s">
        <v>33</v>
      </c>
      <c r="C62" s="68">
        <v>105.9</v>
      </c>
      <c r="D62" s="68">
        <v>104.1</v>
      </c>
      <c r="E62" s="68">
        <v>106.3</v>
      </c>
      <c r="F62" s="68">
        <v>104.1</v>
      </c>
      <c r="G62" s="68">
        <v>105.1</v>
      </c>
      <c r="H62" s="68">
        <v>104.3</v>
      </c>
      <c r="I62" s="68">
        <v>104.4</v>
      </c>
      <c r="J62" s="68">
        <v>104.4</v>
      </c>
      <c r="K62" s="68">
        <v>104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1:22" s="27" customFormat="1" ht="24" outlineLevel="1">
      <c r="A63" s="38" t="s">
        <v>19</v>
      </c>
      <c r="B63" s="37" t="s">
        <v>32</v>
      </c>
      <c r="C63" s="46">
        <v>256.33</v>
      </c>
      <c r="D63" s="46">
        <v>242.92</v>
      </c>
      <c r="E63" s="66">
        <f>D63/100*E65</f>
        <v>259.19563999999997</v>
      </c>
      <c r="F63" s="66">
        <f t="shared" ref="F63:K63" si="27">E63/100*F65</f>
        <v>268.00829175999996</v>
      </c>
      <c r="G63" s="66">
        <f t="shared" si="27"/>
        <v>281.94472293151995</v>
      </c>
      <c r="H63" s="66">
        <f t="shared" si="27"/>
        <v>291.53084351119162</v>
      </c>
      <c r="I63" s="66">
        <f t="shared" si="27"/>
        <v>304.94126231270644</v>
      </c>
      <c r="J63" s="66">
        <f t="shared" si="27"/>
        <v>315.30926523133849</v>
      </c>
      <c r="K63" s="66">
        <f t="shared" si="27"/>
        <v>327.29101731012929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s="27" customFormat="1" outlineLevel="1">
      <c r="A64" s="42" t="s">
        <v>20</v>
      </c>
      <c r="B64" s="37" t="s">
        <v>33</v>
      </c>
      <c r="C64" s="68">
        <v>228.04</v>
      </c>
      <c r="D64" s="68">
        <f>D63/C63*100/1.04</f>
        <v>91.123521662280297</v>
      </c>
      <c r="E64" s="68">
        <f t="shared" ref="E64:F64" si="28">E63/D63*100/1.04</f>
        <v>102.59615384615383</v>
      </c>
      <c r="F64" s="68">
        <f t="shared" si="28"/>
        <v>99.42307692307692</v>
      </c>
      <c r="G64" s="68">
        <f>G63/E63*100/1.04</f>
        <v>104.59307692307691</v>
      </c>
      <c r="H64" s="68">
        <f>H63/F63*100/1.04</f>
        <v>104.59307692307691</v>
      </c>
      <c r="I64" s="68">
        <f>I63/G63*100/1.04</f>
        <v>103.99653846153845</v>
      </c>
      <c r="J64" s="68">
        <f>J63/H63*100/1.04</f>
        <v>103.99653846153848</v>
      </c>
      <c r="K64" s="68">
        <f>K63/I63*100/1.04</f>
        <v>103.20115384615383</v>
      </c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:22" s="27" customFormat="1" outlineLevel="1">
      <c r="A65" s="42" t="s">
        <v>49</v>
      </c>
      <c r="B65" s="37" t="s">
        <v>33</v>
      </c>
      <c r="C65" s="68">
        <v>103.6</v>
      </c>
      <c r="D65" s="68">
        <v>103.5</v>
      </c>
      <c r="E65" s="68">
        <v>106.7</v>
      </c>
      <c r="F65" s="68">
        <v>103.4</v>
      </c>
      <c r="G65" s="68">
        <v>105.2</v>
      </c>
      <c r="H65" s="68">
        <v>103.4</v>
      </c>
      <c r="I65" s="68">
        <v>104.6</v>
      </c>
      <c r="J65" s="68">
        <v>103.4</v>
      </c>
      <c r="K65" s="68">
        <v>103.8</v>
      </c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1:22" s="27" customFormat="1" outlineLevel="1">
      <c r="A66" s="38"/>
      <c r="B66" s="37"/>
      <c r="C66" s="69"/>
      <c r="D66" s="68"/>
      <c r="E66" s="68"/>
      <c r="F66" s="68"/>
      <c r="G66" s="68"/>
      <c r="H66" s="68"/>
      <c r="I66" s="68"/>
      <c r="J66" s="68"/>
      <c r="K66" s="68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1:22" s="27" customFormat="1" outlineLevel="1">
      <c r="A67" s="15" t="s">
        <v>28</v>
      </c>
      <c r="B67" s="43"/>
      <c r="C67" s="69"/>
      <c r="D67" s="68"/>
      <c r="E67" s="68"/>
      <c r="F67" s="68"/>
      <c r="G67" s="68"/>
      <c r="H67" s="68"/>
      <c r="I67" s="68"/>
      <c r="J67" s="68"/>
      <c r="K67" s="68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:22" s="27" customFormat="1" outlineLevel="1">
      <c r="A68" s="38" t="s">
        <v>35</v>
      </c>
      <c r="B68" s="37" t="s">
        <v>31</v>
      </c>
      <c r="C68" s="46">
        <v>166.35</v>
      </c>
      <c r="D68" s="46">
        <v>299.43</v>
      </c>
      <c r="E68" s="66">
        <f>D68/100*E70</f>
        <v>317.09637000000004</v>
      </c>
      <c r="F68" s="66">
        <f t="shared" ref="F68:K68" si="29">E68/100*F70</f>
        <v>330.41441754000004</v>
      </c>
      <c r="G68" s="66">
        <f t="shared" si="29"/>
        <v>347.26555283454002</v>
      </c>
      <c r="H68" s="66">
        <f t="shared" si="29"/>
        <v>361.85070605359073</v>
      </c>
      <c r="I68" s="66">
        <f t="shared" si="29"/>
        <v>376.68658500178793</v>
      </c>
      <c r="J68" s="66">
        <f t="shared" si="29"/>
        <v>392.50742157186306</v>
      </c>
      <c r="K68" s="66">
        <f t="shared" si="29"/>
        <v>405.06765906216265</v>
      </c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2" s="27" customFormat="1" outlineLevel="1">
      <c r="A69" s="42" t="s">
        <v>15</v>
      </c>
      <c r="B69" s="37" t="s">
        <v>3</v>
      </c>
      <c r="C69" s="68">
        <v>108.11</v>
      </c>
      <c r="D69" s="68">
        <f>D68/C68*100/1.049</f>
        <v>171.59199237368924</v>
      </c>
      <c r="E69" s="68">
        <f t="shared" ref="E69:F69" si="30">E68/D68*100/1.049</f>
        <v>100.95328884652052</v>
      </c>
      <c r="F69" s="68">
        <f t="shared" si="30"/>
        <v>99.332697807435665</v>
      </c>
      <c r="G69" s="68">
        <f>G68/E68*100/1.049</f>
        <v>104.39866539561487</v>
      </c>
      <c r="H69" s="68">
        <f>H68/F68*100/1.049</f>
        <v>104.39866539561488</v>
      </c>
      <c r="I69" s="68">
        <f>I68/G68*100/1.049</f>
        <v>103.40533841754052</v>
      </c>
      <c r="J69" s="68">
        <f>J68/H68*100/1.049</f>
        <v>103.40533841754052</v>
      </c>
      <c r="K69" s="68">
        <f>K68/I68*100/1.049</f>
        <v>102.51134413727361</v>
      </c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2" s="27" customFormat="1" outlineLevel="1">
      <c r="A70" s="14" t="s">
        <v>11</v>
      </c>
      <c r="B70" s="37" t="s">
        <v>3</v>
      </c>
      <c r="C70" s="68">
        <v>103.9</v>
      </c>
      <c r="D70" s="68">
        <v>104</v>
      </c>
      <c r="E70" s="68">
        <v>105.9</v>
      </c>
      <c r="F70" s="68">
        <v>104.2</v>
      </c>
      <c r="G70" s="68">
        <v>105.1</v>
      </c>
      <c r="H70" s="68">
        <v>104.2</v>
      </c>
      <c r="I70" s="68">
        <v>104.1</v>
      </c>
      <c r="J70" s="68">
        <v>104.2</v>
      </c>
      <c r="K70" s="68">
        <v>103.2</v>
      </c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2" s="27" customFormat="1" ht="24" outlineLevel="1">
      <c r="A71" s="13" t="s">
        <v>36</v>
      </c>
      <c r="B71" s="37" t="s">
        <v>34</v>
      </c>
      <c r="C71" s="46">
        <v>13494</v>
      </c>
      <c r="D71" s="46">
        <v>10660.5</v>
      </c>
      <c r="E71" s="46">
        <v>9391</v>
      </c>
      <c r="F71" s="46">
        <v>9000</v>
      </c>
      <c r="G71" s="46">
        <v>9000</v>
      </c>
      <c r="H71" s="46">
        <v>9500</v>
      </c>
      <c r="I71" s="46">
        <v>9500</v>
      </c>
      <c r="J71" s="46">
        <v>10000</v>
      </c>
      <c r="K71" s="46">
        <v>10000</v>
      </c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2" s="27" customFormat="1" ht="24" outlineLevel="1">
      <c r="A72" s="38" t="s">
        <v>14</v>
      </c>
      <c r="B72" s="55" t="s">
        <v>32</v>
      </c>
      <c r="C72" s="46">
        <v>1555.87</v>
      </c>
      <c r="D72" s="46">
        <v>922.71</v>
      </c>
      <c r="E72" s="66">
        <f>D72/100*E74</f>
        <v>977.14989000000003</v>
      </c>
      <c r="F72" s="66">
        <f t="shared" ref="F72" si="31">E72/100*F74</f>
        <v>1030.89313395</v>
      </c>
      <c r="G72" s="66">
        <f t="shared" ref="G72" si="32">F72/100*G74</f>
        <v>1085.5304700493498</v>
      </c>
      <c r="H72" s="66">
        <f t="shared" ref="H72" si="33">G72/100*H74</f>
        <v>1145.2346459020641</v>
      </c>
      <c r="I72" s="66">
        <f t="shared" ref="I72" si="34">H72/100*I74</f>
        <v>1200.205908905363</v>
      </c>
      <c r="J72" s="66">
        <f t="shared" ref="J72" si="35">I72/100*J74</f>
        <v>1266.217233895158</v>
      </c>
      <c r="K72" s="66">
        <f t="shared" ref="K72" si="36">J72/100*K74</f>
        <v>1326.9956611221255</v>
      </c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s="27" customFormat="1" outlineLevel="1">
      <c r="A73" s="42" t="s">
        <v>15</v>
      </c>
      <c r="B73" s="37" t="s">
        <v>3</v>
      </c>
      <c r="C73" s="68">
        <v>61.79</v>
      </c>
      <c r="D73" s="68">
        <f>D72/C72*100/1.045</f>
        <v>56.751275913477606</v>
      </c>
      <c r="E73" s="68">
        <f t="shared" ref="E73:F73" si="37">E72/D72*100/1.045</f>
        <v>101.33971291866028</v>
      </c>
      <c r="F73" s="68">
        <f t="shared" si="37"/>
        <v>100.95693779904308</v>
      </c>
      <c r="G73" s="68">
        <f>G72/E72*100/1.045</f>
        <v>106.30765550239232</v>
      </c>
      <c r="H73" s="68">
        <f>H72/F72*100/1.045</f>
        <v>106.30765550239234</v>
      </c>
      <c r="I73" s="68">
        <f>I72/G72*100/1.045</f>
        <v>105.80287081339713</v>
      </c>
      <c r="J73" s="68">
        <f>J72/H72*100/1.045</f>
        <v>105.80287081339712</v>
      </c>
      <c r="K73" s="68">
        <f>K72/I72*100/1.045</f>
        <v>105.80287081339713</v>
      </c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2" s="27" customFormat="1" outlineLevel="1">
      <c r="A74" s="14" t="s">
        <v>11</v>
      </c>
      <c r="B74" s="37" t="s">
        <v>3</v>
      </c>
      <c r="C74" s="68">
        <v>105.3</v>
      </c>
      <c r="D74" s="68">
        <v>105.4</v>
      </c>
      <c r="E74" s="68">
        <v>105.9</v>
      </c>
      <c r="F74" s="68">
        <v>105.5</v>
      </c>
      <c r="G74" s="68">
        <v>105.3</v>
      </c>
      <c r="H74" s="68">
        <v>105.5</v>
      </c>
      <c r="I74" s="68">
        <v>104.8</v>
      </c>
      <c r="J74" s="68">
        <v>105.5</v>
      </c>
      <c r="K74" s="68">
        <v>104.8</v>
      </c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2" s="40" customFormat="1" ht="24" outlineLevel="1">
      <c r="A75" s="15" t="s">
        <v>37</v>
      </c>
      <c r="B75" s="37" t="s">
        <v>25</v>
      </c>
      <c r="C75" s="46">
        <f>SUM(C76:C83)</f>
        <v>6</v>
      </c>
      <c r="D75" s="46">
        <v>2</v>
      </c>
      <c r="E75" s="46">
        <v>1</v>
      </c>
      <c r="F75" s="46">
        <f t="shared" ref="F75:K75" si="38">SUM(F76:F83)</f>
        <v>1</v>
      </c>
      <c r="G75" s="46">
        <f t="shared" si="38"/>
        <v>1</v>
      </c>
      <c r="H75" s="46">
        <f t="shared" si="38"/>
        <v>0</v>
      </c>
      <c r="I75" s="46">
        <f t="shared" si="38"/>
        <v>0</v>
      </c>
      <c r="J75" s="46">
        <f t="shared" si="38"/>
        <v>1</v>
      </c>
      <c r="K75" s="46">
        <f t="shared" si="38"/>
        <v>1</v>
      </c>
      <c r="L75" s="39"/>
      <c r="M75" s="39"/>
      <c r="N75" s="39"/>
      <c r="O75" s="39"/>
      <c r="P75" s="39"/>
      <c r="Q75" s="39"/>
      <c r="R75" s="39"/>
      <c r="S75" s="39"/>
      <c r="T75" s="39"/>
    </row>
    <row r="76" spans="1:22" s="40" customFormat="1" ht="25.5" outlineLevel="1">
      <c r="A76" s="56" t="s">
        <v>92</v>
      </c>
      <c r="B76" s="37"/>
      <c r="C76" s="68">
        <v>2</v>
      </c>
      <c r="D76" s="68">
        <v>1</v>
      </c>
      <c r="E76" s="76">
        <v>1</v>
      </c>
      <c r="F76" s="77"/>
      <c r="G76" s="68"/>
      <c r="H76" s="68"/>
      <c r="I76" s="68"/>
      <c r="J76" s="78"/>
      <c r="K76" s="79"/>
      <c r="L76" s="39"/>
      <c r="M76" s="39"/>
      <c r="N76" s="39"/>
      <c r="O76" s="39"/>
      <c r="P76" s="39"/>
      <c r="Q76" s="39"/>
      <c r="R76" s="39"/>
      <c r="S76" s="39"/>
      <c r="T76" s="39"/>
    </row>
    <row r="77" spans="1:22" s="40" customFormat="1" ht="25.5" outlineLevel="1">
      <c r="A77" s="56" t="s">
        <v>97</v>
      </c>
      <c r="B77" s="37"/>
      <c r="C77" s="68"/>
      <c r="D77" s="68"/>
      <c r="E77" s="68">
        <v>1</v>
      </c>
      <c r="F77" s="68"/>
      <c r="G77" s="68"/>
      <c r="H77" s="68"/>
      <c r="I77" s="68"/>
      <c r="J77" s="78"/>
      <c r="K77" s="80"/>
      <c r="L77" s="39"/>
      <c r="M77" s="39"/>
      <c r="N77" s="39"/>
      <c r="O77" s="39"/>
      <c r="P77" s="39"/>
      <c r="Q77" s="39"/>
      <c r="R77" s="39"/>
      <c r="S77" s="39"/>
      <c r="T77" s="39"/>
    </row>
    <row r="78" spans="1:22" s="40" customFormat="1" outlineLevel="1">
      <c r="A78" s="56" t="s">
        <v>102</v>
      </c>
      <c r="B78" s="37"/>
      <c r="C78" s="68"/>
      <c r="D78" s="68">
        <v>1</v>
      </c>
      <c r="E78" s="68"/>
      <c r="F78" s="68"/>
      <c r="G78" s="68"/>
      <c r="H78" s="68"/>
      <c r="I78" s="68"/>
      <c r="J78" s="81"/>
      <c r="K78" s="80"/>
      <c r="L78" s="39"/>
      <c r="M78" s="39"/>
      <c r="N78" s="39"/>
      <c r="O78" s="39"/>
      <c r="P78" s="39"/>
      <c r="Q78" s="39"/>
      <c r="R78" s="39"/>
      <c r="S78" s="39"/>
      <c r="T78" s="39"/>
    </row>
    <row r="79" spans="1:22" s="40" customFormat="1" outlineLevel="1">
      <c r="A79" s="56" t="s">
        <v>101</v>
      </c>
      <c r="B79" s="37"/>
      <c r="C79" s="68"/>
      <c r="D79" s="68"/>
      <c r="E79" s="68">
        <v>1</v>
      </c>
      <c r="F79" s="68"/>
      <c r="G79" s="68"/>
      <c r="H79" s="68"/>
      <c r="I79" s="68"/>
      <c r="J79" s="81"/>
      <c r="K79" s="80"/>
      <c r="L79" s="39"/>
      <c r="M79" s="39"/>
      <c r="N79" s="39"/>
      <c r="O79" s="39"/>
      <c r="P79" s="39"/>
      <c r="Q79" s="39"/>
      <c r="R79" s="39"/>
      <c r="S79" s="39"/>
      <c r="T79" s="39"/>
    </row>
    <row r="80" spans="1:22" s="40" customFormat="1" ht="13.5" customHeight="1" outlineLevel="1">
      <c r="A80" s="56" t="s">
        <v>100</v>
      </c>
      <c r="B80" s="37"/>
      <c r="C80" s="68">
        <v>1</v>
      </c>
      <c r="D80" s="68"/>
      <c r="E80" s="68"/>
      <c r="F80" s="68"/>
      <c r="G80" s="68"/>
      <c r="H80" s="68"/>
      <c r="I80" s="68"/>
      <c r="J80" s="81"/>
      <c r="K80" s="80"/>
      <c r="L80" s="39"/>
      <c r="M80" s="39"/>
      <c r="N80" s="39"/>
      <c r="O80" s="39"/>
      <c r="P80" s="39"/>
      <c r="Q80" s="39"/>
      <c r="R80" s="39"/>
      <c r="S80" s="39"/>
      <c r="T80" s="39"/>
    </row>
    <row r="81" spans="1:22" s="40" customFormat="1" outlineLevel="1">
      <c r="A81" s="56" t="s">
        <v>95</v>
      </c>
      <c r="B81" s="37"/>
      <c r="C81" s="68">
        <v>2</v>
      </c>
      <c r="D81" s="68"/>
      <c r="E81" s="68"/>
      <c r="F81" s="68"/>
      <c r="G81" s="68"/>
      <c r="H81" s="68"/>
      <c r="I81" s="68"/>
      <c r="J81" s="81"/>
      <c r="K81" s="80"/>
      <c r="L81" s="39"/>
      <c r="M81" s="39"/>
      <c r="N81" s="39"/>
      <c r="O81" s="39"/>
      <c r="P81" s="39"/>
      <c r="Q81" s="39"/>
      <c r="R81" s="39"/>
      <c r="S81" s="39"/>
      <c r="T81" s="39"/>
    </row>
    <row r="82" spans="1:22" s="40" customFormat="1" outlineLevel="1">
      <c r="A82" s="56" t="s">
        <v>96</v>
      </c>
      <c r="B82" s="37"/>
      <c r="C82" s="68">
        <v>1</v>
      </c>
      <c r="D82" s="68"/>
      <c r="E82" s="68"/>
      <c r="F82" s="68"/>
      <c r="G82" s="68"/>
      <c r="H82" s="68"/>
      <c r="I82" s="68"/>
      <c r="J82" s="81"/>
      <c r="K82" s="80"/>
      <c r="L82" s="39"/>
      <c r="M82" s="39"/>
      <c r="N82" s="39"/>
      <c r="O82" s="39"/>
      <c r="P82" s="39"/>
      <c r="Q82" s="39"/>
      <c r="R82" s="39"/>
      <c r="S82" s="39"/>
      <c r="T82" s="39"/>
    </row>
    <row r="83" spans="1:22" s="40" customFormat="1" ht="15" customHeight="1" outlineLevel="1">
      <c r="A83" s="56" t="s">
        <v>110</v>
      </c>
      <c r="B83" s="37"/>
      <c r="C83" s="68"/>
      <c r="D83" s="68"/>
      <c r="E83" s="68"/>
      <c r="F83" s="68">
        <v>1</v>
      </c>
      <c r="G83" s="68">
        <v>1</v>
      </c>
      <c r="H83" s="68"/>
      <c r="I83" s="68"/>
      <c r="J83" s="80">
        <v>1</v>
      </c>
      <c r="K83" s="80">
        <v>1</v>
      </c>
      <c r="L83" s="39"/>
      <c r="M83" s="39"/>
      <c r="N83" s="39"/>
      <c r="O83" s="39"/>
      <c r="P83" s="39"/>
      <c r="Q83" s="39"/>
      <c r="R83" s="39"/>
      <c r="S83" s="39"/>
      <c r="T83" s="39"/>
    </row>
    <row r="84" spans="1:22" s="40" customFormat="1" outlineLevel="1">
      <c r="A84" s="47" t="s">
        <v>43</v>
      </c>
      <c r="B84" s="37" t="s">
        <v>26</v>
      </c>
      <c r="C84" s="82">
        <f t="shared" ref="C84:K84" si="39">SUM(C85:C92)</f>
        <v>146936</v>
      </c>
      <c r="D84" s="82">
        <f t="shared" si="39"/>
        <v>46880.4</v>
      </c>
      <c r="E84" s="82">
        <f t="shared" si="39"/>
        <v>64424.02</v>
      </c>
      <c r="F84" s="82">
        <f t="shared" si="39"/>
        <v>220</v>
      </c>
      <c r="G84" s="82">
        <f t="shared" si="39"/>
        <v>220</v>
      </c>
      <c r="H84" s="82">
        <f t="shared" si="39"/>
        <v>0</v>
      </c>
      <c r="I84" s="82">
        <f t="shared" si="39"/>
        <v>0</v>
      </c>
      <c r="J84" s="82">
        <f t="shared" si="39"/>
        <v>220</v>
      </c>
      <c r="K84" s="82">
        <f t="shared" si="39"/>
        <v>220</v>
      </c>
      <c r="L84" s="39"/>
      <c r="M84" s="39"/>
      <c r="N84" s="39"/>
      <c r="O84" s="39"/>
      <c r="P84" s="39"/>
      <c r="Q84" s="39"/>
      <c r="R84" s="39"/>
      <c r="S84" s="39"/>
      <c r="T84" s="39"/>
    </row>
    <row r="85" spans="1:22" s="40" customFormat="1" ht="25.5" outlineLevel="1">
      <c r="A85" s="56" t="s">
        <v>92</v>
      </c>
      <c r="B85" s="37"/>
      <c r="C85" s="65">
        <v>66100</v>
      </c>
      <c r="D85" s="65">
        <v>44200</v>
      </c>
      <c r="E85" s="83">
        <v>62000</v>
      </c>
      <c r="F85" s="84"/>
      <c r="G85" s="68"/>
      <c r="H85" s="68"/>
      <c r="I85" s="68"/>
      <c r="J85" s="78"/>
      <c r="K85" s="79"/>
      <c r="L85" s="39"/>
      <c r="M85" s="39"/>
      <c r="N85" s="39"/>
      <c r="O85" s="39"/>
      <c r="P85" s="39"/>
      <c r="Q85" s="39"/>
      <c r="R85" s="39"/>
      <c r="S85" s="39"/>
      <c r="T85" s="39"/>
    </row>
    <row r="86" spans="1:22" s="40" customFormat="1" ht="25.5" outlineLevel="1">
      <c r="A86" s="56" t="s">
        <v>97</v>
      </c>
      <c r="B86" s="37"/>
      <c r="C86" s="68"/>
      <c r="D86" s="68"/>
      <c r="E86" s="68">
        <v>2041.84</v>
      </c>
      <c r="F86" s="68"/>
      <c r="G86" s="68"/>
      <c r="H86" s="68"/>
      <c r="I86" s="68"/>
      <c r="J86" s="78"/>
      <c r="K86" s="80"/>
      <c r="L86" s="39"/>
      <c r="M86" s="39"/>
      <c r="N86" s="39"/>
      <c r="O86" s="39"/>
      <c r="P86" s="39"/>
      <c r="Q86" s="39"/>
      <c r="R86" s="39"/>
      <c r="S86" s="39"/>
      <c r="T86" s="39"/>
    </row>
    <row r="87" spans="1:22" s="40" customFormat="1" outlineLevel="1">
      <c r="A87" s="56" t="s">
        <v>102</v>
      </c>
      <c r="B87" s="37"/>
      <c r="C87" s="68"/>
      <c r="D87" s="68">
        <v>2680.4</v>
      </c>
      <c r="E87" s="68"/>
      <c r="F87" s="68"/>
      <c r="G87" s="68"/>
      <c r="H87" s="68"/>
      <c r="I87" s="68"/>
      <c r="J87" s="80"/>
      <c r="K87" s="80"/>
      <c r="L87" s="39"/>
      <c r="M87" s="39"/>
      <c r="N87" s="39"/>
      <c r="O87" s="39"/>
      <c r="P87" s="39"/>
      <c r="Q87" s="39"/>
      <c r="R87" s="39"/>
      <c r="S87" s="39"/>
      <c r="T87" s="39"/>
    </row>
    <row r="88" spans="1:22" s="40" customFormat="1" outlineLevel="1">
      <c r="A88" s="56" t="s">
        <v>101</v>
      </c>
      <c r="B88" s="37"/>
      <c r="C88" s="68"/>
      <c r="D88" s="68"/>
      <c r="E88" s="68">
        <v>382.18</v>
      </c>
      <c r="F88" s="68"/>
      <c r="G88" s="68"/>
      <c r="H88" s="68"/>
      <c r="I88" s="68"/>
      <c r="J88" s="80"/>
      <c r="K88" s="80"/>
      <c r="L88" s="39"/>
      <c r="M88" s="39"/>
      <c r="N88" s="39"/>
      <c r="O88" s="39"/>
      <c r="P88" s="39"/>
      <c r="Q88" s="39"/>
      <c r="R88" s="39"/>
      <c r="S88" s="39"/>
      <c r="T88" s="39"/>
    </row>
    <row r="89" spans="1:22" s="40" customFormat="1" outlineLevel="1">
      <c r="A89" s="56" t="s">
        <v>100</v>
      </c>
      <c r="B89" s="37"/>
      <c r="C89" s="68">
        <v>7566</v>
      </c>
      <c r="D89" s="68"/>
      <c r="E89" s="68"/>
      <c r="F89" s="68"/>
      <c r="G89" s="68"/>
      <c r="H89" s="68"/>
      <c r="I89" s="68"/>
      <c r="J89" s="80"/>
      <c r="K89" s="80"/>
      <c r="L89" s="39"/>
      <c r="M89" s="39"/>
      <c r="N89" s="39"/>
      <c r="O89" s="39"/>
      <c r="P89" s="39"/>
      <c r="Q89" s="39"/>
      <c r="R89" s="39"/>
      <c r="S89" s="39"/>
      <c r="T89" s="39"/>
    </row>
    <row r="90" spans="1:22" s="40" customFormat="1" outlineLevel="1">
      <c r="A90" s="56" t="s">
        <v>95</v>
      </c>
      <c r="B90" s="37"/>
      <c r="C90" s="68">
        <v>62168</v>
      </c>
      <c r="D90" s="68"/>
      <c r="E90" s="68"/>
      <c r="F90" s="68"/>
      <c r="G90" s="68"/>
      <c r="H90" s="68"/>
      <c r="I90" s="68"/>
      <c r="J90" s="80"/>
      <c r="K90" s="80"/>
      <c r="L90" s="39"/>
      <c r="M90" s="39"/>
      <c r="N90" s="39"/>
      <c r="O90" s="39"/>
      <c r="P90" s="39"/>
      <c r="Q90" s="39"/>
      <c r="R90" s="39"/>
      <c r="S90" s="39"/>
      <c r="T90" s="39"/>
    </row>
    <row r="91" spans="1:22" s="40" customFormat="1">
      <c r="A91" s="56" t="s">
        <v>96</v>
      </c>
      <c r="B91" s="37"/>
      <c r="C91" s="68">
        <v>11102</v>
      </c>
      <c r="D91" s="68"/>
      <c r="E91" s="68"/>
      <c r="F91" s="68"/>
      <c r="G91" s="68"/>
      <c r="H91" s="68"/>
      <c r="I91" s="68"/>
      <c r="J91" s="80"/>
      <c r="K91" s="80"/>
      <c r="L91" s="39"/>
      <c r="M91" s="39"/>
      <c r="N91" s="39"/>
      <c r="O91" s="39"/>
      <c r="P91" s="39"/>
      <c r="Q91" s="39"/>
      <c r="R91" s="39"/>
      <c r="S91" s="39"/>
      <c r="T91" s="39"/>
    </row>
    <row r="92" spans="1:22" s="40" customFormat="1" ht="15.75" customHeight="1">
      <c r="A92" s="56" t="s">
        <v>110</v>
      </c>
      <c r="B92" s="37"/>
      <c r="C92" s="68"/>
      <c r="D92" s="68"/>
      <c r="E92" s="68"/>
      <c r="F92" s="68">
        <v>220</v>
      </c>
      <c r="G92" s="68">
        <v>220</v>
      </c>
      <c r="H92" s="68"/>
      <c r="I92" s="68"/>
      <c r="J92" s="83">
        <v>220</v>
      </c>
      <c r="K92" s="83">
        <v>220</v>
      </c>
      <c r="L92" s="39"/>
      <c r="M92" s="39"/>
      <c r="N92" s="90">
        <f>G110/(N93/1000)%</f>
        <v>110.74640933101696</v>
      </c>
      <c r="O92" s="39"/>
      <c r="P92" s="39"/>
      <c r="Q92" s="39"/>
      <c r="R92" s="39"/>
      <c r="S92" s="39"/>
      <c r="T92" s="39"/>
    </row>
    <row r="93" spans="1:22" s="27" customFormat="1">
      <c r="A93" s="15" t="s">
        <v>21</v>
      </c>
      <c r="B93" s="43"/>
      <c r="C93" s="67"/>
      <c r="D93" s="85"/>
      <c r="E93" s="85"/>
      <c r="F93" s="85"/>
      <c r="G93" s="85"/>
      <c r="H93" s="85"/>
      <c r="I93" s="85"/>
      <c r="J93" s="85"/>
      <c r="K93" s="85"/>
      <c r="L93" s="26"/>
      <c r="M93" s="26"/>
      <c r="N93" s="129">
        <f>N94*2</f>
        <v>5298149.2</v>
      </c>
      <c r="O93" s="26"/>
      <c r="P93" s="26"/>
      <c r="Q93" s="26"/>
      <c r="R93" s="26"/>
      <c r="S93" s="26"/>
      <c r="T93" s="26"/>
      <c r="U93" s="26"/>
      <c r="V93" s="26"/>
    </row>
    <row r="94" spans="1:22" s="58" customFormat="1" ht="46.5" customHeight="1">
      <c r="A94" s="59" t="s">
        <v>107</v>
      </c>
      <c r="B94" s="60" t="s">
        <v>6</v>
      </c>
      <c r="C94" s="131">
        <v>5770</v>
      </c>
      <c r="D94" s="131">
        <v>5935</v>
      </c>
      <c r="E94" s="131">
        <v>5930</v>
      </c>
      <c r="F94" s="131">
        <v>5070</v>
      </c>
      <c r="G94" s="131">
        <v>5710</v>
      </c>
      <c r="H94" s="131">
        <v>5080</v>
      </c>
      <c r="I94" s="131">
        <v>5580</v>
      </c>
      <c r="J94" s="131">
        <v>5080</v>
      </c>
      <c r="K94" s="131">
        <v>5380</v>
      </c>
      <c r="L94" s="88" t="s">
        <v>112</v>
      </c>
      <c r="M94" s="86">
        <v>5708</v>
      </c>
      <c r="N94" s="87">
        <v>2649074.6</v>
      </c>
      <c r="O94" s="88">
        <v>77356.3</v>
      </c>
      <c r="P94" s="130" t="s">
        <v>175</v>
      </c>
      <c r="Q94" s="57"/>
      <c r="R94" s="57"/>
      <c r="S94" s="57"/>
      <c r="T94" s="57"/>
      <c r="U94" s="57"/>
      <c r="V94" s="57"/>
    </row>
    <row r="95" spans="1:22" s="27" customFormat="1">
      <c r="A95" s="13"/>
      <c r="B95" s="43" t="s">
        <v>27</v>
      </c>
      <c r="C95" s="144">
        <v>98.87</v>
      </c>
      <c r="D95" s="132">
        <f>D94/C94%</f>
        <v>102.85961871750433</v>
      </c>
      <c r="E95" s="151">
        <f t="shared" ref="E95:F95" si="40">E94/D94%</f>
        <v>99.915754001684917</v>
      </c>
      <c r="F95" s="151">
        <f t="shared" si="40"/>
        <v>85.49747048903879</v>
      </c>
      <c r="G95" s="151">
        <f>G94/E94%</f>
        <v>96.290050590219224</v>
      </c>
      <c r="H95" s="151">
        <f>H94/F94%</f>
        <v>100.19723865877711</v>
      </c>
      <c r="I95" s="132">
        <f>I94/G94%</f>
        <v>97.723292469352018</v>
      </c>
      <c r="J95" s="132">
        <f>J94/H94%</f>
        <v>100</v>
      </c>
      <c r="K95" s="132">
        <f>K94/I94%</f>
        <v>96.415770609318997</v>
      </c>
      <c r="L95" s="133"/>
      <c r="M95" s="26"/>
      <c r="N95" s="89"/>
      <c r="O95" s="26"/>
      <c r="P95" s="26"/>
      <c r="Q95" s="26"/>
      <c r="R95" s="26"/>
      <c r="S95" s="26"/>
      <c r="T95" s="26"/>
      <c r="U95" s="26"/>
      <c r="V95" s="26"/>
    </row>
    <row r="96" spans="1:22" s="27" customFormat="1">
      <c r="A96" s="14" t="s">
        <v>48</v>
      </c>
      <c r="B96" s="43" t="s">
        <v>6</v>
      </c>
      <c r="C96" s="132">
        <v>187</v>
      </c>
      <c r="D96" s="132">
        <v>191.5</v>
      </c>
      <c r="E96" s="132">
        <v>182.5</v>
      </c>
      <c r="F96" s="132">
        <v>186</v>
      </c>
      <c r="G96" s="132">
        <v>186</v>
      </c>
      <c r="H96" s="132">
        <v>186</v>
      </c>
      <c r="I96" s="132">
        <v>186</v>
      </c>
      <c r="J96" s="132">
        <v>186</v>
      </c>
      <c r="K96" s="132">
        <v>186</v>
      </c>
      <c r="L96" s="133"/>
      <c r="M96" s="26"/>
      <c r="N96" s="26"/>
      <c r="O96" s="26"/>
      <c r="P96" s="26"/>
      <c r="Q96" s="26"/>
      <c r="R96" s="26"/>
      <c r="S96" s="26"/>
      <c r="T96" s="26"/>
      <c r="U96" s="26"/>
      <c r="V96" s="26"/>
    </row>
    <row r="97" spans="1:22" s="27" customFormat="1">
      <c r="A97" s="13"/>
      <c r="B97" s="43" t="s">
        <v>27</v>
      </c>
      <c r="C97" s="139">
        <v>94.92</v>
      </c>
      <c r="D97" s="132">
        <f>D96/C96%</f>
        <v>102.40641711229947</v>
      </c>
      <c r="E97" s="132">
        <f t="shared" ref="E97:K97" si="41">E96/D96%</f>
        <v>95.300261096605738</v>
      </c>
      <c r="F97" s="132">
        <f t="shared" si="41"/>
        <v>101.91780821917808</v>
      </c>
      <c r="G97" s="132">
        <f t="shared" si="41"/>
        <v>100</v>
      </c>
      <c r="H97" s="132">
        <f t="shared" si="41"/>
        <v>100</v>
      </c>
      <c r="I97" s="132">
        <f t="shared" si="41"/>
        <v>100</v>
      </c>
      <c r="J97" s="132">
        <f t="shared" si="41"/>
        <v>100</v>
      </c>
      <c r="K97" s="132">
        <f t="shared" si="41"/>
        <v>100</v>
      </c>
      <c r="L97" s="133"/>
      <c r="M97" s="26"/>
      <c r="N97" s="26"/>
      <c r="O97" s="26"/>
      <c r="P97" s="26"/>
      <c r="Q97" s="26"/>
      <c r="R97" s="26"/>
      <c r="S97" s="26"/>
      <c r="T97" s="26"/>
      <c r="U97" s="26"/>
      <c r="V97" s="26"/>
    </row>
    <row r="98" spans="1:22" s="27" customFormat="1">
      <c r="A98" s="13" t="s">
        <v>68</v>
      </c>
      <c r="B98" s="43" t="s">
        <v>6</v>
      </c>
      <c r="C98" s="134">
        <f>C100+C101+C102</f>
        <v>2573</v>
      </c>
      <c r="D98" s="134">
        <f t="shared" ref="D98:K98" si="42">D100+D101+D102</f>
        <v>2539.8000000000002</v>
      </c>
      <c r="E98" s="134">
        <f t="shared" si="42"/>
        <v>2558.1</v>
      </c>
      <c r="F98" s="134">
        <f t="shared" si="42"/>
        <v>2537.6</v>
      </c>
      <c r="G98" s="134">
        <f t="shared" si="42"/>
        <v>2537.6</v>
      </c>
      <c r="H98" s="134">
        <f t="shared" si="42"/>
        <v>2537.6</v>
      </c>
      <c r="I98" s="134">
        <f t="shared" si="42"/>
        <v>2537.6</v>
      </c>
      <c r="J98" s="134">
        <f t="shared" si="42"/>
        <v>2537.6</v>
      </c>
      <c r="K98" s="134">
        <f t="shared" si="42"/>
        <v>2537.6</v>
      </c>
      <c r="L98" s="133"/>
      <c r="M98" s="26"/>
      <c r="N98" s="26"/>
      <c r="O98" s="26"/>
      <c r="P98" s="26"/>
      <c r="Q98" s="26"/>
      <c r="R98" s="26"/>
      <c r="S98" s="26"/>
      <c r="T98" s="26"/>
      <c r="U98" s="26"/>
      <c r="V98" s="26"/>
    </row>
    <row r="99" spans="1:22" s="27" customFormat="1">
      <c r="A99" s="13" t="s">
        <v>70</v>
      </c>
      <c r="B99" s="43"/>
      <c r="C99" s="144"/>
      <c r="D99" s="139"/>
      <c r="E99" s="132"/>
      <c r="F99" s="132"/>
      <c r="G99" s="132"/>
      <c r="H99" s="132"/>
      <c r="I99" s="132"/>
      <c r="J99" s="132"/>
      <c r="K99" s="132"/>
      <c r="L99" s="133"/>
      <c r="M99" s="26"/>
      <c r="N99" s="26"/>
      <c r="O99" s="26"/>
      <c r="P99" s="26"/>
      <c r="Q99" s="26"/>
      <c r="R99" s="26"/>
      <c r="S99" s="26"/>
      <c r="T99" s="26"/>
      <c r="U99" s="26"/>
      <c r="V99" s="26"/>
    </row>
    <row r="100" spans="1:22" s="27" customFormat="1">
      <c r="A100" s="14" t="s">
        <v>69</v>
      </c>
      <c r="B100" s="43" t="s">
        <v>6</v>
      </c>
      <c r="C100" s="132">
        <v>1171</v>
      </c>
      <c r="D100" s="132">
        <v>1148.8</v>
      </c>
      <c r="E100" s="132">
        <v>1160.7</v>
      </c>
      <c r="F100" s="132">
        <v>1140</v>
      </c>
      <c r="G100" s="132">
        <v>1140</v>
      </c>
      <c r="H100" s="132">
        <v>1140</v>
      </c>
      <c r="I100" s="132">
        <v>1140</v>
      </c>
      <c r="J100" s="132">
        <v>1140</v>
      </c>
      <c r="K100" s="132">
        <v>1140</v>
      </c>
      <c r="L100" s="133"/>
      <c r="M100" s="26"/>
      <c r="N100" s="26"/>
      <c r="O100" s="26"/>
      <c r="P100" s="26"/>
      <c r="Q100" s="26"/>
      <c r="R100" s="26"/>
      <c r="S100" s="26"/>
      <c r="T100" s="26"/>
      <c r="U100" s="26"/>
      <c r="V100" s="26"/>
    </row>
    <row r="101" spans="1:22" s="27" customFormat="1">
      <c r="A101" s="14" t="s">
        <v>78</v>
      </c>
      <c r="B101" s="43" t="s">
        <v>6</v>
      </c>
      <c r="C101" s="132">
        <v>1199</v>
      </c>
      <c r="D101" s="132">
        <v>1190</v>
      </c>
      <c r="E101" s="132">
        <v>1193</v>
      </c>
      <c r="F101" s="132">
        <v>1195</v>
      </c>
      <c r="G101" s="132">
        <v>1195</v>
      </c>
      <c r="H101" s="132">
        <v>1195</v>
      </c>
      <c r="I101" s="132">
        <v>1195</v>
      </c>
      <c r="J101" s="132">
        <v>1195</v>
      </c>
      <c r="K101" s="132">
        <v>1195</v>
      </c>
      <c r="L101" s="133"/>
      <c r="M101" s="26"/>
      <c r="N101" s="26"/>
      <c r="O101" s="26"/>
      <c r="P101" s="26"/>
      <c r="Q101" s="26"/>
      <c r="R101" s="26"/>
      <c r="S101" s="26"/>
      <c r="T101" s="26"/>
      <c r="U101" s="26"/>
      <c r="V101" s="26"/>
    </row>
    <row r="102" spans="1:22" s="27" customFormat="1" ht="24">
      <c r="A102" s="14" t="s">
        <v>79</v>
      </c>
      <c r="B102" s="43" t="s">
        <v>6</v>
      </c>
      <c r="C102" s="132">
        <v>203</v>
      </c>
      <c r="D102" s="132">
        <v>201</v>
      </c>
      <c r="E102" s="132">
        <v>204.4</v>
      </c>
      <c r="F102" s="132">
        <v>202.6</v>
      </c>
      <c r="G102" s="132">
        <v>202.6</v>
      </c>
      <c r="H102" s="132">
        <v>202.6</v>
      </c>
      <c r="I102" s="132">
        <v>202.6</v>
      </c>
      <c r="J102" s="132">
        <v>202.6</v>
      </c>
      <c r="K102" s="132">
        <v>202.6</v>
      </c>
      <c r="L102" s="133"/>
      <c r="M102" s="26"/>
      <c r="N102" s="26"/>
      <c r="O102" s="26"/>
      <c r="P102" s="26"/>
      <c r="Q102" s="26"/>
      <c r="R102" s="26"/>
      <c r="S102" s="26"/>
      <c r="T102" s="26"/>
      <c r="U102" s="26"/>
      <c r="V102" s="26"/>
    </row>
    <row r="103" spans="1:22" s="27" customFormat="1">
      <c r="A103" s="13"/>
      <c r="B103" s="43"/>
      <c r="C103" s="144"/>
      <c r="D103" s="145"/>
      <c r="E103" s="135"/>
      <c r="F103" s="135"/>
      <c r="G103" s="135"/>
      <c r="H103" s="135"/>
      <c r="I103" s="135"/>
      <c r="J103" s="136"/>
      <c r="K103" s="136"/>
      <c r="L103" s="133"/>
      <c r="M103" s="26"/>
      <c r="N103" s="26"/>
      <c r="O103" s="26"/>
      <c r="P103" s="26"/>
      <c r="Q103" s="26"/>
      <c r="R103" s="26"/>
      <c r="S103" s="26"/>
      <c r="T103" s="26"/>
      <c r="U103" s="26"/>
      <c r="V103" s="26"/>
    </row>
    <row r="104" spans="1:22" s="58" customFormat="1" ht="16.5" customHeight="1">
      <c r="A104" s="61" t="s">
        <v>108</v>
      </c>
      <c r="B104" s="60" t="s">
        <v>7</v>
      </c>
      <c r="C104" s="137">
        <f>C110*1000000/12/C94</f>
        <v>65652.512998266902</v>
      </c>
      <c r="D104" s="137">
        <f>D110*1000000/12/D94</f>
        <v>74947.767481044648</v>
      </c>
      <c r="E104" s="137">
        <f>E110*1000000/12/E94</f>
        <v>79384.485666104549</v>
      </c>
      <c r="F104" s="137">
        <f t="shared" ref="F104:K104" si="43">F110*1000000/12/F94</f>
        <v>84782.708744247197</v>
      </c>
      <c r="G104" s="137">
        <f t="shared" si="43"/>
        <v>85632.078225335674</v>
      </c>
      <c r="H104" s="137">
        <f t="shared" si="43"/>
        <v>90208.66141732283</v>
      </c>
      <c r="I104" s="137">
        <f t="shared" si="43"/>
        <v>91626.344086021505</v>
      </c>
      <c r="J104" s="137">
        <f t="shared" si="43"/>
        <v>95982.119422572185</v>
      </c>
      <c r="K104" s="137">
        <f t="shared" si="43"/>
        <v>97673.636926889725</v>
      </c>
      <c r="L104" s="138"/>
      <c r="M104" s="57"/>
      <c r="N104" s="57"/>
      <c r="O104" s="57"/>
      <c r="P104" s="57"/>
      <c r="Q104" s="57"/>
      <c r="R104" s="57"/>
      <c r="S104" s="57"/>
      <c r="T104" s="57"/>
      <c r="U104" s="57"/>
      <c r="V104" s="57"/>
    </row>
    <row r="105" spans="1:22" s="27" customFormat="1">
      <c r="A105" s="49"/>
      <c r="B105" s="43" t="s">
        <v>27</v>
      </c>
      <c r="C105" s="141">
        <v>175.68</v>
      </c>
      <c r="D105" s="141">
        <f>D104/C104%</f>
        <v>114.15826151700107</v>
      </c>
      <c r="E105" s="149">
        <f>E104/D104%</f>
        <v>105.91974695734868</v>
      </c>
      <c r="F105" s="150">
        <f t="shared" ref="F105" si="44">F104/E104%</f>
        <v>106.80009832254613</v>
      </c>
      <c r="G105" s="149">
        <f>G104/E104%</f>
        <v>107.87004224667884</v>
      </c>
      <c r="H105" s="150">
        <f>H104/F104%</f>
        <v>106.39983406220647</v>
      </c>
      <c r="I105" s="139">
        <f>I104/G104%</f>
        <v>107.00002380522902</v>
      </c>
      <c r="J105" s="139">
        <f>J104/H104%</f>
        <v>106.40011492747932</v>
      </c>
      <c r="K105" s="139">
        <f>K104/I104%</f>
        <v>106.5999499392782</v>
      </c>
      <c r="L105" s="133"/>
      <c r="M105" s="26"/>
      <c r="N105" s="26"/>
      <c r="O105" s="26"/>
      <c r="P105" s="26"/>
      <c r="Q105" s="26"/>
      <c r="R105" s="26"/>
      <c r="S105" s="26"/>
      <c r="T105" s="26"/>
      <c r="U105" s="26"/>
      <c r="V105" s="26"/>
    </row>
    <row r="106" spans="1:22" s="27" customFormat="1">
      <c r="A106" s="13" t="s">
        <v>71</v>
      </c>
      <c r="B106" s="43"/>
      <c r="C106" s="144"/>
      <c r="D106" s="141"/>
      <c r="E106" s="140"/>
      <c r="F106" s="141"/>
      <c r="G106" s="140"/>
      <c r="H106" s="141"/>
      <c r="I106" s="141"/>
      <c r="J106" s="141"/>
      <c r="K106" s="141"/>
      <c r="L106" s="133"/>
      <c r="M106" s="26"/>
      <c r="N106" s="26"/>
      <c r="O106" s="26"/>
      <c r="P106" s="26"/>
      <c r="Q106" s="26"/>
      <c r="R106" s="26"/>
      <c r="S106" s="26"/>
      <c r="T106" s="26"/>
      <c r="U106" s="26"/>
      <c r="V106" s="26"/>
    </row>
    <row r="107" spans="1:22" s="27" customFormat="1">
      <c r="A107" s="14" t="s">
        <v>69</v>
      </c>
      <c r="B107" s="43" t="s">
        <v>7</v>
      </c>
      <c r="C107" s="141">
        <v>41100.629999999997</v>
      </c>
      <c r="D107" s="141">
        <v>44559.29</v>
      </c>
      <c r="E107" s="141">
        <v>48888.27</v>
      </c>
      <c r="F107" s="141">
        <v>50197.38</v>
      </c>
      <c r="G107" s="141">
        <v>50197.38</v>
      </c>
      <c r="H107" s="141">
        <v>51195.15</v>
      </c>
      <c r="I107" s="141">
        <v>51195.15</v>
      </c>
      <c r="J107" s="141">
        <v>51195.15</v>
      </c>
      <c r="K107" s="141">
        <v>51195.315000000002</v>
      </c>
      <c r="L107" s="133"/>
      <c r="M107" s="26"/>
      <c r="N107" s="26"/>
      <c r="O107" s="26"/>
      <c r="P107" s="26"/>
      <c r="Q107" s="26"/>
      <c r="R107" s="26"/>
      <c r="S107" s="26"/>
      <c r="T107" s="26"/>
      <c r="U107" s="26"/>
      <c r="V107" s="26"/>
    </row>
    <row r="108" spans="1:22" s="27" customFormat="1">
      <c r="A108" s="14" t="s">
        <v>78</v>
      </c>
      <c r="B108" s="43" t="s">
        <v>7</v>
      </c>
      <c r="C108" s="141">
        <v>58281.15</v>
      </c>
      <c r="D108" s="141">
        <v>62591.6</v>
      </c>
      <c r="E108" s="142">
        <f>D108*103%</f>
        <v>64469.347999999998</v>
      </c>
      <c r="F108" s="141">
        <f t="shared" ref="F108:K108" si="45">E108*103%</f>
        <v>66403.428440000003</v>
      </c>
      <c r="G108" s="142">
        <f t="shared" si="45"/>
        <v>68395.531293200009</v>
      </c>
      <c r="H108" s="141">
        <f t="shared" si="45"/>
        <v>70447.397231996016</v>
      </c>
      <c r="I108" s="141">
        <f t="shared" si="45"/>
        <v>72560.819148955896</v>
      </c>
      <c r="J108" s="141">
        <f t="shared" si="45"/>
        <v>74737.643723424568</v>
      </c>
      <c r="K108" s="141">
        <f t="shared" si="45"/>
        <v>76979.773035127306</v>
      </c>
      <c r="L108" s="133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:22" s="27" customFormat="1" ht="23.25" customHeight="1">
      <c r="A109" s="14" t="s">
        <v>79</v>
      </c>
      <c r="B109" s="43" t="s">
        <v>7</v>
      </c>
      <c r="C109" s="141">
        <v>47908.34</v>
      </c>
      <c r="D109" s="141">
        <v>52178.11</v>
      </c>
      <c r="E109" s="141">
        <v>57151.77</v>
      </c>
      <c r="F109" s="141">
        <v>56921.06</v>
      </c>
      <c r="G109" s="141">
        <v>56921.06</v>
      </c>
      <c r="H109" s="141">
        <v>57443.53</v>
      </c>
      <c r="I109" s="141">
        <v>57433.53</v>
      </c>
      <c r="J109" s="141">
        <v>57443.53</v>
      </c>
      <c r="K109" s="141">
        <v>57443.53</v>
      </c>
      <c r="L109" s="133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0" spans="1:22" s="58" customFormat="1" ht="32.25" customHeight="1">
      <c r="A110" s="59" t="s">
        <v>109</v>
      </c>
      <c r="B110" s="60" t="s">
        <v>2</v>
      </c>
      <c r="C110" s="131">
        <v>4545.78</v>
      </c>
      <c r="D110" s="143">
        <v>5337.78</v>
      </c>
      <c r="E110" s="143">
        <v>5649</v>
      </c>
      <c r="F110" s="143">
        <v>5158.18</v>
      </c>
      <c r="G110" s="143">
        <v>5867.51</v>
      </c>
      <c r="H110" s="143">
        <v>5499.12</v>
      </c>
      <c r="I110" s="143">
        <v>6135.3</v>
      </c>
      <c r="J110" s="143">
        <v>5851.07</v>
      </c>
      <c r="K110" s="143">
        <v>6305.81</v>
      </c>
      <c r="L110" s="138"/>
      <c r="M110" s="57"/>
      <c r="N110" s="57"/>
      <c r="O110" s="57"/>
      <c r="P110" s="57"/>
      <c r="Q110" s="57"/>
      <c r="R110" s="57"/>
      <c r="S110" s="57"/>
      <c r="T110" s="57"/>
      <c r="U110" s="57"/>
      <c r="V110" s="57"/>
    </row>
    <row r="111" spans="1:22" s="27" customFormat="1">
      <c r="A111" s="13"/>
      <c r="B111" s="43" t="s">
        <v>27</v>
      </c>
      <c r="C111" s="144">
        <v>126.62</v>
      </c>
      <c r="D111" s="141">
        <f>D110/C110%</f>
        <v>117.42275253091879</v>
      </c>
      <c r="E111" s="149">
        <f t="shared" ref="E111" si="46">E110/D110%</f>
        <v>105.83051380911165</v>
      </c>
      <c r="F111" s="151">
        <f>F110/E110%</f>
        <v>91.311382545583285</v>
      </c>
      <c r="G111" s="149">
        <f>G110/E110%</f>
        <v>103.86811825101788</v>
      </c>
      <c r="H111" s="151">
        <f>H110/F110%</f>
        <v>106.60969566785184</v>
      </c>
      <c r="I111" s="132">
        <f>I110/G110%</f>
        <v>104.56394620546024</v>
      </c>
      <c r="J111" s="132">
        <f>J110/H110%</f>
        <v>106.40011492747931</v>
      </c>
      <c r="K111" s="132">
        <f>K110/I110%</f>
        <v>102.77916320310335</v>
      </c>
      <c r="L111" s="133"/>
      <c r="M111" s="26"/>
      <c r="N111" s="26"/>
      <c r="O111" s="26"/>
      <c r="P111" s="26"/>
      <c r="Q111" s="26"/>
      <c r="R111" s="26"/>
      <c r="S111" s="26"/>
      <c r="T111" s="26"/>
      <c r="U111" s="26"/>
      <c r="V111" s="26"/>
    </row>
    <row r="112" spans="1:22" s="27" customFormat="1">
      <c r="A112" s="13" t="s">
        <v>70</v>
      </c>
      <c r="B112" s="43"/>
      <c r="C112" s="67"/>
      <c r="D112" s="65"/>
      <c r="E112" s="141"/>
      <c r="F112" s="140"/>
      <c r="G112" s="140"/>
      <c r="H112" s="140"/>
      <c r="I112" s="140"/>
      <c r="J112" s="140"/>
      <c r="K112" s="140"/>
      <c r="L112" s="133"/>
      <c r="M112" s="26"/>
      <c r="N112" s="26"/>
      <c r="O112" s="26"/>
      <c r="P112" s="26"/>
      <c r="Q112" s="26"/>
      <c r="R112" s="26"/>
      <c r="S112" s="26"/>
      <c r="T112" s="26"/>
      <c r="U112" s="26"/>
      <c r="V112" s="26"/>
    </row>
    <row r="113" spans="1:22" s="27" customFormat="1" ht="24">
      <c r="A113" s="13" t="s">
        <v>72</v>
      </c>
      <c r="B113" s="43" t="s">
        <v>2</v>
      </c>
      <c r="C113" s="144">
        <f>C115+C116+C117</f>
        <v>1532.7999551999999</v>
      </c>
      <c r="D113" s="144">
        <f t="shared" ref="D113:K113" si="47">D115+D116+D117</f>
        <v>1633.9381975440001</v>
      </c>
      <c r="E113" s="144">
        <f t="shared" si="47"/>
        <v>1744.0604272920002</v>
      </c>
      <c r="F113" s="144">
        <f t="shared" si="47"/>
        <v>1777.3118033015999</v>
      </c>
      <c r="G113" s="144">
        <f t="shared" si="47"/>
        <v>1805.878558216488</v>
      </c>
      <c r="H113" s="144">
        <f t="shared" si="47"/>
        <v>1850.2220384428226</v>
      </c>
      <c r="I113" s="144">
        <f t="shared" si="47"/>
        <v>1880.5041967320274</v>
      </c>
      <c r="J113" s="144">
        <f t="shared" si="47"/>
        <v>1911.7441731299084</v>
      </c>
      <c r="K113" s="144">
        <f t="shared" si="47"/>
        <v>1943.8985646597255</v>
      </c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</row>
    <row r="114" spans="1:22" s="27" customFormat="1">
      <c r="A114" s="13" t="s">
        <v>70</v>
      </c>
      <c r="B114" s="43"/>
      <c r="C114" s="144"/>
      <c r="D114" s="140"/>
      <c r="E114" s="140"/>
      <c r="F114" s="141"/>
      <c r="G114" s="141"/>
      <c r="H114" s="141"/>
      <c r="I114" s="141"/>
      <c r="J114" s="141"/>
      <c r="K114" s="141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</row>
    <row r="115" spans="1:22" s="27" customFormat="1">
      <c r="A115" s="14" t="s">
        <v>69</v>
      </c>
      <c r="B115" s="43" t="s">
        <v>2</v>
      </c>
      <c r="C115" s="141">
        <f>C100*C107*12/1000000</f>
        <v>577.54605275999995</v>
      </c>
      <c r="D115" s="141">
        <f t="shared" ref="D115" si="48">D100*D107*12/1000000</f>
        <v>614.27654822399995</v>
      </c>
      <c r="E115" s="141">
        <f t="shared" ref="E115:K115" si="49">E100*E107*12/1000000</f>
        <v>680.93537986800004</v>
      </c>
      <c r="F115" s="141">
        <f t="shared" si="49"/>
        <v>686.70015839999996</v>
      </c>
      <c r="G115" s="141">
        <f t="shared" si="49"/>
        <v>686.70015839999996</v>
      </c>
      <c r="H115" s="141">
        <f t="shared" si="49"/>
        <v>700.34965199999999</v>
      </c>
      <c r="I115" s="141">
        <f t="shared" si="49"/>
        <v>700.34965199999999</v>
      </c>
      <c r="J115" s="141">
        <f t="shared" si="49"/>
        <v>700.34965199999999</v>
      </c>
      <c r="K115" s="141">
        <f t="shared" si="49"/>
        <v>700.35190920000002</v>
      </c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</row>
    <row r="116" spans="1:22" s="27" customFormat="1">
      <c r="A116" s="14" t="s">
        <v>78</v>
      </c>
      <c r="B116" s="43" t="s">
        <v>2</v>
      </c>
      <c r="C116" s="141">
        <f>C101*C108*12/1000000</f>
        <v>838.54918620000001</v>
      </c>
      <c r="D116" s="141">
        <f t="shared" ref="D116" si="50">D101*D108*12/1000000</f>
        <v>893.80804799999999</v>
      </c>
      <c r="E116" s="141">
        <f t="shared" ref="E116:K116" si="51">E101*E108*12/1000000</f>
        <v>922.94318596800008</v>
      </c>
      <c r="F116" s="141">
        <f t="shared" si="51"/>
        <v>952.22516382959998</v>
      </c>
      <c r="G116" s="141">
        <f t="shared" si="51"/>
        <v>980.79191874448827</v>
      </c>
      <c r="H116" s="141">
        <f t="shared" si="51"/>
        <v>1010.2156763068227</v>
      </c>
      <c r="I116" s="141">
        <f t="shared" si="51"/>
        <v>1040.5221465960276</v>
      </c>
      <c r="J116" s="141">
        <f t="shared" si="51"/>
        <v>1071.7378109939084</v>
      </c>
      <c r="K116" s="141">
        <f t="shared" si="51"/>
        <v>1103.8899453237257</v>
      </c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</row>
    <row r="117" spans="1:22" s="27" customFormat="1" ht="24">
      <c r="A117" s="14" t="s">
        <v>79</v>
      </c>
      <c r="B117" s="43" t="s">
        <v>2</v>
      </c>
      <c r="C117" s="141">
        <f t="shared" ref="C117" si="52">C102*C109*12/1000000</f>
        <v>116.70471624</v>
      </c>
      <c r="D117" s="141">
        <f t="shared" ref="D117" si="53">D102*D109*12/1000000</f>
        <v>125.85360132</v>
      </c>
      <c r="E117" s="141">
        <f t="shared" ref="E117:K117" si="54">E102*E109*12/1000000</f>
        <v>140.18186145599998</v>
      </c>
      <c r="F117" s="141">
        <f t="shared" si="54"/>
        <v>138.38648107200001</v>
      </c>
      <c r="G117" s="141">
        <f t="shared" si="54"/>
        <v>138.38648107200001</v>
      </c>
      <c r="H117" s="141">
        <f t="shared" si="54"/>
        <v>139.65671013599999</v>
      </c>
      <c r="I117" s="141">
        <f t="shared" si="54"/>
        <v>139.63239813599998</v>
      </c>
      <c r="J117" s="141">
        <f t="shared" si="54"/>
        <v>139.65671013599999</v>
      </c>
      <c r="K117" s="141">
        <f t="shared" si="54"/>
        <v>139.65671013599999</v>
      </c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</row>
    <row r="118" spans="1:22" s="27" customFormat="1">
      <c r="A118" s="38" t="s">
        <v>50</v>
      </c>
      <c r="B118" s="43" t="s">
        <v>6</v>
      </c>
      <c r="C118" s="141">
        <v>204</v>
      </c>
      <c r="D118" s="141">
        <v>214</v>
      </c>
      <c r="E118" s="141">
        <v>214</v>
      </c>
      <c r="F118" s="141">
        <v>215</v>
      </c>
      <c r="G118" s="141">
        <v>215</v>
      </c>
      <c r="H118" s="141">
        <v>215</v>
      </c>
      <c r="I118" s="141">
        <v>215</v>
      </c>
      <c r="J118" s="141">
        <v>215</v>
      </c>
      <c r="K118" s="141">
        <v>215</v>
      </c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</row>
    <row r="119" spans="1:22" s="27" customFormat="1" ht="24">
      <c r="A119" s="13" t="s">
        <v>64</v>
      </c>
      <c r="B119" s="43" t="s">
        <v>65</v>
      </c>
      <c r="C119" s="141">
        <v>1.64</v>
      </c>
      <c r="D119" s="141">
        <v>1.78</v>
      </c>
      <c r="E119" s="141">
        <v>1.78</v>
      </c>
      <c r="F119" s="141">
        <v>1.81</v>
      </c>
      <c r="G119" s="141">
        <v>1.81</v>
      </c>
      <c r="H119" s="141">
        <v>1.85</v>
      </c>
      <c r="I119" s="141">
        <v>1.85</v>
      </c>
      <c r="J119" s="141">
        <v>1.87</v>
      </c>
      <c r="K119" s="141">
        <v>1.87</v>
      </c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</row>
    <row r="120" spans="1:22" s="27" customFormat="1" ht="24">
      <c r="A120" s="13" t="s">
        <v>51</v>
      </c>
      <c r="B120" s="50" t="s">
        <v>6</v>
      </c>
      <c r="C120" s="141">
        <v>0.7</v>
      </c>
      <c r="D120" s="141">
        <v>1.3</v>
      </c>
      <c r="E120" s="141">
        <v>1.4</v>
      </c>
      <c r="F120" s="141">
        <v>1.5</v>
      </c>
      <c r="G120" s="141">
        <v>1.5</v>
      </c>
      <c r="H120" s="141">
        <v>1.5</v>
      </c>
      <c r="I120" s="141">
        <v>1.5</v>
      </c>
      <c r="J120" s="141">
        <v>1.6</v>
      </c>
      <c r="K120" s="141">
        <v>1.6</v>
      </c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</row>
    <row r="121" spans="1:22" s="27" customFormat="1">
      <c r="A121" s="51"/>
      <c r="B121" s="52"/>
      <c r="C121" s="53"/>
      <c r="D121" s="48"/>
      <c r="E121" s="48"/>
      <c r="F121" s="48"/>
      <c r="G121" s="48"/>
      <c r="H121" s="48"/>
      <c r="I121" s="48"/>
      <c r="J121" s="48"/>
      <c r="K121" s="48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</row>
  </sheetData>
  <mergeCells count="14">
    <mergeCell ref="H6:I6"/>
    <mergeCell ref="J6:K6"/>
    <mergeCell ref="B5:B7"/>
    <mergeCell ref="A5:A7"/>
    <mergeCell ref="C6:C7"/>
    <mergeCell ref="D6:D7"/>
    <mergeCell ref="E6:E7"/>
    <mergeCell ref="F6:G6"/>
    <mergeCell ref="C5:D5"/>
    <mergeCell ref="A3:K3"/>
    <mergeCell ref="A4:K4"/>
    <mergeCell ref="F5:K5"/>
    <mergeCell ref="B2:F2"/>
    <mergeCell ref="H1:K1"/>
  </mergeCells>
  <phoneticPr fontId="0" type="noConversion"/>
  <hyperlinks>
    <hyperlink ref="P94" r:id="rId1"/>
  </hyperlinks>
  <pageMargins left="0.23622047244094491" right="0.23622047244094491" top="0.46" bottom="0.44" header="0.31496062992125984" footer="0.31496062992125984"/>
  <pageSetup paperSize="9" scale="90" fitToHeight="0" orientation="landscape" horizontalDpi="300" verticalDpi="300" r:id="rId2"/>
  <headerFooter alignWithMargins="0">
    <oddHeader>&amp;C&amp;P</oddHeader>
  </headerFooter>
  <rowBreaks count="1" manualBreakCount="1">
    <brk id="10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IG484"/>
  <sheetViews>
    <sheetView view="pageBreakPreview" zoomScale="90" zoomScaleSheetLayoutView="90" workbookViewId="0">
      <selection activeCell="B2" sqref="B2:B3"/>
    </sheetView>
  </sheetViews>
  <sheetFormatPr defaultRowHeight="12.75" outlineLevelRow="1"/>
  <cols>
    <col min="1" max="1" width="3.7109375" style="111" customWidth="1"/>
    <col min="2" max="2" width="48.42578125" style="111" customWidth="1"/>
    <col min="3" max="3" width="19.42578125" style="111" customWidth="1"/>
    <col min="4" max="4" width="15.85546875" style="111" customWidth="1"/>
    <col min="5" max="5" width="20.140625" style="111" customWidth="1"/>
    <col min="6" max="256" width="9.140625" style="111"/>
    <col min="257" max="257" width="3.7109375" style="111" customWidth="1"/>
    <col min="258" max="258" width="48.42578125" style="111" customWidth="1"/>
    <col min="259" max="259" width="19.42578125" style="111" customWidth="1"/>
    <col min="260" max="260" width="15.85546875" style="111" customWidth="1"/>
    <col min="261" max="261" width="20.140625" style="111" customWidth="1"/>
    <col min="262" max="512" width="9.140625" style="111"/>
    <col min="513" max="513" width="3.7109375" style="111" customWidth="1"/>
    <col min="514" max="514" width="48.42578125" style="111" customWidth="1"/>
    <col min="515" max="515" width="19.42578125" style="111" customWidth="1"/>
    <col min="516" max="516" width="15.85546875" style="111" customWidth="1"/>
    <col min="517" max="517" width="20.140625" style="111" customWidth="1"/>
    <col min="518" max="768" width="9.140625" style="111"/>
    <col min="769" max="769" width="3.7109375" style="111" customWidth="1"/>
    <col min="770" max="770" width="48.42578125" style="111" customWidth="1"/>
    <col min="771" max="771" width="19.42578125" style="111" customWidth="1"/>
    <col min="772" max="772" width="15.85546875" style="111" customWidth="1"/>
    <col min="773" max="773" width="20.140625" style="111" customWidth="1"/>
    <col min="774" max="1024" width="9.140625" style="111"/>
    <col min="1025" max="1025" width="3.7109375" style="111" customWidth="1"/>
    <col min="1026" max="1026" width="48.42578125" style="111" customWidth="1"/>
    <col min="1027" max="1027" width="19.42578125" style="111" customWidth="1"/>
    <col min="1028" max="1028" width="15.85546875" style="111" customWidth="1"/>
    <col min="1029" max="1029" width="20.140625" style="111" customWidth="1"/>
    <col min="1030" max="1280" width="9.140625" style="111"/>
    <col min="1281" max="1281" width="3.7109375" style="111" customWidth="1"/>
    <col min="1282" max="1282" width="48.42578125" style="111" customWidth="1"/>
    <col min="1283" max="1283" width="19.42578125" style="111" customWidth="1"/>
    <col min="1284" max="1284" width="15.85546875" style="111" customWidth="1"/>
    <col min="1285" max="1285" width="20.140625" style="111" customWidth="1"/>
    <col min="1286" max="1536" width="9.140625" style="111"/>
    <col min="1537" max="1537" width="3.7109375" style="111" customWidth="1"/>
    <col min="1538" max="1538" width="48.42578125" style="111" customWidth="1"/>
    <col min="1539" max="1539" width="19.42578125" style="111" customWidth="1"/>
    <col min="1540" max="1540" width="15.85546875" style="111" customWidth="1"/>
    <col min="1541" max="1541" width="20.140625" style="111" customWidth="1"/>
    <col min="1542" max="1792" width="9.140625" style="111"/>
    <col min="1793" max="1793" width="3.7109375" style="111" customWidth="1"/>
    <col min="1794" max="1794" width="48.42578125" style="111" customWidth="1"/>
    <col min="1795" max="1795" width="19.42578125" style="111" customWidth="1"/>
    <col min="1796" max="1796" width="15.85546875" style="111" customWidth="1"/>
    <col min="1797" max="1797" width="20.140625" style="111" customWidth="1"/>
    <col min="1798" max="2048" width="9.140625" style="111"/>
    <col min="2049" max="2049" width="3.7109375" style="111" customWidth="1"/>
    <col min="2050" max="2050" width="48.42578125" style="111" customWidth="1"/>
    <col min="2051" max="2051" width="19.42578125" style="111" customWidth="1"/>
    <col min="2052" max="2052" width="15.85546875" style="111" customWidth="1"/>
    <col min="2053" max="2053" width="20.140625" style="111" customWidth="1"/>
    <col min="2054" max="2304" width="9.140625" style="111"/>
    <col min="2305" max="2305" width="3.7109375" style="111" customWidth="1"/>
    <col min="2306" max="2306" width="48.42578125" style="111" customWidth="1"/>
    <col min="2307" max="2307" width="19.42578125" style="111" customWidth="1"/>
    <col min="2308" max="2308" width="15.85546875" style="111" customWidth="1"/>
    <col min="2309" max="2309" width="20.140625" style="111" customWidth="1"/>
    <col min="2310" max="2560" width="9.140625" style="111"/>
    <col min="2561" max="2561" width="3.7109375" style="111" customWidth="1"/>
    <col min="2562" max="2562" width="48.42578125" style="111" customWidth="1"/>
    <col min="2563" max="2563" width="19.42578125" style="111" customWidth="1"/>
    <col min="2564" max="2564" width="15.85546875" style="111" customWidth="1"/>
    <col min="2565" max="2565" width="20.140625" style="111" customWidth="1"/>
    <col min="2566" max="2816" width="9.140625" style="111"/>
    <col min="2817" max="2817" width="3.7109375" style="111" customWidth="1"/>
    <col min="2818" max="2818" width="48.42578125" style="111" customWidth="1"/>
    <col min="2819" max="2819" width="19.42578125" style="111" customWidth="1"/>
    <col min="2820" max="2820" width="15.85546875" style="111" customWidth="1"/>
    <col min="2821" max="2821" width="20.140625" style="111" customWidth="1"/>
    <col min="2822" max="3072" width="9.140625" style="111"/>
    <col min="3073" max="3073" width="3.7109375" style="111" customWidth="1"/>
    <col min="3074" max="3074" width="48.42578125" style="111" customWidth="1"/>
    <col min="3075" max="3075" width="19.42578125" style="111" customWidth="1"/>
    <col min="3076" max="3076" width="15.85546875" style="111" customWidth="1"/>
    <col min="3077" max="3077" width="20.140625" style="111" customWidth="1"/>
    <col min="3078" max="3328" width="9.140625" style="111"/>
    <col min="3329" max="3329" width="3.7109375" style="111" customWidth="1"/>
    <col min="3330" max="3330" width="48.42578125" style="111" customWidth="1"/>
    <col min="3331" max="3331" width="19.42578125" style="111" customWidth="1"/>
    <col min="3332" max="3332" width="15.85546875" style="111" customWidth="1"/>
    <col min="3333" max="3333" width="20.140625" style="111" customWidth="1"/>
    <col min="3334" max="3584" width="9.140625" style="111"/>
    <col min="3585" max="3585" width="3.7109375" style="111" customWidth="1"/>
    <col min="3586" max="3586" width="48.42578125" style="111" customWidth="1"/>
    <col min="3587" max="3587" width="19.42578125" style="111" customWidth="1"/>
    <col min="3588" max="3588" width="15.85546875" style="111" customWidth="1"/>
    <col min="3589" max="3589" width="20.140625" style="111" customWidth="1"/>
    <col min="3590" max="3840" width="9.140625" style="111"/>
    <col min="3841" max="3841" width="3.7109375" style="111" customWidth="1"/>
    <col min="3842" max="3842" width="48.42578125" style="111" customWidth="1"/>
    <col min="3843" max="3843" width="19.42578125" style="111" customWidth="1"/>
    <col min="3844" max="3844" width="15.85546875" style="111" customWidth="1"/>
    <col min="3845" max="3845" width="20.140625" style="111" customWidth="1"/>
    <col min="3846" max="4096" width="9.140625" style="111"/>
    <col min="4097" max="4097" width="3.7109375" style="111" customWidth="1"/>
    <col min="4098" max="4098" width="48.42578125" style="111" customWidth="1"/>
    <col min="4099" max="4099" width="19.42578125" style="111" customWidth="1"/>
    <col min="4100" max="4100" width="15.85546875" style="111" customWidth="1"/>
    <col min="4101" max="4101" width="20.140625" style="111" customWidth="1"/>
    <col min="4102" max="4352" width="9.140625" style="111"/>
    <col min="4353" max="4353" width="3.7109375" style="111" customWidth="1"/>
    <col min="4354" max="4354" width="48.42578125" style="111" customWidth="1"/>
    <col min="4355" max="4355" width="19.42578125" style="111" customWidth="1"/>
    <col min="4356" max="4356" width="15.85546875" style="111" customWidth="1"/>
    <col min="4357" max="4357" width="20.140625" style="111" customWidth="1"/>
    <col min="4358" max="4608" width="9.140625" style="111"/>
    <col min="4609" max="4609" width="3.7109375" style="111" customWidth="1"/>
    <col min="4610" max="4610" width="48.42578125" style="111" customWidth="1"/>
    <col min="4611" max="4611" width="19.42578125" style="111" customWidth="1"/>
    <col min="4612" max="4612" width="15.85546875" style="111" customWidth="1"/>
    <col min="4613" max="4613" width="20.140625" style="111" customWidth="1"/>
    <col min="4614" max="4864" width="9.140625" style="111"/>
    <col min="4865" max="4865" width="3.7109375" style="111" customWidth="1"/>
    <col min="4866" max="4866" width="48.42578125" style="111" customWidth="1"/>
    <col min="4867" max="4867" width="19.42578125" style="111" customWidth="1"/>
    <col min="4868" max="4868" width="15.85546875" style="111" customWidth="1"/>
    <col min="4869" max="4869" width="20.140625" style="111" customWidth="1"/>
    <col min="4870" max="5120" width="9.140625" style="111"/>
    <col min="5121" max="5121" width="3.7109375" style="111" customWidth="1"/>
    <col min="5122" max="5122" width="48.42578125" style="111" customWidth="1"/>
    <col min="5123" max="5123" width="19.42578125" style="111" customWidth="1"/>
    <col min="5124" max="5124" width="15.85546875" style="111" customWidth="1"/>
    <col min="5125" max="5125" width="20.140625" style="111" customWidth="1"/>
    <col min="5126" max="5376" width="9.140625" style="111"/>
    <col min="5377" max="5377" width="3.7109375" style="111" customWidth="1"/>
    <col min="5378" max="5378" width="48.42578125" style="111" customWidth="1"/>
    <col min="5379" max="5379" width="19.42578125" style="111" customWidth="1"/>
    <col min="5380" max="5380" width="15.85546875" style="111" customWidth="1"/>
    <col min="5381" max="5381" width="20.140625" style="111" customWidth="1"/>
    <col min="5382" max="5632" width="9.140625" style="111"/>
    <col min="5633" max="5633" width="3.7109375" style="111" customWidth="1"/>
    <col min="5634" max="5634" width="48.42578125" style="111" customWidth="1"/>
    <col min="5635" max="5635" width="19.42578125" style="111" customWidth="1"/>
    <col min="5636" max="5636" width="15.85546875" style="111" customWidth="1"/>
    <col min="5637" max="5637" width="20.140625" style="111" customWidth="1"/>
    <col min="5638" max="5888" width="9.140625" style="111"/>
    <col min="5889" max="5889" width="3.7109375" style="111" customWidth="1"/>
    <col min="5890" max="5890" width="48.42578125" style="111" customWidth="1"/>
    <col min="5891" max="5891" width="19.42578125" style="111" customWidth="1"/>
    <col min="5892" max="5892" width="15.85546875" style="111" customWidth="1"/>
    <col min="5893" max="5893" width="20.140625" style="111" customWidth="1"/>
    <col min="5894" max="6144" width="9.140625" style="111"/>
    <col min="6145" max="6145" width="3.7109375" style="111" customWidth="1"/>
    <col min="6146" max="6146" width="48.42578125" style="111" customWidth="1"/>
    <col min="6147" max="6147" width="19.42578125" style="111" customWidth="1"/>
    <col min="6148" max="6148" width="15.85546875" style="111" customWidth="1"/>
    <col min="6149" max="6149" width="20.140625" style="111" customWidth="1"/>
    <col min="6150" max="6400" width="9.140625" style="111"/>
    <col min="6401" max="6401" width="3.7109375" style="111" customWidth="1"/>
    <col min="6402" max="6402" width="48.42578125" style="111" customWidth="1"/>
    <col min="6403" max="6403" width="19.42578125" style="111" customWidth="1"/>
    <col min="6404" max="6404" width="15.85546875" style="111" customWidth="1"/>
    <col min="6405" max="6405" width="20.140625" style="111" customWidth="1"/>
    <col min="6406" max="6656" width="9.140625" style="111"/>
    <col min="6657" max="6657" width="3.7109375" style="111" customWidth="1"/>
    <col min="6658" max="6658" width="48.42578125" style="111" customWidth="1"/>
    <col min="6659" max="6659" width="19.42578125" style="111" customWidth="1"/>
    <col min="6660" max="6660" width="15.85546875" style="111" customWidth="1"/>
    <col min="6661" max="6661" width="20.140625" style="111" customWidth="1"/>
    <col min="6662" max="6912" width="9.140625" style="111"/>
    <col min="6913" max="6913" width="3.7109375" style="111" customWidth="1"/>
    <col min="6914" max="6914" width="48.42578125" style="111" customWidth="1"/>
    <col min="6915" max="6915" width="19.42578125" style="111" customWidth="1"/>
    <col min="6916" max="6916" width="15.85546875" style="111" customWidth="1"/>
    <col min="6917" max="6917" width="20.140625" style="111" customWidth="1"/>
    <col min="6918" max="7168" width="9.140625" style="111"/>
    <col min="7169" max="7169" width="3.7109375" style="111" customWidth="1"/>
    <col min="7170" max="7170" width="48.42578125" style="111" customWidth="1"/>
    <col min="7171" max="7171" width="19.42578125" style="111" customWidth="1"/>
    <col min="7172" max="7172" width="15.85546875" style="111" customWidth="1"/>
    <col min="7173" max="7173" width="20.140625" style="111" customWidth="1"/>
    <col min="7174" max="7424" width="9.140625" style="111"/>
    <col min="7425" max="7425" width="3.7109375" style="111" customWidth="1"/>
    <col min="7426" max="7426" width="48.42578125" style="111" customWidth="1"/>
    <col min="7427" max="7427" width="19.42578125" style="111" customWidth="1"/>
    <col min="7428" max="7428" width="15.85546875" style="111" customWidth="1"/>
    <col min="7429" max="7429" width="20.140625" style="111" customWidth="1"/>
    <col min="7430" max="7680" width="9.140625" style="111"/>
    <col min="7681" max="7681" width="3.7109375" style="111" customWidth="1"/>
    <col min="7682" max="7682" width="48.42578125" style="111" customWidth="1"/>
    <col min="7683" max="7683" width="19.42578125" style="111" customWidth="1"/>
    <col min="7684" max="7684" width="15.85546875" style="111" customWidth="1"/>
    <col min="7685" max="7685" width="20.140625" style="111" customWidth="1"/>
    <col min="7686" max="7936" width="9.140625" style="111"/>
    <col min="7937" max="7937" width="3.7109375" style="111" customWidth="1"/>
    <col min="7938" max="7938" width="48.42578125" style="111" customWidth="1"/>
    <col min="7939" max="7939" width="19.42578125" style="111" customWidth="1"/>
    <col min="7940" max="7940" width="15.85546875" style="111" customWidth="1"/>
    <col min="7941" max="7941" width="20.140625" style="111" customWidth="1"/>
    <col min="7942" max="8192" width="9.140625" style="111"/>
    <col min="8193" max="8193" width="3.7109375" style="111" customWidth="1"/>
    <col min="8194" max="8194" width="48.42578125" style="111" customWidth="1"/>
    <col min="8195" max="8195" width="19.42578125" style="111" customWidth="1"/>
    <col min="8196" max="8196" width="15.85546875" style="111" customWidth="1"/>
    <col min="8197" max="8197" width="20.140625" style="111" customWidth="1"/>
    <col min="8198" max="8448" width="9.140625" style="111"/>
    <col min="8449" max="8449" width="3.7109375" style="111" customWidth="1"/>
    <col min="8450" max="8450" width="48.42578125" style="111" customWidth="1"/>
    <col min="8451" max="8451" width="19.42578125" style="111" customWidth="1"/>
    <col min="8452" max="8452" width="15.85546875" style="111" customWidth="1"/>
    <col min="8453" max="8453" width="20.140625" style="111" customWidth="1"/>
    <col min="8454" max="8704" width="9.140625" style="111"/>
    <col min="8705" max="8705" width="3.7109375" style="111" customWidth="1"/>
    <col min="8706" max="8706" width="48.42578125" style="111" customWidth="1"/>
    <col min="8707" max="8707" width="19.42578125" style="111" customWidth="1"/>
    <col min="8708" max="8708" width="15.85546875" style="111" customWidth="1"/>
    <col min="8709" max="8709" width="20.140625" style="111" customWidth="1"/>
    <col min="8710" max="8960" width="9.140625" style="111"/>
    <col min="8961" max="8961" width="3.7109375" style="111" customWidth="1"/>
    <col min="8962" max="8962" width="48.42578125" style="111" customWidth="1"/>
    <col min="8963" max="8963" width="19.42578125" style="111" customWidth="1"/>
    <col min="8964" max="8964" width="15.85546875" style="111" customWidth="1"/>
    <col min="8965" max="8965" width="20.140625" style="111" customWidth="1"/>
    <col min="8966" max="9216" width="9.140625" style="111"/>
    <col min="9217" max="9217" width="3.7109375" style="111" customWidth="1"/>
    <col min="9218" max="9218" width="48.42578125" style="111" customWidth="1"/>
    <col min="9219" max="9219" width="19.42578125" style="111" customWidth="1"/>
    <col min="9220" max="9220" width="15.85546875" style="111" customWidth="1"/>
    <col min="9221" max="9221" width="20.140625" style="111" customWidth="1"/>
    <col min="9222" max="9472" width="9.140625" style="111"/>
    <col min="9473" max="9473" width="3.7109375" style="111" customWidth="1"/>
    <col min="9474" max="9474" width="48.42578125" style="111" customWidth="1"/>
    <col min="9475" max="9475" width="19.42578125" style="111" customWidth="1"/>
    <col min="9476" max="9476" width="15.85546875" style="111" customWidth="1"/>
    <col min="9477" max="9477" width="20.140625" style="111" customWidth="1"/>
    <col min="9478" max="9728" width="9.140625" style="111"/>
    <col min="9729" max="9729" width="3.7109375" style="111" customWidth="1"/>
    <col min="9730" max="9730" width="48.42578125" style="111" customWidth="1"/>
    <col min="9731" max="9731" width="19.42578125" style="111" customWidth="1"/>
    <col min="9732" max="9732" width="15.85546875" style="111" customWidth="1"/>
    <col min="9733" max="9733" width="20.140625" style="111" customWidth="1"/>
    <col min="9734" max="9984" width="9.140625" style="111"/>
    <col min="9985" max="9985" width="3.7109375" style="111" customWidth="1"/>
    <col min="9986" max="9986" width="48.42578125" style="111" customWidth="1"/>
    <col min="9987" max="9987" width="19.42578125" style="111" customWidth="1"/>
    <col min="9988" max="9988" width="15.85546875" style="111" customWidth="1"/>
    <col min="9989" max="9989" width="20.140625" style="111" customWidth="1"/>
    <col min="9990" max="10240" width="9.140625" style="111"/>
    <col min="10241" max="10241" width="3.7109375" style="111" customWidth="1"/>
    <col min="10242" max="10242" width="48.42578125" style="111" customWidth="1"/>
    <col min="10243" max="10243" width="19.42578125" style="111" customWidth="1"/>
    <col min="10244" max="10244" width="15.85546875" style="111" customWidth="1"/>
    <col min="10245" max="10245" width="20.140625" style="111" customWidth="1"/>
    <col min="10246" max="10496" width="9.140625" style="111"/>
    <col min="10497" max="10497" width="3.7109375" style="111" customWidth="1"/>
    <col min="10498" max="10498" width="48.42578125" style="111" customWidth="1"/>
    <col min="10499" max="10499" width="19.42578125" style="111" customWidth="1"/>
    <col min="10500" max="10500" width="15.85546875" style="111" customWidth="1"/>
    <col min="10501" max="10501" width="20.140625" style="111" customWidth="1"/>
    <col min="10502" max="10752" width="9.140625" style="111"/>
    <col min="10753" max="10753" width="3.7109375" style="111" customWidth="1"/>
    <col min="10754" max="10754" width="48.42578125" style="111" customWidth="1"/>
    <col min="10755" max="10755" width="19.42578125" style="111" customWidth="1"/>
    <col min="10756" max="10756" width="15.85546875" style="111" customWidth="1"/>
    <col min="10757" max="10757" width="20.140625" style="111" customWidth="1"/>
    <col min="10758" max="11008" width="9.140625" style="111"/>
    <col min="11009" max="11009" width="3.7109375" style="111" customWidth="1"/>
    <col min="11010" max="11010" width="48.42578125" style="111" customWidth="1"/>
    <col min="11011" max="11011" width="19.42578125" style="111" customWidth="1"/>
    <col min="11012" max="11012" width="15.85546875" style="111" customWidth="1"/>
    <col min="11013" max="11013" width="20.140625" style="111" customWidth="1"/>
    <col min="11014" max="11264" width="9.140625" style="111"/>
    <col min="11265" max="11265" width="3.7109375" style="111" customWidth="1"/>
    <col min="11266" max="11266" width="48.42578125" style="111" customWidth="1"/>
    <col min="11267" max="11267" width="19.42578125" style="111" customWidth="1"/>
    <col min="11268" max="11268" width="15.85546875" style="111" customWidth="1"/>
    <col min="11269" max="11269" width="20.140625" style="111" customWidth="1"/>
    <col min="11270" max="11520" width="9.140625" style="111"/>
    <col min="11521" max="11521" width="3.7109375" style="111" customWidth="1"/>
    <col min="11522" max="11522" width="48.42578125" style="111" customWidth="1"/>
    <col min="11523" max="11523" width="19.42578125" style="111" customWidth="1"/>
    <col min="11524" max="11524" width="15.85546875" style="111" customWidth="1"/>
    <col min="11525" max="11525" width="20.140625" style="111" customWidth="1"/>
    <col min="11526" max="11776" width="9.140625" style="111"/>
    <col min="11777" max="11777" width="3.7109375" style="111" customWidth="1"/>
    <col min="11778" max="11778" width="48.42578125" style="111" customWidth="1"/>
    <col min="11779" max="11779" width="19.42578125" style="111" customWidth="1"/>
    <col min="11780" max="11780" width="15.85546875" style="111" customWidth="1"/>
    <col min="11781" max="11781" width="20.140625" style="111" customWidth="1"/>
    <col min="11782" max="12032" width="9.140625" style="111"/>
    <col min="12033" max="12033" width="3.7109375" style="111" customWidth="1"/>
    <col min="12034" max="12034" width="48.42578125" style="111" customWidth="1"/>
    <col min="12035" max="12035" width="19.42578125" style="111" customWidth="1"/>
    <col min="12036" max="12036" width="15.85546875" style="111" customWidth="1"/>
    <col min="12037" max="12037" width="20.140625" style="111" customWidth="1"/>
    <col min="12038" max="12288" width="9.140625" style="111"/>
    <col min="12289" max="12289" width="3.7109375" style="111" customWidth="1"/>
    <col min="12290" max="12290" width="48.42578125" style="111" customWidth="1"/>
    <col min="12291" max="12291" width="19.42578125" style="111" customWidth="1"/>
    <col min="12292" max="12292" width="15.85546875" style="111" customWidth="1"/>
    <col min="12293" max="12293" width="20.140625" style="111" customWidth="1"/>
    <col min="12294" max="12544" width="9.140625" style="111"/>
    <col min="12545" max="12545" width="3.7109375" style="111" customWidth="1"/>
    <col min="12546" max="12546" width="48.42578125" style="111" customWidth="1"/>
    <col min="12547" max="12547" width="19.42578125" style="111" customWidth="1"/>
    <col min="12548" max="12548" width="15.85546875" style="111" customWidth="1"/>
    <col min="12549" max="12549" width="20.140625" style="111" customWidth="1"/>
    <col min="12550" max="12800" width="9.140625" style="111"/>
    <col min="12801" max="12801" width="3.7109375" style="111" customWidth="1"/>
    <col min="12802" max="12802" width="48.42578125" style="111" customWidth="1"/>
    <col min="12803" max="12803" width="19.42578125" style="111" customWidth="1"/>
    <col min="12804" max="12804" width="15.85546875" style="111" customWidth="1"/>
    <col min="12805" max="12805" width="20.140625" style="111" customWidth="1"/>
    <col min="12806" max="13056" width="9.140625" style="111"/>
    <col min="13057" max="13057" width="3.7109375" style="111" customWidth="1"/>
    <col min="13058" max="13058" width="48.42578125" style="111" customWidth="1"/>
    <col min="13059" max="13059" width="19.42578125" style="111" customWidth="1"/>
    <col min="13060" max="13060" width="15.85546875" style="111" customWidth="1"/>
    <col min="13061" max="13061" width="20.140625" style="111" customWidth="1"/>
    <col min="13062" max="13312" width="9.140625" style="111"/>
    <col min="13313" max="13313" width="3.7109375" style="111" customWidth="1"/>
    <col min="13314" max="13314" width="48.42578125" style="111" customWidth="1"/>
    <col min="13315" max="13315" width="19.42578125" style="111" customWidth="1"/>
    <col min="13316" max="13316" width="15.85546875" style="111" customWidth="1"/>
    <col min="13317" max="13317" width="20.140625" style="111" customWidth="1"/>
    <col min="13318" max="13568" width="9.140625" style="111"/>
    <col min="13569" max="13569" width="3.7109375" style="111" customWidth="1"/>
    <col min="13570" max="13570" width="48.42578125" style="111" customWidth="1"/>
    <col min="13571" max="13571" width="19.42578125" style="111" customWidth="1"/>
    <col min="13572" max="13572" width="15.85546875" style="111" customWidth="1"/>
    <col min="13573" max="13573" width="20.140625" style="111" customWidth="1"/>
    <col min="13574" max="13824" width="9.140625" style="111"/>
    <col min="13825" max="13825" width="3.7109375" style="111" customWidth="1"/>
    <col min="13826" max="13826" width="48.42578125" style="111" customWidth="1"/>
    <col min="13827" max="13827" width="19.42578125" style="111" customWidth="1"/>
    <col min="13828" max="13828" width="15.85546875" style="111" customWidth="1"/>
    <col min="13829" max="13829" width="20.140625" style="111" customWidth="1"/>
    <col min="13830" max="14080" width="9.140625" style="111"/>
    <col min="14081" max="14081" width="3.7109375" style="111" customWidth="1"/>
    <col min="14082" max="14082" width="48.42578125" style="111" customWidth="1"/>
    <col min="14083" max="14083" width="19.42578125" style="111" customWidth="1"/>
    <col min="14084" max="14084" width="15.85546875" style="111" customWidth="1"/>
    <col min="14085" max="14085" width="20.140625" style="111" customWidth="1"/>
    <col min="14086" max="14336" width="9.140625" style="111"/>
    <col min="14337" max="14337" width="3.7109375" style="111" customWidth="1"/>
    <col min="14338" max="14338" width="48.42578125" style="111" customWidth="1"/>
    <col min="14339" max="14339" width="19.42578125" style="111" customWidth="1"/>
    <col min="14340" max="14340" width="15.85546875" style="111" customWidth="1"/>
    <col min="14341" max="14341" width="20.140625" style="111" customWidth="1"/>
    <col min="14342" max="14592" width="9.140625" style="111"/>
    <col min="14593" max="14593" width="3.7109375" style="111" customWidth="1"/>
    <col min="14594" max="14594" width="48.42578125" style="111" customWidth="1"/>
    <col min="14595" max="14595" width="19.42578125" style="111" customWidth="1"/>
    <col min="14596" max="14596" width="15.85546875" style="111" customWidth="1"/>
    <col min="14597" max="14597" width="20.140625" style="111" customWidth="1"/>
    <col min="14598" max="14848" width="9.140625" style="111"/>
    <col min="14849" max="14849" width="3.7109375" style="111" customWidth="1"/>
    <col min="14850" max="14850" width="48.42578125" style="111" customWidth="1"/>
    <col min="14851" max="14851" width="19.42578125" style="111" customWidth="1"/>
    <col min="14852" max="14852" width="15.85546875" style="111" customWidth="1"/>
    <col min="14853" max="14853" width="20.140625" style="111" customWidth="1"/>
    <col min="14854" max="15104" width="9.140625" style="111"/>
    <col min="15105" max="15105" width="3.7109375" style="111" customWidth="1"/>
    <col min="15106" max="15106" width="48.42578125" style="111" customWidth="1"/>
    <col min="15107" max="15107" width="19.42578125" style="111" customWidth="1"/>
    <col min="15108" max="15108" width="15.85546875" style="111" customWidth="1"/>
    <col min="15109" max="15109" width="20.140625" style="111" customWidth="1"/>
    <col min="15110" max="15360" width="9.140625" style="111"/>
    <col min="15361" max="15361" width="3.7109375" style="111" customWidth="1"/>
    <col min="15362" max="15362" width="48.42578125" style="111" customWidth="1"/>
    <col min="15363" max="15363" width="19.42578125" style="111" customWidth="1"/>
    <col min="15364" max="15364" width="15.85546875" style="111" customWidth="1"/>
    <col min="15365" max="15365" width="20.140625" style="111" customWidth="1"/>
    <col min="15366" max="15616" width="9.140625" style="111"/>
    <col min="15617" max="15617" width="3.7109375" style="111" customWidth="1"/>
    <col min="15618" max="15618" width="48.42578125" style="111" customWidth="1"/>
    <col min="15619" max="15619" width="19.42578125" style="111" customWidth="1"/>
    <col min="15620" max="15620" width="15.85546875" style="111" customWidth="1"/>
    <col min="15621" max="15621" width="20.140625" style="111" customWidth="1"/>
    <col min="15622" max="15872" width="9.140625" style="111"/>
    <col min="15873" max="15873" width="3.7109375" style="111" customWidth="1"/>
    <col min="15874" max="15874" width="48.42578125" style="111" customWidth="1"/>
    <col min="15875" max="15875" width="19.42578125" style="111" customWidth="1"/>
    <col min="15876" max="15876" width="15.85546875" style="111" customWidth="1"/>
    <col min="15877" max="15877" width="20.140625" style="111" customWidth="1"/>
    <col min="15878" max="16128" width="9.140625" style="111"/>
    <col min="16129" max="16129" width="3.7109375" style="111" customWidth="1"/>
    <col min="16130" max="16130" width="48.42578125" style="111" customWidth="1"/>
    <col min="16131" max="16131" width="19.42578125" style="111" customWidth="1"/>
    <col min="16132" max="16132" width="15.85546875" style="111" customWidth="1"/>
    <col min="16133" max="16133" width="20.140625" style="111" customWidth="1"/>
    <col min="16134" max="16384" width="9.140625" style="111"/>
  </cols>
  <sheetData>
    <row r="1" spans="1:5" s="91" customFormat="1" ht="73.5" customHeight="1">
      <c r="A1" s="172" t="s">
        <v>113</v>
      </c>
      <c r="B1" s="173"/>
      <c r="C1" s="173"/>
      <c r="D1" s="173"/>
      <c r="E1" s="174"/>
    </row>
    <row r="2" spans="1:5" s="92" customFormat="1" ht="15.75">
      <c r="A2" s="175" t="s">
        <v>114</v>
      </c>
      <c r="B2" s="176" t="s">
        <v>175</v>
      </c>
      <c r="C2" s="178" t="s">
        <v>115</v>
      </c>
      <c r="D2" s="179"/>
      <c r="E2" s="180"/>
    </row>
    <row r="3" spans="1:5" s="92" customFormat="1" ht="100.5" customHeight="1">
      <c r="A3" s="175"/>
      <c r="B3" s="177"/>
      <c r="C3" s="93" t="s">
        <v>116</v>
      </c>
      <c r="D3" s="93" t="s">
        <v>117</v>
      </c>
      <c r="E3" s="93" t="s">
        <v>118</v>
      </c>
    </row>
    <row r="4" spans="1:5" s="97" customFormat="1" ht="15.75">
      <c r="A4" s="94">
        <v>1</v>
      </c>
      <c r="B4" s="95">
        <v>2</v>
      </c>
      <c r="C4" s="96">
        <v>3</v>
      </c>
      <c r="D4" s="96">
        <v>4</v>
      </c>
      <c r="E4" s="96">
        <v>5</v>
      </c>
    </row>
    <row r="5" spans="1:5" s="92" customFormat="1" ht="15.75" customHeight="1">
      <c r="A5" s="98"/>
      <c r="B5" s="181" t="s">
        <v>119</v>
      </c>
      <c r="C5" s="181"/>
      <c r="D5" s="181"/>
      <c r="E5" s="181"/>
    </row>
    <row r="6" spans="1:5" s="92" customFormat="1" ht="15.75" hidden="1" outlineLevel="1">
      <c r="A6" s="98"/>
      <c r="B6" s="181" t="s">
        <v>120</v>
      </c>
      <c r="C6" s="182"/>
      <c r="D6" s="182"/>
      <c r="E6" s="182"/>
    </row>
    <row r="7" spans="1:5" s="104" customFormat="1" ht="15.75" hidden="1" outlineLevel="1">
      <c r="A7" s="99"/>
      <c r="B7" s="100" t="s">
        <v>121</v>
      </c>
      <c r="C7" s="101">
        <v>83271</v>
      </c>
      <c r="D7" s="102">
        <v>38456336.200000003</v>
      </c>
      <c r="E7" s="103">
        <v>76970</v>
      </c>
    </row>
    <row r="8" spans="1:5" s="91" customFormat="1" ht="31.5" hidden="1" outlineLevel="1">
      <c r="A8" s="105"/>
      <c r="B8" s="106" t="s">
        <v>122</v>
      </c>
      <c r="C8" s="107">
        <v>1351</v>
      </c>
      <c r="D8" s="108">
        <v>1112566.3</v>
      </c>
      <c r="E8" s="109">
        <v>133095.9</v>
      </c>
    </row>
    <row r="9" spans="1:5" s="91" customFormat="1" ht="18.75" hidden="1" outlineLevel="1">
      <c r="A9" s="105"/>
      <c r="B9" s="106" t="s">
        <v>123</v>
      </c>
      <c r="C9" s="110" t="s">
        <v>124</v>
      </c>
      <c r="D9" s="110" t="s">
        <v>124</v>
      </c>
      <c r="E9" s="109">
        <v>187018.1</v>
      </c>
    </row>
    <row r="10" spans="1:5" s="91" customFormat="1" ht="15.75" hidden="1" outlineLevel="1">
      <c r="A10" s="105"/>
      <c r="B10" s="106" t="s">
        <v>125</v>
      </c>
      <c r="C10" s="107">
        <v>4236</v>
      </c>
      <c r="D10" s="108">
        <v>1728240.4</v>
      </c>
      <c r="E10" s="109">
        <v>67281.3</v>
      </c>
    </row>
    <row r="11" spans="1:5" ht="47.25" hidden="1" outlineLevel="1">
      <c r="A11" s="105"/>
      <c r="B11" s="106" t="s">
        <v>126</v>
      </c>
      <c r="C11" s="107">
        <v>3155</v>
      </c>
      <c r="D11" s="108">
        <v>1567742.4</v>
      </c>
      <c r="E11" s="109">
        <v>82309.399999999994</v>
      </c>
    </row>
    <row r="12" spans="1:5" ht="63" hidden="1" outlineLevel="1">
      <c r="A12" s="105"/>
      <c r="B12" s="106" t="s">
        <v>127</v>
      </c>
      <c r="C12" s="107">
        <v>1318</v>
      </c>
      <c r="D12" s="108">
        <v>438962.3</v>
      </c>
      <c r="E12" s="109">
        <v>55028.9</v>
      </c>
    </row>
    <row r="13" spans="1:5" ht="15.75" hidden="1" outlineLevel="1">
      <c r="A13" s="105"/>
      <c r="B13" s="106" t="s">
        <v>128</v>
      </c>
      <c r="C13" s="107">
        <v>1351</v>
      </c>
      <c r="D13" s="108">
        <v>766493.6</v>
      </c>
      <c r="E13" s="109">
        <v>92833.1</v>
      </c>
    </row>
    <row r="14" spans="1:5" ht="47.25" hidden="1" outlineLevel="1">
      <c r="A14" s="105"/>
      <c r="B14" s="106" t="s">
        <v>129</v>
      </c>
      <c r="C14" s="107">
        <v>7320</v>
      </c>
      <c r="D14" s="108">
        <v>2712322</v>
      </c>
      <c r="E14" s="109">
        <v>61494.8</v>
      </c>
    </row>
    <row r="15" spans="1:5" ht="15.75" hidden="1" outlineLevel="1">
      <c r="A15" s="105"/>
      <c r="B15" s="106" t="s">
        <v>130</v>
      </c>
      <c r="C15" s="107">
        <v>10743</v>
      </c>
      <c r="D15" s="108">
        <v>5940666.5999999996</v>
      </c>
      <c r="E15" s="109">
        <v>90783.4</v>
      </c>
    </row>
    <row r="16" spans="1:5" ht="47.25" hidden="1" outlineLevel="1">
      <c r="A16" s="105"/>
      <c r="B16" s="106" t="s">
        <v>131</v>
      </c>
      <c r="C16" s="107">
        <v>853</v>
      </c>
      <c r="D16" s="108">
        <v>214185.5</v>
      </c>
      <c r="E16" s="109">
        <v>41765.599999999999</v>
      </c>
    </row>
    <row r="17" spans="1:80" ht="31.5" hidden="1" outlineLevel="1">
      <c r="A17" s="105"/>
      <c r="B17" s="106" t="s">
        <v>132</v>
      </c>
      <c r="C17" s="107">
        <v>2623</v>
      </c>
      <c r="D17" s="108">
        <v>1120115.3</v>
      </c>
      <c r="E17" s="109">
        <v>69897.8</v>
      </c>
    </row>
    <row r="18" spans="1:80" ht="31.5" hidden="1" outlineLevel="1">
      <c r="A18" s="105"/>
      <c r="B18" s="106" t="s">
        <v>133</v>
      </c>
      <c r="C18" s="107">
        <v>2018</v>
      </c>
      <c r="D18" s="108">
        <v>1253552.8</v>
      </c>
      <c r="E18" s="109">
        <v>100234.6</v>
      </c>
    </row>
    <row r="19" spans="1:80" ht="31.5" hidden="1" outlineLevel="1">
      <c r="A19" s="105"/>
      <c r="B19" s="106" t="s">
        <v>134</v>
      </c>
      <c r="C19" s="107">
        <v>829</v>
      </c>
      <c r="D19" s="108">
        <v>291275.3</v>
      </c>
      <c r="E19" s="109">
        <v>56786.9</v>
      </c>
    </row>
    <row r="20" spans="1:80" ht="31.5" hidden="1" outlineLevel="1">
      <c r="A20" s="105"/>
      <c r="B20" s="106" t="s">
        <v>135</v>
      </c>
      <c r="C20" s="107">
        <v>2333</v>
      </c>
      <c r="D20" s="108">
        <v>1270469.3</v>
      </c>
      <c r="E20" s="109">
        <v>89772.800000000003</v>
      </c>
    </row>
    <row r="21" spans="1:80" ht="47.25" hidden="1" outlineLevel="1">
      <c r="A21" s="105"/>
      <c r="B21" s="106" t="s">
        <v>136</v>
      </c>
      <c r="C21" s="107">
        <v>1087</v>
      </c>
      <c r="D21" s="108">
        <v>290913.90000000002</v>
      </c>
      <c r="E21" s="109">
        <v>44482.2</v>
      </c>
    </row>
    <row r="22" spans="1:80" ht="48" hidden="1" customHeight="1" outlineLevel="1">
      <c r="A22" s="105"/>
      <c r="B22" s="106" t="s">
        <v>137</v>
      </c>
      <c r="C22" s="107">
        <v>15085</v>
      </c>
      <c r="D22" s="108">
        <v>8030417.0999999996</v>
      </c>
      <c r="E22" s="109">
        <v>88430.6</v>
      </c>
    </row>
    <row r="23" spans="1:80" ht="15.75" hidden="1" outlineLevel="1">
      <c r="A23" s="105"/>
      <c r="B23" s="106" t="s">
        <v>138</v>
      </c>
      <c r="C23" s="107">
        <v>12719</v>
      </c>
      <c r="D23" s="108">
        <v>4791861.4000000004</v>
      </c>
      <c r="E23" s="109">
        <v>62198.9</v>
      </c>
    </row>
    <row r="24" spans="1:80" ht="30" hidden="1" customHeight="1" outlineLevel="1">
      <c r="A24" s="105"/>
      <c r="B24" s="106" t="s">
        <v>139</v>
      </c>
      <c r="C24" s="107">
        <v>13143</v>
      </c>
      <c r="D24" s="108">
        <v>5326095.3</v>
      </c>
      <c r="E24" s="109">
        <v>66377.2</v>
      </c>
    </row>
    <row r="25" spans="1:80" ht="47.25" hidden="1" outlineLevel="1">
      <c r="A25" s="105"/>
      <c r="B25" s="106" t="s">
        <v>140</v>
      </c>
      <c r="C25" s="107">
        <v>2380</v>
      </c>
      <c r="D25" s="108">
        <v>923118.5</v>
      </c>
      <c r="E25" s="109">
        <v>63267.6</v>
      </c>
    </row>
    <row r="26" spans="1:80" ht="17.25" hidden="1" customHeight="1" outlineLevel="1">
      <c r="A26" s="105"/>
      <c r="B26" s="106" t="s">
        <v>141</v>
      </c>
      <c r="C26" s="107">
        <v>254</v>
      </c>
      <c r="D26" s="108">
        <v>107667</v>
      </c>
      <c r="E26" s="109">
        <v>60692.7</v>
      </c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</row>
    <row r="27" spans="1:80" s="113" customFormat="1" ht="15.75" hidden="1" outlineLevel="1">
      <c r="A27" s="112"/>
      <c r="B27" s="100" t="s">
        <v>142</v>
      </c>
      <c r="C27" s="101">
        <v>11297</v>
      </c>
      <c r="D27" s="102">
        <v>4420321</v>
      </c>
      <c r="E27" s="103">
        <v>65215.8</v>
      </c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</row>
    <row r="28" spans="1:80" ht="31.5" hidden="1" outlineLevel="1">
      <c r="A28" s="105"/>
      <c r="B28" s="106" t="s">
        <v>122</v>
      </c>
      <c r="C28" s="107">
        <v>492</v>
      </c>
      <c r="D28" s="108">
        <v>291697.8</v>
      </c>
      <c r="E28" s="109">
        <v>97434.9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</row>
    <row r="29" spans="1:80" ht="15.75" hidden="1" outlineLevel="1">
      <c r="A29" s="105"/>
      <c r="B29" s="106" t="s">
        <v>125</v>
      </c>
      <c r="C29" s="107">
        <v>3758</v>
      </c>
      <c r="D29" s="108">
        <v>1565535.3</v>
      </c>
      <c r="E29" s="109">
        <v>68730.3</v>
      </c>
    </row>
    <row r="30" spans="1:80" ht="47.25" hidden="1" outlineLevel="1">
      <c r="A30" s="105"/>
      <c r="B30" s="106" t="s">
        <v>126</v>
      </c>
      <c r="C30" s="110" t="s">
        <v>124</v>
      </c>
      <c r="D30" s="110" t="s">
        <v>124</v>
      </c>
      <c r="E30" s="109">
        <v>81334.399999999994</v>
      </c>
    </row>
    <row r="31" spans="1:80" ht="63" hidden="1" outlineLevel="1">
      <c r="A31" s="105"/>
      <c r="B31" s="106" t="s">
        <v>127</v>
      </c>
      <c r="C31" s="110" t="s">
        <v>124</v>
      </c>
      <c r="D31" s="110" t="s">
        <v>124</v>
      </c>
      <c r="E31" s="109">
        <v>44263.8</v>
      </c>
    </row>
    <row r="32" spans="1:80" ht="18.75" hidden="1" outlineLevel="1">
      <c r="A32" s="105"/>
      <c r="B32" s="106" t="s">
        <v>128</v>
      </c>
      <c r="C32" s="110" t="s">
        <v>124</v>
      </c>
      <c r="D32" s="110" t="s">
        <v>124</v>
      </c>
      <c r="E32" s="109">
        <v>45672.9</v>
      </c>
    </row>
    <row r="33" spans="1:12" ht="47.25" hidden="1" outlineLevel="1">
      <c r="A33" s="105"/>
      <c r="B33" s="106" t="s">
        <v>129</v>
      </c>
      <c r="C33" s="107">
        <v>471</v>
      </c>
      <c r="D33" s="108">
        <v>148887.6</v>
      </c>
      <c r="E33" s="109">
        <v>52644.1</v>
      </c>
    </row>
    <row r="34" spans="1:12" ht="15.75" hidden="1" outlineLevel="1">
      <c r="A34" s="105"/>
      <c r="B34" s="106" t="s">
        <v>130</v>
      </c>
      <c r="C34" s="107">
        <v>792</v>
      </c>
      <c r="D34" s="108">
        <v>361606.5</v>
      </c>
      <c r="E34" s="109">
        <v>75730.3</v>
      </c>
    </row>
    <row r="35" spans="1:12" ht="30.75" hidden="1" customHeight="1" outlineLevel="1">
      <c r="A35" s="105"/>
      <c r="B35" s="106" t="s">
        <v>131</v>
      </c>
      <c r="C35" s="110" t="s">
        <v>124</v>
      </c>
      <c r="D35" s="110" t="s">
        <v>124</v>
      </c>
      <c r="E35" s="109">
        <v>47271.9</v>
      </c>
    </row>
    <row r="36" spans="1:12" ht="31.5" hidden="1" outlineLevel="1">
      <c r="A36" s="105"/>
      <c r="B36" s="106" t="s">
        <v>132</v>
      </c>
      <c r="C36" s="107">
        <v>34</v>
      </c>
      <c r="D36" s="108">
        <v>11181.9</v>
      </c>
      <c r="E36" s="109">
        <v>52953.2</v>
      </c>
    </row>
    <row r="37" spans="1:12" ht="31.5" hidden="1" outlineLevel="1">
      <c r="A37" s="105"/>
      <c r="B37" s="106" t="s">
        <v>133</v>
      </c>
      <c r="C37" s="110" t="s">
        <v>124</v>
      </c>
      <c r="D37" s="110" t="s">
        <v>124</v>
      </c>
      <c r="E37" s="109">
        <v>58260.9</v>
      </c>
    </row>
    <row r="38" spans="1:12" ht="31.5" hidden="1" outlineLevel="1">
      <c r="A38" s="105"/>
      <c r="B38" s="106" t="s">
        <v>135</v>
      </c>
      <c r="C38" s="107">
        <v>233</v>
      </c>
      <c r="D38" s="108">
        <v>65823.7</v>
      </c>
      <c r="E38" s="109">
        <v>47173.3</v>
      </c>
    </row>
    <row r="39" spans="1:12" ht="47.25" hidden="1" outlineLevel="1">
      <c r="A39" s="105"/>
      <c r="B39" s="106" t="s">
        <v>136</v>
      </c>
      <c r="C39" s="107">
        <v>696</v>
      </c>
      <c r="D39" s="108">
        <v>168941.1</v>
      </c>
      <c r="E39" s="109">
        <v>40348.699999999997</v>
      </c>
    </row>
    <row r="40" spans="1:12" ht="47.25" hidden="1" customHeight="1" outlineLevel="1">
      <c r="A40" s="105"/>
      <c r="B40" s="106" t="s">
        <v>137</v>
      </c>
      <c r="C40" s="107">
        <v>859</v>
      </c>
      <c r="D40" s="108">
        <v>347157.8</v>
      </c>
      <c r="E40" s="109">
        <v>67325</v>
      </c>
    </row>
    <row r="41" spans="1:12" ht="15.75" hidden="1" outlineLevel="1">
      <c r="A41" s="105"/>
      <c r="B41" s="106" t="s">
        <v>138</v>
      </c>
      <c r="C41" s="107">
        <v>1488</v>
      </c>
      <c r="D41" s="108">
        <v>449869.2</v>
      </c>
      <c r="E41" s="109">
        <v>50132</v>
      </c>
    </row>
    <row r="42" spans="1:12" ht="31.5" hidden="1" customHeight="1" outlineLevel="1">
      <c r="A42" s="105"/>
      <c r="B42" s="106" t="s">
        <v>139</v>
      </c>
      <c r="C42" s="107">
        <v>746</v>
      </c>
      <c r="D42" s="108">
        <v>273175.3</v>
      </c>
      <c r="E42" s="109">
        <v>60985.9</v>
      </c>
    </row>
    <row r="43" spans="1:12" ht="47.25" hidden="1" outlineLevel="1">
      <c r="A43" s="105"/>
      <c r="B43" s="106" t="s">
        <v>140</v>
      </c>
      <c r="C43" s="107">
        <v>212</v>
      </c>
      <c r="D43" s="108">
        <v>76471.8</v>
      </c>
      <c r="E43" s="109">
        <v>59813.8</v>
      </c>
    </row>
    <row r="44" spans="1:12" ht="18" hidden="1" customHeight="1" outlineLevel="1">
      <c r="A44" s="105"/>
      <c r="B44" s="106" t="s">
        <v>141</v>
      </c>
      <c r="C44" s="110" t="s">
        <v>124</v>
      </c>
      <c r="D44" s="110" t="s">
        <v>124</v>
      </c>
      <c r="E44" s="109">
        <v>21987.8</v>
      </c>
      <c r="F44" s="91"/>
      <c r="G44" s="91"/>
      <c r="H44" s="91"/>
      <c r="I44" s="91"/>
      <c r="J44" s="91"/>
      <c r="K44" s="91"/>
      <c r="L44" s="91"/>
    </row>
    <row r="45" spans="1:12" s="113" customFormat="1" ht="15.75" hidden="1" outlineLevel="1">
      <c r="A45" s="112"/>
      <c r="B45" s="100" t="s">
        <v>143</v>
      </c>
      <c r="C45" s="101">
        <v>16877</v>
      </c>
      <c r="D45" s="102">
        <v>6663010.4000000004</v>
      </c>
      <c r="E45" s="103">
        <v>65801.3</v>
      </c>
      <c r="F45" s="104"/>
      <c r="G45" s="104"/>
      <c r="H45" s="104"/>
      <c r="I45" s="104"/>
      <c r="J45" s="104"/>
      <c r="K45" s="104"/>
      <c r="L45" s="104"/>
    </row>
    <row r="46" spans="1:12" ht="31.5" hidden="1" outlineLevel="1">
      <c r="A46" s="105"/>
      <c r="B46" s="106" t="s">
        <v>122</v>
      </c>
      <c r="C46" s="110" t="s">
        <v>124</v>
      </c>
      <c r="D46" s="110" t="s">
        <v>124</v>
      </c>
      <c r="E46" s="109">
        <v>39738.6</v>
      </c>
      <c r="F46" s="91"/>
      <c r="G46" s="91"/>
      <c r="H46" s="91"/>
      <c r="I46" s="91"/>
      <c r="J46" s="91"/>
      <c r="K46" s="91"/>
      <c r="L46" s="91"/>
    </row>
    <row r="47" spans="1:12" ht="15.75" hidden="1" outlineLevel="1">
      <c r="A47" s="105"/>
      <c r="B47" s="106" t="s">
        <v>125</v>
      </c>
      <c r="C47" s="107">
        <v>1706</v>
      </c>
      <c r="D47" s="108">
        <v>508472.7</v>
      </c>
      <c r="E47" s="109">
        <v>48882.5</v>
      </c>
      <c r="F47" s="91"/>
      <c r="G47" s="91"/>
      <c r="H47" s="91"/>
      <c r="I47" s="91"/>
      <c r="J47" s="91"/>
      <c r="K47" s="91"/>
      <c r="L47" s="91"/>
    </row>
    <row r="48" spans="1:12" ht="47.25" hidden="1" outlineLevel="1">
      <c r="A48" s="105"/>
      <c r="B48" s="106" t="s">
        <v>126</v>
      </c>
      <c r="C48" s="107">
        <v>910</v>
      </c>
      <c r="D48" s="108">
        <v>383202.3</v>
      </c>
      <c r="E48" s="109">
        <v>70100.399999999994</v>
      </c>
    </row>
    <row r="49" spans="1:32" ht="63" hidden="1" outlineLevel="1">
      <c r="A49" s="105"/>
      <c r="B49" s="106" t="s">
        <v>127</v>
      </c>
      <c r="C49" s="110" t="s">
        <v>124</v>
      </c>
      <c r="D49" s="110" t="s">
        <v>124</v>
      </c>
      <c r="E49" s="109">
        <v>51708.3</v>
      </c>
    </row>
    <row r="50" spans="1:32" ht="18.75" hidden="1" outlineLevel="1">
      <c r="A50" s="105"/>
      <c r="B50" s="106" t="s">
        <v>128</v>
      </c>
      <c r="C50" s="110" t="s">
        <v>124</v>
      </c>
      <c r="D50" s="110" t="s">
        <v>124</v>
      </c>
      <c r="E50" s="109">
        <v>43668.5</v>
      </c>
    </row>
    <row r="51" spans="1:32" ht="47.25" hidden="1" outlineLevel="1">
      <c r="A51" s="105"/>
      <c r="B51" s="106" t="s">
        <v>129</v>
      </c>
      <c r="C51" s="107">
        <v>876</v>
      </c>
      <c r="D51" s="108">
        <v>248162.2</v>
      </c>
      <c r="E51" s="109">
        <v>47193.3</v>
      </c>
    </row>
    <row r="52" spans="1:32" ht="15.75" hidden="1" outlineLevel="1">
      <c r="A52" s="105"/>
      <c r="B52" s="106" t="s">
        <v>130</v>
      </c>
      <c r="C52" s="107">
        <v>4823</v>
      </c>
      <c r="D52" s="108">
        <v>2422280</v>
      </c>
      <c r="E52" s="109">
        <v>82502.3</v>
      </c>
    </row>
    <row r="53" spans="1:32" ht="31.5" hidden="1" customHeight="1" outlineLevel="1">
      <c r="A53" s="105"/>
      <c r="B53" s="106" t="s">
        <v>131</v>
      </c>
      <c r="C53" s="110" t="s">
        <v>124</v>
      </c>
      <c r="D53" s="110" t="s">
        <v>124</v>
      </c>
      <c r="E53" s="109">
        <v>34751.9</v>
      </c>
    </row>
    <row r="54" spans="1:32" ht="31.5" hidden="1" outlineLevel="1">
      <c r="A54" s="105"/>
      <c r="B54" s="106" t="s">
        <v>132</v>
      </c>
      <c r="C54" s="107">
        <v>190</v>
      </c>
      <c r="D54" s="108">
        <v>93300</v>
      </c>
      <c r="E54" s="109">
        <v>80983.7</v>
      </c>
    </row>
    <row r="55" spans="1:32" ht="31.5" hidden="1" outlineLevel="1">
      <c r="A55" s="105"/>
      <c r="B55" s="106" t="s">
        <v>133</v>
      </c>
      <c r="C55" s="107">
        <v>175</v>
      </c>
      <c r="D55" s="108">
        <v>75966.600000000006</v>
      </c>
      <c r="E55" s="109">
        <v>67360</v>
      </c>
    </row>
    <row r="56" spans="1:32" ht="31.5" hidden="1" outlineLevel="1">
      <c r="A56" s="105"/>
      <c r="B56" s="106" t="s">
        <v>134</v>
      </c>
      <c r="C56" s="110" t="s">
        <v>124</v>
      </c>
      <c r="D56" s="110" t="s">
        <v>124</v>
      </c>
      <c r="E56" s="109">
        <v>42057.2</v>
      </c>
    </row>
    <row r="57" spans="1:32" ht="31.5" hidden="1" outlineLevel="1">
      <c r="A57" s="105"/>
      <c r="B57" s="106" t="s">
        <v>135</v>
      </c>
      <c r="C57" s="107">
        <v>153</v>
      </c>
      <c r="D57" s="108">
        <v>58507</v>
      </c>
      <c r="E57" s="109">
        <v>63736.6</v>
      </c>
    </row>
    <row r="58" spans="1:32" ht="47.25" hidden="1" outlineLevel="1">
      <c r="A58" s="105"/>
      <c r="B58" s="106" t="s">
        <v>136</v>
      </c>
      <c r="C58" s="107">
        <v>334</v>
      </c>
      <c r="D58" s="108">
        <v>93284.2</v>
      </c>
      <c r="E58" s="109">
        <v>46589.3</v>
      </c>
    </row>
    <row r="59" spans="1:32" ht="47.25" hidden="1" customHeight="1" outlineLevel="1">
      <c r="A59" s="105"/>
      <c r="B59" s="106" t="s">
        <v>137</v>
      </c>
      <c r="C59" s="107">
        <v>1784</v>
      </c>
      <c r="D59" s="108">
        <v>793814.8</v>
      </c>
      <c r="E59" s="109">
        <v>73755.899999999994</v>
      </c>
    </row>
    <row r="60" spans="1:32" ht="15.75" hidden="1" outlineLevel="1">
      <c r="A60" s="105"/>
      <c r="B60" s="106" t="s">
        <v>138</v>
      </c>
      <c r="C60" s="107">
        <v>2952</v>
      </c>
      <c r="D60" s="108">
        <v>948744.7</v>
      </c>
      <c r="E60" s="109">
        <v>53324.800000000003</v>
      </c>
    </row>
    <row r="61" spans="1:32" ht="30.75" hidden="1" customHeight="1" outlineLevel="1">
      <c r="A61" s="105"/>
      <c r="B61" s="106" t="s">
        <v>139</v>
      </c>
      <c r="C61" s="107">
        <v>2111</v>
      </c>
      <c r="D61" s="108">
        <v>767853.8</v>
      </c>
      <c r="E61" s="109">
        <v>60574.6</v>
      </c>
    </row>
    <row r="62" spans="1:32" ht="47.25" hidden="1" outlineLevel="1">
      <c r="A62" s="105"/>
      <c r="B62" s="106" t="s">
        <v>140</v>
      </c>
      <c r="C62" s="107">
        <v>242</v>
      </c>
      <c r="D62" s="108">
        <v>84795.5</v>
      </c>
      <c r="E62" s="109">
        <v>58068.6</v>
      </c>
    </row>
    <row r="63" spans="1:32" ht="16.5" hidden="1" customHeight="1" outlineLevel="1">
      <c r="A63" s="105"/>
      <c r="B63" s="106" t="s">
        <v>141</v>
      </c>
      <c r="C63" s="107">
        <v>181</v>
      </c>
      <c r="D63" s="108">
        <v>51530.9</v>
      </c>
      <c r="E63" s="109">
        <v>42318.6</v>
      </c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</row>
    <row r="64" spans="1:32" s="113" customFormat="1" ht="15.75" hidden="1" outlineLevel="1">
      <c r="A64" s="112"/>
      <c r="B64" s="100" t="s">
        <v>144</v>
      </c>
      <c r="C64" s="101">
        <v>980</v>
      </c>
      <c r="D64" s="102">
        <v>678121</v>
      </c>
      <c r="E64" s="103">
        <v>115292.6</v>
      </c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</row>
    <row r="65" spans="1:32" ht="18.75" hidden="1" outlineLevel="1">
      <c r="A65" s="105"/>
      <c r="B65" s="106" t="s">
        <v>128</v>
      </c>
      <c r="C65" s="110" t="s">
        <v>124</v>
      </c>
      <c r="D65" s="110" t="s">
        <v>124</v>
      </c>
      <c r="E65" s="109">
        <v>164688.6</v>
      </c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</row>
    <row r="66" spans="1:32" ht="47.25" hidden="1" outlineLevel="1">
      <c r="A66" s="105"/>
      <c r="B66" s="106" t="s">
        <v>129</v>
      </c>
      <c r="C66" s="110" t="s">
        <v>124</v>
      </c>
      <c r="D66" s="110" t="s">
        <v>124</v>
      </c>
      <c r="E66" s="109">
        <v>129745.1</v>
      </c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</row>
    <row r="67" spans="1:32" ht="18.75" hidden="1" outlineLevel="1">
      <c r="A67" s="105"/>
      <c r="B67" s="106" t="s">
        <v>130</v>
      </c>
      <c r="C67" s="110" t="s">
        <v>124</v>
      </c>
      <c r="D67" s="110" t="s">
        <v>124</v>
      </c>
      <c r="E67" s="109">
        <v>107695.6</v>
      </c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</row>
    <row r="68" spans="1:32" ht="32.25" hidden="1" customHeight="1" outlineLevel="1">
      <c r="A68" s="105"/>
      <c r="B68" s="106" t="s">
        <v>131</v>
      </c>
      <c r="C68" s="107">
        <v>20</v>
      </c>
      <c r="D68" s="108">
        <v>14966.4</v>
      </c>
      <c r="E68" s="109">
        <v>124969.9</v>
      </c>
    </row>
    <row r="69" spans="1:32" ht="31.5" hidden="1" outlineLevel="1">
      <c r="A69" s="105"/>
      <c r="B69" s="106" t="s">
        <v>132</v>
      </c>
      <c r="C69" s="110" t="s">
        <v>124</v>
      </c>
      <c r="D69" s="110" t="s">
        <v>124</v>
      </c>
      <c r="E69" s="109">
        <v>102970.1</v>
      </c>
    </row>
    <row r="70" spans="1:32" ht="31.5" hidden="1" outlineLevel="1">
      <c r="A70" s="105"/>
      <c r="B70" s="106" t="s">
        <v>133</v>
      </c>
      <c r="C70" s="110" t="s">
        <v>124</v>
      </c>
      <c r="D70" s="110" t="s">
        <v>124</v>
      </c>
      <c r="E70" s="109">
        <v>413174.2</v>
      </c>
    </row>
    <row r="71" spans="1:32" ht="31.5" hidden="1" outlineLevel="1">
      <c r="A71" s="105"/>
      <c r="B71" s="106" t="s">
        <v>134</v>
      </c>
      <c r="C71" s="110" t="s">
        <v>124</v>
      </c>
      <c r="D71" s="110" t="s">
        <v>124</v>
      </c>
      <c r="E71" s="109">
        <v>64283</v>
      </c>
    </row>
    <row r="72" spans="1:32" ht="31.5" hidden="1" outlineLevel="1">
      <c r="A72" s="105"/>
      <c r="B72" s="106" t="s">
        <v>135</v>
      </c>
      <c r="C72" s="110" t="s">
        <v>124</v>
      </c>
      <c r="D72" s="110" t="s">
        <v>124</v>
      </c>
      <c r="E72" s="109">
        <v>104423.3</v>
      </c>
    </row>
    <row r="73" spans="1:32" ht="48" hidden="1" customHeight="1" outlineLevel="1">
      <c r="A73" s="105"/>
      <c r="B73" s="106" t="s">
        <v>137</v>
      </c>
      <c r="C73" s="114" t="s">
        <v>145</v>
      </c>
      <c r="D73" s="115" t="s">
        <v>146</v>
      </c>
      <c r="E73" s="109">
        <v>91018.5</v>
      </c>
    </row>
    <row r="74" spans="1:32" ht="15.75" hidden="1" outlineLevel="1">
      <c r="A74" s="105"/>
      <c r="B74" s="106" t="s">
        <v>138</v>
      </c>
      <c r="C74" s="107">
        <v>64</v>
      </c>
      <c r="D74" s="108">
        <v>34040.199999999997</v>
      </c>
      <c r="E74" s="109">
        <v>88361</v>
      </c>
    </row>
    <row r="75" spans="1:32" ht="30.75" hidden="1" customHeight="1" outlineLevel="1">
      <c r="A75" s="105"/>
      <c r="B75" s="106" t="s">
        <v>139</v>
      </c>
      <c r="C75" s="110" t="s">
        <v>124</v>
      </c>
      <c r="D75" s="110" t="s">
        <v>124</v>
      </c>
      <c r="E75" s="109">
        <v>81640.100000000006</v>
      </c>
    </row>
    <row r="76" spans="1:32" ht="15.75" hidden="1" outlineLevel="1">
      <c r="A76" s="116"/>
      <c r="B76" s="100" t="s">
        <v>147</v>
      </c>
      <c r="C76" s="101">
        <v>9301</v>
      </c>
      <c r="D76" s="102">
        <v>3724820.9</v>
      </c>
      <c r="E76" s="103">
        <v>66746</v>
      </c>
    </row>
    <row r="77" spans="1:32" ht="31.5" hidden="1" outlineLevel="1">
      <c r="A77" s="105"/>
      <c r="B77" s="106" t="s">
        <v>122</v>
      </c>
      <c r="C77" s="110" t="s">
        <v>124</v>
      </c>
      <c r="D77" s="110" t="s">
        <v>124</v>
      </c>
      <c r="E77" s="109">
        <v>24527.8</v>
      </c>
    </row>
    <row r="78" spans="1:32" ht="15.75" hidden="1" outlineLevel="1">
      <c r="A78" s="105"/>
      <c r="B78" s="106" t="s">
        <v>125</v>
      </c>
      <c r="C78" s="107">
        <v>4735</v>
      </c>
      <c r="D78" s="108">
        <v>2161350.6</v>
      </c>
      <c r="E78" s="109">
        <v>75986.7</v>
      </c>
    </row>
    <row r="79" spans="1:32" ht="47.25" hidden="1" outlineLevel="1">
      <c r="A79" s="105"/>
      <c r="B79" s="106" t="s">
        <v>126</v>
      </c>
      <c r="C79" s="110" t="s">
        <v>124</v>
      </c>
      <c r="D79" s="110" t="s">
        <v>124</v>
      </c>
      <c r="E79" s="109">
        <v>51799.7</v>
      </c>
    </row>
    <row r="80" spans="1:32" ht="63" hidden="1" outlineLevel="1">
      <c r="A80" s="105"/>
      <c r="B80" s="106" t="s">
        <v>127</v>
      </c>
      <c r="C80" s="110" t="s">
        <v>124</v>
      </c>
      <c r="D80" s="110" t="s">
        <v>124</v>
      </c>
      <c r="E80" s="109">
        <v>36359.199999999997</v>
      </c>
    </row>
    <row r="81" spans="1:5" ht="15.75" hidden="1" outlineLevel="1">
      <c r="A81" s="105"/>
      <c r="B81" s="106" t="s">
        <v>128</v>
      </c>
      <c r="C81" s="107">
        <v>300</v>
      </c>
      <c r="D81" s="108">
        <v>144005.79999999999</v>
      </c>
      <c r="E81" s="109">
        <v>67484.3</v>
      </c>
    </row>
    <row r="82" spans="1:5" ht="47.25" hidden="1" outlineLevel="1">
      <c r="A82" s="105"/>
      <c r="B82" s="106" t="s">
        <v>129</v>
      </c>
      <c r="C82" s="110" t="s">
        <v>124</v>
      </c>
      <c r="D82" s="110" t="s">
        <v>124</v>
      </c>
      <c r="E82" s="109">
        <v>46741.9</v>
      </c>
    </row>
    <row r="83" spans="1:5" ht="18.75" hidden="1" outlineLevel="1">
      <c r="A83" s="105"/>
      <c r="B83" s="106" t="s">
        <v>130</v>
      </c>
      <c r="C83" s="110" t="s">
        <v>124</v>
      </c>
      <c r="D83" s="110" t="s">
        <v>124</v>
      </c>
      <c r="E83" s="109">
        <v>67866.8</v>
      </c>
    </row>
    <row r="84" spans="1:5" ht="31.5" hidden="1" customHeight="1" outlineLevel="1">
      <c r="A84" s="105"/>
      <c r="B84" s="106" t="s">
        <v>131</v>
      </c>
      <c r="C84" s="110" t="s">
        <v>124</v>
      </c>
      <c r="D84" s="110" t="s">
        <v>124</v>
      </c>
      <c r="E84" s="109">
        <v>42083.7</v>
      </c>
    </row>
    <row r="85" spans="1:5" ht="31.5" hidden="1" outlineLevel="1">
      <c r="A85" s="105"/>
      <c r="B85" s="106" t="s">
        <v>133</v>
      </c>
      <c r="C85" s="107">
        <v>34</v>
      </c>
      <c r="D85" s="108">
        <v>14826.9</v>
      </c>
      <c r="E85" s="109">
        <v>66972.3</v>
      </c>
    </row>
    <row r="86" spans="1:5" ht="31.5" hidden="1" outlineLevel="1">
      <c r="A86" s="105"/>
      <c r="B86" s="106" t="s">
        <v>134</v>
      </c>
      <c r="C86" s="110" t="s">
        <v>124</v>
      </c>
      <c r="D86" s="110" t="s">
        <v>124</v>
      </c>
      <c r="E86" s="109">
        <v>35083.5</v>
      </c>
    </row>
    <row r="87" spans="1:5" ht="31.5" hidden="1" outlineLevel="1">
      <c r="A87" s="105"/>
      <c r="B87" s="106" t="s">
        <v>135</v>
      </c>
      <c r="C87" s="110" t="s">
        <v>124</v>
      </c>
      <c r="D87" s="110" t="s">
        <v>124</v>
      </c>
      <c r="E87" s="109">
        <v>59497.8</v>
      </c>
    </row>
    <row r="88" spans="1:5" ht="47.25" hidden="1" outlineLevel="1">
      <c r="A88" s="105"/>
      <c r="B88" s="106" t="s">
        <v>136</v>
      </c>
      <c r="C88" s="110" t="s">
        <v>124</v>
      </c>
      <c r="D88" s="110" t="s">
        <v>124</v>
      </c>
      <c r="E88" s="109">
        <v>45311.5</v>
      </c>
    </row>
    <row r="89" spans="1:5" ht="47.25" hidden="1" customHeight="1" outlineLevel="1">
      <c r="A89" s="105"/>
      <c r="B89" s="106" t="s">
        <v>137</v>
      </c>
      <c r="C89" s="107">
        <v>541</v>
      </c>
      <c r="D89" s="108">
        <v>254204.6</v>
      </c>
      <c r="E89" s="109">
        <v>77965.8</v>
      </c>
    </row>
    <row r="90" spans="1:5" ht="15.75" hidden="1" outlineLevel="1">
      <c r="A90" s="105"/>
      <c r="B90" s="106" t="s">
        <v>138</v>
      </c>
      <c r="C90" s="107">
        <v>1285</v>
      </c>
      <c r="D90" s="108">
        <v>413604.2</v>
      </c>
      <c r="E90" s="109">
        <v>53553.7</v>
      </c>
    </row>
    <row r="91" spans="1:5" ht="30.75" hidden="1" customHeight="1" outlineLevel="1">
      <c r="A91" s="105"/>
      <c r="B91" s="106" t="s">
        <v>139</v>
      </c>
      <c r="C91" s="107">
        <v>939</v>
      </c>
      <c r="D91" s="108">
        <v>295343.2</v>
      </c>
      <c r="E91" s="109">
        <v>52440</v>
      </c>
    </row>
    <row r="92" spans="1:5" ht="47.25" hidden="1" outlineLevel="1">
      <c r="A92" s="105"/>
      <c r="B92" s="106" t="s">
        <v>140</v>
      </c>
      <c r="C92" s="107">
        <v>126</v>
      </c>
      <c r="D92" s="108">
        <v>40088.9</v>
      </c>
      <c r="E92" s="109">
        <v>52995.9</v>
      </c>
    </row>
    <row r="93" spans="1:5" ht="18" hidden="1" customHeight="1" outlineLevel="1">
      <c r="A93" s="105"/>
      <c r="B93" s="106" t="s">
        <v>141</v>
      </c>
      <c r="C93" s="110" t="s">
        <v>124</v>
      </c>
      <c r="D93" s="110" t="s">
        <v>124</v>
      </c>
      <c r="E93" s="109">
        <v>43165.8</v>
      </c>
    </row>
    <row r="94" spans="1:5" ht="15.75" hidden="1" outlineLevel="1">
      <c r="A94" s="116"/>
      <c r="B94" s="117" t="s">
        <v>148</v>
      </c>
      <c r="C94" s="101">
        <v>72481</v>
      </c>
      <c r="D94" s="102">
        <v>36378730.700000003</v>
      </c>
      <c r="E94" s="103">
        <v>83651.399999999994</v>
      </c>
    </row>
    <row r="95" spans="1:5" ht="31.5" hidden="1" outlineLevel="1">
      <c r="A95" s="105"/>
      <c r="B95" s="106" t="s">
        <v>122</v>
      </c>
      <c r="C95" s="110" t="s">
        <v>124</v>
      </c>
      <c r="D95" s="110" t="s">
        <v>124</v>
      </c>
      <c r="E95" s="109">
        <v>59744</v>
      </c>
    </row>
    <row r="96" spans="1:5" ht="18.75" hidden="1" outlineLevel="1">
      <c r="A96" s="105"/>
      <c r="B96" s="106" t="s">
        <v>123</v>
      </c>
      <c r="C96" s="110" t="s">
        <v>124</v>
      </c>
      <c r="D96" s="110" t="s">
        <v>124</v>
      </c>
      <c r="E96" s="109">
        <v>221660.2</v>
      </c>
    </row>
    <row r="97" spans="1:51" ht="15.75" hidden="1" outlineLevel="1">
      <c r="A97" s="105"/>
      <c r="B97" s="106" t="s">
        <v>125</v>
      </c>
      <c r="C97" s="114" t="s">
        <v>145</v>
      </c>
      <c r="D97" s="114" t="s">
        <v>145</v>
      </c>
      <c r="E97" s="109">
        <v>92689</v>
      </c>
    </row>
    <row r="98" spans="1:51" ht="47.25" hidden="1" outlineLevel="1">
      <c r="A98" s="105"/>
      <c r="B98" s="106" t="s">
        <v>126</v>
      </c>
      <c r="C98" s="107">
        <v>1213</v>
      </c>
      <c r="D98" s="108">
        <v>703888.8</v>
      </c>
      <c r="E98" s="109">
        <v>96643.3</v>
      </c>
    </row>
    <row r="99" spans="1:51" ht="63" hidden="1" outlineLevel="1">
      <c r="A99" s="105"/>
      <c r="B99" s="106" t="s">
        <v>127</v>
      </c>
      <c r="C99" s="110" t="s">
        <v>124</v>
      </c>
      <c r="D99" s="110" t="s">
        <v>124</v>
      </c>
      <c r="E99" s="109">
        <v>61439.6</v>
      </c>
    </row>
    <row r="100" spans="1:51" ht="15.75" hidden="1" outlineLevel="1">
      <c r="A100" s="105"/>
      <c r="B100" s="106" t="s">
        <v>128</v>
      </c>
      <c r="C100" s="107">
        <v>443</v>
      </c>
      <c r="D100" s="108">
        <v>281851.90000000002</v>
      </c>
      <c r="E100" s="109">
        <v>105124.5</v>
      </c>
    </row>
    <row r="101" spans="1:51" ht="47.25" hidden="1" outlineLevel="1">
      <c r="A101" s="105"/>
      <c r="B101" s="106" t="s">
        <v>129</v>
      </c>
      <c r="C101" s="107">
        <v>2207</v>
      </c>
      <c r="D101" s="108">
        <v>807339.1</v>
      </c>
      <c r="E101" s="109">
        <v>60963.199999999997</v>
      </c>
    </row>
    <row r="102" spans="1:51" ht="15.75" hidden="1" outlineLevel="1">
      <c r="A102" s="105"/>
      <c r="B102" s="106" t="s">
        <v>130</v>
      </c>
      <c r="C102" s="107">
        <v>489</v>
      </c>
      <c r="D102" s="108">
        <v>178013.2</v>
      </c>
      <c r="E102" s="109">
        <v>59968.6</v>
      </c>
    </row>
    <row r="103" spans="1:51" ht="32.25" hidden="1" customHeight="1" outlineLevel="1">
      <c r="A103" s="105"/>
      <c r="B103" s="106" t="s">
        <v>131</v>
      </c>
      <c r="C103" s="107">
        <v>961</v>
      </c>
      <c r="D103" s="108">
        <v>289437.3</v>
      </c>
      <c r="E103" s="109">
        <v>49889.4</v>
      </c>
    </row>
    <row r="104" spans="1:51" ht="31.5" hidden="1" outlineLevel="1">
      <c r="A104" s="105"/>
      <c r="B104" s="106" t="s">
        <v>132</v>
      </c>
      <c r="C104" s="107">
        <v>44</v>
      </c>
      <c r="D104" s="108">
        <v>21115</v>
      </c>
      <c r="E104" s="109">
        <v>74886.100000000006</v>
      </c>
    </row>
    <row r="105" spans="1:51" ht="31.5" hidden="1" outlineLevel="1">
      <c r="A105" s="105"/>
      <c r="B105" s="106" t="s">
        <v>133</v>
      </c>
      <c r="C105" s="107">
        <v>618</v>
      </c>
      <c r="D105" s="108">
        <v>283378.7</v>
      </c>
      <c r="E105" s="109">
        <v>75373</v>
      </c>
    </row>
    <row r="106" spans="1:51" ht="31.5" hidden="1" outlineLevel="1">
      <c r="A106" s="105"/>
      <c r="B106" s="106" t="s">
        <v>134</v>
      </c>
      <c r="C106" s="107">
        <v>1163</v>
      </c>
      <c r="D106" s="108">
        <v>384137.9</v>
      </c>
      <c r="E106" s="109">
        <v>54598.1</v>
      </c>
    </row>
    <row r="107" spans="1:51" ht="31.5" hidden="1" outlineLevel="1">
      <c r="A107" s="105"/>
      <c r="B107" s="106" t="s">
        <v>135</v>
      </c>
      <c r="C107" s="107">
        <v>463</v>
      </c>
      <c r="D107" s="108">
        <v>381271.2</v>
      </c>
      <c r="E107" s="109">
        <v>137190.1</v>
      </c>
    </row>
    <row r="108" spans="1:51" ht="47.25" hidden="1" outlineLevel="1">
      <c r="A108" s="105"/>
      <c r="B108" s="106" t="s">
        <v>136</v>
      </c>
      <c r="C108" s="107">
        <v>862</v>
      </c>
      <c r="D108" s="108">
        <v>296561.7</v>
      </c>
      <c r="E108" s="109">
        <v>57245.3</v>
      </c>
    </row>
    <row r="109" spans="1:51" ht="48.75" hidden="1" customHeight="1" outlineLevel="1">
      <c r="A109" s="105"/>
      <c r="B109" s="106" t="s">
        <v>137</v>
      </c>
      <c r="C109" s="107">
        <v>5435</v>
      </c>
      <c r="D109" s="108">
        <v>2543007.4</v>
      </c>
      <c r="E109" s="109">
        <v>77966.2</v>
      </c>
      <c r="F109" s="91"/>
      <c r="G109" s="91"/>
      <c r="H109" s="91"/>
      <c r="I109" s="91"/>
      <c r="J109" s="91"/>
      <c r="K109" s="91"/>
      <c r="L109" s="91"/>
    </row>
    <row r="110" spans="1:51" ht="15.75" hidden="1" outlineLevel="1">
      <c r="A110" s="105"/>
      <c r="B110" s="106" t="s">
        <v>138</v>
      </c>
      <c r="C110" s="107">
        <v>6764</v>
      </c>
      <c r="D110" s="108">
        <v>2711735.7</v>
      </c>
      <c r="E110" s="109">
        <v>66678.3</v>
      </c>
      <c r="F110" s="91"/>
      <c r="G110" s="91"/>
      <c r="H110" s="91"/>
      <c r="I110" s="91"/>
      <c r="J110" s="91"/>
      <c r="K110" s="91"/>
      <c r="L110" s="91"/>
    </row>
    <row r="111" spans="1:51" ht="32.25" hidden="1" customHeight="1" outlineLevel="1">
      <c r="A111" s="105"/>
      <c r="B111" s="106" t="s">
        <v>139</v>
      </c>
      <c r="C111" s="107">
        <v>5638</v>
      </c>
      <c r="D111" s="108">
        <v>2258770.7000000002</v>
      </c>
      <c r="E111" s="109">
        <v>66702.8</v>
      </c>
      <c r="F111" s="91"/>
      <c r="G111" s="91"/>
      <c r="H111" s="91"/>
      <c r="I111" s="91"/>
      <c r="J111" s="91"/>
      <c r="K111" s="91"/>
      <c r="L111" s="91"/>
    </row>
    <row r="112" spans="1:51" ht="47.25" hidden="1" outlineLevel="1">
      <c r="A112" s="105"/>
      <c r="B112" s="106" t="s">
        <v>140</v>
      </c>
      <c r="C112" s="107">
        <v>937</v>
      </c>
      <c r="D112" s="108">
        <v>333856.90000000002</v>
      </c>
      <c r="E112" s="109">
        <v>58933.7</v>
      </c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</row>
    <row r="113" spans="1:51" ht="16.5" hidden="1" customHeight="1" outlineLevel="1">
      <c r="A113" s="105"/>
      <c r="B113" s="106" t="s">
        <v>141</v>
      </c>
      <c r="C113" s="107">
        <v>124</v>
      </c>
      <c r="D113" s="108">
        <v>58103</v>
      </c>
      <c r="E113" s="109">
        <v>75790.8</v>
      </c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</row>
    <row r="114" spans="1:51" s="122" customFormat="1" ht="15" hidden="1" customHeight="1" outlineLevel="1">
      <c r="A114" s="112"/>
      <c r="B114" s="118" t="s">
        <v>149</v>
      </c>
      <c r="C114" s="119"/>
      <c r="D114" s="120"/>
      <c r="E114" s="120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</row>
    <row r="115" spans="1:51" ht="31.5" hidden="1" outlineLevel="1">
      <c r="A115" s="116"/>
      <c r="B115" s="117" t="s">
        <v>150</v>
      </c>
      <c r="C115" s="101">
        <v>1931</v>
      </c>
      <c r="D115" s="102">
        <v>667522</v>
      </c>
      <c r="E115" s="103">
        <v>57609.8</v>
      </c>
      <c r="F115" s="91"/>
      <c r="G115" s="91"/>
      <c r="H115" s="91"/>
      <c r="I115" s="91"/>
      <c r="J115" s="91"/>
      <c r="K115" s="91"/>
      <c r="L115" s="91"/>
    </row>
    <row r="116" spans="1:51" ht="31.5" hidden="1" outlineLevel="1">
      <c r="A116" s="105"/>
      <c r="B116" s="106" t="s">
        <v>122</v>
      </c>
      <c r="C116" s="110" t="s">
        <v>124</v>
      </c>
      <c r="D116" s="110" t="s">
        <v>124</v>
      </c>
      <c r="E116" s="109">
        <v>67607.3</v>
      </c>
      <c r="F116" s="91"/>
      <c r="G116" s="91"/>
      <c r="H116" s="91"/>
      <c r="I116" s="91"/>
      <c r="J116" s="91"/>
      <c r="K116" s="91"/>
      <c r="L116" s="91"/>
    </row>
    <row r="117" spans="1:51" ht="18.75" hidden="1" outlineLevel="1">
      <c r="A117" s="105"/>
      <c r="B117" s="106" t="s">
        <v>125</v>
      </c>
      <c r="C117" s="110" t="s">
        <v>124</v>
      </c>
      <c r="D117" s="110" t="s">
        <v>124</v>
      </c>
      <c r="E117" s="109">
        <v>33185.199999999997</v>
      </c>
      <c r="F117" s="91"/>
      <c r="G117" s="91"/>
      <c r="H117" s="91"/>
      <c r="I117" s="91"/>
      <c r="J117" s="91"/>
      <c r="K117" s="91"/>
      <c r="L117" s="91"/>
    </row>
    <row r="118" spans="1:51" ht="47.25" hidden="1" outlineLevel="1">
      <c r="A118" s="105"/>
      <c r="B118" s="106" t="s">
        <v>126</v>
      </c>
      <c r="C118" s="110" t="s">
        <v>124</v>
      </c>
      <c r="D118" s="110" t="s">
        <v>124</v>
      </c>
      <c r="E118" s="109">
        <v>64278.8</v>
      </c>
      <c r="F118" s="91"/>
      <c r="G118" s="91"/>
      <c r="H118" s="91"/>
      <c r="I118" s="91"/>
      <c r="J118" s="91"/>
      <c r="K118" s="91"/>
      <c r="L118" s="91"/>
    </row>
    <row r="119" spans="1:51" ht="18.75" hidden="1" outlineLevel="1">
      <c r="A119" s="105"/>
      <c r="B119" s="106" t="s">
        <v>128</v>
      </c>
      <c r="C119" s="110" t="s">
        <v>124</v>
      </c>
      <c r="D119" s="110" t="s">
        <v>124</v>
      </c>
      <c r="E119" s="109">
        <v>1616.5</v>
      </c>
      <c r="F119" s="91"/>
      <c r="G119" s="91"/>
      <c r="H119" s="91"/>
      <c r="I119" s="91"/>
      <c r="J119" s="91"/>
      <c r="K119" s="91"/>
      <c r="L119" s="91"/>
    </row>
    <row r="120" spans="1:51" ht="47.25" hidden="1" outlineLevel="1">
      <c r="A120" s="105"/>
      <c r="B120" s="106" t="s">
        <v>129</v>
      </c>
      <c r="C120" s="110" t="s">
        <v>124</v>
      </c>
      <c r="D120" s="110" t="s">
        <v>124</v>
      </c>
      <c r="E120" s="109">
        <v>52856.3</v>
      </c>
      <c r="F120" s="91"/>
      <c r="G120" s="91"/>
      <c r="H120" s="91"/>
      <c r="I120" s="91"/>
      <c r="J120" s="91"/>
      <c r="K120" s="91"/>
      <c r="L120" s="91"/>
    </row>
    <row r="121" spans="1:51" ht="18.75" hidden="1" outlineLevel="1">
      <c r="A121" s="105"/>
      <c r="B121" s="106" t="s">
        <v>130</v>
      </c>
      <c r="C121" s="110" t="s">
        <v>124</v>
      </c>
      <c r="D121" s="110" t="s">
        <v>124</v>
      </c>
      <c r="E121" s="109">
        <v>32878.800000000003</v>
      </c>
      <c r="F121" s="91"/>
      <c r="G121" s="91"/>
      <c r="H121" s="91"/>
      <c r="I121" s="91"/>
      <c r="J121" s="91"/>
      <c r="K121" s="91"/>
      <c r="L121" s="91"/>
    </row>
    <row r="122" spans="1:51" ht="31.5" hidden="1" outlineLevel="1">
      <c r="A122" s="105"/>
      <c r="B122" s="106" t="s">
        <v>133</v>
      </c>
      <c r="C122" s="110" t="s">
        <v>124</v>
      </c>
      <c r="D122" s="110" t="s">
        <v>124</v>
      </c>
      <c r="E122" s="109">
        <v>60704.6</v>
      </c>
      <c r="F122" s="91"/>
      <c r="G122" s="91"/>
      <c r="H122" s="91"/>
      <c r="I122" s="91"/>
      <c r="J122" s="91"/>
      <c r="K122" s="91"/>
      <c r="L122" s="91"/>
    </row>
    <row r="123" spans="1:51" ht="31.5" hidden="1" outlineLevel="1">
      <c r="A123" s="105"/>
      <c r="B123" s="106" t="s">
        <v>135</v>
      </c>
      <c r="C123" s="110" t="s">
        <v>124</v>
      </c>
      <c r="D123" s="110" t="s">
        <v>124</v>
      </c>
      <c r="E123" s="109">
        <v>32975.300000000003</v>
      </c>
      <c r="F123" s="91"/>
      <c r="G123" s="91"/>
      <c r="H123" s="91"/>
      <c r="I123" s="91"/>
      <c r="J123" s="91"/>
      <c r="K123" s="91"/>
      <c r="L123" s="91"/>
    </row>
    <row r="124" spans="1:51" ht="47.25" hidden="1" outlineLevel="1">
      <c r="A124" s="105"/>
      <c r="B124" s="106" t="s">
        <v>136</v>
      </c>
      <c r="C124" s="110" t="s">
        <v>124</v>
      </c>
      <c r="D124" s="110" t="s">
        <v>124</v>
      </c>
      <c r="E124" s="109">
        <v>35803</v>
      </c>
    </row>
    <row r="125" spans="1:51" ht="46.5" hidden="1" customHeight="1" outlineLevel="1">
      <c r="A125" s="105"/>
      <c r="B125" s="106" t="s">
        <v>137</v>
      </c>
      <c r="C125" s="107">
        <v>378</v>
      </c>
      <c r="D125" s="108">
        <v>134205.4</v>
      </c>
      <c r="E125" s="109">
        <v>58909.4</v>
      </c>
    </row>
    <row r="126" spans="1:51" ht="15.75" hidden="1" outlineLevel="1">
      <c r="A126" s="105"/>
      <c r="B126" s="106" t="s">
        <v>138</v>
      </c>
      <c r="C126" s="107">
        <v>660</v>
      </c>
      <c r="D126" s="108">
        <v>224079.6</v>
      </c>
      <c r="E126" s="109">
        <v>56338.5</v>
      </c>
    </row>
    <row r="127" spans="1:51" ht="32.25" hidden="1" customHeight="1" outlineLevel="1">
      <c r="A127" s="105"/>
      <c r="B127" s="106" t="s">
        <v>139</v>
      </c>
      <c r="C127" s="107">
        <v>277</v>
      </c>
      <c r="D127" s="108">
        <v>80303.199999999997</v>
      </c>
      <c r="E127" s="109">
        <v>48334.1</v>
      </c>
    </row>
    <row r="128" spans="1:51" ht="47.25" hidden="1" outlineLevel="1">
      <c r="A128" s="105"/>
      <c r="B128" s="106" t="s">
        <v>140</v>
      </c>
      <c r="C128" s="107">
        <v>63</v>
      </c>
      <c r="D128" s="108">
        <v>22116.5</v>
      </c>
      <c r="E128" s="109">
        <v>57624.1</v>
      </c>
    </row>
    <row r="129" spans="1:5" ht="15.75" hidden="1" outlineLevel="1">
      <c r="A129" s="116"/>
      <c r="B129" s="117" t="s">
        <v>151</v>
      </c>
      <c r="C129" s="123">
        <v>1544</v>
      </c>
      <c r="D129" s="124">
        <v>551475.4</v>
      </c>
      <c r="E129" s="125">
        <v>59524.2</v>
      </c>
    </row>
    <row r="130" spans="1:5" ht="31.5" hidden="1" outlineLevel="1">
      <c r="A130" s="105"/>
      <c r="B130" s="106" t="s">
        <v>122</v>
      </c>
      <c r="C130" s="110" t="s">
        <v>124</v>
      </c>
      <c r="D130" s="110" t="s">
        <v>124</v>
      </c>
      <c r="E130" s="109">
        <v>83338.600000000006</v>
      </c>
    </row>
    <row r="131" spans="1:5" ht="47.25" hidden="1" outlineLevel="1">
      <c r="A131" s="105"/>
      <c r="B131" s="106" t="s">
        <v>126</v>
      </c>
      <c r="C131" s="107">
        <v>53</v>
      </c>
      <c r="D131" s="108">
        <v>22469.599999999999</v>
      </c>
      <c r="E131" s="109">
        <v>70038.7</v>
      </c>
    </row>
    <row r="132" spans="1:5" ht="18.75" hidden="1" outlineLevel="1">
      <c r="A132" s="105"/>
      <c r="B132" s="106" t="s">
        <v>128</v>
      </c>
      <c r="C132" s="110" t="s">
        <v>124</v>
      </c>
      <c r="D132" s="110" t="s">
        <v>124</v>
      </c>
      <c r="E132" s="109">
        <v>70214</v>
      </c>
    </row>
    <row r="133" spans="1:5" ht="47.25" hidden="1" outlineLevel="1">
      <c r="A133" s="105"/>
      <c r="B133" s="106" t="s">
        <v>129</v>
      </c>
      <c r="C133" s="107">
        <v>56</v>
      </c>
      <c r="D133" s="108">
        <v>14887.4</v>
      </c>
      <c r="E133" s="109">
        <v>44071.6</v>
      </c>
    </row>
    <row r="134" spans="1:5" ht="15.75" hidden="1" outlineLevel="1">
      <c r="A134" s="105"/>
      <c r="B134" s="106" t="s">
        <v>130</v>
      </c>
      <c r="C134" s="107">
        <v>65</v>
      </c>
      <c r="D134" s="108">
        <v>20371.400000000001</v>
      </c>
      <c r="E134" s="109">
        <v>52469.5</v>
      </c>
    </row>
    <row r="135" spans="1:5" ht="31.5" hidden="1" outlineLevel="1">
      <c r="A135" s="105"/>
      <c r="B135" s="106" t="s">
        <v>132</v>
      </c>
      <c r="C135" s="110" t="s">
        <v>124</v>
      </c>
      <c r="D135" s="110" t="s">
        <v>124</v>
      </c>
      <c r="E135" s="109">
        <v>38913.300000000003</v>
      </c>
    </row>
    <row r="136" spans="1:5" ht="31.5" hidden="1" outlineLevel="1">
      <c r="A136" s="105"/>
      <c r="B136" s="106" t="s">
        <v>133</v>
      </c>
      <c r="C136" s="107">
        <v>6</v>
      </c>
      <c r="D136" s="108">
        <v>2694.4</v>
      </c>
      <c r="E136" s="109">
        <v>55147.4</v>
      </c>
    </row>
    <row r="137" spans="1:5" ht="31.5" hidden="1" outlineLevel="1">
      <c r="A137" s="105"/>
      <c r="B137" s="106" t="s">
        <v>135</v>
      </c>
      <c r="C137" s="110" t="s">
        <v>124</v>
      </c>
      <c r="D137" s="110" t="s">
        <v>124</v>
      </c>
      <c r="E137" s="109">
        <v>35659.800000000003</v>
      </c>
    </row>
    <row r="138" spans="1:5" ht="48" hidden="1" customHeight="1" outlineLevel="1">
      <c r="A138" s="105"/>
      <c r="B138" s="106" t="s">
        <v>137</v>
      </c>
      <c r="C138" s="107">
        <v>269</v>
      </c>
      <c r="D138" s="108">
        <v>93717.2</v>
      </c>
      <c r="E138" s="109">
        <v>57332.7</v>
      </c>
    </row>
    <row r="139" spans="1:5" ht="15.75" hidden="1" outlineLevel="1">
      <c r="A139" s="105"/>
      <c r="B139" s="106" t="s">
        <v>138</v>
      </c>
      <c r="C139" s="107">
        <v>469</v>
      </c>
      <c r="D139" s="108">
        <v>160762.70000000001</v>
      </c>
      <c r="E139" s="109">
        <v>57115.1</v>
      </c>
    </row>
    <row r="140" spans="1:5" ht="33" hidden="1" customHeight="1" outlineLevel="1">
      <c r="A140" s="105"/>
      <c r="B140" s="106" t="s">
        <v>139</v>
      </c>
      <c r="C140" s="110" t="s">
        <v>124</v>
      </c>
      <c r="D140" s="110" t="s">
        <v>124</v>
      </c>
      <c r="E140" s="109">
        <v>50963.1</v>
      </c>
    </row>
    <row r="141" spans="1:5" ht="47.25" hidden="1" outlineLevel="1">
      <c r="A141" s="105"/>
      <c r="B141" s="106" t="s">
        <v>140</v>
      </c>
      <c r="C141" s="107">
        <v>102</v>
      </c>
      <c r="D141" s="108">
        <v>34715.4</v>
      </c>
      <c r="E141" s="109">
        <v>56502.9</v>
      </c>
    </row>
    <row r="142" spans="1:5" ht="31.5" hidden="1" outlineLevel="1">
      <c r="A142" s="116"/>
      <c r="B142" s="117" t="s">
        <v>152</v>
      </c>
      <c r="C142" s="101">
        <v>2177</v>
      </c>
      <c r="D142" s="102">
        <v>732443.2</v>
      </c>
      <c r="E142" s="103">
        <v>56074.1</v>
      </c>
    </row>
    <row r="143" spans="1:5" ht="31.5" hidden="1" outlineLevel="1">
      <c r="A143" s="105"/>
      <c r="B143" s="106" t="s">
        <v>122</v>
      </c>
      <c r="C143" s="107">
        <v>168</v>
      </c>
      <c r="D143" s="108">
        <v>59068.800000000003</v>
      </c>
      <c r="E143" s="109">
        <v>58525.2</v>
      </c>
    </row>
    <row r="144" spans="1:5" ht="18.75" hidden="1" outlineLevel="1">
      <c r="A144" s="105"/>
      <c r="B144" s="106" t="s">
        <v>125</v>
      </c>
      <c r="C144" s="110" t="s">
        <v>124</v>
      </c>
      <c r="D144" s="110" t="s">
        <v>124</v>
      </c>
      <c r="E144" s="109">
        <v>47185.9</v>
      </c>
    </row>
    <row r="145" spans="1:5" ht="47.25" hidden="1" outlineLevel="1">
      <c r="A145" s="105"/>
      <c r="B145" s="106" t="s">
        <v>126</v>
      </c>
      <c r="C145" s="107">
        <v>195</v>
      </c>
      <c r="D145" s="108">
        <v>64530.400000000001</v>
      </c>
      <c r="E145" s="109">
        <v>55220.3</v>
      </c>
    </row>
    <row r="146" spans="1:5" ht="63" hidden="1" outlineLevel="1">
      <c r="A146" s="105"/>
      <c r="B146" s="106" t="s">
        <v>127</v>
      </c>
      <c r="C146" s="110" t="s">
        <v>124</v>
      </c>
      <c r="D146" s="110" t="s">
        <v>124</v>
      </c>
      <c r="E146" s="109">
        <v>42895.7</v>
      </c>
    </row>
    <row r="147" spans="1:5" ht="47.25" hidden="1" outlineLevel="1">
      <c r="A147" s="105"/>
      <c r="B147" s="106" t="s">
        <v>129</v>
      </c>
      <c r="C147" s="107">
        <v>98</v>
      </c>
      <c r="D147" s="108">
        <v>27751.599999999999</v>
      </c>
      <c r="E147" s="109">
        <v>47220.7</v>
      </c>
    </row>
    <row r="148" spans="1:5" ht="18.75" hidden="1" outlineLevel="1">
      <c r="A148" s="105"/>
      <c r="B148" s="106" t="s">
        <v>130</v>
      </c>
      <c r="C148" s="110" t="s">
        <v>124</v>
      </c>
      <c r="D148" s="110" t="s">
        <v>124</v>
      </c>
      <c r="E148" s="109">
        <v>43098</v>
      </c>
    </row>
    <row r="149" spans="1:5" ht="31.5" hidden="1" outlineLevel="1">
      <c r="A149" s="105"/>
      <c r="B149" s="106" t="s">
        <v>132</v>
      </c>
      <c r="C149" s="110" t="s">
        <v>124</v>
      </c>
      <c r="D149" s="110" t="s">
        <v>124</v>
      </c>
      <c r="E149" s="109">
        <v>68940</v>
      </c>
    </row>
    <row r="150" spans="1:5" ht="31.5" hidden="1" outlineLevel="1">
      <c r="A150" s="105"/>
      <c r="B150" s="106" t="s">
        <v>133</v>
      </c>
      <c r="C150" s="107">
        <v>10</v>
      </c>
      <c r="D150" s="108">
        <v>4254.8</v>
      </c>
      <c r="E150" s="109">
        <v>57734.9</v>
      </c>
    </row>
    <row r="151" spans="1:5" ht="31.5" hidden="1" outlineLevel="1">
      <c r="A151" s="105"/>
      <c r="B151" s="106" t="s">
        <v>135</v>
      </c>
      <c r="C151" s="107">
        <v>12</v>
      </c>
      <c r="D151" s="108">
        <v>4372</v>
      </c>
      <c r="E151" s="109">
        <v>51569.9</v>
      </c>
    </row>
    <row r="152" spans="1:5" ht="48.75" hidden="1" customHeight="1" outlineLevel="1">
      <c r="A152" s="105"/>
      <c r="B152" s="106" t="s">
        <v>137</v>
      </c>
      <c r="C152" s="107">
        <v>394</v>
      </c>
      <c r="D152" s="108">
        <v>145863.1</v>
      </c>
      <c r="E152" s="109">
        <v>61127.1</v>
      </c>
    </row>
    <row r="153" spans="1:5" ht="15.75" hidden="1" outlineLevel="1">
      <c r="A153" s="105"/>
      <c r="B153" s="106" t="s">
        <v>138</v>
      </c>
      <c r="C153" s="107">
        <v>638</v>
      </c>
      <c r="D153" s="108">
        <v>233828.9</v>
      </c>
      <c r="E153" s="109">
        <v>60981.2</v>
      </c>
    </row>
    <row r="154" spans="1:5" ht="33" hidden="1" customHeight="1" outlineLevel="1">
      <c r="A154" s="105"/>
      <c r="B154" s="106" t="s">
        <v>139</v>
      </c>
      <c r="C154" s="107">
        <v>297</v>
      </c>
      <c r="D154" s="108">
        <v>80711.899999999994</v>
      </c>
      <c r="E154" s="109">
        <v>45041.4</v>
      </c>
    </row>
    <row r="155" spans="1:5" ht="47.25" hidden="1" outlineLevel="1">
      <c r="A155" s="105"/>
      <c r="B155" s="106" t="s">
        <v>140</v>
      </c>
      <c r="C155" s="107">
        <v>96</v>
      </c>
      <c r="D155" s="108">
        <v>33829.800000000003</v>
      </c>
      <c r="E155" s="109">
        <v>57117</v>
      </c>
    </row>
    <row r="156" spans="1:5" ht="16.5" hidden="1" customHeight="1" outlineLevel="1">
      <c r="A156" s="116"/>
      <c r="B156" s="117" t="s">
        <v>153</v>
      </c>
      <c r="C156" s="101">
        <v>2465</v>
      </c>
      <c r="D156" s="102">
        <v>791466.2</v>
      </c>
      <c r="E156" s="103">
        <v>53503.4</v>
      </c>
    </row>
    <row r="157" spans="1:5" ht="31.5" hidden="1" outlineLevel="1">
      <c r="A157" s="105"/>
      <c r="B157" s="106" t="s">
        <v>122</v>
      </c>
      <c r="C157" s="110" t="s">
        <v>124</v>
      </c>
      <c r="D157" s="110" t="s">
        <v>124</v>
      </c>
      <c r="E157" s="109">
        <v>43805.4</v>
      </c>
    </row>
    <row r="158" spans="1:5" ht="18.75" hidden="1" outlineLevel="1">
      <c r="A158" s="105"/>
      <c r="B158" s="106" t="s">
        <v>125</v>
      </c>
      <c r="C158" s="110" t="s">
        <v>124</v>
      </c>
      <c r="D158" s="110" t="s">
        <v>124</v>
      </c>
      <c r="E158" s="109">
        <v>22809</v>
      </c>
    </row>
    <row r="159" spans="1:5" ht="47.25" hidden="1" outlineLevel="1">
      <c r="A159" s="105"/>
      <c r="B159" s="106" t="s">
        <v>126</v>
      </c>
      <c r="C159" s="107">
        <v>129</v>
      </c>
      <c r="D159" s="108">
        <v>42353.599999999999</v>
      </c>
      <c r="E159" s="109">
        <v>53622.8</v>
      </c>
    </row>
    <row r="160" spans="1:5" ht="63" hidden="1" outlineLevel="1">
      <c r="A160" s="105"/>
      <c r="B160" s="106" t="s">
        <v>127</v>
      </c>
      <c r="C160" s="110" t="s">
        <v>124</v>
      </c>
      <c r="D160" s="110" t="s">
        <v>124</v>
      </c>
      <c r="E160" s="109">
        <v>26250</v>
      </c>
    </row>
    <row r="161" spans="1:5" ht="18.75" hidden="1" outlineLevel="1">
      <c r="A161" s="105"/>
      <c r="B161" s="106" t="s">
        <v>128</v>
      </c>
      <c r="C161" s="110" t="s">
        <v>124</v>
      </c>
      <c r="D161" s="110" t="s">
        <v>124</v>
      </c>
      <c r="E161" s="109">
        <v>90615</v>
      </c>
    </row>
    <row r="162" spans="1:5" ht="47.25" hidden="1" outlineLevel="1">
      <c r="A162" s="105"/>
      <c r="B162" s="106" t="s">
        <v>129</v>
      </c>
      <c r="C162" s="107">
        <v>194</v>
      </c>
      <c r="D162" s="108">
        <v>47790.9</v>
      </c>
      <c r="E162" s="109">
        <v>40616.6</v>
      </c>
    </row>
    <row r="163" spans="1:5" ht="18.75" hidden="1" outlineLevel="1">
      <c r="A163" s="105"/>
      <c r="B163" s="106" t="s">
        <v>130</v>
      </c>
      <c r="C163" s="110" t="s">
        <v>124</v>
      </c>
      <c r="D163" s="110" t="s">
        <v>124</v>
      </c>
      <c r="E163" s="109">
        <v>53646.1</v>
      </c>
    </row>
    <row r="164" spans="1:5" ht="31.5" hidden="1" outlineLevel="1">
      <c r="A164" s="105"/>
      <c r="B164" s="106" t="s">
        <v>132</v>
      </c>
      <c r="C164" s="110" t="s">
        <v>124</v>
      </c>
      <c r="D164" s="110" t="s">
        <v>124</v>
      </c>
      <c r="E164" s="109">
        <v>46446.9</v>
      </c>
    </row>
    <row r="165" spans="1:5" ht="31.5" hidden="1" outlineLevel="1">
      <c r="A165" s="105"/>
      <c r="B165" s="106" t="s">
        <v>133</v>
      </c>
      <c r="C165" s="107">
        <v>11</v>
      </c>
      <c r="D165" s="108">
        <v>4716.8</v>
      </c>
      <c r="E165" s="109">
        <v>59425.1</v>
      </c>
    </row>
    <row r="166" spans="1:5" ht="31.5" hidden="1" outlineLevel="1">
      <c r="A166" s="105"/>
      <c r="B166" s="106" t="s">
        <v>134</v>
      </c>
      <c r="C166" s="110" t="s">
        <v>124</v>
      </c>
      <c r="D166" s="110" t="s">
        <v>124</v>
      </c>
      <c r="E166" s="109">
        <v>36324.699999999997</v>
      </c>
    </row>
    <row r="167" spans="1:5" ht="31.5" hidden="1" outlineLevel="1">
      <c r="A167" s="105"/>
      <c r="B167" s="106" t="s">
        <v>135</v>
      </c>
      <c r="C167" s="107">
        <v>64</v>
      </c>
      <c r="D167" s="108">
        <v>14579.3</v>
      </c>
      <c r="E167" s="109">
        <v>37415.4</v>
      </c>
    </row>
    <row r="168" spans="1:5" ht="47.25" hidden="1" outlineLevel="1">
      <c r="A168" s="105"/>
      <c r="B168" s="106" t="s">
        <v>136</v>
      </c>
      <c r="C168" s="114" t="s">
        <v>154</v>
      </c>
      <c r="D168" s="110" t="s">
        <v>124</v>
      </c>
      <c r="E168" s="109" t="s">
        <v>154</v>
      </c>
    </row>
    <row r="169" spans="1:5" ht="49.5" hidden="1" customHeight="1" outlineLevel="1">
      <c r="A169" s="105"/>
      <c r="B169" s="106" t="s">
        <v>137</v>
      </c>
      <c r="C169" s="107">
        <v>362</v>
      </c>
      <c r="D169" s="108">
        <v>132668.5</v>
      </c>
      <c r="E169" s="109">
        <v>60977.599999999999</v>
      </c>
    </row>
    <row r="170" spans="1:5" ht="15.75" hidden="1" outlineLevel="1">
      <c r="A170" s="105"/>
      <c r="B170" s="106" t="s">
        <v>138</v>
      </c>
      <c r="C170" s="107">
        <v>857</v>
      </c>
      <c r="D170" s="108">
        <v>273318</v>
      </c>
      <c r="E170" s="109">
        <v>53014.8</v>
      </c>
    </row>
    <row r="171" spans="1:5" ht="31.5" hidden="1" customHeight="1" outlineLevel="1">
      <c r="A171" s="105"/>
      <c r="B171" s="106" t="s">
        <v>139</v>
      </c>
      <c r="C171" s="107">
        <v>443</v>
      </c>
      <c r="D171" s="108">
        <v>139597.5</v>
      </c>
      <c r="E171" s="109">
        <v>52423.8</v>
      </c>
    </row>
    <row r="172" spans="1:5" ht="47.25" hidden="1" outlineLevel="1">
      <c r="A172" s="105"/>
      <c r="B172" s="106" t="s">
        <v>140</v>
      </c>
      <c r="C172" s="107">
        <v>173</v>
      </c>
      <c r="D172" s="108">
        <v>61619.1</v>
      </c>
      <c r="E172" s="109">
        <v>58558.6</v>
      </c>
    </row>
    <row r="173" spans="1:5" ht="18" hidden="1" customHeight="1" outlineLevel="1">
      <c r="A173" s="105"/>
      <c r="B173" s="106" t="s">
        <v>141</v>
      </c>
      <c r="C173" s="110" t="s">
        <v>124</v>
      </c>
      <c r="D173" s="110" t="s">
        <v>124</v>
      </c>
      <c r="E173" s="109">
        <v>25476.9</v>
      </c>
    </row>
    <row r="174" spans="1:5" ht="15.75" hidden="1" outlineLevel="1">
      <c r="A174" s="116"/>
      <c r="B174" s="117" t="s">
        <v>155</v>
      </c>
      <c r="C174" s="101">
        <v>3496</v>
      </c>
      <c r="D174" s="102">
        <v>1870835.1</v>
      </c>
      <c r="E174" s="103">
        <v>89194.9</v>
      </c>
    </row>
    <row r="175" spans="1:5" ht="31.5" hidden="1" outlineLevel="1">
      <c r="A175" s="105"/>
      <c r="B175" s="106" t="s">
        <v>122</v>
      </c>
      <c r="C175" s="110" t="s">
        <v>124</v>
      </c>
      <c r="D175" s="110" t="s">
        <v>124</v>
      </c>
      <c r="E175" s="109">
        <v>90836.6</v>
      </c>
    </row>
    <row r="176" spans="1:5" ht="18.75" hidden="1" outlineLevel="1">
      <c r="A176" s="105"/>
      <c r="B176" s="106" t="s">
        <v>125</v>
      </c>
      <c r="C176" s="114" t="s">
        <v>154</v>
      </c>
      <c r="D176" s="110" t="s">
        <v>124</v>
      </c>
      <c r="E176" s="109" t="s">
        <v>154</v>
      </c>
    </row>
    <row r="177" spans="1:5" ht="47.25" hidden="1" outlineLevel="1">
      <c r="A177" s="105"/>
      <c r="B177" s="106" t="s">
        <v>126</v>
      </c>
      <c r="C177" s="110" t="s">
        <v>124</v>
      </c>
      <c r="D177" s="110" t="s">
        <v>124</v>
      </c>
      <c r="E177" s="109">
        <v>67430.100000000006</v>
      </c>
    </row>
    <row r="178" spans="1:5" ht="18.75" hidden="1" outlineLevel="1">
      <c r="A178" s="105"/>
      <c r="B178" s="106" t="s">
        <v>128</v>
      </c>
      <c r="C178" s="110" t="s">
        <v>124</v>
      </c>
      <c r="D178" s="110" t="s">
        <v>124</v>
      </c>
      <c r="E178" s="109">
        <v>77307.199999999997</v>
      </c>
    </row>
    <row r="179" spans="1:5" ht="47.25" hidden="1" outlineLevel="1">
      <c r="A179" s="105"/>
      <c r="B179" s="106" t="s">
        <v>129</v>
      </c>
      <c r="C179" s="110" t="s">
        <v>124</v>
      </c>
      <c r="D179" s="110" t="s">
        <v>124</v>
      </c>
      <c r="E179" s="109">
        <v>45859.4</v>
      </c>
    </row>
    <row r="180" spans="1:5" ht="15.75" hidden="1" outlineLevel="1">
      <c r="A180" s="105"/>
      <c r="B180" s="106" t="s">
        <v>130</v>
      </c>
      <c r="C180" s="107">
        <v>1138</v>
      </c>
      <c r="D180" s="108">
        <v>971305.9</v>
      </c>
      <c r="E180" s="109">
        <v>141455.4</v>
      </c>
    </row>
    <row r="181" spans="1:5" ht="31.5" hidden="1" customHeight="1" outlineLevel="1">
      <c r="A181" s="105"/>
      <c r="B181" s="106" t="s">
        <v>131</v>
      </c>
      <c r="C181" s="110" t="s">
        <v>124</v>
      </c>
      <c r="D181" s="110" t="s">
        <v>124</v>
      </c>
      <c r="E181" s="109">
        <v>43145.5</v>
      </c>
    </row>
    <row r="182" spans="1:5" ht="31.5" hidden="1" outlineLevel="1">
      <c r="A182" s="105"/>
      <c r="B182" s="106" t="s">
        <v>132</v>
      </c>
      <c r="C182" s="110" t="s">
        <v>124</v>
      </c>
      <c r="D182" s="110" t="s">
        <v>124</v>
      </c>
      <c r="E182" s="109">
        <v>143818.5</v>
      </c>
    </row>
    <row r="183" spans="1:5" ht="31.5" hidden="1" outlineLevel="1">
      <c r="A183" s="105"/>
      <c r="B183" s="106" t="s">
        <v>134</v>
      </c>
      <c r="C183" s="107">
        <v>160</v>
      </c>
      <c r="D183" s="108">
        <v>35038.1</v>
      </c>
      <c r="E183" s="109">
        <v>36111.4</v>
      </c>
    </row>
    <row r="184" spans="1:5" ht="31.5" hidden="1" outlineLevel="1">
      <c r="A184" s="105"/>
      <c r="B184" s="106" t="s">
        <v>135</v>
      </c>
      <c r="C184" s="110" t="s">
        <v>124</v>
      </c>
      <c r="D184" s="110" t="s">
        <v>124</v>
      </c>
      <c r="E184" s="109">
        <v>236830.6</v>
      </c>
    </row>
    <row r="185" spans="1:5" ht="47.25" hidden="1" outlineLevel="1">
      <c r="A185" s="105"/>
      <c r="B185" s="106" t="s">
        <v>136</v>
      </c>
      <c r="C185" s="110" t="s">
        <v>124</v>
      </c>
      <c r="D185" s="110" t="s">
        <v>124</v>
      </c>
      <c r="E185" s="109">
        <v>129970.5</v>
      </c>
    </row>
    <row r="186" spans="1:5" ht="46.5" hidden="1" customHeight="1" outlineLevel="1">
      <c r="A186" s="105"/>
      <c r="B186" s="106" t="s">
        <v>137</v>
      </c>
      <c r="C186" s="107">
        <v>337</v>
      </c>
      <c r="D186" s="108">
        <v>91246</v>
      </c>
      <c r="E186" s="109">
        <v>45000</v>
      </c>
    </row>
    <row r="187" spans="1:5" ht="15.75" hidden="1" outlineLevel="1">
      <c r="A187" s="105"/>
      <c r="B187" s="106" t="s">
        <v>138</v>
      </c>
      <c r="C187" s="107">
        <v>712</v>
      </c>
      <c r="D187" s="108">
        <v>250660.3</v>
      </c>
      <c r="E187" s="109">
        <v>58604.5</v>
      </c>
    </row>
    <row r="188" spans="1:5" ht="33" hidden="1" customHeight="1" outlineLevel="1">
      <c r="A188" s="105"/>
      <c r="B188" s="106" t="s">
        <v>139</v>
      </c>
      <c r="C188" s="107">
        <v>416</v>
      </c>
      <c r="D188" s="108">
        <v>131391.9</v>
      </c>
      <c r="E188" s="109">
        <v>52408.9</v>
      </c>
    </row>
    <row r="189" spans="1:5" ht="47.25" hidden="1" outlineLevel="1">
      <c r="A189" s="105"/>
      <c r="B189" s="106" t="s">
        <v>140</v>
      </c>
      <c r="C189" s="110" t="s">
        <v>124</v>
      </c>
      <c r="D189" s="110" t="s">
        <v>124</v>
      </c>
      <c r="E189" s="109">
        <v>59935.199999999997</v>
      </c>
    </row>
    <row r="190" spans="1:5" ht="15.75" hidden="1" outlineLevel="1">
      <c r="A190" s="116"/>
      <c r="B190" s="117" t="s">
        <v>156</v>
      </c>
      <c r="C190" s="101">
        <v>1043</v>
      </c>
      <c r="D190" s="102">
        <v>424592.7</v>
      </c>
      <c r="E190" s="103">
        <v>67863</v>
      </c>
    </row>
    <row r="191" spans="1:5" ht="31.5" hidden="1" outlineLevel="1">
      <c r="A191" s="105"/>
      <c r="B191" s="106" t="s">
        <v>122</v>
      </c>
      <c r="C191" s="126" t="s">
        <v>124</v>
      </c>
      <c r="D191" s="126" t="s">
        <v>124</v>
      </c>
      <c r="E191" s="109">
        <v>62662.2</v>
      </c>
    </row>
    <row r="192" spans="1:5" ht="47.25" hidden="1" outlineLevel="1">
      <c r="A192" s="105"/>
      <c r="B192" s="106" t="s">
        <v>126</v>
      </c>
      <c r="C192" s="126" t="s">
        <v>124</v>
      </c>
      <c r="D192" s="126" t="s">
        <v>124</v>
      </c>
      <c r="E192" s="109">
        <v>60765.599999999999</v>
      </c>
    </row>
    <row r="193" spans="1:5" ht="47.25" hidden="1" outlineLevel="1">
      <c r="A193" s="105"/>
      <c r="B193" s="106" t="s">
        <v>129</v>
      </c>
      <c r="C193" s="126" t="s">
        <v>124</v>
      </c>
      <c r="D193" s="126" t="s">
        <v>124</v>
      </c>
      <c r="E193" s="109">
        <v>60491.6</v>
      </c>
    </row>
    <row r="194" spans="1:5" ht="15.75" hidden="1" outlineLevel="1">
      <c r="A194" s="105"/>
      <c r="B194" s="106" t="s">
        <v>130</v>
      </c>
      <c r="C194" s="107">
        <v>114</v>
      </c>
      <c r="D194" s="108">
        <v>44456.6</v>
      </c>
      <c r="E194" s="109">
        <v>63702.3</v>
      </c>
    </row>
    <row r="195" spans="1:5" ht="31.5" hidden="1" outlineLevel="1">
      <c r="A195" s="105"/>
      <c r="B195" s="106" t="s">
        <v>132</v>
      </c>
      <c r="C195" s="126" t="s">
        <v>124</v>
      </c>
      <c r="D195" s="126" t="s">
        <v>124</v>
      </c>
      <c r="E195" s="109">
        <v>50904.800000000003</v>
      </c>
    </row>
    <row r="196" spans="1:5" ht="31.5" hidden="1" outlineLevel="1">
      <c r="A196" s="105"/>
      <c r="B196" s="106" t="s">
        <v>133</v>
      </c>
      <c r="C196" s="107">
        <v>4</v>
      </c>
      <c r="D196" s="108">
        <v>2962.5</v>
      </c>
      <c r="E196" s="109">
        <v>76214.3</v>
      </c>
    </row>
    <row r="197" spans="1:5" ht="31.5" hidden="1" outlineLevel="1">
      <c r="A197" s="105"/>
      <c r="B197" s="106" t="s">
        <v>134</v>
      </c>
      <c r="C197" s="126" t="s">
        <v>124</v>
      </c>
      <c r="D197" s="126" t="s">
        <v>124</v>
      </c>
      <c r="E197" s="109">
        <v>50059.5</v>
      </c>
    </row>
    <row r="198" spans="1:5" ht="31.5" hidden="1" outlineLevel="1">
      <c r="A198" s="105"/>
      <c r="B198" s="106" t="s">
        <v>135</v>
      </c>
      <c r="C198" s="107">
        <v>19</v>
      </c>
      <c r="D198" s="108">
        <v>5543.5</v>
      </c>
      <c r="E198" s="109">
        <v>49048.4</v>
      </c>
    </row>
    <row r="199" spans="1:5" ht="48" hidden="1" customHeight="1" outlineLevel="1">
      <c r="A199" s="105"/>
      <c r="B199" s="106" t="s">
        <v>137</v>
      </c>
      <c r="C199" s="107">
        <v>254</v>
      </c>
      <c r="D199" s="108">
        <v>119008.4</v>
      </c>
      <c r="E199" s="109">
        <v>77696.399999999994</v>
      </c>
    </row>
    <row r="200" spans="1:5" ht="15.75" hidden="1" outlineLevel="1">
      <c r="A200" s="105"/>
      <c r="B200" s="106" t="s">
        <v>138</v>
      </c>
      <c r="C200" s="107">
        <v>255</v>
      </c>
      <c r="D200" s="108">
        <v>111692.3</v>
      </c>
      <c r="E200" s="109">
        <v>72924.399999999994</v>
      </c>
    </row>
    <row r="201" spans="1:5" ht="32.25" hidden="1" customHeight="1" outlineLevel="1">
      <c r="A201" s="105"/>
      <c r="B201" s="106" t="s">
        <v>139</v>
      </c>
      <c r="C201" s="126" t="s">
        <v>124</v>
      </c>
      <c r="D201" s="110" t="s">
        <v>124</v>
      </c>
      <c r="E201" s="109">
        <v>53304.7</v>
      </c>
    </row>
    <row r="202" spans="1:5" ht="47.25" hidden="1" outlineLevel="1">
      <c r="A202" s="105"/>
      <c r="B202" s="106" t="s">
        <v>140</v>
      </c>
      <c r="C202" s="107">
        <v>63</v>
      </c>
      <c r="D202" s="108">
        <v>22854.2</v>
      </c>
      <c r="E202" s="109">
        <v>59946.1</v>
      </c>
    </row>
    <row r="203" spans="1:5" ht="15.75" hidden="1" outlineLevel="1">
      <c r="A203" s="116"/>
      <c r="B203" s="117" t="s">
        <v>157</v>
      </c>
      <c r="C203" s="101">
        <v>2915</v>
      </c>
      <c r="D203" s="102">
        <v>1664326.8</v>
      </c>
      <c r="E203" s="103">
        <v>95148</v>
      </c>
    </row>
    <row r="204" spans="1:5" ht="31.5" hidden="1" outlineLevel="1">
      <c r="A204" s="105"/>
      <c r="B204" s="106" t="s">
        <v>122</v>
      </c>
      <c r="C204" s="126" t="s">
        <v>124</v>
      </c>
      <c r="D204" s="126" t="s">
        <v>124</v>
      </c>
      <c r="E204" s="109">
        <v>62094.1</v>
      </c>
    </row>
    <row r="205" spans="1:5" ht="18.75" hidden="1" outlineLevel="1">
      <c r="A205" s="105"/>
      <c r="B205" s="106" t="s">
        <v>123</v>
      </c>
      <c r="C205" s="126" t="s">
        <v>124</v>
      </c>
      <c r="D205" s="126" t="s">
        <v>124</v>
      </c>
      <c r="E205" s="109">
        <v>141985.9</v>
      </c>
    </row>
    <row r="206" spans="1:5" ht="15.75" hidden="1" outlineLevel="1">
      <c r="A206" s="105"/>
      <c r="B206" s="106" t="s">
        <v>125</v>
      </c>
      <c r="C206" s="107">
        <v>36</v>
      </c>
      <c r="D206" s="108">
        <v>18819.8</v>
      </c>
      <c r="E206" s="109">
        <v>86695.2</v>
      </c>
    </row>
    <row r="207" spans="1:5" ht="47.25" hidden="1" outlineLevel="1">
      <c r="A207" s="105"/>
      <c r="B207" s="106" t="s">
        <v>126</v>
      </c>
      <c r="C207" s="126" t="s">
        <v>124</v>
      </c>
      <c r="D207" s="110" t="s">
        <v>124</v>
      </c>
      <c r="E207" s="109">
        <v>71321.899999999994</v>
      </c>
    </row>
    <row r="208" spans="1:5" ht="63" hidden="1" outlineLevel="1">
      <c r="A208" s="105"/>
      <c r="B208" s="106" t="s">
        <v>127</v>
      </c>
      <c r="C208" s="126" t="s">
        <v>124</v>
      </c>
      <c r="D208" s="126" t="s">
        <v>124</v>
      </c>
      <c r="E208" s="109">
        <v>43054.2</v>
      </c>
    </row>
    <row r="209" spans="1:5" ht="18.75" hidden="1" outlineLevel="1">
      <c r="A209" s="105"/>
      <c r="B209" s="106" t="s">
        <v>128</v>
      </c>
      <c r="C209" s="126" t="s">
        <v>124</v>
      </c>
      <c r="D209" s="126" t="s">
        <v>124</v>
      </c>
      <c r="E209" s="109">
        <v>36857.1</v>
      </c>
    </row>
    <row r="210" spans="1:5" ht="47.25" hidden="1" outlineLevel="1">
      <c r="A210" s="105"/>
      <c r="B210" s="106" t="s">
        <v>129</v>
      </c>
      <c r="C210" s="107">
        <v>81</v>
      </c>
      <c r="D210" s="108">
        <v>49776.4</v>
      </c>
      <c r="E210" s="109">
        <v>102042.6</v>
      </c>
    </row>
    <row r="211" spans="1:5" ht="15.75" hidden="1" outlineLevel="1">
      <c r="A211" s="105"/>
      <c r="B211" s="106" t="s">
        <v>130</v>
      </c>
      <c r="C211" s="107">
        <v>161</v>
      </c>
      <c r="D211" s="108">
        <v>51953.5</v>
      </c>
      <c r="E211" s="109">
        <v>52606.9</v>
      </c>
    </row>
    <row r="212" spans="1:5" ht="31.5" hidden="1" outlineLevel="1">
      <c r="A212" s="105"/>
      <c r="B212" s="106" t="s">
        <v>132</v>
      </c>
      <c r="C212" s="126" t="s">
        <v>124</v>
      </c>
      <c r="D212" s="126" t="s">
        <v>124</v>
      </c>
      <c r="E212" s="109">
        <v>46904.3</v>
      </c>
    </row>
    <row r="213" spans="1:5" ht="31.5" hidden="1" outlineLevel="1">
      <c r="A213" s="105"/>
      <c r="B213" s="106" t="s">
        <v>133</v>
      </c>
      <c r="C213" s="126" t="s">
        <v>124</v>
      </c>
      <c r="D213" s="110" t="s">
        <v>124</v>
      </c>
      <c r="E213" s="109">
        <v>65974.899999999994</v>
      </c>
    </row>
    <row r="214" spans="1:5" ht="31.5" hidden="1" outlineLevel="1">
      <c r="A214" s="105"/>
      <c r="B214" s="106" t="s">
        <v>134</v>
      </c>
      <c r="C214" s="126" t="s">
        <v>124</v>
      </c>
      <c r="D214" s="126" t="s">
        <v>124</v>
      </c>
      <c r="E214" s="109">
        <v>34034.699999999997</v>
      </c>
    </row>
    <row r="215" spans="1:5" ht="31.5" hidden="1" outlineLevel="1">
      <c r="A215" s="105"/>
      <c r="B215" s="106" t="s">
        <v>135</v>
      </c>
      <c r="C215" s="126" t="s">
        <v>124</v>
      </c>
      <c r="D215" s="126" t="s">
        <v>124</v>
      </c>
      <c r="E215" s="109">
        <v>102091.8</v>
      </c>
    </row>
    <row r="216" spans="1:5" ht="48" hidden="1" customHeight="1" outlineLevel="1">
      <c r="A216" s="105"/>
      <c r="B216" s="106" t="s">
        <v>137</v>
      </c>
      <c r="C216" s="107">
        <v>352</v>
      </c>
      <c r="D216" s="108">
        <v>174883.5</v>
      </c>
      <c r="E216" s="109">
        <v>81714.899999999994</v>
      </c>
    </row>
    <row r="217" spans="1:5" ht="15.75" hidden="1" outlineLevel="1">
      <c r="A217" s="105"/>
      <c r="B217" s="106" t="s">
        <v>138</v>
      </c>
      <c r="C217" s="107">
        <v>363</v>
      </c>
      <c r="D217" s="108">
        <v>145966.6</v>
      </c>
      <c r="E217" s="109">
        <v>67051.899999999994</v>
      </c>
    </row>
    <row r="218" spans="1:5" ht="30.75" hidden="1" customHeight="1" outlineLevel="1">
      <c r="A218" s="105"/>
      <c r="B218" s="106" t="s">
        <v>139</v>
      </c>
      <c r="C218" s="107">
        <v>257</v>
      </c>
      <c r="D218" s="108">
        <v>89901.2</v>
      </c>
      <c r="E218" s="109">
        <v>58104.3</v>
      </c>
    </row>
    <row r="219" spans="1:5" ht="47.25" hidden="1" outlineLevel="1">
      <c r="A219" s="105"/>
      <c r="B219" s="106" t="s">
        <v>140</v>
      </c>
      <c r="C219" s="107">
        <v>82</v>
      </c>
      <c r="D219" s="108">
        <v>30845.200000000001</v>
      </c>
      <c r="E219" s="109">
        <v>62560.7</v>
      </c>
    </row>
    <row r="220" spans="1:5" ht="18" hidden="1" customHeight="1" outlineLevel="1">
      <c r="A220" s="105"/>
      <c r="B220" s="106" t="s">
        <v>141</v>
      </c>
      <c r="C220" s="126" t="s">
        <v>124</v>
      </c>
      <c r="D220" s="126" t="s">
        <v>124</v>
      </c>
      <c r="E220" s="109">
        <v>36018.699999999997</v>
      </c>
    </row>
    <row r="221" spans="1:5" ht="15.75" hidden="1" outlineLevel="1">
      <c r="A221" s="116"/>
      <c r="B221" s="117" t="s">
        <v>158</v>
      </c>
      <c r="C221" s="101">
        <v>5867</v>
      </c>
      <c r="D221" s="102">
        <v>2371241.6</v>
      </c>
      <c r="E221" s="103">
        <v>67358.2</v>
      </c>
    </row>
    <row r="222" spans="1:5" ht="31.5" hidden="1" outlineLevel="1">
      <c r="A222" s="105"/>
      <c r="B222" s="106" t="s">
        <v>122</v>
      </c>
      <c r="C222" s="126" t="s">
        <v>124</v>
      </c>
      <c r="D222" s="126" t="s">
        <v>124</v>
      </c>
      <c r="E222" s="109">
        <v>55396</v>
      </c>
    </row>
    <row r="223" spans="1:5" ht="18.75" hidden="1" outlineLevel="1">
      <c r="A223" s="105"/>
      <c r="B223" s="106" t="s">
        <v>125</v>
      </c>
      <c r="C223" s="126" t="s">
        <v>124</v>
      </c>
      <c r="D223" s="126" t="s">
        <v>124</v>
      </c>
      <c r="E223" s="109">
        <v>56629.5</v>
      </c>
    </row>
    <row r="224" spans="1:5" ht="47.25" hidden="1" outlineLevel="1">
      <c r="A224" s="105"/>
      <c r="B224" s="106" t="s">
        <v>126</v>
      </c>
      <c r="C224" s="107">
        <v>185</v>
      </c>
      <c r="D224" s="108">
        <v>72264.399999999994</v>
      </c>
      <c r="E224" s="109">
        <v>64361.2</v>
      </c>
    </row>
    <row r="225" spans="1:5" ht="63" hidden="1" outlineLevel="1">
      <c r="A225" s="105"/>
      <c r="B225" s="106" t="s">
        <v>127</v>
      </c>
      <c r="C225" s="126" t="s">
        <v>124</v>
      </c>
      <c r="D225" s="126" t="s">
        <v>124</v>
      </c>
      <c r="E225" s="109">
        <v>48560.800000000003</v>
      </c>
    </row>
    <row r="226" spans="1:5" ht="18.75" hidden="1" outlineLevel="1">
      <c r="A226" s="105"/>
      <c r="B226" s="106" t="s">
        <v>128</v>
      </c>
      <c r="C226" s="126" t="s">
        <v>124</v>
      </c>
      <c r="D226" s="126" t="s">
        <v>124</v>
      </c>
      <c r="E226" s="109">
        <v>63825.8</v>
      </c>
    </row>
    <row r="227" spans="1:5" ht="47.25" hidden="1" outlineLevel="1">
      <c r="A227" s="105"/>
      <c r="B227" s="106" t="s">
        <v>129</v>
      </c>
      <c r="C227" s="107">
        <v>226</v>
      </c>
      <c r="D227" s="108">
        <v>60292</v>
      </c>
      <c r="E227" s="109">
        <v>44498.6</v>
      </c>
    </row>
    <row r="228" spans="1:5" ht="15.75" hidden="1" outlineLevel="1">
      <c r="A228" s="105"/>
      <c r="B228" s="106" t="s">
        <v>130</v>
      </c>
      <c r="C228" s="107">
        <v>1828</v>
      </c>
      <c r="D228" s="108">
        <v>1014953.1</v>
      </c>
      <c r="E228" s="109">
        <v>91157.5</v>
      </c>
    </row>
    <row r="229" spans="1:5" ht="33.75" hidden="1" customHeight="1" outlineLevel="1">
      <c r="A229" s="105"/>
      <c r="B229" s="106" t="s">
        <v>131</v>
      </c>
      <c r="C229" s="126" t="s">
        <v>124</v>
      </c>
      <c r="D229" s="126" t="s">
        <v>124</v>
      </c>
      <c r="E229" s="109">
        <v>30561.5</v>
      </c>
    </row>
    <row r="230" spans="1:5" ht="31.5" hidden="1" outlineLevel="1">
      <c r="A230" s="105"/>
      <c r="B230" s="106" t="s">
        <v>132</v>
      </c>
      <c r="C230" s="107">
        <v>61</v>
      </c>
      <c r="D230" s="108">
        <v>18145.7</v>
      </c>
      <c r="E230" s="109">
        <v>48786.2</v>
      </c>
    </row>
    <row r="231" spans="1:5" ht="31.5" hidden="1" outlineLevel="1">
      <c r="A231" s="105"/>
      <c r="B231" s="106" t="s">
        <v>133</v>
      </c>
      <c r="C231" s="107">
        <v>35</v>
      </c>
      <c r="D231" s="108">
        <v>13062.6</v>
      </c>
      <c r="E231" s="109">
        <v>58778.8</v>
      </c>
    </row>
    <row r="232" spans="1:5" ht="31.5" hidden="1" outlineLevel="1">
      <c r="A232" s="105"/>
      <c r="B232" s="106" t="s">
        <v>134</v>
      </c>
      <c r="C232" s="126" t="s">
        <v>124</v>
      </c>
      <c r="D232" s="126" t="s">
        <v>124</v>
      </c>
      <c r="E232" s="109">
        <v>50339.9</v>
      </c>
    </row>
    <row r="233" spans="1:5" ht="31.5" hidden="1" outlineLevel="1">
      <c r="A233" s="105"/>
      <c r="B233" s="106" t="s">
        <v>135</v>
      </c>
      <c r="C233" s="107">
        <v>22</v>
      </c>
      <c r="D233" s="108">
        <v>9188.1</v>
      </c>
      <c r="E233" s="109">
        <v>69060</v>
      </c>
    </row>
    <row r="234" spans="1:5" ht="47.25" hidden="1" outlineLevel="1">
      <c r="A234" s="105"/>
      <c r="B234" s="106" t="s">
        <v>136</v>
      </c>
      <c r="C234" s="126" t="s">
        <v>124</v>
      </c>
      <c r="D234" s="126" t="s">
        <v>124</v>
      </c>
      <c r="E234" s="109">
        <v>42744.7</v>
      </c>
    </row>
    <row r="235" spans="1:5" ht="48" hidden="1" customHeight="1" outlineLevel="1">
      <c r="A235" s="105"/>
      <c r="B235" s="106" t="s">
        <v>137</v>
      </c>
      <c r="C235" s="107">
        <v>593</v>
      </c>
      <c r="D235" s="108">
        <v>245619</v>
      </c>
      <c r="E235" s="109">
        <v>68840.5</v>
      </c>
    </row>
    <row r="236" spans="1:5" ht="15.75" hidden="1" outlineLevel="1">
      <c r="A236" s="105"/>
      <c r="B236" s="106" t="s">
        <v>138</v>
      </c>
      <c r="C236" s="107">
        <v>1044</v>
      </c>
      <c r="D236" s="108">
        <v>343776.2</v>
      </c>
      <c r="E236" s="109">
        <v>54457.599999999999</v>
      </c>
    </row>
    <row r="237" spans="1:5" ht="33" hidden="1" customHeight="1" outlineLevel="1">
      <c r="A237" s="105"/>
      <c r="B237" s="106" t="s">
        <v>139</v>
      </c>
      <c r="C237" s="107">
        <v>765</v>
      </c>
      <c r="D237" s="108">
        <v>222326.2</v>
      </c>
      <c r="E237" s="109">
        <v>48302.6</v>
      </c>
    </row>
    <row r="238" spans="1:5" ht="47.25" hidden="1" outlineLevel="1">
      <c r="A238" s="105"/>
      <c r="B238" s="106" t="s">
        <v>140</v>
      </c>
      <c r="C238" s="107">
        <v>124</v>
      </c>
      <c r="D238" s="108">
        <v>44321.9</v>
      </c>
      <c r="E238" s="109">
        <v>58638.7</v>
      </c>
    </row>
    <row r="239" spans="1:5" ht="18" hidden="1" customHeight="1" outlineLevel="1">
      <c r="A239" s="105"/>
      <c r="B239" s="106" t="s">
        <v>141</v>
      </c>
      <c r="C239" s="126" t="s">
        <v>124</v>
      </c>
      <c r="D239" s="126" t="s">
        <v>124</v>
      </c>
      <c r="E239" s="109">
        <v>65108.3</v>
      </c>
    </row>
    <row r="240" spans="1:5" ht="15.75" hidden="1" outlineLevel="1">
      <c r="A240" s="116"/>
      <c r="B240" s="117" t="s">
        <v>159</v>
      </c>
      <c r="C240" s="101">
        <v>7033</v>
      </c>
      <c r="D240" s="102">
        <v>2542426.1</v>
      </c>
      <c r="E240" s="103">
        <v>60247</v>
      </c>
    </row>
    <row r="241" spans="1:5" ht="31.5" hidden="1" outlineLevel="1">
      <c r="A241" s="105"/>
      <c r="B241" s="106" t="s">
        <v>122</v>
      </c>
      <c r="C241" s="107">
        <v>156</v>
      </c>
      <c r="D241" s="108">
        <v>48464.2</v>
      </c>
      <c r="E241" s="109">
        <v>51914.400000000001</v>
      </c>
    </row>
    <row r="242" spans="1:5" ht="15.75" hidden="1" outlineLevel="1">
      <c r="A242" s="105"/>
      <c r="B242" s="106" t="s">
        <v>123</v>
      </c>
      <c r="C242" s="107">
        <v>412</v>
      </c>
      <c r="D242" s="108">
        <v>134979.4</v>
      </c>
      <c r="E242" s="109">
        <v>54111.7</v>
      </c>
    </row>
    <row r="243" spans="1:5" ht="15.75" hidden="1" outlineLevel="1">
      <c r="A243" s="105"/>
      <c r="B243" s="106" t="s">
        <v>125</v>
      </c>
      <c r="C243" s="107">
        <v>96</v>
      </c>
      <c r="D243" s="108">
        <v>20134.2</v>
      </c>
      <c r="E243" s="109">
        <v>35057.5</v>
      </c>
    </row>
    <row r="244" spans="1:5" ht="47.25" hidden="1" outlineLevel="1">
      <c r="A244" s="105"/>
      <c r="B244" s="106" t="s">
        <v>126</v>
      </c>
      <c r="C244" s="107">
        <v>501</v>
      </c>
      <c r="D244" s="108">
        <v>221674.2</v>
      </c>
      <c r="E244" s="109">
        <v>72899</v>
      </c>
    </row>
    <row r="245" spans="1:5" ht="63" hidden="1" outlineLevel="1">
      <c r="A245" s="105"/>
      <c r="B245" s="106" t="s">
        <v>127</v>
      </c>
      <c r="C245" s="107">
        <v>426</v>
      </c>
      <c r="D245" s="108">
        <v>33172.199999999997</v>
      </c>
      <c r="E245" s="109">
        <v>12730.8</v>
      </c>
    </row>
    <row r="246" spans="1:5" ht="15.75" hidden="1" outlineLevel="1">
      <c r="A246" s="105"/>
      <c r="B246" s="106" t="s">
        <v>128</v>
      </c>
      <c r="C246" s="107">
        <v>30</v>
      </c>
      <c r="D246" s="108">
        <v>12983.7</v>
      </c>
      <c r="E246" s="109">
        <v>72056.5</v>
      </c>
    </row>
    <row r="247" spans="1:5" ht="47.25" hidden="1" outlineLevel="1">
      <c r="A247" s="105"/>
      <c r="B247" s="106" t="s">
        <v>129</v>
      </c>
      <c r="C247" s="107">
        <v>320</v>
      </c>
      <c r="D247" s="108">
        <v>85814.9</v>
      </c>
      <c r="E247" s="109">
        <v>44763.8</v>
      </c>
    </row>
    <row r="248" spans="1:5" ht="15.75" hidden="1" outlineLevel="1">
      <c r="A248" s="105"/>
      <c r="B248" s="106" t="s">
        <v>130</v>
      </c>
      <c r="C248" s="107">
        <v>1080</v>
      </c>
      <c r="D248" s="108">
        <v>527145.9</v>
      </c>
      <c r="E248" s="109">
        <v>77633.2</v>
      </c>
    </row>
    <row r="249" spans="1:5" ht="34.5" hidden="1" customHeight="1" outlineLevel="1">
      <c r="A249" s="105"/>
      <c r="B249" s="106" t="s">
        <v>131</v>
      </c>
      <c r="C249" s="126" t="s">
        <v>124</v>
      </c>
      <c r="D249" s="126" t="s">
        <v>124</v>
      </c>
      <c r="E249" s="109">
        <v>36661.5</v>
      </c>
    </row>
    <row r="250" spans="1:5" ht="31.5" hidden="1" outlineLevel="1">
      <c r="A250" s="105"/>
      <c r="B250" s="106" t="s">
        <v>132</v>
      </c>
      <c r="C250" s="107">
        <v>36</v>
      </c>
      <c r="D250" s="108">
        <v>19632.7</v>
      </c>
      <c r="E250" s="109">
        <v>88805.9</v>
      </c>
    </row>
    <row r="251" spans="1:5" ht="31.5" hidden="1" outlineLevel="1">
      <c r="A251" s="105"/>
      <c r="B251" s="106" t="s">
        <v>133</v>
      </c>
      <c r="C251" s="107">
        <v>48</v>
      </c>
      <c r="D251" s="108">
        <v>20130.7</v>
      </c>
      <c r="E251" s="109">
        <v>62913.2</v>
      </c>
    </row>
    <row r="252" spans="1:5" ht="31.5" hidden="1" outlineLevel="1">
      <c r="A252" s="105"/>
      <c r="B252" s="106" t="s">
        <v>134</v>
      </c>
      <c r="C252" s="126" t="s">
        <v>124</v>
      </c>
      <c r="D252" s="126" t="s">
        <v>124</v>
      </c>
      <c r="E252" s="109">
        <v>37600.400000000001</v>
      </c>
    </row>
    <row r="253" spans="1:5" ht="31.5" hidden="1" outlineLevel="1">
      <c r="A253" s="105"/>
      <c r="B253" s="106" t="s">
        <v>135</v>
      </c>
      <c r="C253" s="107">
        <v>27</v>
      </c>
      <c r="D253" s="108">
        <v>8106.9</v>
      </c>
      <c r="E253" s="109">
        <v>49580.6</v>
      </c>
    </row>
    <row r="254" spans="1:5" ht="47.25" hidden="1" outlineLevel="1">
      <c r="A254" s="105"/>
      <c r="B254" s="106" t="s">
        <v>136</v>
      </c>
      <c r="C254" s="107">
        <v>125</v>
      </c>
      <c r="D254" s="108">
        <v>41095.599999999999</v>
      </c>
      <c r="E254" s="109">
        <v>54961.2</v>
      </c>
    </row>
    <row r="255" spans="1:5" ht="48.75" hidden="1" customHeight="1" outlineLevel="1">
      <c r="A255" s="105"/>
      <c r="B255" s="106" t="s">
        <v>137</v>
      </c>
      <c r="C255" s="107">
        <v>1431</v>
      </c>
      <c r="D255" s="108">
        <v>557047.4</v>
      </c>
      <c r="E255" s="109">
        <v>64570.9</v>
      </c>
    </row>
    <row r="256" spans="1:5" ht="15.75" hidden="1" outlineLevel="1">
      <c r="A256" s="105"/>
      <c r="B256" s="106" t="s">
        <v>138</v>
      </c>
      <c r="C256" s="107">
        <v>1404</v>
      </c>
      <c r="D256" s="108">
        <v>498878.5</v>
      </c>
      <c r="E256" s="109">
        <v>59148.5</v>
      </c>
    </row>
    <row r="257" spans="1:54" ht="31.5" hidden="1" customHeight="1" outlineLevel="1">
      <c r="A257" s="105"/>
      <c r="B257" s="106" t="s">
        <v>139</v>
      </c>
      <c r="C257" s="107">
        <v>759</v>
      </c>
      <c r="D257" s="108">
        <v>266574.59999999998</v>
      </c>
      <c r="E257" s="109">
        <v>58189.4</v>
      </c>
    </row>
    <row r="258" spans="1:54" ht="47.25" hidden="1" outlineLevel="1">
      <c r="A258" s="105"/>
      <c r="B258" s="106" t="s">
        <v>140</v>
      </c>
      <c r="C258" s="107">
        <v>67</v>
      </c>
      <c r="D258" s="108">
        <v>25539.200000000001</v>
      </c>
      <c r="E258" s="109">
        <v>61967.3</v>
      </c>
    </row>
    <row r="259" spans="1:54" ht="18" hidden="1" customHeight="1" outlineLevel="1">
      <c r="A259" s="105"/>
      <c r="B259" s="106" t="s">
        <v>141</v>
      </c>
      <c r="C259" s="107">
        <v>73</v>
      </c>
      <c r="D259" s="108">
        <v>11249.5</v>
      </c>
      <c r="E259" s="109">
        <v>23919.5</v>
      </c>
    </row>
    <row r="260" spans="1:54" ht="15.75" collapsed="1">
      <c r="A260" s="116"/>
      <c r="B260" s="117" t="s">
        <v>160</v>
      </c>
      <c r="C260" s="101">
        <v>5708</v>
      </c>
      <c r="D260" s="102">
        <v>2649074.6</v>
      </c>
      <c r="E260" s="103">
        <v>77356.3</v>
      </c>
    </row>
    <row r="261" spans="1:54" ht="31.5">
      <c r="A261" s="105"/>
      <c r="B261" s="106" t="s">
        <v>122</v>
      </c>
      <c r="C261" s="107">
        <v>661</v>
      </c>
      <c r="D261" s="108">
        <v>337111.3</v>
      </c>
      <c r="E261" s="109">
        <v>84604.7</v>
      </c>
    </row>
    <row r="262" spans="1:54" ht="18.75">
      <c r="A262" s="105"/>
      <c r="B262" s="106" t="s">
        <v>125</v>
      </c>
      <c r="C262" s="126" t="s">
        <v>124</v>
      </c>
      <c r="D262" s="126" t="s">
        <v>124</v>
      </c>
      <c r="E262" s="109">
        <v>79982.399999999994</v>
      </c>
    </row>
    <row r="263" spans="1:54" ht="47.25">
      <c r="A263" s="105"/>
      <c r="B263" s="106" t="s">
        <v>126</v>
      </c>
      <c r="C263" s="107">
        <v>190</v>
      </c>
      <c r="D263" s="108">
        <v>76286.100000000006</v>
      </c>
      <c r="E263" s="109">
        <v>66672</v>
      </c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91"/>
      <c r="AU263" s="91"/>
      <c r="AV263" s="91"/>
      <c r="AW263" s="91"/>
      <c r="AX263" s="91"/>
      <c r="AY263" s="91"/>
      <c r="AZ263" s="91"/>
      <c r="BA263" s="91"/>
      <c r="BB263" s="91"/>
    </row>
    <row r="264" spans="1:54" ht="63">
      <c r="A264" s="105"/>
      <c r="B264" s="106" t="s">
        <v>127</v>
      </c>
      <c r="C264" s="126" t="s">
        <v>124</v>
      </c>
      <c r="D264" s="126" t="s">
        <v>124</v>
      </c>
      <c r="E264" s="109">
        <v>68312.2</v>
      </c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  <c r="AA264" s="91"/>
      <c r="AB264" s="91"/>
      <c r="AC264" s="91"/>
      <c r="AD264" s="91"/>
      <c r="AE264" s="91"/>
      <c r="AF264" s="91"/>
      <c r="AG264" s="91"/>
      <c r="AH264" s="91"/>
      <c r="AI264" s="91"/>
      <c r="AJ264" s="91"/>
      <c r="AK264" s="91"/>
      <c r="AL264" s="91"/>
      <c r="AM264" s="91"/>
      <c r="AN264" s="91"/>
      <c r="AO264" s="91"/>
      <c r="AP264" s="91"/>
      <c r="AQ264" s="91"/>
      <c r="AR264" s="91"/>
      <c r="AS264" s="91"/>
      <c r="AT264" s="91"/>
      <c r="AU264" s="91"/>
      <c r="AV264" s="91"/>
      <c r="AW264" s="91"/>
      <c r="AX264" s="91"/>
      <c r="AY264" s="91"/>
      <c r="AZ264" s="91"/>
      <c r="BA264" s="91"/>
      <c r="BB264" s="91"/>
    </row>
    <row r="265" spans="1:54" s="122" customFormat="1" ht="18.75">
      <c r="A265" s="127"/>
      <c r="B265" s="106" t="s">
        <v>128</v>
      </c>
      <c r="C265" s="110" t="s">
        <v>154</v>
      </c>
      <c r="D265" s="126" t="s">
        <v>124</v>
      </c>
      <c r="E265" s="126" t="s">
        <v>154</v>
      </c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AL265" s="121"/>
      <c r="AM265" s="121"/>
      <c r="AN265" s="121"/>
      <c r="AO265" s="121"/>
      <c r="AP265" s="121"/>
      <c r="AQ265" s="121"/>
      <c r="AR265" s="121"/>
      <c r="AS265" s="121"/>
      <c r="AT265" s="121"/>
      <c r="AU265" s="121"/>
      <c r="AV265" s="121"/>
      <c r="AW265" s="121"/>
      <c r="AX265" s="121"/>
      <c r="AY265" s="121"/>
      <c r="AZ265" s="121"/>
      <c r="BA265" s="121"/>
      <c r="BB265" s="121"/>
    </row>
    <row r="266" spans="1:54" ht="47.25">
      <c r="A266" s="105"/>
      <c r="B266" s="106" t="s">
        <v>129</v>
      </c>
      <c r="C266" s="107">
        <v>154</v>
      </c>
      <c r="D266" s="108">
        <v>40069.5</v>
      </c>
      <c r="E266" s="109">
        <v>43397.5</v>
      </c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  <c r="AP266" s="91"/>
      <c r="AQ266" s="91"/>
      <c r="AR266" s="91"/>
      <c r="AS266" s="91"/>
      <c r="AT266" s="91"/>
      <c r="AU266" s="91"/>
      <c r="AV266" s="91"/>
      <c r="AW266" s="91"/>
      <c r="AX266" s="91"/>
      <c r="AY266" s="91"/>
      <c r="AZ266" s="91"/>
      <c r="BA266" s="91"/>
      <c r="BB266" s="91"/>
    </row>
    <row r="267" spans="1:54" ht="15.75">
      <c r="A267" s="105"/>
      <c r="B267" s="106" t="s">
        <v>130</v>
      </c>
      <c r="C267" s="107">
        <v>660</v>
      </c>
      <c r="D267" s="108">
        <v>262313</v>
      </c>
      <c r="E267" s="109">
        <v>65409.3</v>
      </c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91"/>
      <c r="AT267" s="91"/>
      <c r="AU267" s="91"/>
      <c r="AV267" s="91"/>
      <c r="AW267" s="91"/>
      <c r="AX267" s="91"/>
      <c r="AY267" s="91"/>
      <c r="AZ267" s="91"/>
      <c r="BA267" s="91"/>
      <c r="BB267" s="91"/>
    </row>
    <row r="268" spans="1:54" ht="33.75" customHeight="1">
      <c r="A268" s="105"/>
      <c r="B268" s="106" t="s">
        <v>131</v>
      </c>
      <c r="C268" s="126" t="s">
        <v>124</v>
      </c>
      <c r="D268" s="126" t="s">
        <v>124</v>
      </c>
      <c r="E268" s="109">
        <v>36475</v>
      </c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  <c r="AA268" s="91"/>
      <c r="AB268" s="91"/>
      <c r="AC268" s="91"/>
      <c r="AD268" s="91"/>
      <c r="AE268" s="91"/>
      <c r="AF268" s="91"/>
      <c r="AG268" s="91"/>
      <c r="AH268" s="91"/>
      <c r="AI268" s="91"/>
      <c r="AJ268" s="91"/>
      <c r="AK268" s="91"/>
      <c r="AL268" s="91"/>
      <c r="AM268" s="91"/>
      <c r="AN268" s="91"/>
      <c r="AO268" s="91"/>
      <c r="AP268" s="91"/>
      <c r="AQ268" s="91"/>
      <c r="AR268" s="91"/>
      <c r="AS268" s="91"/>
      <c r="AT268" s="91"/>
      <c r="AU268" s="91"/>
      <c r="AV268" s="91"/>
      <c r="AW268" s="91"/>
      <c r="AX268" s="91"/>
      <c r="AY268" s="91"/>
      <c r="AZ268" s="91"/>
      <c r="BA268" s="91"/>
      <c r="BB268" s="91"/>
    </row>
    <row r="269" spans="1:54" ht="31.5">
      <c r="A269" s="105"/>
      <c r="B269" s="106" t="s">
        <v>132</v>
      </c>
      <c r="C269" s="107">
        <v>12</v>
      </c>
      <c r="D269" s="108">
        <v>3914.2</v>
      </c>
      <c r="E269" s="109">
        <v>51194.2</v>
      </c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  <c r="AC269" s="91"/>
      <c r="AD269" s="91"/>
      <c r="AE269" s="91"/>
      <c r="AF269" s="91"/>
      <c r="AG269" s="91"/>
      <c r="AH269" s="91"/>
      <c r="AI269" s="91"/>
      <c r="AJ269" s="91"/>
      <c r="AK269" s="91"/>
      <c r="AL269" s="91"/>
      <c r="AM269" s="91"/>
      <c r="AN269" s="91"/>
      <c r="AO269" s="91"/>
      <c r="AP269" s="91"/>
      <c r="AQ269" s="91"/>
      <c r="AR269" s="91"/>
      <c r="AS269" s="91"/>
      <c r="AT269" s="91"/>
      <c r="AU269" s="91"/>
      <c r="AV269" s="91"/>
      <c r="AW269" s="91"/>
      <c r="AX269" s="91"/>
      <c r="AY269" s="91"/>
      <c r="AZ269" s="91"/>
      <c r="BA269" s="91"/>
      <c r="BB269" s="91"/>
    </row>
    <row r="270" spans="1:54" ht="31.5">
      <c r="A270" s="105"/>
      <c r="B270" s="106" t="s">
        <v>133</v>
      </c>
      <c r="C270" s="107">
        <v>23</v>
      </c>
      <c r="D270" s="108">
        <v>7845.1</v>
      </c>
      <c r="E270" s="109">
        <v>53547.3</v>
      </c>
    </row>
    <row r="271" spans="1:54" ht="31.5">
      <c r="A271" s="105"/>
      <c r="B271" s="106" t="s">
        <v>134</v>
      </c>
      <c r="C271" s="126" t="s">
        <v>124</v>
      </c>
      <c r="D271" s="126" t="s">
        <v>124</v>
      </c>
      <c r="E271" s="109">
        <v>39046.199999999997</v>
      </c>
    </row>
    <row r="272" spans="1:54" ht="31.5">
      <c r="A272" s="105"/>
      <c r="B272" s="106" t="s">
        <v>135</v>
      </c>
      <c r="C272" s="107">
        <v>194</v>
      </c>
      <c r="D272" s="108">
        <v>447990.4</v>
      </c>
      <c r="E272" s="109">
        <v>385493.2</v>
      </c>
    </row>
    <row r="273" spans="1:5" ht="47.25">
      <c r="A273" s="105"/>
      <c r="B273" s="106" t="s">
        <v>136</v>
      </c>
      <c r="C273" s="126" t="s">
        <v>124</v>
      </c>
      <c r="D273" s="126" t="s">
        <v>124</v>
      </c>
      <c r="E273" s="109">
        <v>31222.2</v>
      </c>
    </row>
    <row r="274" spans="1:5" ht="47.25" customHeight="1">
      <c r="A274" s="105"/>
      <c r="B274" s="106" t="s">
        <v>137</v>
      </c>
      <c r="C274" s="107">
        <v>531</v>
      </c>
      <c r="D274" s="108">
        <v>208828.5</v>
      </c>
      <c r="E274" s="109">
        <v>65104.4</v>
      </c>
    </row>
    <row r="275" spans="1:5" ht="15.75">
      <c r="A275" s="105"/>
      <c r="B275" s="106" t="s">
        <v>138</v>
      </c>
      <c r="C275" s="107">
        <v>1295</v>
      </c>
      <c r="D275" s="108">
        <v>456042.6</v>
      </c>
      <c r="E275" s="109">
        <v>58537.2</v>
      </c>
    </row>
    <row r="276" spans="1:5" ht="33" customHeight="1">
      <c r="A276" s="105"/>
      <c r="B276" s="106" t="s">
        <v>139</v>
      </c>
      <c r="C276" s="107">
        <v>684</v>
      </c>
      <c r="D276" s="108">
        <v>219993.7</v>
      </c>
      <c r="E276" s="109">
        <v>53360.800000000003</v>
      </c>
    </row>
    <row r="277" spans="1:5" ht="47.25">
      <c r="A277" s="105"/>
      <c r="B277" s="106" t="s">
        <v>140</v>
      </c>
      <c r="C277" s="107">
        <v>216</v>
      </c>
      <c r="D277" s="108">
        <v>75821.8</v>
      </c>
      <c r="E277" s="109">
        <v>57483.9</v>
      </c>
    </row>
    <row r="278" spans="1:5" ht="16.5" customHeight="1">
      <c r="A278" s="116"/>
      <c r="B278" s="117" t="s">
        <v>161</v>
      </c>
      <c r="C278" s="101">
        <v>2972</v>
      </c>
      <c r="D278" s="102">
        <v>1086425.1000000001</v>
      </c>
      <c r="E278" s="103">
        <v>60923.7</v>
      </c>
    </row>
    <row r="279" spans="1:5" ht="31.5">
      <c r="A279" s="105"/>
      <c r="B279" s="106" t="s">
        <v>122</v>
      </c>
      <c r="C279" s="107">
        <v>359</v>
      </c>
      <c r="D279" s="108">
        <v>151085.4</v>
      </c>
      <c r="E279" s="109">
        <v>65798.100000000006</v>
      </c>
    </row>
    <row r="280" spans="1:5" ht="18.75">
      <c r="A280" s="105"/>
      <c r="B280" s="106" t="s">
        <v>123</v>
      </c>
      <c r="C280" s="126" t="s">
        <v>124</v>
      </c>
      <c r="D280" s="126" t="s">
        <v>124</v>
      </c>
      <c r="E280" s="109">
        <v>102087.4</v>
      </c>
    </row>
    <row r="281" spans="1:5" ht="18.75">
      <c r="A281" s="105"/>
      <c r="B281" s="106" t="s">
        <v>125</v>
      </c>
      <c r="C281" s="126" t="s">
        <v>124</v>
      </c>
      <c r="D281" s="126" t="s">
        <v>124</v>
      </c>
      <c r="E281" s="109">
        <v>28733.3</v>
      </c>
    </row>
    <row r="282" spans="1:5" ht="47.25">
      <c r="A282" s="105"/>
      <c r="B282" s="106" t="s">
        <v>126</v>
      </c>
      <c r="C282" s="107">
        <v>80</v>
      </c>
      <c r="D282" s="108">
        <v>33096</v>
      </c>
      <c r="E282" s="109">
        <v>68482.5</v>
      </c>
    </row>
    <row r="283" spans="1:5" ht="63">
      <c r="A283" s="105"/>
      <c r="B283" s="106" t="s">
        <v>127</v>
      </c>
      <c r="C283" s="126" t="s">
        <v>124</v>
      </c>
      <c r="D283" s="126" t="s">
        <v>124</v>
      </c>
      <c r="E283" s="109">
        <v>33266.199999999997</v>
      </c>
    </row>
    <row r="284" spans="1:5" ht="18.75">
      <c r="A284" s="105"/>
      <c r="B284" s="106" t="s">
        <v>128</v>
      </c>
      <c r="C284" s="126" t="s">
        <v>124</v>
      </c>
      <c r="D284" s="126" t="s">
        <v>124</v>
      </c>
      <c r="E284" s="109">
        <v>69620.7</v>
      </c>
    </row>
    <row r="285" spans="1:5" ht="47.25">
      <c r="A285" s="105"/>
      <c r="B285" s="106" t="s">
        <v>129</v>
      </c>
      <c r="C285" s="107">
        <v>144</v>
      </c>
      <c r="D285" s="108">
        <v>37642.199999999997</v>
      </c>
      <c r="E285" s="109">
        <v>43640.1</v>
      </c>
    </row>
    <row r="286" spans="1:5" ht="15.75">
      <c r="A286" s="105"/>
      <c r="B286" s="106" t="s">
        <v>130</v>
      </c>
      <c r="C286" s="107">
        <v>223</v>
      </c>
      <c r="D286" s="108">
        <v>74203.899999999994</v>
      </c>
      <c r="E286" s="109">
        <v>52737.599999999999</v>
      </c>
    </row>
    <row r="287" spans="1:5" ht="33" customHeight="1">
      <c r="A287" s="105"/>
      <c r="B287" s="106" t="s">
        <v>131</v>
      </c>
      <c r="C287" s="126" t="s">
        <v>124</v>
      </c>
      <c r="D287" s="126" t="s">
        <v>124</v>
      </c>
      <c r="E287" s="109">
        <v>43750</v>
      </c>
    </row>
    <row r="288" spans="1:5" ht="31.5">
      <c r="A288" s="105"/>
      <c r="B288" s="106" t="s">
        <v>132</v>
      </c>
      <c r="C288" s="126" t="s">
        <v>124</v>
      </c>
      <c r="D288" s="126" t="s">
        <v>124</v>
      </c>
      <c r="E288" s="109">
        <v>43017.7</v>
      </c>
    </row>
    <row r="289" spans="1:5" ht="31.5">
      <c r="A289" s="105"/>
      <c r="B289" s="106" t="s">
        <v>133</v>
      </c>
      <c r="C289" s="107">
        <v>15</v>
      </c>
      <c r="D289" s="108">
        <v>5498.3</v>
      </c>
      <c r="E289" s="109">
        <v>48284.6</v>
      </c>
    </row>
    <row r="290" spans="1:5" ht="31.5">
      <c r="A290" s="105"/>
      <c r="B290" s="106" t="s">
        <v>135</v>
      </c>
      <c r="C290" s="126" t="s">
        <v>124</v>
      </c>
      <c r="D290" s="126" t="s">
        <v>124</v>
      </c>
      <c r="E290" s="109">
        <v>40657.5</v>
      </c>
    </row>
    <row r="291" spans="1:5" ht="47.25">
      <c r="A291" s="105"/>
      <c r="B291" s="106" t="s">
        <v>136</v>
      </c>
      <c r="C291" s="107">
        <v>39</v>
      </c>
      <c r="D291" s="108">
        <v>10800.3</v>
      </c>
      <c r="E291" s="109">
        <v>45794.8</v>
      </c>
    </row>
    <row r="292" spans="1:5" ht="48" customHeight="1">
      <c r="A292" s="105"/>
      <c r="B292" s="106" t="s">
        <v>137</v>
      </c>
      <c r="C292" s="107">
        <v>644</v>
      </c>
      <c r="D292" s="108">
        <v>230225.7</v>
      </c>
      <c r="E292" s="109">
        <v>59189.8</v>
      </c>
    </row>
    <row r="293" spans="1:5" ht="15.75">
      <c r="A293" s="105"/>
      <c r="B293" s="106" t="s">
        <v>138</v>
      </c>
      <c r="C293" s="107">
        <v>860</v>
      </c>
      <c r="D293" s="108">
        <v>337549.8</v>
      </c>
      <c r="E293" s="109">
        <v>65379.8</v>
      </c>
    </row>
    <row r="294" spans="1:5" ht="30.75" customHeight="1">
      <c r="A294" s="105"/>
      <c r="B294" s="106" t="s">
        <v>139</v>
      </c>
      <c r="C294" s="107">
        <v>331</v>
      </c>
      <c r="D294" s="108">
        <v>100953.9</v>
      </c>
      <c r="E294" s="109">
        <v>50807.8</v>
      </c>
    </row>
    <row r="295" spans="1:5" ht="47.25">
      <c r="A295" s="105"/>
      <c r="B295" s="106" t="s">
        <v>140</v>
      </c>
      <c r="C295" s="107">
        <v>107</v>
      </c>
      <c r="D295" s="108">
        <v>37908.300000000003</v>
      </c>
      <c r="E295" s="109">
        <v>59091.4</v>
      </c>
    </row>
    <row r="296" spans="1:5" ht="15.75">
      <c r="A296" s="116"/>
      <c r="B296" s="117" t="s">
        <v>162</v>
      </c>
      <c r="C296" s="101">
        <v>1571</v>
      </c>
      <c r="D296" s="102">
        <v>502988.9</v>
      </c>
      <c r="E296" s="103">
        <v>53369.7</v>
      </c>
    </row>
    <row r="297" spans="1:5" ht="18.75">
      <c r="A297" s="105"/>
      <c r="B297" s="106" t="s">
        <v>125</v>
      </c>
      <c r="C297" s="126" t="s">
        <v>124</v>
      </c>
      <c r="D297" s="126" t="s">
        <v>124</v>
      </c>
      <c r="E297" s="109">
        <v>50133.4</v>
      </c>
    </row>
    <row r="298" spans="1:5" ht="47.25">
      <c r="A298" s="105"/>
      <c r="B298" s="106" t="s">
        <v>126</v>
      </c>
      <c r="C298" s="126" t="s">
        <v>124</v>
      </c>
      <c r="D298" s="126" t="s">
        <v>124</v>
      </c>
      <c r="E298" s="109">
        <v>75466.600000000006</v>
      </c>
    </row>
    <row r="299" spans="1:5" ht="63">
      <c r="A299" s="105"/>
      <c r="B299" s="106" t="s">
        <v>127</v>
      </c>
      <c r="C299" s="126" t="s">
        <v>124</v>
      </c>
      <c r="D299" s="126" t="s">
        <v>124</v>
      </c>
      <c r="E299" s="109">
        <v>44766.7</v>
      </c>
    </row>
    <row r="300" spans="1:5" ht="47.25">
      <c r="A300" s="105"/>
      <c r="B300" s="106" t="s">
        <v>129</v>
      </c>
      <c r="C300" s="107">
        <v>51</v>
      </c>
      <c r="D300" s="108">
        <v>15525.9</v>
      </c>
      <c r="E300" s="109">
        <v>50382.6</v>
      </c>
    </row>
    <row r="301" spans="1:5" ht="15.75">
      <c r="A301" s="105"/>
      <c r="B301" s="106" t="s">
        <v>130</v>
      </c>
      <c r="C301" s="107">
        <v>109</v>
      </c>
      <c r="D301" s="108">
        <v>28311.9</v>
      </c>
      <c r="E301" s="109">
        <v>41433.5</v>
      </c>
    </row>
    <row r="302" spans="1:5" ht="31.5">
      <c r="A302" s="105"/>
      <c r="B302" s="106" t="s">
        <v>132</v>
      </c>
      <c r="C302" s="126" t="s">
        <v>124</v>
      </c>
      <c r="D302" s="126" t="s">
        <v>124</v>
      </c>
      <c r="E302" s="109">
        <v>48358</v>
      </c>
    </row>
    <row r="303" spans="1:5" ht="31.5">
      <c r="A303" s="105"/>
      <c r="B303" s="106" t="s">
        <v>133</v>
      </c>
      <c r="C303" s="107">
        <v>9</v>
      </c>
      <c r="D303" s="108">
        <v>4195.6000000000004</v>
      </c>
      <c r="E303" s="109">
        <v>58434.5</v>
      </c>
    </row>
    <row r="304" spans="1:5" ht="31.5">
      <c r="A304" s="105"/>
      <c r="B304" s="106" t="s">
        <v>135</v>
      </c>
      <c r="C304" s="107">
        <v>29</v>
      </c>
      <c r="D304" s="108">
        <v>6407.3</v>
      </c>
      <c r="E304" s="109">
        <v>37338.6</v>
      </c>
    </row>
    <row r="305" spans="1:51" ht="47.25">
      <c r="A305" s="105"/>
      <c r="B305" s="106" t="s">
        <v>136</v>
      </c>
      <c r="C305" s="110" t="s">
        <v>154</v>
      </c>
      <c r="D305" s="126" t="s">
        <v>124</v>
      </c>
      <c r="E305" s="126" t="s">
        <v>154</v>
      </c>
    </row>
    <row r="306" spans="1:51" ht="46.5" customHeight="1">
      <c r="A306" s="105"/>
      <c r="B306" s="106" t="s">
        <v>137</v>
      </c>
      <c r="C306" s="107">
        <v>353</v>
      </c>
      <c r="D306" s="108">
        <v>117801.1</v>
      </c>
      <c r="E306" s="109">
        <v>54843.9</v>
      </c>
    </row>
    <row r="307" spans="1:51" ht="15.75">
      <c r="A307" s="105"/>
      <c r="B307" s="106" t="s">
        <v>138</v>
      </c>
      <c r="C307" s="107">
        <v>534</v>
      </c>
      <c r="D307" s="108">
        <v>170002.5</v>
      </c>
      <c r="E307" s="109">
        <v>52827.9</v>
      </c>
    </row>
    <row r="308" spans="1:51" ht="31.5" customHeight="1">
      <c r="A308" s="105"/>
      <c r="B308" s="106" t="s">
        <v>139</v>
      </c>
      <c r="C308" s="107">
        <v>256</v>
      </c>
      <c r="D308" s="108">
        <v>77298.8</v>
      </c>
      <c r="E308" s="109">
        <v>50341.2</v>
      </c>
    </row>
    <row r="309" spans="1:51" ht="47.25">
      <c r="A309" s="105"/>
      <c r="B309" s="106" t="s">
        <v>140</v>
      </c>
      <c r="C309" s="107">
        <v>71</v>
      </c>
      <c r="D309" s="108">
        <v>26786.2</v>
      </c>
      <c r="E309" s="109">
        <v>60910.8</v>
      </c>
    </row>
    <row r="310" spans="1:51" ht="18" customHeight="1">
      <c r="A310" s="105"/>
      <c r="B310" s="106" t="s">
        <v>141</v>
      </c>
      <c r="C310" s="126" t="s">
        <v>124</v>
      </c>
      <c r="D310" s="126" t="s">
        <v>124</v>
      </c>
      <c r="E310" s="109">
        <v>39108.300000000003</v>
      </c>
    </row>
    <row r="311" spans="1:51" s="113" customFormat="1" ht="15.75">
      <c r="A311" s="112"/>
      <c r="B311" s="117" t="s">
        <v>163</v>
      </c>
      <c r="C311" s="101">
        <v>9828</v>
      </c>
      <c r="D311" s="102">
        <v>3604699.8</v>
      </c>
      <c r="E311" s="103">
        <v>61129</v>
      </c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4"/>
      <c r="AR311" s="104"/>
      <c r="AS311" s="104"/>
      <c r="AT311" s="104"/>
      <c r="AU311" s="104"/>
      <c r="AV311" s="104"/>
      <c r="AW311" s="104"/>
      <c r="AX311" s="104"/>
      <c r="AY311" s="104"/>
    </row>
    <row r="312" spans="1:51" ht="31.5">
      <c r="A312" s="105"/>
      <c r="B312" s="106" t="s">
        <v>122</v>
      </c>
      <c r="C312" s="107">
        <v>830</v>
      </c>
      <c r="D312" s="108">
        <v>327306.59999999998</v>
      </c>
      <c r="E312" s="109">
        <v>64514.5</v>
      </c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  <c r="AA312" s="91"/>
      <c r="AB312" s="91"/>
      <c r="AC312" s="91"/>
      <c r="AD312" s="91"/>
      <c r="AE312" s="91"/>
      <c r="AF312" s="91"/>
      <c r="AG312" s="91"/>
      <c r="AH312" s="91"/>
      <c r="AI312" s="91"/>
      <c r="AJ312" s="91"/>
      <c r="AK312" s="91"/>
      <c r="AL312" s="91"/>
      <c r="AM312" s="91"/>
      <c r="AN312" s="91"/>
      <c r="AO312" s="91"/>
      <c r="AP312" s="91"/>
      <c r="AQ312" s="91"/>
      <c r="AR312" s="91"/>
      <c r="AS312" s="91"/>
      <c r="AT312" s="91"/>
      <c r="AU312" s="91"/>
      <c r="AV312" s="91"/>
      <c r="AW312" s="91"/>
      <c r="AX312" s="91"/>
      <c r="AY312" s="91"/>
    </row>
    <row r="313" spans="1:51" ht="18.75">
      <c r="A313" s="105"/>
      <c r="B313" s="106" t="s">
        <v>125</v>
      </c>
      <c r="C313" s="110" t="s">
        <v>124</v>
      </c>
      <c r="D313" s="110" t="s">
        <v>124</v>
      </c>
      <c r="E313" s="109">
        <v>45523</v>
      </c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  <c r="AA313" s="91"/>
      <c r="AB313" s="91"/>
      <c r="AC313" s="91"/>
      <c r="AD313" s="91"/>
      <c r="AE313" s="91"/>
      <c r="AF313" s="91"/>
      <c r="AG313" s="91"/>
      <c r="AH313" s="91"/>
      <c r="AI313" s="91"/>
      <c r="AJ313" s="91"/>
      <c r="AK313" s="91"/>
      <c r="AL313" s="91"/>
      <c r="AM313" s="91"/>
      <c r="AN313" s="91"/>
      <c r="AO313" s="91"/>
      <c r="AP313" s="91"/>
      <c r="AQ313" s="91"/>
      <c r="AR313" s="91"/>
      <c r="AS313" s="91"/>
      <c r="AT313" s="91"/>
      <c r="AU313" s="91"/>
      <c r="AV313" s="91"/>
      <c r="AW313" s="91"/>
      <c r="AX313" s="91"/>
      <c r="AY313" s="91"/>
    </row>
    <row r="314" spans="1:51" ht="47.25">
      <c r="A314" s="105"/>
      <c r="B314" s="106" t="s">
        <v>126</v>
      </c>
      <c r="C314" s="107">
        <v>466</v>
      </c>
      <c r="D314" s="108">
        <v>190179.1</v>
      </c>
      <c r="E314" s="109">
        <v>67930.899999999994</v>
      </c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  <c r="AA314" s="91"/>
      <c r="AB314" s="91"/>
      <c r="AC314" s="91"/>
      <c r="AD314" s="91"/>
      <c r="AE314" s="91"/>
      <c r="AF314" s="91"/>
      <c r="AG314" s="91"/>
      <c r="AH314" s="91"/>
      <c r="AI314" s="91"/>
      <c r="AJ314" s="91"/>
      <c r="AK314" s="91"/>
      <c r="AL314" s="91"/>
      <c r="AM314" s="91"/>
      <c r="AN314" s="91"/>
      <c r="AO314" s="91"/>
      <c r="AP314" s="91"/>
      <c r="AQ314" s="91"/>
      <c r="AR314" s="91"/>
      <c r="AS314" s="91"/>
      <c r="AT314" s="91"/>
      <c r="AU314" s="91"/>
      <c r="AV314" s="91"/>
      <c r="AW314" s="91"/>
      <c r="AX314" s="91"/>
      <c r="AY314" s="91"/>
    </row>
    <row r="315" spans="1:51" ht="63">
      <c r="A315" s="105"/>
      <c r="B315" s="106" t="s">
        <v>127</v>
      </c>
      <c r="C315" s="110" t="s">
        <v>124</v>
      </c>
      <c r="D315" s="110" t="s">
        <v>124</v>
      </c>
      <c r="E315" s="109">
        <v>40240.1</v>
      </c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91"/>
      <c r="AJ315" s="91"/>
      <c r="AK315" s="91"/>
      <c r="AL315" s="91"/>
      <c r="AM315" s="91"/>
      <c r="AN315" s="91"/>
      <c r="AO315" s="91"/>
      <c r="AP315" s="91"/>
      <c r="AQ315" s="91"/>
      <c r="AR315" s="91"/>
      <c r="AS315" s="91"/>
      <c r="AT315" s="91"/>
      <c r="AU315" s="91"/>
      <c r="AV315" s="91"/>
      <c r="AW315" s="91"/>
      <c r="AX315" s="91"/>
      <c r="AY315" s="91"/>
    </row>
    <row r="316" spans="1:51" ht="18.75">
      <c r="A316" s="105"/>
      <c r="B316" s="106" t="s">
        <v>128</v>
      </c>
      <c r="C316" s="110" t="s">
        <v>124</v>
      </c>
      <c r="D316" s="110" t="s">
        <v>124</v>
      </c>
      <c r="E316" s="109">
        <v>63125.599999999999</v>
      </c>
      <c r="F316" s="91"/>
      <c r="G316" s="91"/>
      <c r="H316" s="91"/>
      <c r="I316" s="91"/>
      <c r="J316" s="91"/>
      <c r="K316" s="91"/>
      <c r="L316" s="91"/>
    </row>
    <row r="317" spans="1:51" ht="47.25">
      <c r="A317" s="105"/>
      <c r="B317" s="106" t="s">
        <v>129</v>
      </c>
      <c r="C317" s="107">
        <v>586</v>
      </c>
      <c r="D317" s="108">
        <v>162806.9</v>
      </c>
      <c r="E317" s="109">
        <v>46119.7</v>
      </c>
      <c r="F317" s="91"/>
      <c r="G317" s="91"/>
      <c r="H317" s="91"/>
      <c r="I317" s="91"/>
      <c r="J317" s="91"/>
      <c r="K317" s="91"/>
      <c r="L317" s="91"/>
    </row>
    <row r="318" spans="1:51" ht="15.75">
      <c r="A318" s="105"/>
      <c r="B318" s="106" t="s">
        <v>130</v>
      </c>
      <c r="C318" s="107">
        <v>1604</v>
      </c>
      <c r="D318" s="108">
        <v>755287.5</v>
      </c>
      <c r="E318" s="109">
        <v>76405</v>
      </c>
      <c r="F318" s="91"/>
      <c r="G318" s="91"/>
      <c r="H318" s="91"/>
      <c r="I318" s="91"/>
      <c r="J318" s="91"/>
      <c r="K318" s="91"/>
      <c r="L318" s="91"/>
    </row>
    <row r="319" spans="1:51" ht="30.75" customHeight="1">
      <c r="A319" s="105"/>
      <c r="B319" s="106" t="s">
        <v>131</v>
      </c>
      <c r="C319" s="110" t="s">
        <v>124</v>
      </c>
      <c r="D319" s="110" t="s">
        <v>124</v>
      </c>
      <c r="E319" s="109">
        <v>16612</v>
      </c>
      <c r="F319" s="91"/>
      <c r="G319" s="91"/>
      <c r="H319" s="91"/>
      <c r="I319" s="91"/>
      <c r="J319" s="91"/>
      <c r="K319" s="91"/>
      <c r="L319" s="91"/>
    </row>
    <row r="320" spans="1:51" ht="31.5">
      <c r="A320" s="105"/>
      <c r="B320" s="106" t="s">
        <v>132</v>
      </c>
      <c r="C320" s="107">
        <v>80</v>
      </c>
      <c r="D320" s="108">
        <v>38637.599999999999</v>
      </c>
      <c r="E320" s="109">
        <v>80272.399999999994</v>
      </c>
      <c r="F320" s="91"/>
      <c r="G320" s="91"/>
      <c r="H320" s="91"/>
      <c r="I320" s="91"/>
      <c r="J320" s="91"/>
      <c r="K320" s="91"/>
      <c r="L320" s="91"/>
    </row>
    <row r="321" spans="1:12" ht="31.5">
      <c r="A321" s="105"/>
      <c r="B321" s="106" t="s">
        <v>133</v>
      </c>
      <c r="C321" s="107">
        <v>80</v>
      </c>
      <c r="D321" s="108">
        <v>30758.3</v>
      </c>
      <c r="E321" s="109">
        <v>59711.4</v>
      </c>
      <c r="F321" s="91"/>
      <c r="G321" s="91"/>
      <c r="H321" s="91"/>
      <c r="I321" s="91"/>
      <c r="J321" s="91"/>
      <c r="K321" s="91"/>
      <c r="L321" s="91"/>
    </row>
    <row r="322" spans="1:12" ht="31.5">
      <c r="A322" s="105"/>
      <c r="B322" s="106" t="s">
        <v>134</v>
      </c>
      <c r="C322" s="110" t="s">
        <v>124</v>
      </c>
      <c r="D322" s="110" t="s">
        <v>124</v>
      </c>
      <c r="E322" s="109">
        <v>35399.1</v>
      </c>
      <c r="F322" s="91"/>
      <c r="G322" s="91"/>
      <c r="H322" s="91"/>
      <c r="I322" s="91"/>
      <c r="J322" s="91"/>
      <c r="K322" s="91"/>
      <c r="L322" s="91"/>
    </row>
    <row r="323" spans="1:12" ht="31.5">
      <c r="A323" s="105"/>
      <c r="B323" s="106" t="s">
        <v>135</v>
      </c>
      <c r="C323" s="107">
        <v>95</v>
      </c>
      <c r="D323" s="108">
        <v>28629.7</v>
      </c>
      <c r="E323" s="109">
        <v>50160.6</v>
      </c>
      <c r="F323" s="91"/>
      <c r="G323" s="91"/>
      <c r="H323" s="91"/>
      <c r="I323" s="91"/>
      <c r="J323" s="91"/>
      <c r="K323" s="91"/>
      <c r="L323" s="91"/>
    </row>
    <row r="324" spans="1:12" ht="47.25">
      <c r="A324" s="105"/>
      <c r="B324" s="106" t="s">
        <v>136</v>
      </c>
      <c r="C324" s="107">
        <v>171</v>
      </c>
      <c r="D324" s="108">
        <v>36336.5</v>
      </c>
      <c r="E324" s="109">
        <v>35415.699999999997</v>
      </c>
      <c r="F324" s="91"/>
      <c r="G324" s="91"/>
      <c r="H324" s="91"/>
      <c r="I324" s="91"/>
      <c r="J324" s="91"/>
      <c r="K324" s="91"/>
      <c r="L324" s="91"/>
    </row>
    <row r="325" spans="1:12" ht="47.25" customHeight="1">
      <c r="A325" s="105"/>
      <c r="B325" s="106" t="s">
        <v>137</v>
      </c>
      <c r="C325" s="107">
        <v>1357</v>
      </c>
      <c r="D325" s="108">
        <v>560983.6</v>
      </c>
      <c r="E325" s="109">
        <v>68598.2</v>
      </c>
      <c r="F325" s="91"/>
      <c r="G325" s="91"/>
      <c r="H325" s="91"/>
      <c r="I325" s="91"/>
      <c r="J325" s="91"/>
      <c r="K325" s="91"/>
      <c r="L325" s="91"/>
    </row>
    <row r="326" spans="1:12" ht="15.75">
      <c r="A326" s="105"/>
      <c r="B326" s="106" t="s">
        <v>138</v>
      </c>
      <c r="C326" s="107">
        <v>2014</v>
      </c>
      <c r="D326" s="108">
        <v>684437.7</v>
      </c>
      <c r="E326" s="109">
        <v>56494.1</v>
      </c>
      <c r="F326" s="91"/>
      <c r="G326" s="91"/>
      <c r="H326" s="91"/>
      <c r="I326" s="91"/>
      <c r="J326" s="91"/>
      <c r="K326" s="91"/>
      <c r="L326" s="91"/>
    </row>
    <row r="327" spans="1:12" ht="31.5" customHeight="1">
      <c r="A327" s="105"/>
      <c r="B327" s="106" t="s">
        <v>139</v>
      </c>
      <c r="C327" s="107">
        <v>1418</v>
      </c>
      <c r="D327" s="108">
        <v>463367.1</v>
      </c>
      <c r="E327" s="109">
        <v>54411.6</v>
      </c>
      <c r="F327" s="91"/>
      <c r="G327" s="91"/>
      <c r="H327" s="91"/>
      <c r="I327" s="91"/>
      <c r="J327" s="91"/>
      <c r="K327" s="91"/>
      <c r="L327" s="91"/>
    </row>
    <row r="328" spans="1:12" ht="47.25">
      <c r="A328" s="105"/>
      <c r="B328" s="106" t="s">
        <v>140</v>
      </c>
      <c r="C328" s="107">
        <v>198</v>
      </c>
      <c r="D328" s="108">
        <v>71568.7</v>
      </c>
      <c r="E328" s="109">
        <v>59268.4</v>
      </c>
      <c r="F328" s="91"/>
      <c r="G328" s="91"/>
      <c r="H328" s="91"/>
      <c r="I328" s="91"/>
      <c r="J328" s="91"/>
      <c r="K328" s="91"/>
      <c r="L328" s="91"/>
    </row>
    <row r="329" spans="1:12" ht="18.75" customHeight="1">
      <c r="A329" s="105"/>
      <c r="B329" s="106" t="s">
        <v>141</v>
      </c>
      <c r="C329" s="110" t="s">
        <v>124</v>
      </c>
      <c r="D329" s="110" t="s">
        <v>124</v>
      </c>
      <c r="E329" s="109">
        <v>73041.7</v>
      </c>
      <c r="F329" s="91"/>
      <c r="G329" s="91"/>
      <c r="H329" s="91"/>
      <c r="I329" s="91"/>
      <c r="J329" s="91"/>
      <c r="K329" s="91"/>
      <c r="L329" s="91"/>
    </row>
    <row r="330" spans="1:12" ht="15.75">
      <c r="A330" s="116"/>
      <c r="B330" s="117" t="s">
        <v>164</v>
      </c>
      <c r="C330" s="101">
        <v>4385</v>
      </c>
      <c r="D330" s="102">
        <v>1600221.1</v>
      </c>
      <c r="E330" s="103">
        <v>60819.8</v>
      </c>
    </row>
    <row r="331" spans="1:12" ht="31.5">
      <c r="A331" s="105"/>
      <c r="B331" s="106" t="s">
        <v>122</v>
      </c>
      <c r="C331" s="110" t="s">
        <v>124</v>
      </c>
      <c r="D331" s="110" t="s">
        <v>124</v>
      </c>
      <c r="E331" s="109">
        <v>14940.9</v>
      </c>
    </row>
    <row r="332" spans="1:12" ht="15.75">
      <c r="A332" s="105"/>
      <c r="B332" s="106" t="s">
        <v>125</v>
      </c>
      <c r="C332" s="107">
        <v>350</v>
      </c>
      <c r="D332" s="108">
        <v>83598.7</v>
      </c>
      <c r="E332" s="109">
        <v>39783.599999999999</v>
      </c>
    </row>
    <row r="333" spans="1:12" ht="47.25">
      <c r="A333" s="105"/>
      <c r="B333" s="106" t="s">
        <v>126</v>
      </c>
      <c r="C333" s="107">
        <v>165</v>
      </c>
      <c r="D333" s="108">
        <v>53701.599999999999</v>
      </c>
      <c r="E333" s="109">
        <v>53399.6</v>
      </c>
    </row>
    <row r="334" spans="1:12" ht="63">
      <c r="A334" s="105"/>
      <c r="B334" s="106" t="s">
        <v>127</v>
      </c>
      <c r="C334" s="107">
        <v>129</v>
      </c>
      <c r="D334" s="108">
        <v>13880.1</v>
      </c>
      <c r="E334" s="109">
        <v>17746.5</v>
      </c>
    </row>
    <row r="335" spans="1:12" ht="47.25">
      <c r="A335" s="105"/>
      <c r="B335" s="106" t="s">
        <v>129</v>
      </c>
      <c r="C335" s="107">
        <v>142</v>
      </c>
      <c r="D335" s="108">
        <v>37406.400000000001</v>
      </c>
      <c r="E335" s="109">
        <v>43969.3</v>
      </c>
    </row>
    <row r="336" spans="1:12" ht="15.75">
      <c r="A336" s="105"/>
      <c r="B336" s="106" t="s">
        <v>130</v>
      </c>
      <c r="C336" s="107">
        <v>1186</v>
      </c>
      <c r="D336" s="108">
        <v>578388.5</v>
      </c>
      <c r="E336" s="109">
        <v>78939.8</v>
      </c>
    </row>
    <row r="337" spans="1:5" ht="30.75" customHeight="1">
      <c r="A337" s="105"/>
      <c r="B337" s="106" t="s">
        <v>131</v>
      </c>
      <c r="C337" s="110" t="s">
        <v>124</v>
      </c>
      <c r="D337" s="110" t="s">
        <v>124</v>
      </c>
      <c r="E337" s="109">
        <v>46917.3</v>
      </c>
    </row>
    <row r="338" spans="1:5" ht="31.5">
      <c r="A338" s="105"/>
      <c r="B338" s="106" t="s">
        <v>132</v>
      </c>
      <c r="C338" s="110" t="s">
        <v>124</v>
      </c>
      <c r="D338" s="110" t="s">
        <v>124</v>
      </c>
      <c r="E338" s="109">
        <v>33358</v>
      </c>
    </row>
    <row r="339" spans="1:5" ht="31.5">
      <c r="A339" s="105"/>
      <c r="B339" s="106" t="s">
        <v>133</v>
      </c>
      <c r="C339" s="107">
        <v>14</v>
      </c>
      <c r="D339" s="108">
        <v>5382.5</v>
      </c>
      <c r="E339" s="109">
        <v>57165.4</v>
      </c>
    </row>
    <row r="340" spans="1:5" ht="31.5">
      <c r="A340" s="105"/>
      <c r="B340" s="106" t="s">
        <v>134</v>
      </c>
      <c r="C340" s="110" t="s">
        <v>124</v>
      </c>
      <c r="D340" s="110" t="s">
        <v>124</v>
      </c>
      <c r="E340" s="109">
        <v>35594.699999999997</v>
      </c>
    </row>
    <row r="341" spans="1:5" ht="31.5">
      <c r="A341" s="105"/>
      <c r="B341" s="106" t="s">
        <v>135</v>
      </c>
      <c r="C341" s="107">
        <v>19</v>
      </c>
      <c r="D341" s="108">
        <v>5548.5</v>
      </c>
      <c r="E341" s="109">
        <v>46266.7</v>
      </c>
    </row>
    <row r="342" spans="1:5" ht="47.25">
      <c r="A342" s="105"/>
      <c r="B342" s="106" t="s">
        <v>136</v>
      </c>
      <c r="C342" s="110" t="s">
        <v>124</v>
      </c>
      <c r="D342" s="110" t="s">
        <v>124</v>
      </c>
      <c r="E342" s="109">
        <v>44484</v>
      </c>
    </row>
    <row r="343" spans="1:5" ht="47.25" customHeight="1">
      <c r="A343" s="105"/>
      <c r="B343" s="106" t="s">
        <v>137</v>
      </c>
      <c r="C343" s="107">
        <v>811</v>
      </c>
      <c r="D343" s="108">
        <v>311834.90000000002</v>
      </c>
      <c r="E343" s="109">
        <v>63769.5</v>
      </c>
    </row>
    <row r="344" spans="1:5" ht="15.75">
      <c r="A344" s="105"/>
      <c r="B344" s="106" t="s">
        <v>138</v>
      </c>
      <c r="C344" s="107">
        <v>820</v>
      </c>
      <c r="D344" s="108">
        <v>287599.40000000002</v>
      </c>
      <c r="E344" s="109">
        <v>58443.199999999997</v>
      </c>
    </row>
    <row r="345" spans="1:5" ht="32.25" customHeight="1">
      <c r="A345" s="105"/>
      <c r="B345" s="106" t="s">
        <v>139</v>
      </c>
      <c r="C345" s="107">
        <v>437</v>
      </c>
      <c r="D345" s="108">
        <v>154211.4</v>
      </c>
      <c r="E345" s="109">
        <v>58374</v>
      </c>
    </row>
    <row r="346" spans="1:5" ht="47.25">
      <c r="A346" s="105"/>
      <c r="B346" s="106" t="s">
        <v>140</v>
      </c>
      <c r="C346" s="107">
        <v>109</v>
      </c>
      <c r="D346" s="108">
        <v>38758.800000000003</v>
      </c>
      <c r="E346" s="109">
        <v>59060.7</v>
      </c>
    </row>
    <row r="347" spans="1:5" ht="18" customHeight="1">
      <c r="A347" s="105"/>
      <c r="B347" s="106" t="s">
        <v>141</v>
      </c>
      <c r="C347" s="110" t="s">
        <v>124</v>
      </c>
      <c r="D347" s="110" t="s">
        <v>124</v>
      </c>
      <c r="E347" s="109">
        <v>50008.5</v>
      </c>
    </row>
    <row r="348" spans="1:5" ht="17.25" customHeight="1">
      <c r="A348" s="116"/>
      <c r="B348" s="117" t="s">
        <v>165</v>
      </c>
      <c r="C348" s="101">
        <v>2087</v>
      </c>
      <c r="D348" s="102">
        <v>735856.5</v>
      </c>
      <c r="E348" s="103">
        <v>58762</v>
      </c>
    </row>
    <row r="349" spans="1:5" ht="31.5">
      <c r="A349" s="105"/>
      <c r="B349" s="106" t="s">
        <v>122</v>
      </c>
      <c r="C349" s="110" t="s">
        <v>124</v>
      </c>
      <c r="D349" s="110" t="s">
        <v>124</v>
      </c>
      <c r="E349" s="109">
        <v>88576.9</v>
      </c>
    </row>
    <row r="350" spans="1:5" ht="47.25">
      <c r="A350" s="105"/>
      <c r="B350" s="106" t="s">
        <v>126</v>
      </c>
      <c r="C350" s="110" t="s">
        <v>124</v>
      </c>
      <c r="D350" s="110" t="s">
        <v>124</v>
      </c>
      <c r="E350" s="109">
        <v>63732.800000000003</v>
      </c>
    </row>
    <row r="351" spans="1:5" ht="63">
      <c r="A351" s="105"/>
      <c r="B351" s="106" t="s">
        <v>127</v>
      </c>
      <c r="C351" s="110" t="s">
        <v>124</v>
      </c>
      <c r="D351" s="110" t="s">
        <v>124</v>
      </c>
      <c r="E351" s="109">
        <v>33250</v>
      </c>
    </row>
    <row r="352" spans="1:5" ht="47.25">
      <c r="A352" s="105"/>
      <c r="B352" s="106" t="s">
        <v>129</v>
      </c>
      <c r="C352" s="107">
        <v>58</v>
      </c>
      <c r="D352" s="108">
        <v>14856.3</v>
      </c>
      <c r="E352" s="109">
        <v>42668.4</v>
      </c>
    </row>
    <row r="353" spans="1:5" ht="15.75">
      <c r="A353" s="105"/>
      <c r="B353" s="106" t="s">
        <v>130</v>
      </c>
      <c r="C353" s="107">
        <v>71</v>
      </c>
      <c r="D353" s="108">
        <v>21894.7</v>
      </c>
      <c r="E353" s="109">
        <v>50864.6</v>
      </c>
    </row>
    <row r="354" spans="1:5" ht="31.5">
      <c r="A354" s="105"/>
      <c r="B354" s="106" t="s">
        <v>132</v>
      </c>
      <c r="C354" s="110" t="s">
        <v>124</v>
      </c>
      <c r="D354" s="110" t="s">
        <v>124</v>
      </c>
      <c r="E354" s="109">
        <v>51285.7</v>
      </c>
    </row>
    <row r="355" spans="1:5" ht="31.5">
      <c r="A355" s="105"/>
      <c r="B355" s="106" t="s">
        <v>133</v>
      </c>
      <c r="C355" s="110" t="s">
        <v>124</v>
      </c>
      <c r="D355" s="110" t="s">
        <v>124</v>
      </c>
      <c r="E355" s="109">
        <v>59529</v>
      </c>
    </row>
    <row r="356" spans="1:5" ht="31.5">
      <c r="A356" s="105"/>
      <c r="B356" s="106" t="s">
        <v>134</v>
      </c>
      <c r="C356" s="110" t="s">
        <v>124</v>
      </c>
      <c r="D356" s="110" t="s">
        <v>124</v>
      </c>
      <c r="E356" s="109">
        <v>33537.1</v>
      </c>
    </row>
    <row r="357" spans="1:5" ht="31.5">
      <c r="A357" s="105"/>
      <c r="B357" s="106" t="s">
        <v>135</v>
      </c>
      <c r="C357" s="110" t="s">
        <v>124</v>
      </c>
      <c r="D357" s="110" t="s">
        <v>124</v>
      </c>
      <c r="E357" s="109">
        <v>37844.400000000001</v>
      </c>
    </row>
    <row r="358" spans="1:5" ht="47.25">
      <c r="A358" s="105"/>
      <c r="B358" s="106" t="s">
        <v>136</v>
      </c>
      <c r="C358" s="110" t="s">
        <v>124</v>
      </c>
      <c r="D358" s="110" t="s">
        <v>124</v>
      </c>
      <c r="E358" s="109">
        <v>32697.7</v>
      </c>
    </row>
    <row r="359" spans="1:5" ht="47.25" customHeight="1">
      <c r="A359" s="105"/>
      <c r="B359" s="106" t="s">
        <v>137</v>
      </c>
      <c r="C359" s="107">
        <v>358</v>
      </c>
      <c r="D359" s="108">
        <v>134530.70000000001</v>
      </c>
      <c r="E359" s="109">
        <v>62077.8</v>
      </c>
    </row>
    <row r="360" spans="1:5" ht="15.75">
      <c r="A360" s="105"/>
      <c r="B360" s="106" t="s">
        <v>138</v>
      </c>
      <c r="C360" s="107">
        <v>725</v>
      </c>
      <c r="D360" s="108">
        <v>244649.9</v>
      </c>
      <c r="E360" s="109">
        <v>56145.1</v>
      </c>
    </row>
    <row r="361" spans="1:5" ht="32.25" customHeight="1">
      <c r="A361" s="105"/>
      <c r="B361" s="106" t="s">
        <v>139</v>
      </c>
      <c r="C361" s="107">
        <v>412</v>
      </c>
      <c r="D361" s="108">
        <v>116866.3</v>
      </c>
      <c r="E361" s="109">
        <v>47187.199999999997</v>
      </c>
    </row>
    <row r="362" spans="1:5" ht="47.25">
      <c r="A362" s="105"/>
      <c r="B362" s="106" t="s">
        <v>140</v>
      </c>
      <c r="C362" s="107">
        <v>131</v>
      </c>
      <c r="D362" s="108">
        <v>47372.9</v>
      </c>
      <c r="E362" s="109">
        <v>59226.3</v>
      </c>
    </row>
    <row r="363" spans="1:5" ht="15.75">
      <c r="A363" s="116"/>
      <c r="B363" s="117" t="s">
        <v>166</v>
      </c>
      <c r="C363" s="101">
        <v>2603</v>
      </c>
      <c r="D363" s="102">
        <v>1309159.8</v>
      </c>
      <c r="E363" s="103">
        <v>83824.399999999994</v>
      </c>
    </row>
    <row r="364" spans="1:5" ht="31.5">
      <c r="A364" s="105"/>
      <c r="B364" s="106" t="s">
        <v>122</v>
      </c>
      <c r="C364" s="110" t="s">
        <v>124</v>
      </c>
      <c r="D364" s="110" t="s">
        <v>124</v>
      </c>
      <c r="E364" s="109">
        <v>95842</v>
      </c>
    </row>
    <row r="365" spans="1:5" ht="18.75">
      <c r="A365" s="105"/>
      <c r="B365" s="106" t="s">
        <v>125</v>
      </c>
      <c r="C365" s="110" t="s">
        <v>154</v>
      </c>
      <c r="D365" s="126" t="s">
        <v>124</v>
      </c>
      <c r="E365" s="126" t="s">
        <v>154</v>
      </c>
    </row>
    <row r="366" spans="1:5" ht="47.25">
      <c r="A366" s="105"/>
      <c r="B366" s="106" t="s">
        <v>126</v>
      </c>
      <c r="C366" s="126" t="s">
        <v>124</v>
      </c>
      <c r="D366" s="110" t="s">
        <v>124</v>
      </c>
      <c r="E366" s="109">
        <v>76987.3</v>
      </c>
    </row>
    <row r="367" spans="1:5" ht="63">
      <c r="A367" s="105"/>
      <c r="B367" s="106" t="s">
        <v>127</v>
      </c>
      <c r="C367" s="126" t="s">
        <v>124</v>
      </c>
      <c r="D367" s="126" t="s">
        <v>124</v>
      </c>
      <c r="E367" s="109">
        <v>90393.5</v>
      </c>
    </row>
    <row r="368" spans="1:5" ht="18.75">
      <c r="A368" s="105"/>
      <c r="B368" s="106" t="s">
        <v>128</v>
      </c>
      <c r="C368" s="126" t="s">
        <v>124</v>
      </c>
      <c r="D368" s="126" t="s">
        <v>124</v>
      </c>
      <c r="E368" s="109">
        <v>70929.100000000006</v>
      </c>
    </row>
    <row r="369" spans="1:5" ht="47.25">
      <c r="A369" s="105"/>
      <c r="B369" s="106" t="s">
        <v>129</v>
      </c>
      <c r="C369" s="107">
        <v>96</v>
      </c>
      <c r="D369" s="108">
        <v>27294.5</v>
      </c>
      <c r="E369" s="109">
        <v>47286.1</v>
      </c>
    </row>
    <row r="370" spans="1:5" ht="15.75">
      <c r="A370" s="105"/>
      <c r="B370" s="106" t="s">
        <v>130</v>
      </c>
      <c r="C370" s="107">
        <v>731</v>
      </c>
      <c r="D370" s="108">
        <v>527477.9</v>
      </c>
      <c r="E370" s="109">
        <v>120050.1</v>
      </c>
    </row>
    <row r="371" spans="1:5" ht="31.5" customHeight="1">
      <c r="A371" s="105"/>
      <c r="B371" s="106" t="s">
        <v>131</v>
      </c>
      <c r="C371" s="126" t="s">
        <v>124</v>
      </c>
      <c r="D371" s="126" t="s">
        <v>124</v>
      </c>
      <c r="E371" s="109">
        <v>53385.4</v>
      </c>
    </row>
    <row r="372" spans="1:5" ht="31.5">
      <c r="A372" s="105"/>
      <c r="B372" s="106" t="s">
        <v>132</v>
      </c>
      <c r="C372" s="107">
        <v>69</v>
      </c>
      <c r="D372" s="108">
        <v>51008.9</v>
      </c>
      <c r="E372" s="109">
        <v>121856.2</v>
      </c>
    </row>
    <row r="373" spans="1:5" ht="31.5">
      <c r="A373" s="105"/>
      <c r="B373" s="106" t="s">
        <v>133</v>
      </c>
      <c r="C373" s="107">
        <v>9</v>
      </c>
      <c r="D373" s="108">
        <v>3306.1</v>
      </c>
      <c r="E373" s="109">
        <v>55175.8</v>
      </c>
    </row>
    <row r="374" spans="1:5" ht="31.5">
      <c r="A374" s="105"/>
      <c r="B374" s="106" t="s">
        <v>134</v>
      </c>
      <c r="C374" s="126" t="s">
        <v>124</v>
      </c>
      <c r="D374" s="126" t="s">
        <v>124</v>
      </c>
      <c r="E374" s="109">
        <v>38680</v>
      </c>
    </row>
    <row r="375" spans="1:5" ht="31.5">
      <c r="A375" s="105"/>
      <c r="B375" s="106" t="s">
        <v>135</v>
      </c>
      <c r="C375" s="126" t="s">
        <v>124</v>
      </c>
      <c r="D375" s="126" t="s">
        <v>124</v>
      </c>
      <c r="E375" s="109">
        <v>36170.1</v>
      </c>
    </row>
    <row r="376" spans="1:5" ht="47.25">
      <c r="A376" s="105"/>
      <c r="B376" s="106" t="s">
        <v>136</v>
      </c>
      <c r="C376" s="126" t="s">
        <v>124</v>
      </c>
      <c r="D376" s="126" t="s">
        <v>124</v>
      </c>
      <c r="E376" s="109">
        <v>154603.29999999999</v>
      </c>
    </row>
    <row r="377" spans="1:5" ht="46.5" customHeight="1">
      <c r="A377" s="105"/>
      <c r="B377" s="106" t="s">
        <v>137</v>
      </c>
      <c r="C377" s="107">
        <v>279</v>
      </c>
      <c r="D377" s="108">
        <v>100229.4</v>
      </c>
      <c r="E377" s="109">
        <v>58986.1</v>
      </c>
    </row>
    <row r="378" spans="1:5" ht="15.75">
      <c r="A378" s="105"/>
      <c r="B378" s="106" t="s">
        <v>138</v>
      </c>
      <c r="C378" s="107">
        <v>587</v>
      </c>
      <c r="D378" s="108">
        <v>206388.7</v>
      </c>
      <c r="E378" s="109">
        <v>58459.6</v>
      </c>
    </row>
    <row r="379" spans="1:5" ht="32.25" customHeight="1">
      <c r="A379" s="105"/>
      <c r="B379" s="106" t="s">
        <v>139</v>
      </c>
      <c r="C379" s="107">
        <v>227</v>
      </c>
      <c r="D379" s="108">
        <v>76313.7</v>
      </c>
      <c r="E379" s="109">
        <v>55835.1</v>
      </c>
    </row>
    <row r="380" spans="1:5" ht="47.25">
      <c r="A380" s="105"/>
      <c r="B380" s="106" t="s">
        <v>140</v>
      </c>
      <c r="C380" s="107">
        <v>93</v>
      </c>
      <c r="D380" s="108">
        <v>32098.400000000001</v>
      </c>
      <c r="E380" s="109">
        <v>57118</v>
      </c>
    </row>
    <row r="381" spans="1:5" ht="15.75" customHeight="1">
      <c r="A381" s="105"/>
      <c r="B381" s="106" t="s">
        <v>141</v>
      </c>
      <c r="C381" s="126" t="s">
        <v>124</v>
      </c>
      <c r="D381" s="126" t="s">
        <v>124</v>
      </c>
      <c r="E381" s="109">
        <v>25845.8</v>
      </c>
    </row>
    <row r="382" spans="1:5" ht="15.75">
      <c r="A382" s="116"/>
      <c r="B382" s="117" t="s">
        <v>167</v>
      </c>
      <c r="C382" s="101">
        <v>5618</v>
      </c>
      <c r="D382" s="102">
        <v>2093398.8</v>
      </c>
      <c r="E382" s="103">
        <v>62104.7</v>
      </c>
    </row>
    <row r="383" spans="1:5" ht="31.5">
      <c r="A383" s="105"/>
      <c r="B383" s="106" t="s">
        <v>122</v>
      </c>
      <c r="C383" s="107">
        <v>550</v>
      </c>
      <c r="D383" s="108">
        <v>239546.3</v>
      </c>
      <c r="E383" s="109">
        <v>71712.100000000006</v>
      </c>
    </row>
    <row r="384" spans="1:5" ht="18.75">
      <c r="A384" s="105"/>
      <c r="B384" s="106" t="s">
        <v>123</v>
      </c>
      <c r="C384" s="126" t="s">
        <v>124</v>
      </c>
      <c r="D384" s="126" t="s">
        <v>124</v>
      </c>
      <c r="E384" s="109">
        <v>50587.6</v>
      </c>
    </row>
    <row r="385" spans="1:5" ht="15.75">
      <c r="A385" s="105"/>
      <c r="B385" s="106" t="s">
        <v>125</v>
      </c>
      <c r="C385" s="107">
        <v>773</v>
      </c>
      <c r="D385" s="108">
        <v>199418.4</v>
      </c>
      <c r="E385" s="109">
        <v>42486.400000000001</v>
      </c>
    </row>
    <row r="386" spans="1:5" ht="47.25">
      <c r="A386" s="105"/>
      <c r="B386" s="106" t="s">
        <v>126</v>
      </c>
      <c r="C386" s="107">
        <v>322</v>
      </c>
      <c r="D386" s="108">
        <v>118885.1</v>
      </c>
      <c r="E386" s="109">
        <v>61364.9</v>
      </c>
    </row>
    <row r="387" spans="1:5" ht="63">
      <c r="A387" s="105"/>
      <c r="B387" s="106" t="s">
        <v>127</v>
      </c>
      <c r="C387" s="126" t="s">
        <v>124</v>
      </c>
      <c r="D387" s="126" t="s">
        <v>124</v>
      </c>
      <c r="E387" s="109">
        <v>29537.9</v>
      </c>
    </row>
    <row r="388" spans="1:5" ht="15.75">
      <c r="A388" s="105"/>
      <c r="B388" s="106" t="s">
        <v>128</v>
      </c>
      <c r="C388" s="107">
        <v>313</v>
      </c>
      <c r="D388" s="108">
        <v>159969.1</v>
      </c>
      <c r="E388" s="109">
        <v>77955.899999999994</v>
      </c>
    </row>
    <row r="389" spans="1:5" ht="47.25">
      <c r="A389" s="105"/>
      <c r="B389" s="106" t="s">
        <v>129</v>
      </c>
      <c r="C389" s="107">
        <v>131</v>
      </c>
      <c r="D389" s="108">
        <v>37250.1</v>
      </c>
      <c r="E389" s="109">
        <v>47337.8</v>
      </c>
    </row>
    <row r="390" spans="1:5" ht="15.75">
      <c r="A390" s="105"/>
      <c r="B390" s="106" t="s">
        <v>130</v>
      </c>
      <c r="C390" s="107">
        <v>779</v>
      </c>
      <c r="D390" s="108">
        <v>397778</v>
      </c>
      <c r="E390" s="109">
        <v>84716.3</v>
      </c>
    </row>
    <row r="391" spans="1:5" ht="33" customHeight="1">
      <c r="A391" s="105"/>
      <c r="B391" s="106" t="s">
        <v>131</v>
      </c>
      <c r="C391" s="126" t="s">
        <v>124</v>
      </c>
      <c r="D391" s="126" t="s">
        <v>124</v>
      </c>
      <c r="E391" s="109">
        <v>37847.5</v>
      </c>
    </row>
    <row r="392" spans="1:5" ht="31.5">
      <c r="A392" s="105"/>
      <c r="B392" s="106" t="s">
        <v>132</v>
      </c>
      <c r="C392" s="126" t="s">
        <v>124</v>
      </c>
      <c r="D392" s="126" t="s">
        <v>124</v>
      </c>
      <c r="E392" s="109">
        <v>64689.8</v>
      </c>
    </row>
    <row r="393" spans="1:5" ht="31.5">
      <c r="A393" s="105"/>
      <c r="B393" s="106" t="s">
        <v>133</v>
      </c>
      <c r="C393" s="107">
        <v>21</v>
      </c>
      <c r="D393" s="108">
        <v>8071.8</v>
      </c>
      <c r="E393" s="109">
        <v>52188.5</v>
      </c>
    </row>
    <row r="394" spans="1:5" ht="31.5">
      <c r="A394" s="105"/>
      <c r="B394" s="106" t="s">
        <v>134</v>
      </c>
      <c r="C394" s="107">
        <v>55</v>
      </c>
      <c r="D394" s="108">
        <v>13980.5</v>
      </c>
      <c r="E394" s="109">
        <v>34966.9</v>
      </c>
    </row>
    <row r="395" spans="1:5" ht="31.5">
      <c r="A395" s="105"/>
      <c r="B395" s="106" t="s">
        <v>135</v>
      </c>
      <c r="C395" s="107">
        <v>28</v>
      </c>
      <c r="D395" s="108">
        <v>8074.6</v>
      </c>
      <c r="E395" s="109">
        <v>47205.1</v>
      </c>
    </row>
    <row r="396" spans="1:5" ht="47.25">
      <c r="A396" s="105"/>
      <c r="B396" s="106" t="s">
        <v>136</v>
      </c>
      <c r="C396" s="126" t="s">
        <v>124</v>
      </c>
      <c r="D396" s="126" t="s">
        <v>124</v>
      </c>
      <c r="E396" s="109">
        <v>48111.1</v>
      </c>
    </row>
    <row r="397" spans="1:5" ht="48.75" customHeight="1">
      <c r="A397" s="105"/>
      <c r="B397" s="106" t="s">
        <v>137</v>
      </c>
      <c r="C397" s="107">
        <v>674</v>
      </c>
      <c r="D397" s="108">
        <v>274194</v>
      </c>
      <c r="E397" s="109">
        <v>67335.8</v>
      </c>
    </row>
    <row r="398" spans="1:5" ht="15.75">
      <c r="A398" s="105"/>
      <c r="B398" s="106" t="s">
        <v>138</v>
      </c>
      <c r="C398" s="107">
        <v>968</v>
      </c>
      <c r="D398" s="108">
        <v>332233.90000000002</v>
      </c>
      <c r="E398" s="109">
        <v>57087.4</v>
      </c>
    </row>
    <row r="399" spans="1:5" ht="32.25" customHeight="1">
      <c r="A399" s="105"/>
      <c r="B399" s="106" t="s">
        <v>139</v>
      </c>
      <c r="C399" s="107">
        <v>521</v>
      </c>
      <c r="D399" s="108">
        <v>158990.20000000001</v>
      </c>
      <c r="E399" s="109">
        <v>50815.199999999997</v>
      </c>
    </row>
    <row r="400" spans="1:5" ht="47.25">
      <c r="A400" s="105"/>
      <c r="B400" s="106" t="s">
        <v>140</v>
      </c>
      <c r="C400" s="107">
        <v>165</v>
      </c>
      <c r="D400" s="108">
        <v>55918.1</v>
      </c>
      <c r="E400" s="109">
        <v>56007.9</v>
      </c>
    </row>
    <row r="401" spans="1:5" ht="18" customHeight="1">
      <c r="A401" s="105"/>
      <c r="B401" s="106" t="s">
        <v>141</v>
      </c>
      <c r="C401" s="126" t="s">
        <v>124</v>
      </c>
      <c r="D401" s="126" t="s">
        <v>124</v>
      </c>
      <c r="E401" s="109">
        <v>10900</v>
      </c>
    </row>
    <row r="402" spans="1:5" ht="15.75">
      <c r="A402" s="116"/>
      <c r="B402" s="117" t="s">
        <v>168</v>
      </c>
      <c r="C402" s="101">
        <v>5367</v>
      </c>
      <c r="D402" s="102">
        <v>2472206.4</v>
      </c>
      <c r="E402" s="103">
        <v>76771.8</v>
      </c>
    </row>
    <row r="403" spans="1:5" ht="31.5">
      <c r="A403" s="105"/>
      <c r="B403" s="106" t="s">
        <v>122</v>
      </c>
      <c r="C403" s="107">
        <v>2087</v>
      </c>
      <c r="D403" s="108">
        <v>1152996.2</v>
      </c>
      <c r="E403" s="109">
        <v>91658</v>
      </c>
    </row>
    <row r="404" spans="1:5" ht="18.75">
      <c r="A404" s="105"/>
      <c r="B404" s="106" t="s">
        <v>125</v>
      </c>
      <c r="C404" s="126" t="s">
        <v>124</v>
      </c>
      <c r="D404" s="126" t="s">
        <v>124</v>
      </c>
      <c r="E404" s="109">
        <v>14865.4</v>
      </c>
    </row>
    <row r="405" spans="1:5" ht="47.25">
      <c r="A405" s="105"/>
      <c r="B405" s="106" t="s">
        <v>126</v>
      </c>
      <c r="C405" s="107">
        <v>248</v>
      </c>
      <c r="D405" s="108">
        <v>103276.7</v>
      </c>
      <c r="E405" s="109">
        <v>68855.3</v>
      </c>
    </row>
    <row r="406" spans="1:5" ht="63">
      <c r="A406" s="105"/>
      <c r="B406" s="106" t="s">
        <v>127</v>
      </c>
      <c r="C406" s="126" t="s">
        <v>124</v>
      </c>
      <c r="D406" s="126" t="s">
        <v>124</v>
      </c>
      <c r="E406" s="109">
        <v>50664.3</v>
      </c>
    </row>
    <row r="407" spans="1:5" ht="18.75">
      <c r="A407" s="105"/>
      <c r="B407" s="106" t="s">
        <v>128</v>
      </c>
      <c r="C407" s="126" t="s">
        <v>124</v>
      </c>
      <c r="D407" s="126" t="s">
        <v>124</v>
      </c>
      <c r="E407" s="109">
        <v>82495.199999999997</v>
      </c>
    </row>
    <row r="408" spans="1:5" ht="47.25">
      <c r="A408" s="105"/>
      <c r="B408" s="106" t="s">
        <v>129</v>
      </c>
      <c r="C408" s="107">
        <v>110</v>
      </c>
      <c r="D408" s="108">
        <v>43344.9</v>
      </c>
      <c r="E408" s="109">
        <v>65458.8</v>
      </c>
    </row>
    <row r="409" spans="1:5" ht="15.75">
      <c r="A409" s="105"/>
      <c r="B409" s="106" t="s">
        <v>130</v>
      </c>
      <c r="C409" s="107">
        <v>202</v>
      </c>
      <c r="D409" s="108">
        <v>83204.600000000006</v>
      </c>
      <c r="E409" s="109">
        <v>64668.1</v>
      </c>
    </row>
    <row r="410" spans="1:5" ht="32.25" customHeight="1">
      <c r="A410" s="105"/>
      <c r="B410" s="106" t="s">
        <v>131</v>
      </c>
      <c r="C410" s="107">
        <v>39</v>
      </c>
      <c r="D410" s="108">
        <v>11635.6</v>
      </c>
      <c r="E410" s="109">
        <v>49523.1</v>
      </c>
    </row>
    <row r="411" spans="1:5" ht="31.5">
      <c r="A411" s="105"/>
      <c r="B411" s="106" t="s">
        <v>132</v>
      </c>
      <c r="C411" s="126" t="s">
        <v>124</v>
      </c>
      <c r="D411" s="126" t="s">
        <v>124</v>
      </c>
      <c r="E411" s="109">
        <v>84165.8</v>
      </c>
    </row>
    <row r="412" spans="1:5" ht="31.5">
      <c r="A412" s="105"/>
      <c r="B412" s="106" t="s">
        <v>133</v>
      </c>
      <c r="C412" s="126" t="s">
        <v>124</v>
      </c>
      <c r="D412" s="110" t="s">
        <v>124</v>
      </c>
      <c r="E412" s="109">
        <v>71359</v>
      </c>
    </row>
    <row r="413" spans="1:5" ht="31.5">
      <c r="A413" s="105"/>
      <c r="B413" s="106" t="s">
        <v>134</v>
      </c>
      <c r="C413" s="107">
        <v>26</v>
      </c>
      <c r="D413" s="108">
        <v>9576.7999999999993</v>
      </c>
      <c r="E413" s="109">
        <v>53373.1</v>
      </c>
    </row>
    <row r="414" spans="1:5" ht="31.5">
      <c r="A414" s="105"/>
      <c r="B414" s="106" t="s">
        <v>135</v>
      </c>
      <c r="C414" s="126" t="s">
        <v>124</v>
      </c>
      <c r="D414" s="126" t="s">
        <v>124</v>
      </c>
      <c r="E414" s="109">
        <v>45528.2</v>
      </c>
    </row>
    <row r="415" spans="1:5" ht="47.25">
      <c r="A415" s="105"/>
      <c r="B415" s="106" t="s">
        <v>136</v>
      </c>
      <c r="C415" s="126" t="s">
        <v>124</v>
      </c>
      <c r="D415" s="126" t="s">
        <v>124</v>
      </c>
      <c r="E415" s="109">
        <v>16328.2</v>
      </c>
    </row>
    <row r="416" spans="1:5" ht="48.75" customHeight="1">
      <c r="A416" s="105"/>
      <c r="B416" s="106" t="s">
        <v>137</v>
      </c>
      <c r="C416" s="107">
        <v>651</v>
      </c>
      <c r="D416" s="108">
        <v>310285.59999999998</v>
      </c>
      <c r="E416" s="109">
        <v>78449.7</v>
      </c>
    </row>
    <row r="417" spans="1:5" ht="15.75">
      <c r="A417" s="105"/>
      <c r="B417" s="106" t="s">
        <v>138</v>
      </c>
      <c r="C417" s="107">
        <v>1065</v>
      </c>
      <c r="D417" s="108">
        <v>415556.1</v>
      </c>
      <c r="E417" s="109">
        <v>64984.9</v>
      </c>
    </row>
    <row r="418" spans="1:5" ht="34.5" customHeight="1">
      <c r="A418" s="105"/>
      <c r="B418" s="106" t="s">
        <v>139</v>
      </c>
      <c r="C418" s="107">
        <v>463</v>
      </c>
      <c r="D418" s="108">
        <v>176116.8</v>
      </c>
      <c r="E418" s="109">
        <v>63311.4</v>
      </c>
    </row>
    <row r="419" spans="1:5" ht="47.25">
      <c r="A419" s="105"/>
      <c r="B419" s="106" t="s">
        <v>140</v>
      </c>
      <c r="C419" s="107">
        <v>203</v>
      </c>
      <c r="D419" s="108">
        <v>68938</v>
      </c>
      <c r="E419" s="109">
        <v>56483.5</v>
      </c>
    </row>
    <row r="420" spans="1:5" ht="17.25" customHeight="1">
      <c r="A420" s="105"/>
      <c r="B420" s="106" t="s">
        <v>141</v>
      </c>
      <c r="C420" s="107">
        <v>59</v>
      </c>
      <c r="D420" s="108">
        <v>21328.1</v>
      </c>
      <c r="E420" s="109">
        <v>55553.599999999999</v>
      </c>
    </row>
    <row r="421" spans="1:5" ht="15.75">
      <c r="A421" s="116"/>
      <c r="B421" s="117" t="s">
        <v>169</v>
      </c>
      <c r="C421" s="101">
        <v>7115</v>
      </c>
      <c r="D421" s="102">
        <v>3194222.6</v>
      </c>
      <c r="E421" s="103">
        <v>74818.600000000006</v>
      </c>
    </row>
    <row r="422" spans="1:5" ht="31.5">
      <c r="A422" s="105"/>
      <c r="B422" s="106" t="s">
        <v>122</v>
      </c>
      <c r="C422" s="107">
        <v>271</v>
      </c>
      <c r="D422" s="108">
        <v>303348.09999999998</v>
      </c>
      <c r="E422" s="109">
        <v>186043.4</v>
      </c>
    </row>
    <row r="423" spans="1:5" ht="18.75">
      <c r="A423" s="105"/>
      <c r="B423" s="106" t="s">
        <v>123</v>
      </c>
      <c r="C423" s="126" t="s">
        <v>124</v>
      </c>
      <c r="D423" s="126" t="s">
        <v>124</v>
      </c>
      <c r="E423" s="109">
        <v>88651.9</v>
      </c>
    </row>
    <row r="424" spans="1:5" ht="18.75">
      <c r="A424" s="105"/>
      <c r="B424" s="106" t="s">
        <v>125</v>
      </c>
      <c r="C424" s="126" t="s">
        <v>124</v>
      </c>
      <c r="D424" s="110" t="s">
        <v>124</v>
      </c>
      <c r="E424" s="109">
        <v>33155.199999999997</v>
      </c>
    </row>
    <row r="425" spans="1:5" ht="47.25">
      <c r="A425" s="105"/>
      <c r="B425" s="106" t="s">
        <v>126</v>
      </c>
      <c r="C425" s="107">
        <v>206</v>
      </c>
      <c r="D425" s="108">
        <v>80546.600000000006</v>
      </c>
      <c r="E425" s="109">
        <v>64822.9</v>
      </c>
    </row>
    <row r="426" spans="1:5" ht="63">
      <c r="A426" s="105"/>
      <c r="B426" s="106" t="s">
        <v>127</v>
      </c>
      <c r="C426" s="126" t="s">
        <v>124</v>
      </c>
      <c r="D426" s="126" t="s">
        <v>124</v>
      </c>
      <c r="E426" s="109">
        <v>62081.7</v>
      </c>
    </row>
    <row r="427" spans="1:5" ht="15.75">
      <c r="A427" s="105"/>
      <c r="B427" s="106" t="s">
        <v>128</v>
      </c>
      <c r="C427" s="107">
        <v>413</v>
      </c>
      <c r="D427" s="108">
        <v>244193.4</v>
      </c>
      <c r="E427" s="109">
        <v>97965.1</v>
      </c>
    </row>
    <row r="428" spans="1:5" ht="47.25">
      <c r="A428" s="105"/>
      <c r="B428" s="106" t="s">
        <v>129</v>
      </c>
      <c r="C428" s="107">
        <v>206</v>
      </c>
      <c r="D428" s="108">
        <v>61616</v>
      </c>
      <c r="E428" s="109">
        <v>49794</v>
      </c>
    </row>
    <row r="429" spans="1:5" ht="15.75">
      <c r="A429" s="105"/>
      <c r="B429" s="106" t="s">
        <v>130</v>
      </c>
      <c r="C429" s="107">
        <v>1296</v>
      </c>
      <c r="D429" s="108">
        <v>595736</v>
      </c>
      <c r="E429" s="109">
        <v>76139.7</v>
      </c>
    </row>
    <row r="430" spans="1:5" ht="31.5">
      <c r="A430" s="105"/>
      <c r="B430" s="106" t="s">
        <v>132</v>
      </c>
      <c r="C430" s="126" t="s">
        <v>124</v>
      </c>
      <c r="D430" s="126" t="s">
        <v>124</v>
      </c>
      <c r="E430" s="109">
        <v>62403.6</v>
      </c>
    </row>
    <row r="431" spans="1:5" ht="31.5">
      <c r="A431" s="105"/>
      <c r="B431" s="106" t="s">
        <v>133</v>
      </c>
      <c r="C431" s="126" t="s">
        <v>124</v>
      </c>
      <c r="D431" s="126" t="s">
        <v>124</v>
      </c>
      <c r="E431" s="109">
        <v>376027.1</v>
      </c>
    </row>
    <row r="432" spans="1:5" ht="31.5">
      <c r="A432" s="105"/>
      <c r="B432" s="106" t="s">
        <v>134</v>
      </c>
      <c r="C432" s="126" t="s">
        <v>124</v>
      </c>
      <c r="D432" s="110" t="s">
        <v>124</v>
      </c>
      <c r="E432" s="109">
        <v>53956</v>
      </c>
    </row>
    <row r="433" spans="1:12" ht="31.5">
      <c r="A433" s="105"/>
      <c r="B433" s="106" t="s">
        <v>135</v>
      </c>
      <c r="C433" s="107">
        <v>160</v>
      </c>
      <c r="D433" s="108">
        <v>63818.5</v>
      </c>
      <c r="E433" s="109">
        <v>66406.600000000006</v>
      </c>
    </row>
    <row r="434" spans="1:12" ht="47.25">
      <c r="A434" s="105"/>
      <c r="B434" s="106" t="s">
        <v>136</v>
      </c>
      <c r="C434" s="107">
        <v>94</v>
      </c>
      <c r="D434" s="108">
        <v>21085.9</v>
      </c>
      <c r="E434" s="109">
        <v>37124.1</v>
      </c>
    </row>
    <row r="435" spans="1:12" ht="46.5" customHeight="1">
      <c r="A435" s="105"/>
      <c r="B435" s="106" t="s">
        <v>137</v>
      </c>
      <c r="C435" s="107">
        <v>445</v>
      </c>
      <c r="D435" s="108">
        <v>155375.70000000001</v>
      </c>
      <c r="E435" s="109">
        <v>57387.199999999997</v>
      </c>
    </row>
    <row r="436" spans="1:12" ht="15.75">
      <c r="A436" s="105"/>
      <c r="B436" s="106" t="s">
        <v>138</v>
      </c>
      <c r="C436" s="107">
        <v>1033</v>
      </c>
      <c r="D436" s="108">
        <v>352547.4</v>
      </c>
      <c r="E436" s="109">
        <v>56857.1</v>
      </c>
    </row>
    <row r="437" spans="1:12" ht="33.75" customHeight="1">
      <c r="A437" s="105"/>
      <c r="B437" s="106" t="s">
        <v>139</v>
      </c>
      <c r="C437" s="107">
        <v>1325</v>
      </c>
      <c r="D437" s="108">
        <v>503354.3</v>
      </c>
      <c r="E437" s="109">
        <v>63296.800000000003</v>
      </c>
    </row>
    <row r="438" spans="1:12" ht="47.25">
      <c r="A438" s="105"/>
      <c r="B438" s="106" t="s">
        <v>140</v>
      </c>
      <c r="C438" s="107">
        <v>389</v>
      </c>
      <c r="D438" s="108">
        <v>157126.20000000001</v>
      </c>
      <c r="E438" s="109">
        <v>65995</v>
      </c>
    </row>
    <row r="439" spans="1:12" ht="17.25" customHeight="1">
      <c r="A439" s="105"/>
      <c r="B439" s="106" t="s">
        <v>141</v>
      </c>
      <c r="C439" s="126" t="s">
        <v>124</v>
      </c>
      <c r="D439" s="126" t="s">
        <v>124</v>
      </c>
      <c r="E439" s="109">
        <v>28151.200000000001</v>
      </c>
    </row>
    <row r="440" spans="1:12" s="122" customFormat="1" ht="15.75">
      <c r="A440" s="112"/>
      <c r="B440" s="169" t="s">
        <v>170</v>
      </c>
      <c r="C440" s="169"/>
      <c r="D440" s="170"/>
      <c r="E440" s="170"/>
      <c r="F440" s="111"/>
      <c r="G440" s="111"/>
      <c r="H440" s="111"/>
      <c r="I440" s="111"/>
      <c r="J440" s="111"/>
      <c r="K440" s="111"/>
      <c r="L440" s="111"/>
    </row>
    <row r="441" spans="1:12" s="113" customFormat="1" ht="15.75">
      <c r="A441" s="112"/>
      <c r="B441" s="128" t="s">
        <v>171</v>
      </c>
      <c r="C441" s="101">
        <v>11655</v>
      </c>
      <c r="D441" s="102">
        <v>7146417.7000000002</v>
      </c>
      <c r="E441" s="103">
        <v>102191</v>
      </c>
      <c r="F441" s="91"/>
      <c r="G441" s="91"/>
      <c r="H441" s="91"/>
      <c r="I441" s="91"/>
      <c r="J441" s="91"/>
      <c r="K441" s="111"/>
      <c r="L441" s="111"/>
    </row>
    <row r="442" spans="1:12" ht="31.5">
      <c r="A442" s="105"/>
      <c r="B442" s="106" t="s">
        <v>122</v>
      </c>
      <c r="C442" s="126" t="s">
        <v>124</v>
      </c>
      <c r="D442" s="110" t="s">
        <v>124</v>
      </c>
      <c r="E442" s="109">
        <v>68322.2</v>
      </c>
      <c r="F442" s="91"/>
      <c r="G442" s="91"/>
      <c r="H442" s="91"/>
      <c r="I442" s="91"/>
      <c r="J442" s="91"/>
    </row>
    <row r="443" spans="1:12" ht="15.75">
      <c r="A443" s="105"/>
      <c r="B443" s="106" t="s">
        <v>123</v>
      </c>
      <c r="C443" s="107">
        <v>717</v>
      </c>
      <c r="D443" s="108">
        <v>602320.9</v>
      </c>
      <c r="E443" s="109">
        <v>138177.29999999999</v>
      </c>
      <c r="F443" s="91"/>
      <c r="G443" s="91"/>
      <c r="H443" s="91"/>
      <c r="I443" s="91"/>
      <c r="J443" s="91"/>
    </row>
    <row r="444" spans="1:12" ht="15.75">
      <c r="A444" s="105"/>
      <c r="B444" s="106" t="s">
        <v>125</v>
      </c>
      <c r="C444" s="107">
        <v>256</v>
      </c>
      <c r="D444" s="108">
        <v>130931.1</v>
      </c>
      <c r="E444" s="109">
        <v>83830.399999999994</v>
      </c>
      <c r="F444" s="91"/>
      <c r="G444" s="91"/>
      <c r="H444" s="91"/>
      <c r="I444" s="91"/>
      <c r="J444" s="91"/>
    </row>
    <row r="445" spans="1:12" ht="47.25">
      <c r="A445" s="105"/>
      <c r="B445" s="106" t="s">
        <v>126</v>
      </c>
      <c r="C445" s="107">
        <v>568</v>
      </c>
      <c r="D445" s="108">
        <v>263306.7</v>
      </c>
      <c r="E445" s="109">
        <v>77148.3</v>
      </c>
      <c r="F445" s="91"/>
      <c r="G445" s="91"/>
      <c r="H445" s="91"/>
      <c r="I445" s="91"/>
      <c r="J445" s="91"/>
    </row>
    <row r="446" spans="1:12" ht="63">
      <c r="A446" s="105"/>
      <c r="B446" s="106" t="s">
        <v>127</v>
      </c>
      <c r="C446" s="107">
        <v>172</v>
      </c>
      <c r="D446" s="108">
        <v>84519.3</v>
      </c>
      <c r="E446" s="109">
        <v>80705.3</v>
      </c>
      <c r="F446" s="91"/>
      <c r="G446" s="91"/>
      <c r="H446" s="91"/>
      <c r="I446" s="91"/>
      <c r="J446" s="91"/>
    </row>
    <row r="447" spans="1:12" ht="15.75">
      <c r="A447" s="105"/>
      <c r="B447" s="106" t="s">
        <v>128</v>
      </c>
      <c r="C447" s="107">
        <v>745</v>
      </c>
      <c r="D447" s="108">
        <v>496784.8</v>
      </c>
      <c r="E447" s="109">
        <v>110006.1</v>
      </c>
      <c r="F447" s="91"/>
      <c r="G447" s="91"/>
      <c r="H447" s="91"/>
      <c r="I447" s="91"/>
      <c r="J447" s="91"/>
    </row>
    <row r="448" spans="1:12" ht="47.25">
      <c r="A448" s="105"/>
      <c r="B448" s="106" t="s">
        <v>129</v>
      </c>
      <c r="C448" s="107">
        <v>296</v>
      </c>
      <c r="D448" s="108">
        <v>149252.5</v>
      </c>
      <c r="E448" s="109">
        <v>83441.8</v>
      </c>
      <c r="F448" s="91"/>
      <c r="G448" s="91"/>
      <c r="H448" s="91"/>
      <c r="I448" s="91"/>
      <c r="J448" s="91"/>
    </row>
    <row r="449" spans="1:10" ht="15.75">
      <c r="A449" s="105"/>
      <c r="B449" s="106" t="s">
        <v>130</v>
      </c>
      <c r="C449" s="107">
        <v>1419</v>
      </c>
      <c r="D449" s="108">
        <v>948720.9</v>
      </c>
      <c r="E449" s="109">
        <v>110844.2</v>
      </c>
      <c r="F449" s="91"/>
      <c r="G449" s="91"/>
      <c r="H449" s="91"/>
      <c r="I449" s="91"/>
      <c r="J449" s="91"/>
    </row>
    <row r="450" spans="1:10" ht="33" customHeight="1">
      <c r="A450" s="105"/>
      <c r="B450" s="106" t="s">
        <v>131</v>
      </c>
      <c r="C450" s="107">
        <v>303</v>
      </c>
      <c r="D450" s="108">
        <v>117249.2</v>
      </c>
      <c r="E450" s="109">
        <v>62918.9</v>
      </c>
      <c r="F450" s="91"/>
      <c r="G450" s="91"/>
      <c r="H450" s="91"/>
      <c r="I450" s="91"/>
      <c r="J450" s="91"/>
    </row>
    <row r="451" spans="1:10" ht="31.5">
      <c r="A451" s="105"/>
      <c r="B451" s="106" t="s">
        <v>132</v>
      </c>
      <c r="C451" s="107">
        <v>363</v>
      </c>
      <c r="D451" s="108">
        <v>221637.9</v>
      </c>
      <c r="E451" s="109">
        <v>101355.7</v>
      </c>
      <c r="F451" s="91"/>
      <c r="G451" s="91"/>
      <c r="H451" s="91"/>
      <c r="I451" s="91"/>
      <c r="J451" s="91"/>
    </row>
    <row r="452" spans="1:10" ht="31.5">
      <c r="A452" s="105"/>
      <c r="B452" s="106" t="s">
        <v>133</v>
      </c>
      <c r="C452" s="107">
        <v>116</v>
      </c>
      <c r="D452" s="108">
        <v>87393.1</v>
      </c>
      <c r="E452" s="109">
        <v>122695.5</v>
      </c>
      <c r="F452" s="91"/>
      <c r="G452" s="91"/>
      <c r="H452" s="91"/>
      <c r="I452" s="91"/>
      <c r="J452" s="91"/>
    </row>
    <row r="453" spans="1:10" ht="31.5">
      <c r="A453" s="105"/>
      <c r="B453" s="106" t="s">
        <v>134</v>
      </c>
      <c r="C453" s="107">
        <v>157</v>
      </c>
      <c r="D453" s="108">
        <v>63479.8</v>
      </c>
      <c r="E453" s="109">
        <v>65577</v>
      </c>
      <c r="F453" s="91"/>
      <c r="G453" s="91"/>
      <c r="H453" s="91"/>
      <c r="I453" s="91"/>
      <c r="J453" s="91"/>
    </row>
    <row r="454" spans="1:10" ht="31.5">
      <c r="A454" s="105"/>
      <c r="B454" s="106" t="s">
        <v>135</v>
      </c>
      <c r="C454" s="107">
        <v>353</v>
      </c>
      <c r="D454" s="108">
        <v>200626.9</v>
      </c>
      <c r="E454" s="109">
        <v>94178.1</v>
      </c>
      <c r="F454" s="91"/>
      <c r="G454" s="91"/>
      <c r="H454" s="91"/>
      <c r="I454" s="91"/>
      <c r="J454" s="91"/>
    </row>
    <row r="455" spans="1:10" ht="47.25">
      <c r="A455" s="105"/>
      <c r="B455" s="106" t="s">
        <v>136</v>
      </c>
      <c r="C455" s="107">
        <v>541</v>
      </c>
      <c r="D455" s="108">
        <v>230615.6</v>
      </c>
      <c r="E455" s="109">
        <v>70186.8</v>
      </c>
      <c r="F455" s="91"/>
      <c r="G455" s="91"/>
      <c r="H455" s="91"/>
      <c r="I455" s="91"/>
      <c r="J455" s="91"/>
    </row>
    <row r="456" spans="1:10" ht="47.25" customHeight="1">
      <c r="A456" s="105"/>
      <c r="B456" s="106" t="s">
        <v>137</v>
      </c>
      <c r="C456" s="107">
        <v>1933</v>
      </c>
      <c r="D456" s="108">
        <v>1453547.3</v>
      </c>
      <c r="E456" s="109">
        <v>125141.6</v>
      </c>
      <c r="F456" s="91"/>
      <c r="G456" s="91"/>
      <c r="H456" s="91"/>
      <c r="I456" s="91"/>
      <c r="J456" s="91"/>
    </row>
    <row r="457" spans="1:10" ht="15.75">
      <c r="A457" s="105"/>
      <c r="B457" s="106" t="s">
        <v>138</v>
      </c>
      <c r="C457" s="107">
        <v>1680</v>
      </c>
      <c r="D457" s="108">
        <v>942749.5</v>
      </c>
      <c r="E457" s="109">
        <v>93098.4</v>
      </c>
      <c r="F457" s="91"/>
      <c r="G457" s="91"/>
      <c r="H457" s="91"/>
      <c r="I457" s="91"/>
      <c r="J457" s="91"/>
    </row>
    <row r="458" spans="1:10" ht="32.25" customHeight="1">
      <c r="A458" s="105"/>
      <c r="B458" s="106" t="s">
        <v>139</v>
      </c>
      <c r="C458" s="107">
        <v>1341</v>
      </c>
      <c r="D458" s="108">
        <v>806185.6</v>
      </c>
      <c r="E458" s="109">
        <v>99811.1</v>
      </c>
      <c r="F458" s="91"/>
      <c r="G458" s="91"/>
      <c r="H458" s="91"/>
      <c r="I458" s="91"/>
      <c r="J458" s="91"/>
    </row>
    <row r="459" spans="1:10" ht="47.25">
      <c r="A459" s="105"/>
      <c r="B459" s="106" t="s">
        <v>140</v>
      </c>
      <c r="C459" s="107">
        <v>452</v>
      </c>
      <c r="D459" s="108">
        <v>238534.39999999999</v>
      </c>
      <c r="E459" s="109">
        <v>87264.1</v>
      </c>
      <c r="F459" s="91"/>
      <c r="G459" s="91"/>
      <c r="H459" s="91"/>
      <c r="I459" s="91"/>
      <c r="J459" s="91"/>
    </row>
    <row r="460" spans="1:10" ht="18" customHeight="1">
      <c r="A460" s="105"/>
      <c r="B460" s="106" t="s">
        <v>141</v>
      </c>
      <c r="C460" s="126" t="s">
        <v>124</v>
      </c>
      <c r="D460" s="126" t="s">
        <v>124</v>
      </c>
      <c r="E460" s="109">
        <v>74246.5</v>
      </c>
      <c r="F460" s="91"/>
      <c r="G460" s="91"/>
      <c r="H460" s="91"/>
      <c r="I460" s="91"/>
      <c r="J460" s="91"/>
    </row>
    <row r="461" spans="1:10" ht="15.75">
      <c r="A461" s="116"/>
      <c r="B461" s="117" t="s">
        <v>172</v>
      </c>
      <c r="C461" s="101">
        <v>14850</v>
      </c>
      <c r="D461" s="102">
        <v>11782744.699999999</v>
      </c>
      <c r="E461" s="103">
        <v>132241</v>
      </c>
      <c r="F461" s="91"/>
      <c r="G461" s="91"/>
      <c r="H461" s="91"/>
      <c r="I461" s="91"/>
      <c r="J461" s="91"/>
    </row>
    <row r="462" spans="1:10" ht="31.5">
      <c r="A462" s="105"/>
      <c r="B462" s="106" t="s">
        <v>122</v>
      </c>
      <c r="C462" s="107">
        <v>428</v>
      </c>
      <c r="D462" s="108">
        <v>237676.5</v>
      </c>
      <c r="E462" s="109">
        <v>88497.600000000006</v>
      </c>
      <c r="F462" s="91"/>
      <c r="G462" s="91"/>
      <c r="H462" s="91"/>
      <c r="I462" s="91"/>
      <c r="J462" s="91"/>
    </row>
    <row r="463" spans="1:10" ht="15.75">
      <c r="A463" s="105"/>
      <c r="B463" s="106" t="s">
        <v>123</v>
      </c>
      <c r="C463" s="107">
        <v>6829</v>
      </c>
      <c r="D463" s="108">
        <v>6948838.2000000002</v>
      </c>
      <c r="E463" s="109">
        <v>167982.1</v>
      </c>
      <c r="F463" s="91"/>
      <c r="G463" s="91"/>
      <c r="H463" s="91"/>
      <c r="I463" s="91"/>
      <c r="J463" s="91"/>
    </row>
    <row r="464" spans="1:10" ht="15.75">
      <c r="A464" s="105"/>
      <c r="B464" s="106" t="s">
        <v>125</v>
      </c>
      <c r="C464" s="107">
        <v>155</v>
      </c>
      <c r="D464" s="108">
        <v>133203.5</v>
      </c>
      <c r="E464" s="109">
        <v>142405.70000000001</v>
      </c>
      <c r="F464" s="91"/>
      <c r="G464" s="91"/>
      <c r="H464" s="91"/>
      <c r="I464" s="91"/>
      <c r="J464" s="91"/>
    </row>
    <row r="465" spans="1:10" ht="47.25">
      <c r="A465" s="105"/>
      <c r="B465" s="106" t="s">
        <v>126</v>
      </c>
      <c r="C465" s="107">
        <v>812</v>
      </c>
      <c r="D465" s="108">
        <v>457971.3</v>
      </c>
      <c r="E465" s="109">
        <v>93826.5</v>
      </c>
      <c r="F465" s="91"/>
      <c r="G465" s="91"/>
      <c r="H465" s="91"/>
      <c r="I465" s="91"/>
      <c r="J465" s="91"/>
    </row>
    <row r="466" spans="1:10" ht="63">
      <c r="A466" s="105"/>
      <c r="B466" s="106" t="s">
        <v>127</v>
      </c>
      <c r="C466" s="126" t="s">
        <v>124</v>
      </c>
      <c r="D466" s="126" t="s">
        <v>124</v>
      </c>
      <c r="E466" s="109">
        <v>89727.1</v>
      </c>
      <c r="F466" s="91"/>
      <c r="G466" s="91"/>
      <c r="H466" s="91"/>
      <c r="I466" s="91"/>
      <c r="J466" s="91"/>
    </row>
    <row r="467" spans="1:10" ht="15.75">
      <c r="A467" s="105"/>
      <c r="B467" s="106" t="s">
        <v>128</v>
      </c>
      <c r="C467" s="107">
        <v>1571</v>
      </c>
      <c r="D467" s="108">
        <v>846094</v>
      </c>
      <c r="E467" s="109">
        <v>82449.899999999994</v>
      </c>
      <c r="F467" s="91"/>
      <c r="G467" s="91"/>
      <c r="H467" s="91"/>
      <c r="I467" s="91"/>
      <c r="J467" s="91"/>
    </row>
    <row r="468" spans="1:10" ht="47.25">
      <c r="A468" s="105"/>
      <c r="B468" s="106" t="s">
        <v>129</v>
      </c>
      <c r="C468" s="107">
        <v>170</v>
      </c>
      <c r="D468" s="108">
        <v>106590.7</v>
      </c>
      <c r="E468" s="109">
        <v>102486.8</v>
      </c>
      <c r="F468" s="91"/>
      <c r="G468" s="91"/>
      <c r="H468" s="91"/>
      <c r="I468" s="91"/>
      <c r="J468" s="91"/>
    </row>
    <row r="469" spans="1:10" ht="15.75">
      <c r="A469" s="105"/>
      <c r="B469" s="106" t="s">
        <v>130</v>
      </c>
      <c r="C469" s="107">
        <v>1713</v>
      </c>
      <c r="D469" s="108">
        <v>1158428.2</v>
      </c>
      <c r="E469" s="109">
        <v>112147.6</v>
      </c>
      <c r="F469" s="91"/>
      <c r="G469" s="91"/>
      <c r="H469" s="91"/>
      <c r="I469" s="91"/>
      <c r="J469" s="91"/>
    </row>
    <row r="470" spans="1:10" ht="33.75" customHeight="1">
      <c r="A470" s="105"/>
      <c r="B470" s="106" t="s">
        <v>131</v>
      </c>
      <c r="C470" s="126" t="s">
        <v>124</v>
      </c>
      <c r="D470" s="126" t="s">
        <v>124</v>
      </c>
      <c r="E470" s="109">
        <v>66993.399999999994</v>
      </c>
      <c r="F470" s="91"/>
      <c r="G470" s="91"/>
      <c r="H470" s="91"/>
      <c r="I470" s="91"/>
      <c r="J470" s="91"/>
    </row>
    <row r="471" spans="1:10" ht="31.5">
      <c r="A471" s="105"/>
      <c r="B471" s="106" t="s">
        <v>132</v>
      </c>
      <c r="C471" s="126" t="s">
        <v>124</v>
      </c>
      <c r="D471" s="126" t="s">
        <v>124</v>
      </c>
      <c r="E471" s="109">
        <v>121890.8</v>
      </c>
      <c r="F471" s="91"/>
      <c r="G471" s="91"/>
      <c r="H471" s="91"/>
      <c r="I471" s="91"/>
      <c r="J471" s="91"/>
    </row>
    <row r="472" spans="1:10" ht="31.5">
      <c r="A472" s="105"/>
      <c r="B472" s="106" t="s">
        <v>133</v>
      </c>
      <c r="C472" s="126" t="s">
        <v>124</v>
      </c>
      <c r="D472" s="126" t="s">
        <v>124</v>
      </c>
      <c r="E472" s="109">
        <v>102529</v>
      </c>
      <c r="F472" s="91"/>
      <c r="G472" s="91"/>
      <c r="H472" s="91"/>
      <c r="I472" s="91"/>
      <c r="J472" s="91"/>
    </row>
    <row r="473" spans="1:10" ht="31.5">
      <c r="A473" s="105"/>
      <c r="B473" s="106" t="s">
        <v>134</v>
      </c>
      <c r="C473" s="107">
        <v>10</v>
      </c>
      <c r="D473" s="108">
        <v>5831.4</v>
      </c>
      <c r="E473" s="109">
        <v>100676.1</v>
      </c>
      <c r="F473" s="91"/>
      <c r="G473" s="91"/>
      <c r="H473" s="91"/>
      <c r="I473" s="91"/>
      <c r="J473" s="91"/>
    </row>
    <row r="474" spans="1:10" ht="31.5">
      <c r="A474" s="105"/>
      <c r="B474" s="106" t="s">
        <v>135</v>
      </c>
      <c r="C474" s="126" t="s">
        <v>124</v>
      </c>
      <c r="D474" s="126" t="s">
        <v>124</v>
      </c>
      <c r="E474" s="109">
        <v>132288.9</v>
      </c>
      <c r="F474" s="91"/>
      <c r="G474" s="91"/>
      <c r="H474" s="91"/>
      <c r="I474" s="91"/>
      <c r="J474" s="91"/>
    </row>
    <row r="475" spans="1:10" ht="47.25">
      <c r="A475" s="105"/>
      <c r="B475" s="106" t="s">
        <v>136</v>
      </c>
      <c r="C475" s="107">
        <v>214</v>
      </c>
      <c r="D475" s="108">
        <v>96568.5</v>
      </c>
      <c r="E475" s="109">
        <v>74864.800000000003</v>
      </c>
      <c r="F475" s="91"/>
      <c r="G475" s="91"/>
      <c r="H475" s="91"/>
      <c r="I475" s="91"/>
      <c r="J475" s="91"/>
    </row>
    <row r="476" spans="1:10" ht="48" customHeight="1">
      <c r="A476" s="105"/>
      <c r="B476" s="106" t="s">
        <v>137</v>
      </c>
      <c r="C476" s="126" t="s">
        <v>124</v>
      </c>
      <c r="D476" s="126" t="s">
        <v>124</v>
      </c>
      <c r="E476" s="109">
        <v>99954.6</v>
      </c>
      <c r="F476" s="91"/>
      <c r="G476" s="91"/>
      <c r="H476" s="91"/>
      <c r="I476" s="91"/>
      <c r="J476" s="91"/>
    </row>
    <row r="477" spans="1:10" ht="15.75">
      <c r="A477" s="105"/>
      <c r="B477" s="106" t="s">
        <v>138</v>
      </c>
      <c r="C477" s="107">
        <v>1138</v>
      </c>
      <c r="D477" s="108">
        <v>627091.4</v>
      </c>
      <c r="E477" s="109">
        <v>91815.4</v>
      </c>
      <c r="F477" s="91"/>
      <c r="G477" s="91"/>
      <c r="H477" s="91"/>
      <c r="I477" s="91"/>
      <c r="J477" s="91"/>
    </row>
    <row r="478" spans="1:10" ht="31.5" customHeight="1">
      <c r="A478" s="105"/>
      <c r="B478" s="106" t="s">
        <v>139</v>
      </c>
      <c r="C478" s="107">
        <v>328</v>
      </c>
      <c r="D478" s="108">
        <v>212029.2</v>
      </c>
      <c r="E478" s="109">
        <v>107592.7</v>
      </c>
      <c r="F478" s="91"/>
      <c r="G478" s="91"/>
      <c r="H478" s="91"/>
      <c r="I478" s="91"/>
      <c r="J478" s="91"/>
    </row>
    <row r="479" spans="1:10" ht="47.25">
      <c r="A479" s="105"/>
      <c r="B479" s="106" t="s">
        <v>140</v>
      </c>
      <c r="C479" s="107">
        <v>117</v>
      </c>
      <c r="D479" s="108">
        <v>70926.3</v>
      </c>
      <c r="E479" s="109">
        <v>100158.5</v>
      </c>
    </row>
    <row r="480" spans="1:10" ht="17.25" customHeight="1">
      <c r="A480" s="105"/>
      <c r="B480" s="106" t="s">
        <v>141</v>
      </c>
      <c r="C480" s="107">
        <v>76</v>
      </c>
      <c r="D480" s="108">
        <v>34559.5</v>
      </c>
      <c r="E480" s="109">
        <v>71417</v>
      </c>
    </row>
    <row r="481" spans="1:241"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91"/>
      <c r="Z481" s="91"/>
      <c r="AA481" s="91"/>
      <c r="AB481" s="91"/>
      <c r="AC481" s="91"/>
      <c r="AD481" s="91"/>
      <c r="AE481" s="91"/>
      <c r="AF481" s="91"/>
      <c r="AG481" s="91"/>
      <c r="AH481" s="91"/>
      <c r="AI481" s="91"/>
      <c r="AJ481" s="91"/>
      <c r="AK481" s="91"/>
      <c r="AL481" s="91"/>
      <c r="AM481" s="91"/>
      <c r="AN481" s="91"/>
      <c r="AO481" s="91"/>
      <c r="AP481" s="91"/>
      <c r="AQ481" s="91"/>
      <c r="AR481" s="91"/>
      <c r="AS481" s="91"/>
      <c r="AT481" s="91"/>
      <c r="AU481" s="91"/>
      <c r="AV481" s="91"/>
      <c r="AW481" s="91"/>
      <c r="AX481" s="91"/>
      <c r="AY481" s="91"/>
      <c r="AZ481" s="91"/>
      <c r="BA481" s="91"/>
      <c r="BB481" s="91"/>
      <c r="BC481" s="91"/>
      <c r="BD481" s="91"/>
      <c r="BE481" s="91"/>
      <c r="BF481" s="91"/>
      <c r="BG481" s="91"/>
      <c r="BH481" s="91"/>
      <c r="BI481" s="91"/>
      <c r="BJ481" s="91"/>
      <c r="BK481" s="91"/>
      <c r="BL481" s="91"/>
      <c r="BM481" s="91"/>
      <c r="BN481" s="91"/>
      <c r="BO481" s="91"/>
      <c r="BP481" s="91"/>
      <c r="BQ481" s="91"/>
      <c r="BR481" s="91"/>
      <c r="BS481" s="91"/>
      <c r="BT481" s="91"/>
      <c r="BU481" s="91"/>
      <c r="BV481" s="91"/>
      <c r="BW481" s="91"/>
      <c r="BX481" s="91"/>
      <c r="BY481" s="91"/>
      <c r="BZ481" s="91"/>
      <c r="CA481" s="91"/>
      <c r="CB481" s="91"/>
      <c r="CC481" s="91"/>
      <c r="CD481" s="91"/>
      <c r="CE481" s="91"/>
      <c r="CF481" s="91"/>
      <c r="CG481" s="91"/>
      <c r="CH481" s="91"/>
      <c r="CI481" s="91"/>
      <c r="CJ481" s="91"/>
      <c r="CK481" s="91"/>
      <c r="CL481" s="91"/>
      <c r="CM481" s="91"/>
      <c r="CN481" s="91"/>
      <c r="CO481" s="91"/>
      <c r="CP481" s="91"/>
      <c r="CQ481" s="91"/>
      <c r="CR481" s="91"/>
      <c r="CS481" s="91"/>
      <c r="CT481" s="91"/>
      <c r="CU481" s="91"/>
      <c r="CV481" s="91"/>
      <c r="CW481" s="91"/>
      <c r="CX481" s="91"/>
      <c r="CY481" s="91"/>
      <c r="CZ481" s="91"/>
      <c r="DA481" s="91"/>
      <c r="DB481" s="91"/>
      <c r="DC481" s="91"/>
      <c r="DD481" s="91"/>
      <c r="DE481" s="91"/>
      <c r="DF481" s="91"/>
      <c r="DG481" s="91"/>
      <c r="DH481" s="91"/>
      <c r="DI481" s="91"/>
      <c r="DJ481" s="91"/>
      <c r="DK481" s="91"/>
      <c r="DL481" s="91"/>
      <c r="DM481" s="91"/>
      <c r="DN481" s="91"/>
      <c r="DO481" s="91"/>
      <c r="DP481" s="91"/>
      <c r="DQ481" s="91"/>
      <c r="DR481" s="91"/>
      <c r="DS481" s="91"/>
      <c r="DT481" s="91"/>
      <c r="DU481" s="91"/>
      <c r="DV481" s="91"/>
      <c r="DW481" s="91"/>
      <c r="DX481" s="91"/>
      <c r="DY481" s="91"/>
      <c r="DZ481" s="91"/>
      <c r="EA481" s="91"/>
      <c r="EB481" s="91"/>
      <c r="EC481" s="91"/>
      <c r="ED481" s="91"/>
      <c r="EE481" s="91"/>
      <c r="EF481" s="91"/>
      <c r="EG481" s="91"/>
      <c r="EH481" s="91"/>
      <c r="EI481" s="91"/>
      <c r="EJ481" s="91"/>
      <c r="EK481" s="91"/>
      <c r="EL481" s="91"/>
      <c r="EM481" s="91"/>
      <c r="EN481" s="91"/>
      <c r="EO481" s="91"/>
      <c r="EP481" s="91"/>
      <c r="EQ481" s="91"/>
      <c r="ER481" s="91"/>
      <c r="ES481" s="91"/>
      <c r="ET481" s="91"/>
      <c r="EU481" s="91"/>
      <c r="EV481" s="91"/>
      <c r="EW481" s="91"/>
      <c r="EX481" s="91"/>
      <c r="EY481" s="91"/>
      <c r="EZ481" s="91"/>
      <c r="FA481" s="91"/>
      <c r="FB481" s="91"/>
      <c r="FC481" s="91"/>
      <c r="FD481" s="91"/>
      <c r="FE481" s="91"/>
      <c r="FF481" s="91"/>
      <c r="FG481" s="91"/>
      <c r="FH481" s="91"/>
      <c r="FI481" s="91"/>
      <c r="FJ481" s="91"/>
      <c r="FK481" s="91"/>
      <c r="FL481" s="91"/>
      <c r="FM481" s="91"/>
      <c r="FN481" s="91"/>
      <c r="FO481" s="91"/>
      <c r="FP481" s="91"/>
      <c r="FQ481" s="91"/>
      <c r="FR481" s="91"/>
      <c r="FS481" s="91"/>
      <c r="FT481" s="91"/>
      <c r="FU481" s="91"/>
      <c r="FV481" s="91"/>
      <c r="FW481" s="91"/>
      <c r="FX481" s="91"/>
      <c r="FY481" s="91"/>
      <c r="FZ481" s="91"/>
      <c r="GA481" s="91"/>
      <c r="GB481" s="91"/>
      <c r="GC481" s="91"/>
      <c r="GD481" s="91"/>
      <c r="GE481" s="91"/>
      <c r="GF481" s="91"/>
      <c r="GG481" s="91"/>
      <c r="GH481" s="91"/>
      <c r="GI481" s="91"/>
      <c r="GJ481" s="91"/>
      <c r="GK481" s="91"/>
      <c r="GL481" s="91"/>
      <c r="GM481" s="91"/>
      <c r="GN481" s="91"/>
      <c r="GO481" s="91"/>
      <c r="GP481" s="91"/>
      <c r="GQ481" s="91"/>
      <c r="GR481" s="91"/>
      <c r="GS481" s="91"/>
      <c r="GT481" s="91"/>
      <c r="GU481" s="91"/>
      <c r="GV481" s="91"/>
      <c r="GW481" s="91"/>
      <c r="GX481" s="91"/>
      <c r="GY481" s="91"/>
      <c r="GZ481" s="91"/>
      <c r="HA481" s="91"/>
      <c r="HB481" s="91"/>
      <c r="HC481" s="91"/>
      <c r="HD481" s="91"/>
      <c r="HE481" s="91"/>
      <c r="HF481" s="91"/>
      <c r="HG481" s="91"/>
      <c r="HH481" s="91"/>
      <c r="HI481" s="91"/>
      <c r="HJ481" s="91"/>
      <c r="HK481" s="91"/>
      <c r="HL481" s="91"/>
      <c r="HM481" s="91"/>
      <c r="HN481" s="91"/>
      <c r="HO481" s="91"/>
      <c r="HP481" s="91"/>
      <c r="HQ481" s="91"/>
      <c r="HR481" s="91"/>
      <c r="HS481" s="91"/>
      <c r="HT481" s="91"/>
      <c r="HU481" s="91"/>
      <c r="HV481" s="91"/>
      <c r="HW481" s="91"/>
      <c r="HX481" s="91"/>
      <c r="HY481" s="91"/>
      <c r="HZ481" s="91"/>
      <c r="IA481" s="91"/>
      <c r="IB481" s="91"/>
      <c r="IC481" s="91"/>
      <c r="ID481" s="91"/>
      <c r="IE481" s="91"/>
      <c r="IF481" s="91"/>
      <c r="IG481" s="91"/>
    </row>
    <row r="482" spans="1:241" s="122" customFormat="1" ht="30.75" customHeight="1">
      <c r="A482" s="171" t="s">
        <v>173</v>
      </c>
      <c r="B482" s="171"/>
      <c r="C482" s="171"/>
      <c r="D482" s="171"/>
      <c r="E482" s="17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21"/>
      <c r="AM482" s="121"/>
      <c r="AN482" s="121"/>
      <c r="AO482" s="121"/>
      <c r="AP482" s="121"/>
      <c r="AQ482" s="121"/>
      <c r="AR482" s="121"/>
      <c r="AS482" s="121"/>
      <c r="AT482" s="121"/>
      <c r="AU482" s="121"/>
      <c r="AV482" s="121"/>
      <c r="AW482" s="121"/>
      <c r="AX482" s="121"/>
      <c r="AY482" s="121"/>
      <c r="AZ482" s="121"/>
      <c r="BA482" s="121"/>
      <c r="BB482" s="121"/>
      <c r="BC482" s="121"/>
      <c r="BD482" s="121"/>
      <c r="BE482" s="121"/>
      <c r="BF482" s="121"/>
      <c r="BG482" s="121"/>
      <c r="BH482" s="121"/>
      <c r="BI482" s="121"/>
      <c r="BJ482" s="121"/>
      <c r="BK482" s="121"/>
      <c r="BL482" s="121"/>
      <c r="BM482" s="121"/>
      <c r="BN482" s="121"/>
      <c r="BO482" s="121"/>
      <c r="BP482" s="121"/>
      <c r="BQ482" s="121"/>
      <c r="BR482" s="121"/>
      <c r="BS482" s="121"/>
      <c r="BT482" s="121"/>
      <c r="BU482" s="121"/>
      <c r="BV482" s="121"/>
      <c r="BW482" s="121"/>
      <c r="BX482" s="121"/>
      <c r="BY482" s="121"/>
      <c r="BZ482" s="121"/>
      <c r="CA482" s="121"/>
      <c r="CB482" s="121"/>
      <c r="CC482" s="121"/>
      <c r="CD482" s="121"/>
      <c r="CE482" s="121"/>
      <c r="CF482" s="121"/>
      <c r="CG482" s="121"/>
      <c r="CH482" s="121"/>
      <c r="CI482" s="121"/>
      <c r="CJ482" s="121"/>
      <c r="CK482" s="121"/>
      <c r="CL482" s="121"/>
      <c r="CM482" s="121"/>
      <c r="CN482" s="121"/>
      <c r="CO482" s="121"/>
      <c r="CP482" s="121"/>
      <c r="CQ482" s="121"/>
      <c r="CR482" s="121"/>
      <c r="CS482" s="121"/>
      <c r="CT482" s="121"/>
      <c r="CU482" s="121"/>
      <c r="CV482" s="121"/>
      <c r="CW482" s="121"/>
      <c r="CX482" s="121"/>
      <c r="CY482" s="121"/>
      <c r="CZ482" s="121"/>
      <c r="DA482" s="121"/>
      <c r="DB482" s="121"/>
      <c r="DC482" s="121"/>
      <c r="DD482" s="121"/>
      <c r="DE482" s="121"/>
      <c r="DF482" s="121"/>
      <c r="DG482" s="121"/>
      <c r="DH482" s="121"/>
      <c r="DI482" s="121"/>
      <c r="DJ482" s="121"/>
      <c r="DK482" s="121"/>
      <c r="DL482" s="121"/>
      <c r="DM482" s="121"/>
      <c r="DN482" s="121"/>
      <c r="DO482" s="121"/>
      <c r="DP482" s="121"/>
      <c r="DQ482" s="121"/>
      <c r="DR482" s="121"/>
      <c r="DS482" s="121"/>
      <c r="DT482" s="121"/>
      <c r="DU482" s="121"/>
      <c r="DV482" s="121"/>
      <c r="DW482" s="121"/>
      <c r="DX482" s="121"/>
      <c r="DY482" s="121"/>
      <c r="DZ482" s="121"/>
      <c r="EA482" s="121"/>
      <c r="EB482" s="121"/>
      <c r="EC482" s="121"/>
      <c r="ED482" s="121"/>
      <c r="EE482" s="121"/>
      <c r="EF482" s="121"/>
      <c r="EG482" s="121"/>
      <c r="EH482" s="121"/>
      <c r="EI482" s="121"/>
      <c r="EJ482" s="121"/>
      <c r="EK482" s="121"/>
      <c r="EL482" s="121"/>
      <c r="EM482" s="121"/>
      <c r="EN482" s="121"/>
      <c r="EO482" s="121"/>
      <c r="EP482" s="121"/>
      <c r="EQ482" s="121"/>
      <c r="ER482" s="121"/>
      <c r="ES482" s="121"/>
      <c r="ET482" s="121"/>
      <c r="EU482" s="121"/>
      <c r="EV482" s="121"/>
      <c r="EW482" s="121"/>
      <c r="EX482" s="121"/>
      <c r="EY482" s="121"/>
      <c r="EZ482" s="121"/>
      <c r="FA482" s="121"/>
      <c r="FB482" s="121"/>
      <c r="FC482" s="121"/>
      <c r="FD482" s="121"/>
      <c r="FE482" s="121"/>
      <c r="FF482" s="121"/>
      <c r="FG482" s="121"/>
      <c r="FH482" s="121"/>
      <c r="FI482" s="121"/>
      <c r="FJ482" s="121"/>
      <c r="FK482" s="121"/>
      <c r="FL482" s="121"/>
      <c r="FM482" s="121"/>
      <c r="FN482" s="121"/>
      <c r="FO482" s="121"/>
      <c r="FP482" s="121"/>
      <c r="FQ482" s="121"/>
      <c r="FR482" s="121"/>
      <c r="FS482" s="121"/>
      <c r="FT482" s="121"/>
      <c r="FU482" s="121"/>
      <c r="FV482" s="121"/>
      <c r="FW482" s="121"/>
      <c r="FX482" s="121"/>
      <c r="FY482" s="121"/>
      <c r="FZ482" s="121"/>
      <c r="GA482" s="121"/>
      <c r="GB482" s="121"/>
      <c r="GC482" s="121"/>
      <c r="GD482" s="121"/>
      <c r="GE482" s="121"/>
      <c r="GF482" s="121"/>
      <c r="GG482" s="121"/>
      <c r="GH482" s="121"/>
      <c r="GI482" s="121"/>
      <c r="GJ482" s="121"/>
      <c r="GK482" s="121"/>
      <c r="GL482" s="121"/>
      <c r="GM482" s="121"/>
      <c r="GN482" s="121"/>
      <c r="GO482" s="121"/>
      <c r="GP482" s="121"/>
      <c r="GQ482" s="121"/>
      <c r="GR482" s="121"/>
      <c r="GS482" s="121"/>
      <c r="GT482" s="121"/>
      <c r="GU482" s="121"/>
      <c r="GV482" s="121"/>
      <c r="GW482" s="121"/>
      <c r="GX482" s="121"/>
      <c r="GY482" s="121"/>
      <c r="GZ482" s="121"/>
      <c r="HA482" s="121"/>
      <c r="HB482" s="121"/>
      <c r="HC482" s="121"/>
      <c r="HD482" s="121"/>
      <c r="HE482" s="121"/>
      <c r="HF482" s="121"/>
      <c r="HG482" s="121"/>
      <c r="HH482" s="121"/>
      <c r="HI482" s="121"/>
      <c r="HJ482" s="121"/>
      <c r="HK482" s="121"/>
      <c r="HL482" s="121"/>
      <c r="HM482" s="121"/>
      <c r="HN482" s="121"/>
      <c r="HO482" s="121"/>
      <c r="HP482" s="121"/>
      <c r="HQ482" s="121"/>
      <c r="HR482" s="121"/>
      <c r="HS482" s="121"/>
      <c r="HT482" s="121"/>
      <c r="HU482" s="121"/>
      <c r="HV482" s="121"/>
      <c r="HW482" s="121"/>
      <c r="HX482" s="121"/>
      <c r="HY482" s="121"/>
      <c r="HZ482" s="121"/>
      <c r="IA482" s="121"/>
      <c r="IB482" s="121"/>
      <c r="IC482" s="121"/>
      <c r="ID482" s="121"/>
      <c r="IE482" s="121"/>
      <c r="IF482" s="121"/>
      <c r="IG482" s="121"/>
    </row>
    <row r="483" spans="1:241" s="122" customFormat="1" ht="42.75" customHeight="1">
      <c r="A483" s="171" t="s">
        <v>174</v>
      </c>
      <c r="B483" s="171"/>
      <c r="C483" s="171"/>
      <c r="D483" s="171"/>
      <c r="E483" s="17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21"/>
      <c r="AM483" s="121"/>
      <c r="AN483" s="121"/>
      <c r="AO483" s="121"/>
      <c r="AP483" s="121"/>
      <c r="AQ483" s="121"/>
      <c r="AR483" s="121"/>
      <c r="AS483" s="121"/>
      <c r="AT483" s="121"/>
      <c r="AU483" s="121"/>
      <c r="AV483" s="121"/>
      <c r="AW483" s="121"/>
      <c r="AX483" s="121"/>
      <c r="AY483" s="121"/>
      <c r="AZ483" s="121"/>
      <c r="BA483" s="121"/>
      <c r="BB483" s="121"/>
      <c r="BC483" s="121"/>
      <c r="BD483" s="121"/>
      <c r="BE483" s="121"/>
      <c r="BF483" s="121"/>
      <c r="BG483" s="121"/>
      <c r="BH483" s="121"/>
      <c r="BI483" s="121"/>
      <c r="BJ483" s="121"/>
      <c r="BK483" s="121"/>
      <c r="BL483" s="121"/>
      <c r="BM483" s="121"/>
      <c r="BN483" s="121"/>
      <c r="BO483" s="121"/>
      <c r="BP483" s="121"/>
      <c r="BQ483" s="121"/>
      <c r="BR483" s="121"/>
      <c r="BS483" s="121"/>
      <c r="BT483" s="121"/>
      <c r="BU483" s="121"/>
      <c r="BV483" s="121"/>
      <c r="BW483" s="121"/>
      <c r="BX483" s="121"/>
      <c r="BY483" s="121"/>
      <c r="BZ483" s="121"/>
      <c r="CA483" s="121"/>
      <c r="CB483" s="121"/>
      <c r="CC483" s="121"/>
      <c r="CD483" s="121"/>
      <c r="CE483" s="121"/>
      <c r="CF483" s="121"/>
      <c r="CG483" s="121"/>
      <c r="CH483" s="121"/>
      <c r="CI483" s="121"/>
      <c r="CJ483" s="121"/>
      <c r="CK483" s="121"/>
      <c r="CL483" s="121"/>
      <c r="CM483" s="121"/>
      <c r="CN483" s="121"/>
      <c r="CO483" s="121"/>
      <c r="CP483" s="121"/>
      <c r="CQ483" s="121"/>
      <c r="CR483" s="121"/>
      <c r="CS483" s="121"/>
      <c r="CT483" s="121"/>
      <c r="CU483" s="121"/>
      <c r="CV483" s="121"/>
      <c r="CW483" s="121"/>
      <c r="CX483" s="121"/>
      <c r="CY483" s="121"/>
      <c r="CZ483" s="121"/>
      <c r="DA483" s="121"/>
      <c r="DB483" s="121"/>
      <c r="DC483" s="121"/>
      <c r="DD483" s="121"/>
      <c r="DE483" s="121"/>
      <c r="DF483" s="121"/>
      <c r="DG483" s="121"/>
      <c r="DH483" s="121"/>
      <c r="DI483" s="121"/>
      <c r="DJ483" s="121"/>
      <c r="DK483" s="121"/>
      <c r="DL483" s="121"/>
      <c r="DM483" s="121"/>
      <c r="DN483" s="121"/>
      <c r="DO483" s="121"/>
      <c r="DP483" s="121"/>
      <c r="DQ483" s="121"/>
      <c r="DR483" s="121"/>
      <c r="DS483" s="121"/>
      <c r="DT483" s="121"/>
      <c r="DU483" s="121"/>
      <c r="DV483" s="121"/>
      <c r="DW483" s="121"/>
      <c r="DX483" s="121"/>
      <c r="DY483" s="121"/>
      <c r="DZ483" s="121"/>
      <c r="EA483" s="121"/>
      <c r="EB483" s="121"/>
      <c r="EC483" s="121"/>
      <c r="ED483" s="121"/>
      <c r="EE483" s="121"/>
      <c r="EF483" s="121"/>
      <c r="EG483" s="121"/>
      <c r="EH483" s="121"/>
      <c r="EI483" s="121"/>
      <c r="EJ483" s="121"/>
      <c r="EK483" s="121"/>
      <c r="EL483" s="121"/>
      <c r="EM483" s="121"/>
      <c r="EN483" s="121"/>
      <c r="EO483" s="121"/>
      <c r="EP483" s="121"/>
      <c r="EQ483" s="121"/>
      <c r="ER483" s="121"/>
      <c r="ES483" s="121"/>
      <c r="ET483" s="121"/>
      <c r="EU483" s="121"/>
      <c r="EV483" s="121"/>
      <c r="EW483" s="121"/>
      <c r="EX483" s="121"/>
      <c r="EY483" s="121"/>
      <c r="EZ483" s="121"/>
      <c r="FA483" s="121"/>
      <c r="FB483" s="121"/>
      <c r="FC483" s="121"/>
      <c r="FD483" s="121"/>
      <c r="FE483" s="121"/>
      <c r="FF483" s="121"/>
      <c r="FG483" s="121"/>
      <c r="FH483" s="121"/>
      <c r="FI483" s="121"/>
      <c r="FJ483" s="121"/>
      <c r="FK483" s="121"/>
      <c r="FL483" s="121"/>
      <c r="FM483" s="121"/>
      <c r="FN483" s="121"/>
      <c r="FO483" s="121"/>
      <c r="FP483" s="121"/>
      <c r="FQ483" s="121"/>
      <c r="FR483" s="121"/>
      <c r="FS483" s="121"/>
      <c r="FT483" s="121"/>
      <c r="FU483" s="121"/>
      <c r="FV483" s="121"/>
      <c r="FW483" s="121"/>
      <c r="FX483" s="121"/>
      <c r="FY483" s="121"/>
      <c r="FZ483" s="121"/>
      <c r="GA483" s="121"/>
      <c r="GB483" s="121"/>
      <c r="GC483" s="121"/>
      <c r="GD483" s="121"/>
      <c r="GE483" s="121"/>
      <c r="GF483" s="121"/>
      <c r="GG483" s="121"/>
      <c r="GH483" s="121"/>
      <c r="GI483" s="121"/>
      <c r="GJ483" s="121"/>
      <c r="GK483" s="121"/>
      <c r="GL483" s="121"/>
      <c r="GM483" s="121"/>
      <c r="GN483" s="121"/>
      <c r="GO483" s="121"/>
      <c r="GP483" s="121"/>
      <c r="GQ483" s="121"/>
      <c r="GR483" s="121"/>
      <c r="GS483" s="121"/>
      <c r="GT483" s="121"/>
      <c r="GU483" s="121"/>
      <c r="GV483" s="121"/>
      <c r="GW483" s="121"/>
      <c r="GX483" s="121"/>
      <c r="GY483" s="121"/>
      <c r="GZ483" s="121"/>
      <c r="HA483" s="121"/>
      <c r="HB483" s="121"/>
      <c r="HC483" s="121"/>
      <c r="HD483" s="121"/>
      <c r="HE483" s="121"/>
      <c r="HF483" s="121"/>
      <c r="HG483" s="121"/>
      <c r="HH483" s="121"/>
      <c r="HI483" s="121"/>
      <c r="HJ483" s="121"/>
      <c r="HK483" s="121"/>
      <c r="HL483" s="121"/>
      <c r="HM483" s="121"/>
      <c r="HN483" s="121"/>
      <c r="HO483" s="121"/>
      <c r="HP483" s="121"/>
      <c r="HQ483" s="121"/>
      <c r="HR483" s="121"/>
      <c r="HS483" s="121"/>
      <c r="HT483" s="121"/>
      <c r="HU483" s="121"/>
      <c r="HV483" s="121"/>
      <c r="HW483" s="121"/>
      <c r="HX483" s="121"/>
      <c r="HY483" s="121"/>
      <c r="HZ483" s="121"/>
      <c r="IA483" s="121"/>
      <c r="IB483" s="121"/>
      <c r="IC483" s="121"/>
      <c r="ID483" s="121"/>
      <c r="IE483" s="121"/>
      <c r="IF483" s="121"/>
      <c r="IG483" s="121"/>
    </row>
    <row r="484" spans="1:241"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91"/>
      <c r="Z484" s="91"/>
      <c r="AA484" s="91"/>
      <c r="AB484" s="91"/>
      <c r="AC484" s="91"/>
      <c r="AD484" s="91"/>
      <c r="AE484" s="91"/>
      <c r="AF484" s="91"/>
      <c r="AG484" s="91"/>
      <c r="AH484" s="91"/>
      <c r="AI484" s="91"/>
      <c r="AJ484" s="91"/>
      <c r="AK484" s="91"/>
      <c r="AL484" s="91"/>
      <c r="AM484" s="91"/>
      <c r="AN484" s="91"/>
      <c r="AO484" s="91"/>
      <c r="AP484" s="91"/>
      <c r="AQ484" s="91"/>
      <c r="AR484" s="91"/>
      <c r="AS484" s="91"/>
      <c r="AT484" s="91"/>
      <c r="AU484" s="91"/>
      <c r="AV484" s="91"/>
      <c r="AW484" s="91"/>
      <c r="AX484" s="91"/>
      <c r="AY484" s="91"/>
      <c r="AZ484" s="91"/>
      <c r="BA484" s="91"/>
      <c r="BB484" s="91"/>
      <c r="BC484" s="91"/>
      <c r="BD484" s="91"/>
      <c r="BE484" s="91"/>
      <c r="BF484" s="91"/>
      <c r="BG484" s="91"/>
      <c r="BH484" s="91"/>
      <c r="BI484" s="91"/>
      <c r="BJ484" s="91"/>
      <c r="BK484" s="91"/>
      <c r="BL484" s="91"/>
      <c r="BM484" s="91"/>
      <c r="BN484" s="91"/>
      <c r="BO484" s="91"/>
      <c r="BP484" s="91"/>
      <c r="BQ484" s="91"/>
      <c r="BR484" s="91"/>
      <c r="BS484" s="91"/>
      <c r="BT484" s="91"/>
      <c r="BU484" s="91"/>
      <c r="BV484" s="91"/>
      <c r="BW484" s="91"/>
      <c r="BX484" s="91"/>
      <c r="BY484" s="91"/>
      <c r="BZ484" s="91"/>
      <c r="CA484" s="91"/>
      <c r="CB484" s="91"/>
      <c r="CC484" s="91"/>
      <c r="CD484" s="91"/>
      <c r="CE484" s="91"/>
      <c r="CF484" s="91"/>
      <c r="CG484" s="91"/>
      <c r="CH484" s="91"/>
      <c r="CI484" s="91"/>
      <c r="CJ484" s="91"/>
      <c r="CK484" s="91"/>
      <c r="CL484" s="91"/>
      <c r="CM484" s="91"/>
      <c r="CN484" s="91"/>
      <c r="CO484" s="91"/>
      <c r="CP484" s="91"/>
      <c r="CQ484" s="91"/>
      <c r="CR484" s="91"/>
      <c r="CS484" s="91"/>
      <c r="CT484" s="91"/>
      <c r="CU484" s="91"/>
      <c r="CV484" s="91"/>
      <c r="CW484" s="91"/>
      <c r="CX484" s="91"/>
      <c r="CY484" s="91"/>
      <c r="CZ484" s="91"/>
      <c r="DA484" s="91"/>
      <c r="DB484" s="91"/>
      <c r="DC484" s="91"/>
      <c r="DD484" s="91"/>
      <c r="DE484" s="91"/>
      <c r="DF484" s="91"/>
      <c r="DG484" s="91"/>
      <c r="DH484" s="91"/>
      <c r="DI484" s="91"/>
      <c r="DJ484" s="91"/>
      <c r="DK484" s="91"/>
      <c r="DL484" s="91"/>
      <c r="DM484" s="91"/>
      <c r="DN484" s="91"/>
      <c r="DO484" s="91"/>
      <c r="DP484" s="91"/>
      <c r="DQ484" s="91"/>
      <c r="DR484" s="91"/>
      <c r="DS484" s="91"/>
      <c r="DT484" s="91"/>
      <c r="DU484" s="91"/>
      <c r="DV484" s="91"/>
      <c r="DW484" s="91"/>
      <c r="DX484" s="91"/>
      <c r="DY484" s="91"/>
      <c r="DZ484" s="91"/>
      <c r="EA484" s="91"/>
      <c r="EB484" s="91"/>
      <c r="EC484" s="91"/>
      <c r="ED484" s="91"/>
      <c r="EE484" s="91"/>
      <c r="EF484" s="91"/>
      <c r="EG484" s="91"/>
      <c r="EH484" s="91"/>
      <c r="EI484" s="91"/>
      <c r="EJ484" s="91"/>
      <c r="EK484" s="91"/>
      <c r="EL484" s="91"/>
      <c r="EM484" s="91"/>
      <c r="EN484" s="91"/>
      <c r="EO484" s="91"/>
      <c r="EP484" s="91"/>
      <c r="EQ484" s="91"/>
      <c r="ER484" s="91"/>
      <c r="ES484" s="91"/>
      <c r="ET484" s="91"/>
      <c r="EU484" s="91"/>
      <c r="EV484" s="91"/>
      <c r="EW484" s="91"/>
      <c r="EX484" s="91"/>
      <c r="EY484" s="91"/>
      <c r="EZ484" s="91"/>
      <c r="FA484" s="91"/>
      <c r="FB484" s="91"/>
      <c r="FC484" s="91"/>
      <c r="FD484" s="91"/>
      <c r="FE484" s="91"/>
      <c r="FF484" s="91"/>
      <c r="FG484" s="91"/>
      <c r="FH484" s="91"/>
      <c r="FI484" s="91"/>
      <c r="FJ484" s="91"/>
      <c r="FK484" s="91"/>
      <c r="FL484" s="91"/>
      <c r="FM484" s="91"/>
      <c r="FN484" s="91"/>
      <c r="FO484" s="91"/>
      <c r="FP484" s="91"/>
      <c r="FQ484" s="91"/>
      <c r="FR484" s="91"/>
      <c r="FS484" s="91"/>
      <c r="FT484" s="91"/>
      <c r="FU484" s="91"/>
      <c r="FV484" s="91"/>
      <c r="FW484" s="91"/>
      <c r="FX484" s="91"/>
      <c r="FY484" s="91"/>
      <c r="FZ484" s="91"/>
      <c r="GA484" s="91"/>
      <c r="GB484" s="91"/>
      <c r="GC484" s="91"/>
      <c r="GD484" s="91"/>
      <c r="GE484" s="91"/>
      <c r="GF484" s="91"/>
      <c r="GG484" s="91"/>
      <c r="GH484" s="91"/>
      <c r="GI484" s="91"/>
      <c r="GJ484" s="91"/>
      <c r="GK484" s="91"/>
      <c r="GL484" s="91"/>
      <c r="GM484" s="91"/>
      <c r="GN484" s="91"/>
      <c r="GO484" s="91"/>
      <c r="GP484" s="91"/>
      <c r="GQ484" s="91"/>
      <c r="GR484" s="91"/>
      <c r="GS484" s="91"/>
      <c r="GT484" s="91"/>
      <c r="GU484" s="91"/>
      <c r="GV484" s="91"/>
      <c r="GW484" s="91"/>
      <c r="GX484" s="91"/>
      <c r="GY484" s="91"/>
      <c r="GZ484" s="91"/>
      <c r="HA484" s="91"/>
      <c r="HB484" s="91"/>
      <c r="HC484" s="91"/>
      <c r="HD484" s="91"/>
      <c r="HE484" s="91"/>
      <c r="HF484" s="91"/>
      <c r="HG484" s="91"/>
      <c r="HH484" s="91"/>
      <c r="HI484" s="91"/>
      <c r="HJ484" s="91"/>
      <c r="HK484" s="91"/>
      <c r="HL484" s="91"/>
      <c r="HM484" s="91"/>
      <c r="HN484" s="91"/>
      <c r="HO484" s="91"/>
      <c r="HP484" s="91"/>
      <c r="HQ484" s="91"/>
      <c r="HR484" s="91"/>
      <c r="HS484" s="91"/>
      <c r="HT484" s="91"/>
      <c r="HU484" s="91"/>
      <c r="HV484" s="91"/>
      <c r="HW484" s="91"/>
      <c r="HX484" s="91"/>
      <c r="HY484" s="91"/>
      <c r="HZ484" s="91"/>
      <c r="IA484" s="91"/>
      <c r="IB484" s="91"/>
      <c r="IC484" s="91"/>
      <c r="ID484" s="91"/>
      <c r="IE484" s="91"/>
      <c r="IF484" s="91"/>
      <c r="IG484" s="91"/>
    </row>
  </sheetData>
  <mergeCells count="9">
    <mergeCell ref="B440:E440"/>
    <mergeCell ref="A482:E482"/>
    <mergeCell ref="A483:E483"/>
    <mergeCell ref="A1:E1"/>
    <mergeCell ref="A2:A3"/>
    <mergeCell ref="B2:B3"/>
    <mergeCell ref="C2:E2"/>
    <mergeCell ref="B5:E5"/>
    <mergeCell ref="B6:E6"/>
  </mergeCells>
  <hyperlinks>
    <hyperlink ref="B2" r:id="rId1"/>
  </hyperlinks>
  <pageMargins left="0.39370078740157483" right="0.39370078740157483" top="0.39370078740157483" bottom="0.39370078740157483" header="0.51181102362204722" footer="0.51181102362204722"/>
  <pageSetup paperSize="9" scale="8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4" sqref="D34"/>
    </sheetView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oktm_06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министра экономического развития и КП</dc:creator>
  <cp:lastModifiedBy>RePack by SPecialiST</cp:lastModifiedBy>
  <cp:lastPrinted>2023-11-16T06:15:01Z</cp:lastPrinted>
  <dcterms:created xsi:type="dcterms:W3CDTF">2001-06-14T10:07:03Z</dcterms:created>
  <dcterms:modified xsi:type="dcterms:W3CDTF">2023-11-16T06:15:42Z</dcterms:modified>
</cp:coreProperties>
</file>