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6" windowWidth="15192" windowHeight="11832" activeTab="3"/>
  </bookViews>
  <sheets>
    <sheet name="Доходы на 2024 г." sheetId="5" r:id="rId1"/>
    <sheet name="ПЗ" sheetId="2" r:id="rId2"/>
    <sheet name="Приложение" sheetId="3" r:id="rId3"/>
    <sheet name="СД" sheetId="4" r:id="rId4"/>
  </sheets>
  <definedNames>
    <definedName name="_xlnm.Print_Titles" localSheetId="0">'Доходы на 2024 г.'!$4:$6</definedName>
    <definedName name="_xlnm.Print_Titles" localSheetId="1">ПЗ!$2:$4</definedName>
    <definedName name="_xlnm.Print_Titles" localSheetId="2">Приложение!$7:$9</definedName>
    <definedName name="_xlnm.Print_Titles" localSheetId="3">СД!$7:$9</definedName>
    <definedName name="_xlnm.Print_Area" localSheetId="0">'Доходы на 2024 г.'!$A$1:$E$88</definedName>
    <definedName name="_xlnm.Print_Area" localSheetId="1">ПЗ!$A$1:$G$86</definedName>
    <definedName name="_xlnm.Print_Area" localSheetId="2">Приложение!$A$50:$G$91</definedName>
    <definedName name="_xlnm.Print_Area" localSheetId="3">СД!$A$4:$E$91</definedName>
  </definedNames>
  <calcPr calcId="125725" iterate="1"/>
</workbook>
</file>

<file path=xl/calcChain.xml><?xml version="1.0" encoding="utf-8"?>
<calcChain xmlns="http://schemas.openxmlformats.org/spreadsheetml/2006/main">
  <c r="E93" i="4"/>
  <c r="D91" i="3"/>
  <c r="D12"/>
  <c r="D10" s="1"/>
  <c r="E13"/>
  <c r="D7" i="2" l="1"/>
  <c r="D5" s="1"/>
  <c r="D86" s="1"/>
  <c r="E8"/>
  <c r="E7" s="1"/>
  <c r="E88" i="3" l="1"/>
  <c r="E83"/>
  <c r="E66"/>
  <c r="E57"/>
  <c r="E52" s="1"/>
  <c r="E50" s="1"/>
  <c r="E53"/>
  <c r="E42"/>
  <c r="E39"/>
  <c r="E34"/>
  <c r="E33"/>
  <c r="E29"/>
  <c r="E28" s="1"/>
  <c r="E23"/>
  <c r="E18"/>
  <c r="E15"/>
  <c r="E12"/>
  <c r="E85" i="5"/>
  <c r="D85"/>
  <c r="C85"/>
  <c r="E80"/>
  <c r="D80"/>
  <c r="C80"/>
  <c r="E65"/>
  <c r="D65"/>
  <c r="C65"/>
  <c r="E54"/>
  <c r="D54"/>
  <c r="C54"/>
  <c r="E52"/>
  <c r="D52"/>
  <c r="D50" s="1"/>
  <c r="E50"/>
  <c r="C50"/>
  <c r="E39"/>
  <c r="D39"/>
  <c r="C39"/>
  <c r="E36"/>
  <c r="D36"/>
  <c r="C36"/>
  <c r="E31"/>
  <c r="D31"/>
  <c r="D30" s="1"/>
  <c r="C31"/>
  <c r="C30" s="1"/>
  <c r="E30"/>
  <c r="E26"/>
  <c r="E25" s="1"/>
  <c r="E7" s="1"/>
  <c r="D26"/>
  <c r="D25" s="1"/>
  <c r="C26"/>
  <c r="C25" s="1"/>
  <c r="E20"/>
  <c r="D20"/>
  <c r="C20"/>
  <c r="E15"/>
  <c r="D15"/>
  <c r="C15"/>
  <c r="E12"/>
  <c r="D12"/>
  <c r="C12"/>
  <c r="E9"/>
  <c r="D9"/>
  <c r="C9"/>
  <c r="E10" i="3" l="1"/>
  <c r="E49" i="5"/>
  <c r="E47" s="1"/>
  <c r="C49"/>
  <c r="C47" s="1"/>
  <c r="E91" i="3"/>
  <c r="D49" i="5"/>
  <c r="D47" s="1"/>
  <c r="D88" s="1"/>
  <c r="C7"/>
  <c r="D7"/>
  <c r="E88"/>
  <c r="E88" i="4"/>
  <c r="D88"/>
  <c r="C88" i="5" l="1"/>
  <c r="E83" i="2"/>
  <c r="E78"/>
  <c r="E61"/>
  <c r="E52"/>
  <c r="E48"/>
  <c r="E37"/>
  <c r="E34"/>
  <c r="E29"/>
  <c r="E28" s="1"/>
  <c r="E24"/>
  <c r="E23" s="1"/>
  <c r="E18"/>
  <c r="E13"/>
  <c r="E10"/>
  <c r="G88" i="3"/>
  <c r="F88"/>
  <c r="C88"/>
  <c r="G83"/>
  <c r="F83"/>
  <c r="C83"/>
  <c r="G66"/>
  <c r="F66"/>
  <c r="C66"/>
  <c r="G57"/>
  <c r="F57"/>
  <c r="C57"/>
  <c r="G55"/>
  <c r="F55"/>
  <c r="F53" s="1"/>
  <c r="G53"/>
  <c r="C53"/>
  <c r="G42"/>
  <c r="F42"/>
  <c r="C42"/>
  <c r="G39"/>
  <c r="F39"/>
  <c r="C39"/>
  <c r="G34"/>
  <c r="F34"/>
  <c r="F33" s="1"/>
  <c r="C34"/>
  <c r="G33"/>
  <c r="C33"/>
  <c r="G29"/>
  <c r="F29"/>
  <c r="C29"/>
  <c r="G28"/>
  <c r="F28"/>
  <c r="C28"/>
  <c r="G23"/>
  <c r="F23"/>
  <c r="C23"/>
  <c r="G18"/>
  <c r="F18"/>
  <c r="C18"/>
  <c r="G15"/>
  <c r="F15"/>
  <c r="C15"/>
  <c r="G12"/>
  <c r="F12"/>
  <c r="C12"/>
  <c r="C52" l="1"/>
  <c r="C50" s="1"/>
  <c r="C91" s="1"/>
  <c r="G10"/>
  <c r="F10"/>
  <c r="C10"/>
  <c r="F52"/>
  <c r="F50" s="1"/>
  <c r="F91" s="1"/>
  <c r="G52"/>
  <c r="G50" s="1"/>
  <c r="G91" s="1"/>
  <c r="E5" i="2"/>
  <c r="E47"/>
  <c r="E45" s="1"/>
  <c r="E86" s="1"/>
  <c r="G83" l="1"/>
  <c r="F83"/>
  <c r="C83"/>
  <c r="G78"/>
  <c r="F78"/>
  <c r="C78"/>
  <c r="G61"/>
  <c r="F61"/>
  <c r="C61"/>
  <c r="G52"/>
  <c r="F52"/>
  <c r="C52"/>
  <c r="G50"/>
  <c r="G48" s="1"/>
  <c r="F50"/>
  <c r="F48" s="1"/>
  <c r="C48"/>
  <c r="G37"/>
  <c r="F37"/>
  <c r="C37"/>
  <c r="G34"/>
  <c r="F34"/>
  <c r="C34"/>
  <c r="G29"/>
  <c r="G28" s="1"/>
  <c r="F29"/>
  <c r="F28" s="1"/>
  <c r="C29"/>
  <c r="C28" s="1"/>
  <c r="G24"/>
  <c r="G23" s="1"/>
  <c r="F24"/>
  <c r="F23" s="1"/>
  <c r="C24"/>
  <c r="C23" s="1"/>
  <c r="G18"/>
  <c r="F18"/>
  <c r="C18"/>
  <c r="G13"/>
  <c r="F13"/>
  <c r="C13"/>
  <c r="G10"/>
  <c r="F10"/>
  <c r="C10"/>
  <c r="G7"/>
  <c r="F7"/>
  <c r="C7"/>
  <c r="F5" l="1"/>
  <c r="C47"/>
  <c r="C45" s="1"/>
  <c r="G47"/>
  <c r="G45" s="1"/>
  <c r="G5"/>
  <c r="F47"/>
  <c r="F45" s="1"/>
  <c r="F86" s="1"/>
  <c r="C5"/>
  <c r="G86" l="1"/>
  <c r="C86"/>
</calcChain>
</file>

<file path=xl/sharedStrings.xml><?xml version="1.0" encoding="utf-8"?>
<sst xmlns="http://schemas.openxmlformats.org/spreadsheetml/2006/main" count="547" uniqueCount="130">
  <si>
    <t>Приложение № 1</t>
  </si>
  <si>
    <t>к решению сессии первого созыва Собрания депутатов № __ от 22 декабря 2023 года</t>
  </si>
  <si>
    <t>Прогнозируемое поступление доходов бюджета Устьянского муниципального округа  на 2024 год и на плановый период 2025 и 2026 годов</t>
  </si>
  <si>
    <t>Наименование доходов</t>
  </si>
  <si>
    <t>Код бюджетной классификации Российской Федерации</t>
  </si>
  <si>
    <t>Сумма, рублей</t>
  </si>
  <si>
    <t>2024 год</t>
  </si>
  <si>
    <t>2025 год</t>
  </si>
  <si>
    <t>2026 год</t>
  </si>
  <si>
    <t>НАЛОГОВЫЕ И НЕНАЛОГОВЫЕ ДОХОДЫ</t>
  </si>
  <si>
    <t>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</si>
  <si>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</si>
  <si>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</si>
  <si>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</si>
  <si>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</si>
  <si>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НАЛОГИ НА ТОВАРЫ (РАБОТЫ, УСЛУГИ), РЕАЛИЗУЕМЫЕ НА ТЕРРИТОРИИ РОССИЙСКОЙ ФЕДЕРАЦИИ</t>
  </si>
  <si>
    <t>1 03 00000 00 0000 000</t>
  </si>
  <si>
    <t>Акцизы по подакцизным товарам (продукции), производимым на территории Российской Федерации</t>
  </si>
  <si>
    <t>1 03 02000 01 0000 110</t>
  </si>
  <si>
    <t>НАЛОГИ НА СОВОКУПНЫЙ ДОХОД</t>
  </si>
  <si>
    <t>1 05 00000 00 0000 000</t>
  </si>
  <si>
    <t>Налог, взимаемый в связи с применением упрощенной системы налогообложения</t>
  </si>
  <si>
    <t>1 05 01000 00 0000 110</t>
  </si>
  <si>
    <t>Единый сельскохозяйственный налога</t>
  </si>
  <si>
    <t>1 05 03000 00 0000 110</t>
  </si>
  <si>
    <t>Налог, взимаемый в связи с применением патентной СН</t>
  </si>
  <si>
    <t>1 05 04000 00 0000 110</t>
  </si>
  <si>
    <t>НАЛОГИ НА ИМУЩЕСТВО</t>
  </si>
  <si>
    <t>1 06 00000 00 0000 000</t>
  </si>
  <si>
    <t>Налог на имущество физических лиц</t>
  </si>
  <si>
    <t>1 06 01000 00 0000 110</t>
  </si>
  <si>
    <t>Транспортный налог</t>
  </si>
  <si>
    <t>1 06 04000 02 0000 110</t>
  </si>
  <si>
    <t>Земельный налог</t>
  </si>
  <si>
    <t>1 06 06000 00 0000 110</t>
  </si>
  <si>
    <t>ГОСУДАРСТВЕННАЯ ПОШЛИНА</t>
  </si>
  <si>
    <t>1 08 00000 00 0000 000</t>
  </si>
  <si>
    <t>Государственная пошлина по делам, рассматриваемым в судах общей юрисдикции, мировыми судьями</t>
  </si>
  <si>
    <t>1 08 03000 01 0000 110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</si>
  <si>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</si>
  <si>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1 08 04000 01 0000 110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</si>
  <si>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</si>
  <si>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1 08 07000 01 0000 110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</si>
  <si>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</si>
  <si>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</si>
  <si>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</si>
  <si>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1 11 05000 00 0000 120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</si>
  <si>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</si>
  <si>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>1 11 09000 00 0000 120</t>
  </si>
  <si>
    <t>ПЛАТЕЖИ ПРИ ПОЛЬЗОВАНИИ ПРИРОДНЫМИ РЕСУРСАМИ</t>
  </si>
  <si>
    <t>1 12 00000 00 0000 000</t>
  </si>
  <si>
    <t>ДОХОДЫ ОТ ОКАЗАНИЯ ПЛАТНЫХ УСЛУГ И КОМПЕНСАЦИИ ЗАТРАТ ГОСУДАРСТВА</t>
  </si>
  <si>
    <t>1 13 00000 00 0000 000</t>
  </si>
  <si>
    <t>Доходы от компенсации затрат государства</t>
  </si>
  <si>
    <t>1 13 02 000 00 0000 130</t>
  </si>
  <si>
    <t>ДОХОДЫ ОТ ПРОДАЖИ МАТЕРИАЛЬНЫХ И НЕМАТЕРИАЛЬНЫХ АКТИВОВ</t>
  </si>
  <si>
    <t>1 14 00000 00 0000 000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</si>
  <si>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</si>
  <si>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1 14 02000 00 0000 000</t>
  </si>
  <si>
    <t>Доходы от продажи земельных участков, находящихся в государственной и муниципальной собственности</t>
  </si>
  <si>
    <t>1 14 06000 00 0000 430</t>
  </si>
  <si>
    <t>ШТРАФЫ, САНКЦИИ, ВОЗМЕЩЕНИЕ УЩЕРБА</t>
  </si>
  <si>
    <t>1 16 00000 00 0000 140</t>
  </si>
  <si>
    <t>ПРОЧИЕ НЕНАЛОГОВЫЕ ДОХОДЫ</t>
  </si>
  <si>
    <t>1 17 00000 00 0000 180</t>
  </si>
  <si>
    <t>БЕЗВОЗМЕЗДНЫЕ ПОСТУПЛЕНИЯ</t>
  </si>
  <si>
    <t>2 00 00000 00 0000 000</t>
  </si>
  <si>
    <t>БЕЗВОЗМЕЗДНЫЕ ПОСТУПЛЕНИЯ ОТ ДРУГИХ БЮДЖЕТОВ БЮДЖЕТНОЙ СИСТЕМЫ РОССИЙСКОЙ ФЕДЕРАЦИИ</t>
  </si>
  <si>
    <t>2 02 00000 00 0000 000</t>
  </si>
  <si>
    <t>Дотации бюджетам бюджетной системы Российской Федерации</t>
  </si>
  <si>
    <t>2 02 10000 00 0000 150</t>
  </si>
  <si>
    <t>Дотации на выравнивание бюджетной обеспеченности муниципальных округов</t>
  </si>
  <si>
    <t>2 02 15001 14 0000 150</t>
  </si>
  <si>
    <t xml:space="preserve">Дотаций бюджетам муниципальных округов Архангельской области на поддержку мер по обеспечению сбалансированности местных бюджетов на 2024 год </t>
  </si>
  <si>
    <t>Субсидии бюджетам бюджетной системы Российской Федерации (межбюджетные субсидии)</t>
  </si>
  <si>
    <t>2 02 20000 00 0000 150</t>
  </si>
  <si>
    <t>2 02 20302 14 0000 150</t>
  </si>
  <si>
    <t xml:space="preserve">Субсидии на организацию бесплатного горячего питания обучающихся,получающих начальное общее образование в муниципальных образовательнвх организациях </t>
  </si>
  <si>
    <t>2 02 25304 14 0000 150</t>
  </si>
  <si>
    <t>Субсидии бюджетам МО на государственную поддержку отрали культуры (реализация мероприятий по модернизации библиотек в части комплектования книжных фондов муниципальных библиотек)</t>
  </si>
  <si>
    <t>Субсидии на обеспечение комплексного развития сельских территорий _Государственная программа Архангельской области «Комплексное развитие сельских территорий Архангельской области»</t>
  </si>
  <si>
    <t>2 02 25576 14 0000 150</t>
  </si>
  <si>
    <t>Субсидии  на комплектование книжных фондов библиотек муниципальных образований Архангельской области и подписку на периодическую печать (ОБ)</t>
  </si>
  <si>
    <t>2 02 29999 14 0000 150</t>
  </si>
  <si>
    <t>Субсидии на создание условий для обеспечения поселений и жителей муниципальных и городских округов услугами торговли</t>
  </si>
  <si>
    <t>Субсидии 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</si>
  <si>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Субвенции бюджетам бюджетной системы Российской Федерации</t>
  </si>
  <si>
    <t>2 02 30000 00 0000 150</t>
  </si>
  <si>
    <t xml:space="preserve">Субвенции на осуществление государственных полномочий в сфере охраны труда </t>
  </si>
  <si>
    <t>2 02 30024 14 0000 150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</si>
  <si>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</si>
  <si>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 xml:space="preserve">Субвенции на осуществление государственных полномочий по формированию торгового реестра </t>
  </si>
  <si>
    <t>Субвенции на  осуществление гос.полномочий по финансовому обеспечению оплаты стоимости набора продуктов питания в организациях отдыха детей и их оздоровления с дневным пребыванием детей в каникулярное время</t>
  </si>
  <si>
    <t>Субвенция на возмещение расходов,связанных с реализацией мер социальной поддержки по предоставлению компенсации расходов  на оплату жилых помещений, отопления и освещения педагогическим работникам   образовательных организаций в сельских населенных пунктах...</t>
  </si>
  <si>
    <t>Субвенции на компенсацию родительской платы за присмотр и уход за ребенком в  образовательных организациях, реализующих образовательную программу дошкольного образования</t>
  </si>
  <si>
    <t>2 02 30029 14 0000 150</t>
  </si>
  <si>
    <t xml:space="preserve">Субвенции бюджетам МО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</si>
  <si>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2 02 35082 14 0000 150</t>
  </si>
  <si>
    <t>Субвенции на осуществление первичного воинского учета органами местного самоуправления поселений, муниципальных и  городских округов</t>
  </si>
  <si>
    <t>2 02 35118 14 0000 150</t>
  </si>
  <si>
    <t>Субвенции 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</si>
  <si>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2 02 35120 14 0000 150</t>
  </si>
  <si>
    <t>Субвенции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</si>
  <si>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2 02 35303 14 0000 150</t>
  </si>
  <si>
    <t>Единая субвенция местным бюджетам Архангельской области</t>
  </si>
  <si>
    <t>2 02 39998 14 0000 150</t>
  </si>
  <si>
    <t xml:space="preserve">Субвенции  на реализацию образовательных программ </t>
  </si>
  <si>
    <t>2 02 39999 14 0000 150</t>
  </si>
  <si>
    <t>Субвенции на предоставление жилых помещений детям- сиротам и детям,оставшимся без попечения родителей,лицам из их числа по договорам найма специализированных жилых помещений (ОБ)</t>
  </si>
  <si>
    <t xml:space="preserve">Иные межбюджетные трансферты </t>
  </si>
  <si>
    <t>2 02 40000 00 0000 150</t>
  </si>
  <si>
    <t xml:space="preserve">Иные межбюджетные трансферты  на поддержку территориального общественного самоуправления </t>
  </si>
  <si>
    <t>2 02 49999 14 0000 150</t>
  </si>
  <si>
    <t>Иные межбюджетные трансферты 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</si>
  <si>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Иные межбюджетные трансферты на реализацию мероприятий по социально-экономическому развитию муниципальных округов</t>
  </si>
  <si>
    <t>ПРОЧИЕ БЕЗВОЗМЕЗДНЫЕ ПОСТУПЛЕНИЯ</t>
  </si>
  <si>
    <t>2 07 00000 00 0000 000</t>
  </si>
  <si>
    <t>Прочие безвозмездные поступления в бюджеты муниципальных округов</t>
  </si>
  <si>
    <t>2 07 04050 14 0000 150</t>
  </si>
  <si>
    <t>Всего доходов</t>
  </si>
  <si>
    <t>Субсидии по предоставлению лицам, являющимся собственниками жилых помещений в многоквартирных домах, расположенных на территории Архангельской области и признанных в установленном порядке аварийными и подлежащими сносу или реконструкции, дополнительных мер поддержки по обеспечению жилыми помещениями на 2024 год Средства, поступающие от публично-правовой компании «Фонд развития территорий»</t>
  </si>
  <si>
    <t>Субсидии на выполнение государственных полномочий по предоставлению лицам, являющимся собственниками жилых помещений в многоквартирных домах, расположенных на территории Архангельской области и признанных в установленном порядке аварийными и подлежащими сносу или реконструкции, дополнительных мер поддержки по обеспечению жилыми помещениями на 2024 год</t>
  </si>
  <si>
    <t>Субсидии на разработку проектной документации по созданию объектов обращения с твердыми коммунальными отходами некапитального строительства (объекты перегрузки твердых коммунальных отходов с местом временного накопления твердых коммунальных отходов) на 2024 год</t>
  </si>
  <si>
    <r>
      <t>2 02 15002</t>
    </r>
    <r>
      <rPr>
        <sz val="10"/>
        <color rgb="FFFF0000"/>
        <rFont val="Times New Roman"/>
        <family val="1"/>
        <charset val="204"/>
      </rPr>
      <t xml:space="preserve"> 14 </t>
    </r>
    <r>
      <rPr>
        <sz val="10"/>
        <rFont val="Times New Roman"/>
        <family val="1"/>
        <charset val="204"/>
      </rPr>
      <t>0000 150</t>
    </r>
  </si>
  <si>
    <t>2 02 25519 14 0000 150</t>
  </si>
  <si>
    <t>к решению сессии первого созыва Собрания депутатов № __ от 26 января  2024 года</t>
  </si>
  <si>
    <t>Субвенции на обеспечение мероприятий по переселению граждан из аварийного жилищного фонда за счет средств, поступивших от публично-правовой компании "Фонд развития территорий"</t>
  </si>
  <si>
    <t>Субвенции на обеспечение мероприятий по переселению граждан из аварийного жилищного фонда за счет средств бюджетов субъектов Российской Федерации</t>
  </si>
  <si>
    <t>к решению сессии первого созыва Собрания депутатов № 200 от 22 декабря 2023 года</t>
  </si>
  <si>
    <t>26.01.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</si>
</sst>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_р_._-;\-* #,##0.0_р_._-;_-* &quot;-&quot;?_р_._-;_-@_-"/>
  </numFmts>
  <fonts count="23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vertical="center" wrapText="1"/>
    </xf>
    <xf numFmtId="0" fontId="6" fillId="0" borderId="0" xfId="0" applyFont="1" applyFill="1"/>
    <xf numFmtId="0" fontId="8" fillId="0" borderId="10" xfId="0" applyFont="1" applyFill="1" applyBorder="1" applyAlignment="1">
      <alignment vertical="center" wrapText="1"/>
    </xf>
    <xf numFmtId="49" fontId="8" fillId="2" borderId="11" xfId="0" applyNumberFormat="1" applyFont="1" applyFill="1" applyBorder="1" applyAlignment="1">
      <alignment horizontal="center" vertical="center"/>
    </xf>
    <xf numFmtId="4" fontId="8" fillId="0" borderId="12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 wrapText="1"/>
    </xf>
    <xf numFmtId="49" fontId="2" fillId="0" borderId="10" xfId="0" applyNumberFormat="1" applyFont="1" applyFill="1" applyBorder="1" applyAlignment="1">
      <alignment horizontal="center" vertical="center"/>
    </xf>
    <xf numFmtId="43" fontId="9" fillId="0" borderId="0" xfId="0" applyNumberFormat="1" applyFont="1" applyFill="1" applyBorder="1" applyAlignment="1"/>
    <xf numFmtId="0" fontId="2" fillId="0" borderId="10" xfId="0" applyFont="1" applyFill="1" applyBorder="1" applyAlignment="1">
      <alignment vertical="center" wrapText="1"/>
    </xf>
    <xf numFmtId="49" fontId="2" fillId="0" borderId="11" xfId="0" applyNumberFormat="1" applyFont="1" applyFill="1" applyBorder="1" applyAlignment="1">
      <alignment horizontal="center" vertical="center"/>
    </xf>
    <xf numFmtId="4" fontId="2" fillId="0" borderId="12" xfId="0" applyNumberFormat="1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left" vertical="center" wrapText="1" indent="1"/>
    </xf>
    <xf numFmtId="3" fontId="10" fillId="0" borderId="12" xfId="0" applyNumberFormat="1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left" vertical="center" wrapText="1"/>
    </xf>
    <xf numFmtId="4" fontId="2" fillId="0" borderId="13" xfId="0" applyNumberFormat="1" applyFont="1" applyFill="1" applyBorder="1" applyAlignment="1">
      <alignment horizontal="right" vertical="center"/>
    </xf>
    <xf numFmtId="4" fontId="2" fillId="0" borderId="14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center"/>
    </xf>
    <xf numFmtId="4" fontId="12" fillId="0" borderId="12" xfId="0" applyNumberFormat="1" applyFont="1" applyFill="1" applyBorder="1" applyAlignment="1">
      <alignment horizontal="right" vertical="center"/>
    </xf>
    <xf numFmtId="4" fontId="2" fillId="0" borderId="15" xfId="0" applyNumberFormat="1" applyFont="1" applyFill="1" applyBorder="1" applyAlignment="1">
      <alignment horizontal="right" vertical="center"/>
    </xf>
    <xf numFmtId="0" fontId="2" fillId="0" borderId="10" xfId="0" applyNumberFormat="1" applyFont="1" applyFill="1" applyBorder="1" applyAlignment="1">
      <alignment horizontal="left" vertical="center" wrapText="1" indent="1"/>
    </xf>
    <xf numFmtId="49" fontId="4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left" vertical="center" wrapText="1"/>
    </xf>
    <xf numFmtId="0" fontId="13" fillId="0" borderId="0" xfId="0" applyFont="1" applyFill="1"/>
    <xf numFmtId="164" fontId="14" fillId="0" borderId="11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4" fontId="16" fillId="0" borderId="12" xfId="0" applyNumberFormat="1" applyFont="1" applyFill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 indent="2"/>
    </xf>
    <xf numFmtId="0" fontId="17" fillId="0" borderId="10" xfId="0" applyFont="1" applyFill="1" applyBorder="1" applyAlignment="1">
      <alignment horizontal="left" vertical="center" wrapText="1" indent="2"/>
    </xf>
    <xf numFmtId="164" fontId="17" fillId="0" borderId="1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wrapText="1" indent="2"/>
    </xf>
    <xf numFmtId="0" fontId="2" fillId="0" borderId="10" xfId="0" applyNumberFormat="1" applyFont="1" applyFill="1" applyBorder="1" applyAlignment="1">
      <alignment horizontal="left" vertical="center" wrapText="1" indent="2"/>
    </xf>
    <xf numFmtId="0" fontId="2" fillId="2" borderId="10" xfId="0" applyFont="1" applyFill="1" applyBorder="1" applyAlignment="1">
      <alignment horizontal="left" vertical="center" wrapText="1" indent="1"/>
    </xf>
    <xf numFmtId="164" fontId="2" fillId="2" borderId="10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0" borderId="17" xfId="0" applyFont="1" applyFill="1" applyBorder="1" applyAlignment="1">
      <alignment horizontal="left" vertical="center" wrapText="1" indent="2"/>
    </xf>
    <xf numFmtId="164" fontId="2" fillId="0" borderId="17" xfId="0" applyNumberFormat="1" applyFont="1" applyFill="1" applyBorder="1" applyAlignment="1">
      <alignment horizontal="center" vertical="center" wrapText="1"/>
    </xf>
    <xf numFmtId="4" fontId="2" fillId="0" borderId="18" xfId="0" applyNumberFormat="1" applyFont="1" applyFill="1" applyBorder="1" applyAlignment="1">
      <alignment horizontal="right" vertical="center"/>
    </xf>
    <xf numFmtId="0" fontId="8" fillId="0" borderId="21" xfId="0" applyFont="1" applyFill="1" applyBorder="1" applyAlignment="1">
      <alignment vertical="center" wrapText="1"/>
    </xf>
    <xf numFmtId="164" fontId="8" fillId="0" borderId="21" xfId="0" applyNumberFormat="1" applyFont="1" applyFill="1" applyBorder="1" applyAlignment="1">
      <alignment horizontal="center" vertical="center" wrapText="1"/>
    </xf>
    <xf numFmtId="4" fontId="8" fillId="0" borderId="7" xfId="0" applyNumberFormat="1" applyFont="1" applyFill="1" applyBorder="1" applyAlignment="1">
      <alignment horizontal="right" vertical="center"/>
    </xf>
    <xf numFmtId="4" fontId="17" fillId="0" borderId="0" xfId="0" applyNumberFormat="1" applyFont="1" applyFill="1"/>
    <xf numFmtId="4" fontId="18" fillId="0" borderId="0" xfId="0" applyNumberFormat="1" applyFont="1" applyFill="1"/>
    <xf numFmtId="4" fontId="2" fillId="0" borderId="0" xfId="0" applyNumberFormat="1" applyFont="1" applyFill="1"/>
    <xf numFmtId="4" fontId="8" fillId="0" borderId="13" xfId="0" applyNumberFormat="1" applyFont="1" applyFill="1" applyBorder="1" applyAlignment="1">
      <alignment horizontal="right" vertical="center"/>
    </xf>
    <xf numFmtId="4" fontId="8" fillId="0" borderId="14" xfId="0" applyNumberFormat="1" applyFont="1" applyFill="1" applyBorder="1" applyAlignment="1">
      <alignment horizontal="right" vertical="center"/>
    </xf>
    <xf numFmtId="4" fontId="10" fillId="0" borderId="13" xfId="1" applyNumberFormat="1" applyFont="1" applyFill="1" applyBorder="1" applyAlignment="1">
      <alignment horizontal="right" vertical="center"/>
    </xf>
    <xf numFmtId="4" fontId="10" fillId="0" borderId="14" xfId="1" applyNumberFormat="1" applyFont="1" applyFill="1" applyBorder="1" applyAlignment="1">
      <alignment horizontal="right" vertical="center"/>
    </xf>
    <xf numFmtId="10" fontId="10" fillId="0" borderId="13" xfId="1" applyNumberFormat="1" applyFont="1" applyFill="1" applyBorder="1" applyAlignment="1">
      <alignment horizontal="right" vertical="center"/>
    </xf>
    <xf numFmtId="10" fontId="10" fillId="0" borderId="14" xfId="1" applyNumberFormat="1" applyFont="1" applyFill="1" applyBorder="1" applyAlignment="1">
      <alignment horizontal="right" vertical="center"/>
    </xf>
    <xf numFmtId="4" fontId="2" fillId="0" borderId="13" xfId="1" applyNumberFormat="1" applyFont="1" applyFill="1" applyBorder="1" applyAlignment="1">
      <alignment horizontal="right" vertical="center"/>
    </xf>
    <xf numFmtId="4" fontId="2" fillId="0" borderId="14" xfId="1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horizontal="right" vertical="center"/>
    </xf>
    <xf numFmtId="4" fontId="15" fillId="0" borderId="12" xfId="0" applyNumberFormat="1" applyFont="1" applyFill="1" applyBorder="1" applyAlignment="1">
      <alignment horizontal="right" vertical="center"/>
    </xf>
    <xf numFmtId="4" fontId="15" fillId="0" borderId="13" xfId="0" applyNumberFormat="1" applyFont="1" applyFill="1" applyBorder="1" applyAlignment="1">
      <alignment horizontal="right" vertical="center"/>
    </xf>
    <xf numFmtId="4" fontId="15" fillId="0" borderId="14" xfId="0" applyNumberFormat="1" applyFont="1" applyFill="1" applyBorder="1" applyAlignment="1">
      <alignment horizontal="right" vertical="center"/>
    </xf>
    <xf numFmtId="4" fontId="16" fillId="0" borderId="13" xfId="0" applyNumberFormat="1" applyFont="1" applyFill="1" applyBorder="1" applyAlignment="1">
      <alignment horizontal="right" vertical="center"/>
    </xf>
    <xf numFmtId="4" fontId="16" fillId="0" borderId="14" xfId="0" applyNumberFormat="1" applyFont="1" applyFill="1" applyBorder="1" applyAlignment="1">
      <alignment horizontal="right" vertical="center"/>
    </xf>
    <xf numFmtId="4" fontId="2" fillId="0" borderId="19" xfId="0" applyNumberFormat="1" applyFont="1" applyFill="1" applyBorder="1" applyAlignment="1">
      <alignment horizontal="right" vertical="center"/>
    </xf>
    <xf numFmtId="4" fontId="2" fillId="0" borderId="20" xfId="0" applyNumberFormat="1" applyFont="1" applyFill="1" applyBorder="1" applyAlignment="1">
      <alignment horizontal="right" vertical="center"/>
    </xf>
    <xf numFmtId="4" fontId="8" fillId="0" borderId="8" xfId="0" applyNumberFormat="1" applyFont="1" applyFill="1" applyBorder="1" applyAlignment="1">
      <alignment horizontal="right" vertical="center"/>
    </xf>
    <xf numFmtId="4" fontId="8" fillId="0" borderId="9" xfId="0" applyNumberFormat="1" applyFont="1" applyFill="1" applyBorder="1" applyAlignment="1">
      <alignment horizontal="right" vertical="center"/>
    </xf>
    <xf numFmtId="49" fontId="19" fillId="0" borderId="0" xfId="0" applyNumberFormat="1" applyFont="1" applyFill="1" applyAlignment="1">
      <alignment vertical="center" wrapText="1"/>
    </xf>
    <xf numFmtId="49" fontId="20" fillId="0" borderId="0" xfId="0" applyNumberFormat="1" applyFont="1" applyFill="1" applyAlignment="1">
      <alignment vertical="center" wrapText="1"/>
    </xf>
    <xf numFmtId="0" fontId="3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49" fontId="19" fillId="0" borderId="0" xfId="0" applyNumberFormat="1" applyFont="1" applyFill="1" applyAlignment="1" applyProtection="1">
      <alignment vertical="center" wrapText="1"/>
      <protection locked="0"/>
    </xf>
    <xf numFmtId="49" fontId="20" fillId="0" borderId="0" xfId="0" applyNumberFormat="1" applyFont="1" applyFill="1" applyAlignment="1" applyProtection="1">
      <alignment vertical="center" wrapText="1"/>
      <protection locked="0"/>
    </xf>
    <xf numFmtId="49" fontId="4" fillId="0" borderId="0" xfId="0" applyNumberFormat="1" applyFont="1" applyFill="1" applyAlignment="1" applyProtection="1">
      <alignment vertical="center" wrapText="1"/>
      <protection locked="0"/>
    </xf>
    <xf numFmtId="49" fontId="7" fillId="0" borderId="0" xfId="0" applyNumberFormat="1" applyFont="1" applyFill="1" applyAlignment="1" applyProtection="1">
      <alignment vertical="center" wrapText="1"/>
      <protection locked="0"/>
    </xf>
    <xf numFmtId="49" fontId="4" fillId="0" borderId="0" xfId="0" applyNumberFormat="1" applyFont="1" applyFill="1" applyAlignment="1" applyProtection="1">
      <alignment horizontal="center" vertical="center" wrapText="1"/>
      <protection locked="0"/>
    </xf>
    <xf numFmtId="49" fontId="4" fillId="0" borderId="0" xfId="0" applyNumberFormat="1" applyFont="1" applyFill="1" applyAlignment="1" applyProtection="1">
      <alignment horizontal="left" vertical="center" wrapText="1"/>
      <protection locked="0"/>
    </xf>
    <xf numFmtId="4" fontId="4" fillId="0" borderId="0" xfId="0" applyNumberFormat="1" applyFont="1" applyFill="1" applyAlignment="1">
      <alignment vertical="center" wrapText="1"/>
    </xf>
    <xf numFmtId="0" fontId="21" fillId="0" borderId="0" xfId="0" applyFont="1" applyBorder="1" applyAlignment="1">
      <alignment horizontal="center"/>
    </xf>
    <xf numFmtId="4" fontId="13" fillId="0" borderId="0" xfId="0" applyNumberFormat="1" applyFont="1" applyFill="1"/>
    <xf numFmtId="49" fontId="13" fillId="0" borderId="0" xfId="0" applyNumberFormat="1" applyFont="1" applyFill="1"/>
    <xf numFmtId="49" fontId="2" fillId="0" borderId="0" xfId="0" applyNumberFormat="1" applyFont="1" applyFill="1"/>
    <xf numFmtId="0" fontId="8" fillId="0" borderId="10" xfId="0" applyFont="1" applyFill="1" applyBorder="1" applyAlignment="1">
      <alignment horizontal="left" vertical="center" wrapText="1" indent="1"/>
    </xf>
    <xf numFmtId="164" fontId="8" fillId="0" borderId="16" xfId="0" applyNumberFormat="1" applyFont="1" applyFill="1" applyBorder="1" applyAlignment="1">
      <alignment horizontal="center" vertical="center" wrapText="1"/>
    </xf>
    <xf numFmtId="49" fontId="22" fillId="0" borderId="0" xfId="0" applyNumberFormat="1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164" fontId="8" fillId="0" borderId="11" xfId="0" applyNumberFormat="1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  <xf numFmtId="4" fontId="2" fillId="2" borderId="12" xfId="0" applyNumberFormat="1" applyFont="1" applyFill="1" applyBorder="1" applyAlignment="1">
      <alignment horizontal="right" vertical="center"/>
    </xf>
    <xf numFmtId="4" fontId="2" fillId="2" borderId="13" xfId="0" applyNumberFormat="1" applyFont="1" applyFill="1" applyBorder="1" applyAlignment="1">
      <alignment horizontal="right" vertical="center"/>
    </xf>
    <xf numFmtId="4" fontId="2" fillId="2" borderId="14" xfId="0" applyNumberFormat="1" applyFont="1" applyFill="1" applyBorder="1" applyAlignment="1">
      <alignment horizontal="right" vertical="center"/>
    </xf>
    <xf numFmtId="49" fontId="4" fillId="2" borderId="0" xfId="0" applyNumberFormat="1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0" xfId="0" applyFont="1" applyFill="1"/>
    <xf numFmtId="49" fontId="22" fillId="0" borderId="0" xfId="0" applyNumberFormat="1" applyFont="1" applyFill="1" applyAlignment="1" applyProtection="1">
      <alignment vertical="center" wrapText="1"/>
      <protection locked="0"/>
    </xf>
    <xf numFmtId="4" fontId="22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2" fillId="4" borderId="3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3"/>
  <sheetViews>
    <sheetView topLeftCell="A79" workbookViewId="0">
      <selection activeCell="D50" sqref="D50"/>
    </sheetView>
  </sheetViews>
  <sheetFormatPr defaultColWidth="9.109375" defaultRowHeight="13.2"/>
  <cols>
    <col min="1" max="1" width="46.33203125" style="1" customWidth="1"/>
    <col min="2" max="2" width="20.33203125" style="82" customWidth="1"/>
    <col min="3" max="3" width="15.5546875" style="1" customWidth="1"/>
    <col min="4" max="4" width="14.5546875" style="1" customWidth="1"/>
    <col min="5" max="5" width="15.33203125" style="1" customWidth="1"/>
    <col min="6" max="6" width="11.88671875" style="3" customWidth="1"/>
    <col min="7" max="16384" width="9.109375" style="1"/>
  </cols>
  <sheetData>
    <row r="1" spans="1:6">
      <c r="D1" s="112" t="s">
        <v>0</v>
      </c>
      <c r="E1" s="112"/>
      <c r="F1" s="77"/>
    </row>
    <row r="2" spans="1:6" ht="33" customHeight="1">
      <c r="C2" s="113" t="s">
        <v>1</v>
      </c>
      <c r="D2" s="113"/>
      <c r="E2" s="113"/>
      <c r="F2" s="77"/>
    </row>
    <row r="3" spans="1:6" s="79" customFormat="1" ht="43.8" customHeight="1">
      <c r="A3" s="114" t="s">
        <v>2</v>
      </c>
      <c r="B3" s="114"/>
      <c r="C3" s="115"/>
      <c r="D3" s="115"/>
      <c r="E3" s="115"/>
      <c r="F3" s="78"/>
    </row>
    <row r="4" spans="1:6" ht="21.75" customHeight="1">
      <c r="A4" s="116" t="s">
        <v>3</v>
      </c>
      <c r="B4" s="116" t="s">
        <v>4</v>
      </c>
      <c r="C4" s="118" t="s">
        <v>5</v>
      </c>
      <c r="D4" s="119"/>
      <c r="E4" s="120"/>
    </row>
    <row r="5" spans="1:6" ht="30" customHeight="1">
      <c r="A5" s="117"/>
      <c r="B5" s="117"/>
      <c r="C5" s="4" t="s">
        <v>6</v>
      </c>
      <c r="D5" s="5" t="s">
        <v>7</v>
      </c>
      <c r="E5" s="6" t="s">
        <v>8</v>
      </c>
    </row>
    <row r="6" spans="1:6" s="13" customFormat="1" ht="15" customHeight="1">
      <c r="A6" s="7">
        <v>1</v>
      </c>
      <c r="B6" s="8">
        <v>2</v>
      </c>
      <c r="C6" s="9">
        <v>3</v>
      </c>
      <c r="D6" s="10">
        <v>4</v>
      </c>
      <c r="E6" s="11">
        <v>5</v>
      </c>
      <c r="F6" s="12"/>
    </row>
    <row r="7" spans="1:6" s="17" customFormat="1">
      <c r="A7" s="14" t="s">
        <v>9</v>
      </c>
      <c r="B7" s="15" t="s">
        <v>10</v>
      </c>
      <c r="C7" s="16">
        <f>C9+C12+C15+C20+C25+C30+C34+C36+C39+C43+C45</f>
        <v>416587440</v>
      </c>
      <c r="D7" s="59">
        <f>D9+D12+D15+D20+D25+D30+D34+D36+D39+D43+D45</f>
        <v>428404557</v>
      </c>
      <c r="E7" s="60">
        <f>E9+E12+E15+E20+E25+E30+E34+E36+E39+E43+E45</f>
        <v>438630740</v>
      </c>
      <c r="F7" s="3"/>
    </row>
    <row r="8" spans="1:6" s="17" customFormat="1">
      <c r="A8" s="14"/>
      <c r="B8" s="18"/>
      <c r="C8" s="19"/>
      <c r="D8" s="61"/>
      <c r="E8" s="62"/>
      <c r="F8" s="3"/>
    </row>
    <row r="9" spans="1:6" s="17" customFormat="1">
      <c r="A9" s="20" t="s">
        <v>11</v>
      </c>
      <c r="B9" s="21" t="s">
        <v>12</v>
      </c>
      <c r="C9" s="22">
        <f>C10</f>
        <v>285638123</v>
      </c>
      <c r="D9" s="26">
        <f>D10</f>
        <v>298387792</v>
      </c>
      <c r="E9" s="27">
        <f>E10</f>
        <v>306680483</v>
      </c>
      <c r="F9" s="3"/>
    </row>
    <row r="10" spans="1:6" s="17" customFormat="1">
      <c r="A10" s="23" t="s">
        <v>13</v>
      </c>
      <c r="B10" s="21" t="s">
        <v>14</v>
      </c>
      <c r="C10" s="22">
        <v>285638123</v>
      </c>
      <c r="D10" s="26">
        <v>298387792</v>
      </c>
      <c r="E10" s="27">
        <v>306680483</v>
      </c>
      <c r="F10" s="3"/>
    </row>
    <row r="11" spans="1:6" s="17" customFormat="1">
      <c r="A11" s="23"/>
      <c r="B11" s="21"/>
      <c r="C11" s="24"/>
      <c r="D11" s="63"/>
      <c r="E11" s="64"/>
      <c r="F11" s="3"/>
    </row>
    <row r="12" spans="1:6" s="17" customFormat="1" ht="39.6">
      <c r="A12" s="25" t="s">
        <v>15</v>
      </c>
      <c r="B12" s="21" t="s">
        <v>16</v>
      </c>
      <c r="C12" s="22">
        <f>C13</f>
        <v>41304236</v>
      </c>
      <c r="D12" s="26">
        <f>D13</f>
        <v>42231315</v>
      </c>
      <c r="E12" s="27">
        <f>E13</f>
        <v>43293645</v>
      </c>
      <c r="F12" s="3"/>
    </row>
    <row r="13" spans="1:6" s="17" customFormat="1" ht="26.4">
      <c r="A13" s="23" t="s">
        <v>17</v>
      </c>
      <c r="B13" s="21" t="s">
        <v>18</v>
      </c>
      <c r="C13" s="22">
        <v>41304236</v>
      </c>
      <c r="D13" s="26">
        <v>42231315</v>
      </c>
      <c r="E13" s="27">
        <v>43293645</v>
      </c>
      <c r="F13" s="3"/>
    </row>
    <row r="14" spans="1:6" s="17" customFormat="1">
      <c r="A14" s="23"/>
      <c r="B14" s="21"/>
      <c r="C14" s="24"/>
      <c r="D14" s="63"/>
      <c r="E14" s="64"/>
      <c r="F14" s="3"/>
    </row>
    <row r="15" spans="1:6" s="17" customFormat="1">
      <c r="A15" s="25" t="s">
        <v>19</v>
      </c>
      <c r="B15" s="21" t="s">
        <v>20</v>
      </c>
      <c r="C15" s="22">
        <f>C16+C17+C18</f>
        <v>20101000</v>
      </c>
      <c r="D15" s="26">
        <f>D16+D17+D18</f>
        <v>20822626</v>
      </c>
      <c r="E15" s="27">
        <f>E16+E17+E18</f>
        <v>21668025</v>
      </c>
      <c r="F15" s="3"/>
    </row>
    <row r="16" spans="1:6" s="17" customFormat="1" ht="26.4">
      <c r="A16" s="23" t="s">
        <v>21</v>
      </c>
      <c r="B16" s="21" t="s">
        <v>22</v>
      </c>
      <c r="C16" s="22">
        <v>16968000</v>
      </c>
      <c r="D16" s="26">
        <v>17577151</v>
      </c>
      <c r="E16" s="27">
        <v>18290783</v>
      </c>
      <c r="F16" s="3"/>
    </row>
    <row r="17" spans="1:6" s="17" customFormat="1">
      <c r="A17" s="23" t="s">
        <v>23</v>
      </c>
      <c r="B17" s="21" t="s">
        <v>24</v>
      </c>
      <c r="C17" s="22">
        <v>9000</v>
      </c>
      <c r="D17" s="26">
        <v>9323</v>
      </c>
      <c r="E17" s="27">
        <v>9702</v>
      </c>
      <c r="F17" s="3"/>
    </row>
    <row r="18" spans="1:6" s="17" customFormat="1" ht="26.4">
      <c r="A18" s="23" t="s">
        <v>25</v>
      </c>
      <c r="B18" s="21" t="s">
        <v>26</v>
      </c>
      <c r="C18" s="22">
        <v>3124000</v>
      </c>
      <c r="D18" s="26">
        <v>3236152</v>
      </c>
      <c r="E18" s="27">
        <v>3367540</v>
      </c>
      <c r="F18" s="3"/>
    </row>
    <row r="19" spans="1:6" s="17" customFormat="1">
      <c r="A19" s="23"/>
      <c r="B19" s="21"/>
      <c r="C19" s="22"/>
      <c r="D19" s="63"/>
      <c r="E19" s="64"/>
      <c r="F19" s="3"/>
    </row>
    <row r="20" spans="1:6" s="17" customFormat="1">
      <c r="A20" s="25" t="s">
        <v>27</v>
      </c>
      <c r="B20" s="21" t="s">
        <v>28</v>
      </c>
      <c r="C20" s="22">
        <f>C21+C22+C23</f>
        <v>42074925</v>
      </c>
      <c r="D20" s="26">
        <f>D21+D22+D23</f>
        <v>39788668</v>
      </c>
      <c r="E20" s="27">
        <f>E21+E22+E23</f>
        <v>39768431</v>
      </c>
      <c r="F20" s="3"/>
    </row>
    <row r="21" spans="1:6" s="17" customFormat="1">
      <c r="A21" s="23" t="s">
        <v>29</v>
      </c>
      <c r="B21" s="21" t="s">
        <v>30</v>
      </c>
      <c r="C21" s="22">
        <v>8032000</v>
      </c>
      <c r="D21" s="65">
        <v>5766000</v>
      </c>
      <c r="E21" s="66">
        <v>5766000</v>
      </c>
      <c r="F21" s="3"/>
    </row>
    <row r="22" spans="1:6" s="17" customFormat="1">
      <c r="A22" s="23" t="s">
        <v>31</v>
      </c>
      <c r="B22" s="28" t="s">
        <v>32</v>
      </c>
      <c r="C22" s="22">
        <v>20256925</v>
      </c>
      <c r="D22" s="65">
        <v>20236668</v>
      </c>
      <c r="E22" s="66">
        <v>20216431</v>
      </c>
      <c r="F22" s="3"/>
    </row>
    <row r="23" spans="1:6" s="17" customFormat="1">
      <c r="A23" s="23" t="s">
        <v>33</v>
      </c>
      <c r="B23" s="21" t="s">
        <v>34</v>
      </c>
      <c r="C23" s="22">
        <v>13786000</v>
      </c>
      <c r="D23" s="65">
        <v>13786000</v>
      </c>
      <c r="E23" s="66">
        <v>13786000</v>
      </c>
      <c r="F23" s="3"/>
    </row>
    <row r="24" spans="1:6" s="17" customFormat="1" ht="13.8">
      <c r="A24" s="23"/>
      <c r="B24" s="21"/>
      <c r="C24" s="29"/>
      <c r="D24" s="63"/>
      <c r="E24" s="64"/>
      <c r="F24" s="3"/>
    </row>
    <row r="25" spans="1:6" s="17" customFormat="1">
      <c r="A25" s="25" t="s">
        <v>35</v>
      </c>
      <c r="B25" s="21" t="s">
        <v>36</v>
      </c>
      <c r="C25" s="22">
        <f>C26+C27+C28</f>
        <v>3031000</v>
      </c>
      <c r="D25" s="26">
        <f>D26+D27+D28</f>
        <v>3122000</v>
      </c>
      <c r="E25" s="27">
        <f>E26+E27+E28</f>
        <v>3229000</v>
      </c>
      <c r="F25" s="3"/>
    </row>
    <row r="26" spans="1:6" s="17" customFormat="1" ht="39.6">
      <c r="A26" s="23" t="s">
        <v>37</v>
      </c>
      <c r="B26" s="21" t="s">
        <v>38</v>
      </c>
      <c r="C26" s="22">
        <f>3031000-C27-C28</f>
        <v>2406000</v>
      </c>
      <c r="D26" s="26">
        <f>3122000-D27-D28</f>
        <v>2502000</v>
      </c>
      <c r="E26" s="27">
        <f>3229000-E27-E28</f>
        <v>2579000</v>
      </c>
      <c r="F26" s="3"/>
    </row>
    <row r="27" spans="1:6" s="17" customFormat="1" ht="52.8">
      <c r="A27" s="23" t="s">
        <v>39</v>
      </c>
      <c r="B27" s="21" t="s">
        <v>40</v>
      </c>
      <c r="C27" s="22">
        <v>125000</v>
      </c>
      <c r="D27" s="26">
        <v>120000</v>
      </c>
      <c r="E27" s="27">
        <v>150000</v>
      </c>
      <c r="F27" s="3"/>
    </row>
    <row r="28" spans="1:6" s="17" customFormat="1" ht="39.6">
      <c r="A28" s="23" t="s">
        <v>41</v>
      </c>
      <c r="B28" s="18" t="s">
        <v>42</v>
      </c>
      <c r="C28" s="30">
        <v>500000</v>
      </c>
      <c r="D28" s="26">
        <v>500000</v>
      </c>
      <c r="E28" s="27">
        <v>500000</v>
      </c>
      <c r="F28" s="3"/>
    </row>
    <row r="29" spans="1:6" s="17" customFormat="1" ht="13.8">
      <c r="A29" s="23"/>
      <c r="B29" s="21"/>
      <c r="C29" s="29"/>
      <c r="D29" s="63"/>
      <c r="E29" s="64"/>
      <c r="F29" s="3"/>
    </row>
    <row r="30" spans="1:6" s="17" customFormat="1" ht="39.6">
      <c r="A30" s="20" t="s">
        <v>43</v>
      </c>
      <c r="B30" s="21" t="s">
        <v>44</v>
      </c>
      <c r="C30" s="22">
        <f>C31+C32</f>
        <v>20237000</v>
      </c>
      <c r="D30" s="26">
        <f>D31+D32</f>
        <v>20205000</v>
      </c>
      <c r="E30" s="27">
        <f>E31+E32</f>
        <v>20205000</v>
      </c>
      <c r="F30" s="3"/>
    </row>
    <row r="31" spans="1:6" ht="92.4">
      <c r="A31" s="23" t="s">
        <v>45</v>
      </c>
      <c r="B31" s="21" t="s">
        <v>46</v>
      </c>
      <c r="C31" s="22">
        <f>7300000+1100000+1803000</f>
        <v>10203000</v>
      </c>
      <c r="D31" s="26">
        <f>7300000+1100000+1771000</f>
        <v>10171000</v>
      </c>
      <c r="E31" s="27">
        <f>7300000+1100000+1771000</f>
        <v>10171000</v>
      </c>
    </row>
    <row r="32" spans="1:6" ht="79.2">
      <c r="A32" s="31" t="s">
        <v>47</v>
      </c>
      <c r="B32" s="21" t="s">
        <v>48</v>
      </c>
      <c r="C32" s="22">
        <v>10034000</v>
      </c>
      <c r="D32" s="67">
        <v>10034000</v>
      </c>
      <c r="E32" s="27">
        <v>10034000</v>
      </c>
    </row>
    <row r="33" spans="1:6">
      <c r="A33" s="31"/>
      <c r="B33" s="21"/>
      <c r="C33" s="22"/>
      <c r="D33" s="63"/>
      <c r="E33" s="64"/>
      <c r="F33" s="32"/>
    </row>
    <row r="34" spans="1:6" ht="26.4">
      <c r="A34" s="25" t="s">
        <v>49</v>
      </c>
      <c r="B34" s="21" t="s">
        <v>50</v>
      </c>
      <c r="C34" s="22">
        <v>315156</v>
      </c>
      <c r="D34" s="26">
        <v>315156</v>
      </c>
      <c r="E34" s="27">
        <v>315156</v>
      </c>
      <c r="F34" s="33"/>
    </row>
    <row r="35" spans="1:6">
      <c r="A35" s="23"/>
      <c r="B35" s="21"/>
      <c r="C35" s="22"/>
      <c r="D35" s="26"/>
      <c r="E35" s="27"/>
      <c r="F35" s="32"/>
    </row>
    <row r="36" spans="1:6" s="34" customFormat="1" ht="26.4">
      <c r="A36" s="25" t="s">
        <v>51</v>
      </c>
      <c r="B36" s="21" t="s">
        <v>52</v>
      </c>
      <c r="C36" s="22">
        <f>C37</f>
        <v>200000</v>
      </c>
      <c r="D36" s="26">
        <f>D37</f>
        <v>200000</v>
      </c>
      <c r="E36" s="27">
        <f>E37</f>
        <v>200000</v>
      </c>
      <c r="F36" s="3"/>
    </row>
    <row r="37" spans="1:6" s="34" customFormat="1">
      <c r="A37" s="23" t="s">
        <v>53</v>
      </c>
      <c r="B37" s="21" t="s">
        <v>54</v>
      </c>
      <c r="C37" s="22">
        <v>200000</v>
      </c>
      <c r="D37" s="26">
        <v>200000</v>
      </c>
      <c r="E37" s="27">
        <v>200000</v>
      </c>
      <c r="F37" s="3"/>
    </row>
    <row r="38" spans="1:6" s="34" customFormat="1">
      <c r="A38" s="23"/>
      <c r="B38" s="21"/>
      <c r="C38" s="22"/>
      <c r="D38" s="26"/>
      <c r="E38" s="27"/>
      <c r="F38" s="3"/>
    </row>
    <row r="39" spans="1:6" s="34" customFormat="1" ht="26.4">
      <c r="A39" s="25" t="s">
        <v>55</v>
      </c>
      <c r="B39" s="21" t="s">
        <v>56</v>
      </c>
      <c r="C39" s="22">
        <f>C40+C41</f>
        <v>1595000</v>
      </c>
      <c r="D39" s="26">
        <f>D40+D41</f>
        <v>1241000</v>
      </c>
      <c r="E39" s="27">
        <f>E40+E41</f>
        <v>1180000</v>
      </c>
      <c r="F39" s="3"/>
    </row>
    <row r="40" spans="1:6" s="34" customFormat="1" ht="79.2">
      <c r="A40" s="23" t="s">
        <v>57</v>
      </c>
      <c r="B40" s="21" t="s">
        <v>58</v>
      </c>
      <c r="C40" s="22">
        <v>595000</v>
      </c>
      <c r="D40" s="26">
        <v>241000</v>
      </c>
      <c r="E40" s="27">
        <v>180000</v>
      </c>
      <c r="F40" s="33"/>
    </row>
    <row r="41" spans="1:6" s="34" customFormat="1" ht="39.6">
      <c r="A41" s="23" t="s">
        <v>59</v>
      </c>
      <c r="B41" s="21" t="s">
        <v>60</v>
      </c>
      <c r="C41" s="22">
        <v>1000000</v>
      </c>
      <c r="D41" s="26">
        <v>1000000</v>
      </c>
      <c r="E41" s="27">
        <v>1000000</v>
      </c>
      <c r="F41" s="33"/>
    </row>
    <row r="42" spans="1:6" s="34" customFormat="1">
      <c r="A42" s="23"/>
      <c r="B42" s="21"/>
      <c r="C42" s="22"/>
      <c r="D42" s="63"/>
      <c r="E42" s="64"/>
      <c r="F42" s="3"/>
    </row>
    <row r="43" spans="1:6" s="34" customFormat="1">
      <c r="A43" s="25" t="s">
        <v>61</v>
      </c>
      <c r="B43" s="21" t="s">
        <v>62</v>
      </c>
      <c r="C43" s="22">
        <v>2091000</v>
      </c>
      <c r="D43" s="26">
        <v>2091000</v>
      </c>
      <c r="E43" s="27">
        <v>2091000</v>
      </c>
      <c r="F43" s="3"/>
    </row>
    <row r="44" spans="1:6" s="34" customFormat="1">
      <c r="A44" s="23"/>
      <c r="B44" s="21"/>
      <c r="C44" s="22"/>
      <c r="D44" s="26"/>
      <c r="E44" s="27"/>
      <c r="F44" s="3"/>
    </row>
    <row r="45" spans="1:6" s="34" customFormat="1">
      <c r="A45" s="25" t="s">
        <v>63</v>
      </c>
      <c r="B45" s="21" t="s">
        <v>64</v>
      </c>
      <c r="C45" s="22">
        <v>0</v>
      </c>
      <c r="D45" s="26">
        <v>0</v>
      </c>
      <c r="E45" s="27">
        <v>0</v>
      </c>
      <c r="F45" s="3"/>
    </row>
    <row r="46" spans="1:6" s="34" customFormat="1">
      <c r="A46" s="23"/>
      <c r="B46" s="21"/>
      <c r="C46" s="22"/>
      <c r="D46" s="26"/>
      <c r="E46" s="27"/>
      <c r="F46" s="3"/>
    </row>
    <row r="47" spans="1:6" s="34" customFormat="1">
      <c r="A47" s="14" t="s">
        <v>65</v>
      </c>
      <c r="B47" s="35" t="s">
        <v>66</v>
      </c>
      <c r="C47" s="68">
        <f>C49+C85</f>
        <v>1831821024.6700001</v>
      </c>
      <c r="D47" s="69">
        <f>D49+D85</f>
        <v>1854863210.0799999</v>
      </c>
      <c r="E47" s="70">
        <f>E49+E85</f>
        <v>1906654894.5599999</v>
      </c>
      <c r="F47" s="3"/>
    </row>
    <row r="48" spans="1:6" s="34" customFormat="1">
      <c r="A48" s="23"/>
      <c r="B48" s="36"/>
      <c r="C48" s="37"/>
      <c r="D48" s="71"/>
      <c r="E48" s="72"/>
      <c r="F48" s="3"/>
    </row>
    <row r="49" spans="1:6" s="34" customFormat="1" ht="39.6">
      <c r="A49" s="20" t="s">
        <v>67</v>
      </c>
      <c r="B49" s="38" t="s">
        <v>68</v>
      </c>
      <c r="C49" s="37">
        <f>C50+C54+C65+C80</f>
        <v>1827087045.6400001</v>
      </c>
      <c r="D49" s="71">
        <f>D50+D54+D65+D80</f>
        <v>1854863210.0799999</v>
      </c>
      <c r="E49" s="72">
        <f>E50+E54+E65+E80</f>
        <v>1906654894.5599999</v>
      </c>
      <c r="F49" s="3"/>
    </row>
    <row r="50" spans="1:6" s="17" customFormat="1" ht="26.4">
      <c r="A50" s="23" t="s">
        <v>69</v>
      </c>
      <c r="B50" s="39" t="s">
        <v>70</v>
      </c>
      <c r="C50" s="22">
        <f>SUM(C51:C52)</f>
        <v>459597927.19</v>
      </c>
      <c r="D50" s="26">
        <f>SUM(D51:D52)</f>
        <v>555534416.65999997</v>
      </c>
      <c r="E50" s="27">
        <f>SUM(E51:E52)</f>
        <v>584348084.79999995</v>
      </c>
      <c r="F50" s="3"/>
    </row>
    <row r="51" spans="1:6" s="17" customFormat="1" ht="26.4">
      <c r="A51" s="40" t="s">
        <v>71</v>
      </c>
      <c r="B51" s="38" t="s">
        <v>72</v>
      </c>
      <c r="C51" s="22">
        <v>78849761.290000007</v>
      </c>
      <c r="D51" s="26">
        <v>70405204.780000001</v>
      </c>
      <c r="E51" s="27">
        <v>82469353.299999997</v>
      </c>
      <c r="F51" s="3"/>
    </row>
    <row r="52" spans="1:6" s="17" customFormat="1" ht="52.8">
      <c r="A52" s="40" t="s">
        <v>73</v>
      </c>
      <c r="B52" s="38" t="s">
        <v>123</v>
      </c>
      <c r="C52" s="22">
        <v>380748165.89999998</v>
      </c>
      <c r="D52" s="26">
        <f>450502757.25+23998756+10627698.63</f>
        <v>485129211.88</v>
      </c>
      <c r="E52" s="27">
        <f>438504754.87+48713278+14660698.63</f>
        <v>501878731.5</v>
      </c>
      <c r="F52" s="3"/>
    </row>
    <row r="53" spans="1:6" s="17" customFormat="1">
      <c r="A53" s="41"/>
      <c r="B53" s="42"/>
      <c r="C53" s="22"/>
      <c r="D53" s="26"/>
      <c r="E53" s="27"/>
      <c r="F53" s="3"/>
    </row>
    <row r="54" spans="1:6" s="17" customFormat="1" ht="26.4">
      <c r="A54" s="23" t="s">
        <v>74</v>
      </c>
      <c r="B54" s="38" t="s">
        <v>75</v>
      </c>
      <c r="C54" s="22">
        <f>SUM(C55:C63)</f>
        <v>354855557.98000002</v>
      </c>
      <c r="D54" s="26">
        <f>SUM(D55:D63)</f>
        <v>339727537.89999998</v>
      </c>
      <c r="E54" s="27">
        <f>SUM(E55:E63)</f>
        <v>355567566.81</v>
      </c>
      <c r="F54" s="3"/>
    </row>
    <row r="55" spans="1:6" s="17" customFormat="1" ht="132">
      <c r="A55" s="40" t="s">
        <v>120</v>
      </c>
      <c r="B55" s="38" t="s">
        <v>76</v>
      </c>
      <c r="C55" s="22">
        <v>22927352.84</v>
      </c>
      <c r="D55" s="26">
        <v>0</v>
      </c>
      <c r="E55" s="27">
        <v>0</v>
      </c>
      <c r="F55" s="3"/>
    </row>
    <row r="56" spans="1:6" s="17" customFormat="1" ht="118.8">
      <c r="A56" s="40" t="s">
        <v>121</v>
      </c>
      <c r="B56" s="38" t="s">
        <v>76</v>
      </c>
      <c r="C56" s="22">
        <v>467905.16</v>
      </c>
      <c r="D56" s="26">
        <v>0</v>
      </c>
      <c r="E56" s="27">
        <v>0</v>
      </c>
      <c r="F56" s="3"/>
    </row>
    <row r="57" spans="1:6" s="17" customFormat="1" ht="52.8">
      <c r="A57" s="40" t="s">
        <v>77</v>
      </c>
      <c r="B57" s="38" t="s">
        <v>78</v>
      </c>
      <c r="C57" s="22">
        <v>18839206.510000002</v>
      </c>
      <c r="D57" s="26">
        <v>18913761.379999999</v>
      </c>
      <c r="E57" s="27">
        <v>18709460.149999999</v>
      </c>
      <c r="F57" s="3"/>
    </row>
    <row r="58" spans="1:6" s="17" customFormat="1" ht="66">
      <c r="A58" s="40" t="s">
        <v>79</v>
      </c>
      <c r="B58" s="43" t="s">
        <v>124</v>
      </c>
      <c r="C58" s="22">
        <v>383180.16</v>
      </c>
      <c r="D58" s="26">
        <v>383627.2</v>
      </c>
      <c r="E58" s="27">
        <v>359641.91</v>
      </c>
      <c r="F58" s="3"/>
    </row>
    <row r="59" spans="1:6" s="17" customFormat="1" ht="52.8">
      <c r="A59" s="40" t="s">
        <v>80</v>
      </c>
      <c r="B59" s="38" t="s">
        <v>81</v>
      </c>
      <c r="C59" s="22">
        <v>307166640</v>
      </c>
      <c r="D59" s="26">
        <v>318999400</v>
      </c>
      <c r="E59" s="27">
        <v>335057530</v>
      </c>
      <c r="F59" s="3"/>
    </row>
    <row r="60" spans="1:6" s="17" customFormat="1" ht="52.8">
      <c r="A60" s="40" t="s">
        <v>82</v>
      </c>
      <c r="B60" s="43" t="s">
        <v>83</v>
      </c>
      <c r="C60" s="22">
        <v>230136.95999999999</v>
      </c>
      <c r="D60" s="26">
        <v>230136.95999999999</v>
      </c>
      <c r="E60" s="27">
        <v>230136.95999999999</v>
      </c>
      <c r="F60" s="3"/>
    </row>
    <row r="61" spans="1:6" s="17" customFormat="1" ht="39.6">
      <c r="A61" s="40" t="s">
        <v>84</v>
      </c>
      <c r="B61" s="44" t="s">
        <v>83</v>
      </c>
      <c r="C61" s="22">
        <v>1050000</v>
      </c>
      <c r="D61" s="26">
        <v>945000</v>
      </c>
      <c r="E61" s="27">
        <v>945000</v>
      </c>
      <c r="F61" s="3"/>
    </row>
    <row r="62" spans="1:6" s="17" customFormat="1" ht="66">
      <c r="A62" s="40" t="s">
        <v>85</v>
      </c>
      <c r="B62" s="38" t="s">
        <v>83</v>
      </c>
      <c r="C62" s="22">
        <v>245775.75</v>
      </c>
      <c r="D62" s="26">
        <v>255612.36</v>
      </c>
      <c r="E62" s="27">
        <v>265797.78999999998</v>
      </c>
      <c r="F62" s="3"/>
    </row>
    <row r="63" spans="1:6" s="17" customFormat="1" ht="94.5" customHeight="1">
      <c r="A63" s="40" t="s">
        <v>122</v>
      </c>
      <c r="B63" s="38" t="s">
        <v>83</v>
      </c>
      <c r="C63" s="22">
        <v>3545360.6</v>
      </c>
      <c r="D63" s="26">
        <v>0</v>
      </c>
      <c r="E63" s="27">
        <v>0</v>
      </c>
      <c r="F63" s="3"/>
    </row>
    <row r="64" spans="1:6">
      <c r="A64" s="41"/>
      <c r="B64" s="42"/>
      <c r="C64" s="22"/>
      <c r="D64" s="26"/>
      <c r="E64" s="27"/>
    </row>
    <row r="65" spans="1:5" s="3" customFormat="1" ht="26.4">
      <c r="A65" s="23" t="s">
        <v>86</v>
      </c>
      <c r="B65" s="38" t="s">
        <v>87</v>
      </c>
      <c r="C65" s="22">
        <f>SUM(C66:C79)</f>
        <v>937898109.06000006</v>
      </c>
      <c r="D65" s="26">
        <f t="shared" ref="D65:E65" si="0">SUM(D66:D79)</f>
        <v>958033211.4000001</v>
      </c>
      <c r="E65" s="27">
        <f t="shared" si="0"/>
        <v>965171198.83000004</v>
      </c>
    </row>
    <row r="66" spans="1:5" s="3" customFormat="1" ht="26.4">
      <c r="A66" s="40" t="s">
        <v>88</v>
      </c>
      <c r="B66" s="43" t="s">
        <v>89</v>
      </c>
      <c r="C66" s="22">
        <v>451206.49</v>
      </c>
      <c r="D66" s="26">
        <v>455268.55</v>
      </c>
      <c r="E66" s="27">
        <v>471679.29</v>
      </c>
    </row>
    <row r="67" spans="1:5" s="3" customFormat="1" ht="66">
      <c r="A67" s="40" t="s">
        <v>90</v>
      </c>
      <c r="B67" s="38" t="s">
        <v>89</v>
      </c>
      <c r="C67" s="22">
        <v>14000</v>
      </c>
      <c r="D67" s="26">
        <v>14000</v>
      </c>
      <c r="E67" s="27">
        <v>14000</v>
      </c>
    </row>
    <row r="68" spans="1:5" s="3" customFormat="1" ht="26.4">
      <c r="A68" s="40" t="s">
        <v>91</v>
      </c>
      <c r="B68" s="38" t="s">
        <v>89</v>
      </c>
      <c r="C68" s="22">
        <v>35000</v>
      </c>
      <c r="D68" s="26">
        <v>35000</v>
      </c>
      <c r="E68" s="27">
        <v>35000</v>
      </c>
    </row>
    <row r="69" spans="1:5" s="3" customFormat="1" ht="66">
      <c r="A69" s="40" t="s">
        <v>92</v>
      </c>
      <c r="B69" s="38" t="s">
        <v>89</v>
      </c>
      <c r="C69" s="22">
        <v>4663289.97</v>
      </c>
      <c r="D69" s="26">
        <v>4849832.93</v>
      </c>
      <c r="E69" s="27">
        <v>5043758.0999999996</v>
      </c>
    </row>
    <row r="70" spans="1:5" s="3" customFormat="1" ht="79.2">
      <c r="A70" s="40" t="s">
        <v>93</v>
      </c>
      <c r="B70" s="38" t="s">
        <v>89</v>
      </c>
      <c r="C70" s="22">
        <v>56017990.280000001</v>
      </c>
      <c r="D70" s="26">
        <v>59023646.920000002</v>
      </c>
      <c r="E70" s="27">
        <v>59023620.75</v>
      </c>
    </row>
    <row r="71" spans="1:5" s="3" customFormat="1" ht="52.8">
      <c r="A71" s="40" t="s">
        <v>94</v>
      </c>
      <c r="B71" s="38" t="s">
        <v>95</v>
      </c>
      <c r="C71" s="22">
        <v>7755935.4000000004</v>
      </c>
      <c r="D71" s="26">
        <v>8162580</v>
      </c>
      <c r="E71" s="27">
        <v>8162250</v>
      </c>
    </row>
    <row r="72" spans="1:5" s="3" customFormat="1" ht="66">
      <c r="A72" s="40" t="s">
        <v>96</v>
      </c>
      <c r="B72" s="38" t="s">
        <v>97</v>
      </c>
      <c r="C72" s="22">
        <v>7102432.9900000002</v>
      </c>
      <c r="D72" s="26">
        <v>7308981.79</v>
      </c>
      <c r="E72" s="27">
        <v>7563946.2699999996</v>
      </c>
    </row>
    <row r="73" spans="1:5" s="3" customFormat="1" ht="52.8">
      <c r="A73" s="45" t="s">
        <v>98</v>
      </c>
      <c r="B73" s="38" t="s">
        <v>99</v>
      </c>
      <c r="C73" s="22">
        <v>2768405.85</v>
      </c>
      <c r="D73" s="26">
        <v>2873951.95</v>
      </c>
      <c r="E73" s="27">
        <v>2997845.9</v>
      </c>
    </row>
    <row r="74" spans="1:5" s="3" customFormat="1" ht="52.8">
      <c r="A74" s="40" t="s">
        <v>100</v>
      </c>
      <c r="B74" s="38" t="s">
        <v>101</v>
      </c>
      <c r="C74" s="22">
        <v>1481.71</v>
      </c>
      <c r="D74" s="26">
        <v>1321.79</v>
      </c>
      <c r="E74" s="27">
        <v>1321.95</v>
      </c>
    </row>
    <row r="75" spans="1:5" s="3" customFormat="1" ht="52.8">
      <c r="A75" s="46" t="s">
        <v>102</v>
      </c>
      <c r="B75" s="38" t="s">
        <v>103</v>
      </c>
      <c r="C75" s="22">
        <v>29774615</v>
      </c>
      <c r="D75" s="26">
        <v>30027030</v>
      </c>
      <c r="E75" s="27">
        <v>29900775</v>
      </c>
    </row>
    <row r="76" spans="1:5" s="3" customFormat="1" ht="26.4">
      <c r="A76" s="40" t="s">
        <v>104</v>
      </c>
      <c r="B76" s="38" t="s">
        <v>105</v>
      </c>
      <c r="C76" s="22">
        <v>8677923.2799999993</v>
      </c>
      <c r="D76" s="26">
        <v>8755102.5099999998</v>
      </c>
      <c r="E76" s="27">
        <v>9066906.6099999994</v>
      </c>
    </row>
    <row r="77" spans="1:5" s="3" customFormat="1" ht="26.4">
      <c r="A77" s="40" t="s">
        <v>106</v>
      </c>
      <c r="B77" s="38" t="s">
        <v>107</v>
      </c>
      <c r="C77" s="22">
        <v>780010300</v>
      </c>
      <c r="D77" s="26">
        <v>813691700</v>
      </c>
      <c r="E77" s="27">
        <v>820055300</v>
      </c>
    </row>
    <row r="78" spans="1:5" s="3" customFormat="1" ht="52.8">
      <c r="A78" s="40" t="s">
        <v>108</v>
      </c>
      <c r="B78" s="38" t="s">
        <v>107</v>
      </c>
      <c r="C78" s="22">
        <v>40625528.090000004</v>
      </c>
      <c r="D78" s="26">
        <v>22834794.960000001</v>
      </c>
      <c r="E78" s="27">
        <v>22834794.960000001</v>
      </c>
    </row>
    <row r="79" spans="1:5" s="3" customFormat="1">
      <c r="A79" s="40"/>
      <c r="B79" s="38"/>
      <c r="C79" s="22"/>
      <c r="D79" s="26"/>
      <c r="E79" s="27"/>
    </row>
    <row r="80" spans="1:5" s="3" customFormat="1" ht="26.4">
      <c r="A80" s="23" t="s">
        <v>109</v>
      </c>
      <c r="B80" s="38" t="s">
        <v>110</v>
      </c>
      <c r="C80" s="22">
        <f>SUM(C81:C83)</f>
        <v>74735451.409999996</v>
      </c>
      <c r="D80" s="26">
        <f t="shared" ref="D80:E80" si="1">SUM(D81:D83)</f>
        <v>1568044.12</v>
      </c>
      <c r="E80" s="27">
        <f t="shared" si="1"/>
        <v>1568044.12</v>
      </c>
    </row>
    <row r="81" spans="1:6" ht="26.4">
      <c r="A81" s="40" t="s">
        <v>111</v>
      </c>
      <c r="B81" s="38" t="s">
        <v>112</v>
      </c>
      <c r="C81" s="22">
        <v>1595820.1</v>
      </c>
      <c r="D81" s="26">
        <v>1568044.12</v>
      </c>
      <c r="E81" s="27">
        <v>1568044.12</v>
      </c>
    </row>
    <row r="82" spans="1:6" ht="118.8">
      <c r="A82" s="40" t="s">
        <v>113</v>
      </c>
      <c r="B82" s="38" t="s">
        <v>112</v>
      </c>
      <c r="C82" s="22">
        <v>19631.310000000001</v>
      </c>
      <c r="D82" s="26">
        <v>0</v>
      </c>
      <c r="E82" s="27">
        <v>0</v>
      </c>
    </row>
    <row r="83" spans="1:6" ht="39.6">
      <c r="A83" s="40" t="s">
        <v>114</v>
      </c>
      <c r="B83" s="38" t="s">
        <v>112</v>
      </c>
      <c r="C83" s="22">
        <v>73120000</v>
      </c>
      <c r="D83" s="26">
        <v>0</v>
      </c>
      <c r="E83" s="27">
        <v>0</v>
      </c>
    </row>
    <row r="84" spans="1:6">
      <c r="A84" s="40"/>
      <c r="B84" s="38"/>
      <c r="C84" s="22"/>
      <c r="D84" s="26"/>
      <c r="E84" s="27"/>
    </row>
    <row r="85" spans="1:6" ht="26.4">
      <c r="A85" s="25" t="s">
        <v>115</v>
      </c>
      <c r="B85" s="39" t="s">
        <v>116</v>
      </c>
      <c r="C85" s="22">
        <f>C86</f>
        <v>4733979.03</v>
      </c>
      <c r="D85" s="26">
        <f>D86</f>
        <v>0</v>
      </c>
      <c r="E85" s="27">
        <f>E86</f>
        <v>0</v>
      </c>
    </row>
    <row r="86" spans="1:6" s="49" customFormat="1" ht="26.4">
      <c r="A86" s="47" t="s">
        <v>117</v>
      </c>
      <c r="B86" s="48" t="s">
        <v>118</v>
      </c>
      <c r="C86" s="22">
        <v>4733979.03</v>
      </c>
      <c r="D86" s="26"/>
      <c r="E86" s="27"/>
      <c r="F86" s="3"/>
    </row>
    <row r="87" spans="1:6">
      <c r="A87" s="50"/>
      <c r="B87" s="51"/>
      <c r="C87" s="52"/>
      <c r="D87" s="73"/>
      <c r="E87" s="74"/>
    </row>
    <row r="88" spans="1:6">
      <c r="A88" s="53" t="s">
        <v>119</v>
      </c>
      <c r="B88" s="54"/>
      <c r="C88" s="55">
        <f>C47+C7</f>
        <v>2248408464.6700001</v>
      </c>
      <c r="D88" s="75">
        <f>D47+D7</f>
        <v>2283267767.0799999</v>
      </c>
      <c r="E88" s="76">
        <f>E47+E7</f>
        <v>2345285634.5599999</v>
      </c>
    </row>
    <row r="89" spans="1:6">
      <c r="D89" s="56"/>
      <c r="E89" s="56"/>
    </row>
    <row r="90" spans="1:6">
      <c r="C90" s="56"/>
      <c r="D90" s="57"/>
      <c r="E90" s="57"/>
    </row>
    <row r="91" spans="1:6">
      <c r="C91" s="58"/>
      <c r="D91" s="58"/>
      <c r="E91" s="58"/>
    </row>
    <row r="93" spans="1:6">
      <c r="C93" s="58"/>
    </row>
  </sheetData>
  <mergeCells count="6">
    <mergeCell ref="D1:E1"/>
    <mergeCell ref="C2:E2"/>
    <mergeCell ref="A3:E3"/>
    <mergeCell ref="A4:A5"/>
    <mergeCell ref="B4:B5"/>
    <mergeCell ref="C4:E4"/>
  </mergeCells>
  <pageMargins left="0.70866141732283472" right="0.19685039370078741" top="0.61" bottom="0.47244094488188981" header="0.38" footer="0.31496062992125984"/>
  <pageSetup paperSize="9" scale="85" fitToHeight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1"/>
  <sheetViews>
    <sheetView workbookViewId="0">
      <selection activeCell="E4" sqref="E4"/>
    </sheetView>
  </sheetViews>
  <sheetFormatPr defaultColWidth="9.109375" defaultRowHeight="13.2"/>
  <cols>
    <col min="1" max="1" width="46.33203125" style="1" customWidth="1"/>
    <col min="2" max="2" width="20.33203125" style="2" customWidth="1"/>
    <col min="3" max="5" width="15.5546875" style="1" customWidth="1"/>
    <col min="6" max="6" width="14.5546875" style="1" customWidth="1"/>
    <col min="7" max="7" width="15.33203125" style="1" customWidth="1"/>
    <col min="8" max="8" width="11.88671875" style="3" customWidth="1"/>
    <col min="9" max="16384" width="9.109375" style="1"/>
  </cols>
  <sheetData>
    <row r="1" spans="1:8" ht="57" customHeight="1">
      <c r="A1" s="121" t="s">
        <v>2</v>
      </c>
      <c r="B1" s="121"/>
      <c r="C1" s="122"/>
      <c r="D1" s="122"/>
      <c r="E1" s="122"/>
      <c r="F1" s="122"/>
      <c r="G1" s="122"/>
    </row>
    <row r="2" spans="1:8" ht="21.75" customHeight="1">
      <c r="A2" s="116" t="s">
        <v>3</v>
      </c>
      <c r="B2" s="116" t="s">
        <v>4</v>
      </c>
      <c r="C2" s="118" t="s">
        <v>5</v>
      </c>
      <c r="D2" s="119"/>
      <c r="E2" s="119"/>
      <c r="F2" s="119"/>
      <c r="G2" s="120"/>
    </row>
    <row r="3" spans="1:8" ht="23.4" customHeight="1">
      <c r="A3" s="117"/>
      <c r="B3" s="117"/>
      <c r="C3" s="123" t="s">
        <v>6</v>
      </c>
      <c r="D3" s="124"/>
      <c r="E3" s="125"/>
      <c r="F3" s="84" t="s">
        <v>7</v>
      </c>
      <c r="G3" s="85" t="s">
        <v>8</v>
      </c>
    </row>
    <row r="4" spans="1:8" s="13" customFormat="1" ht="15" customHeight="1">
      <c r="A4" s="7">
        <v>1</v>
      </c>
      <c r="B4" s="8">
        <v>2</v>
      </c>
      <c r="C4" s="9">
        <v>3</v>
      </c>
      <c r="D4" s="9" t="s">
        <v>129</v>
      </c>
      <c r="E4" s="9">
        <v>3</v>
      </c>
      <c r="F4" s="10">
        <v>4</v>
      </c>
      <c r="G4" s="11">
        <v>5</v>
      </c>
      <c r="H4" s="12"/>
    </row>
    <row r="5" spans="1:8" s="17" customFormat="1">
      <c r="A5" s="14" t="s">
        <v>9</v>
      </c>
      <c r="B5" s="15" t="s">
        <v>10</v>
      </c>
      <c r="C5" s="16">
        <f>C7+C10+C13+C18+C23+C28+C32+C34+C37+C41+C43</f>
        <v>416587440</v>
      </c>
      <c r="D5" s="16">
        <f>D7+D10+D13+D18+D23+D28+D32+D34+D37+D41+D43</f>
        <v>13524558.560000001</v>
      </c>
      <c r="E5" s="16">
        <f>E7+E10+E13+E18+E23+E28+E32+E34+E37+E41+E43</f>
        <v>430111998.56</v>
      </c>
      <c r="F5" s="59">
        <f>F7+F10+F13+F18+F23+F28+F32+F34+F37+F41+F43</f>
        <v>428404557</v>
      </c>
      <c r="G5" s="60">
        <f>G7+G10+G13+G18+G23+G28+G32+G34+G37+G41+G43</f>
        <v>438630740</v>
      </c>
      <c r="H5" s="3"/>
    </row>
    <row r="6" spans="1:8" s="17" customFormat="1">
      <c r="A6" s="14"/>
      <c r="B6" s="18"/>
      <c r="C6" s="19"/>
      <c r="D6" s="19"/>
      <c r="E6" s="19"/>
      <c r="F6" s="61"/>
      <c r="G6" s="62"/>
      <c r="H6" s="3"/>
    </row>
    <row r="7" spans="1:8" s="17" customFormat="1">
      <c r="A7" s="20" t="s">
        <v>11</v>
      </c>
      <c r="B7" s="21" t="s">
        <v>12</v>
      </c>
      <c r="C7" s="22">
        <f>C8</f>
        <v>285638123</v>
      </c>
      <c r="D7" s="22">
        <f t="shared" ref="D7:E7" si="0">D8</f>
        <v>13524558.560000001</v>
      </c>
      <c r="E7" s="22">
        <f t="shared" si="0"/>
        <v>299162681.56</v>
      </c>
      <c r="F7" s="26">
        <f>F8</f>
        <v>298387792</v>
      </c>
      <c r="G7" s="27">
        <f>G8</f>
        <v>306680483</v>
      </c>
      <c r="H7" s="3"/>
    </row>
    <row r="8" spans="1:8" s="17" customFormat="1">
      <c r="A8" s="23" t="s">
        <v>13</v>
      </c>
      <c r="B8" s="21" t="s">
        <v>14</v>
      </c>
      <c r="C8" s="22">
        <v>285638123</v>
      </c>
      <c r="D8" s="22">
        <v>13524558.560000001</v>
      </c>
      <c r="E8" s="22">
        <f>285638123+D8</f>
        <v>299162681.56</v>
      </c>
      <c r="F8" s="26">
        <v>298387792</v>
      </c>
      <c r="G8" s="27">
        <v>306680483</v>
      </c>
      <c r="H8" s="3"/>
    </row>
    <row r="9" spans="1:8" s="17" customFormat="1">
      <c r="A9" s="23"/>
      <c r="B9" s="21"/>
      <c r="C9" s="24"/>
      <c r="D9" s="24"/>
      <c r="E9" s="24"/>
      <c r="F9" s="63"/>
      <c r="G9" s="64"/>
      <c r="H9" s="3"/>
    </row>
    <row r="10" spans="1:8" s="17" customFormat="1" ht="39.6">
      <c r="A10" s="25" t="s">
        <v>15</v>
      </c>
      <c r="B10" s="21" t="s">
        <v>16</v>
      </c>
      <c r="C10" s="22">
        <f>C11</f>
        <v>41304236</v>
      </c>
      <c r="D10" s="22"/>
      <c r="E10" s="22">
        <f>E11</f>
        <v>41304236</v>
      </c>
      <c r="F10" s="26">
        <f>F11</f>
        <v>42231315</v>
      </c>
      <c r="G10" s="27">
        <f>G11</f>
        <v>43293645</v>
      </c>
      <c r="H10" s="3"/>
    </row>
    <row r="11" spans="1:8" s="17" customFormat="1" ht="26.4">
      <c r="A11" s="23" t="s">
        <v>17</v>
      </c>
      <c r="B11" s="21" t="s">
        <v>18</v>
      </c>
      <c r="C11" s="22">
        <v>41304236</v>
      </c>
      <c r="D11" s="22"/>
      <c r="E11" s="22">
        <v>41304236</v>
      </c>
      <c r="F11" s="26">
        <v>42231315</v>
      </c>
      <c r="G11" s="27">
        <v>43293645</v>
      </c>
      <c r="H11" s="3"/>
    </row>
    <row r="12" spans="1:8" s="17" customFormat="1">
      <c r="A12" s="23"/>
      <c r="B12" s="21"/>
      <c r="C12" s="24"/>
      <c r="D12" s="24"/>
      <c r="E12" s="24"/>
      <c r="F12" s="63"/>
      <c r="G12" s="64"/>
      <c r="H12" s="3"/>
    </row>
    <row r="13" spans="1:8" s="17" customFormat="1">
      <c r="A13" s="25" t="s">
        <v>19</v>
      </c>
      <c r="B13" s="21" t="s">
        <v>20</v>
      </c>
      <c r="C13" s="22">
        <f>C14+C15+C16</f>
        <v>20101000</v>
      </c>
      <c r="D13" s="22"/>
      <c r="E13" s="22">
        <f>E14+E15+E16</f>
        <v>20101000</v>
      </c>
      <c r="F13" s="26">
        <f>F14+F15+F16</f>
        <v>20822626</v>
      </c>
      <c r="G13" s="27">
        <f>G14+G15+G16</f>
        <v>21668025</v>
      </c>
      <c r="H13" s="3"/>
    </row>
    <row r="14" spans="1:8" s="17" customFormat="1" ht="26.4">
      <c r="A14" s="23" t="s">
        <v>21</v>
      </c>
      <c r="B14" s="21" t="s">
        <v>22</v>
      </c>
      <c r="C14" s="22">
        <v>16968000</v>
      </c>
      <c r="D14" s="22"/>
      <c r="E14" s="22">
        <v>16968000</v>
      </c>
      <c r="F14" s="26">
        <v>17577151</v>
      </c>
      <c r="G14" s="27">
        <v>18290783</v>
      </c>
      <c r="H14" s="3"/>
    </row>
    <row r="15" spans="1:8" s="17" customFormat="1">
      <c r="A15" s="23" t="s">
        <v>23</v>
      </c>
      <c r="B15" s="21" t="s">
        <v>24</v>
      </c>
      <c r="C15" s="22">
        <v>9000</v>
      </c>
      <c r="D15" s="22"/>
      <c r="E15" s="22">
        <v>9000</v>
      </c>
      <c r="F15" s="26">
        <v>9323</v>
      </c>
      <c r="G15" s="27">
        <v>9702</v>
      </c>
      <c r="H15" s="3"/>
    </row>
    <row r="16" spans="1:8" s="17" customFormat="1" ht="26.4">
      <c r="A16" s="23" t="s">
        <v>25</v>
      </c>
      <c r="B16" s="21" t="s">
        <v>26</v>
      </c>
      <c r="C16" s="22">
        <v>3124000</v>
      </c>
      <c r="D16" s="22"/>
      <c r="E16" s="22">
        <v>3124000</v>
      </c>
      <c r="F16" s="26">
        <v>3236152</v>
      </c>
      <c r="G16" s="27">
        <v>3367540</v>
      </c>
      <c r="H16" s="3"/>
    </row>
    <row r="17" spans="1:8" s="17" customFormat="1">
      <c r="A17" s="23"/>
      <c r="B17" s="21"/>
      <c r="C17" s="22"/>
      <c r="D17" s="22"/>
      <c r="E17" s="22"/>
      <c r="F17" s="63"/>
      <c r="G17" s="64"/>
      <c r="H17" s="3"/>
    </row>
    <row r="18" spans="1:8" s="17" customFormat="1">
      <c r="A18" s="25" t="s">
        <v>27</v>
      </c>
      <c r="B18" s="21" t="s">
        <v>28</v>
      </c>
      <c r="C18" s="22">
        <f>C19+C20+C21</f>
        <v>42074925</v>
      </c>
      <c r="D18" s="22"/>
      <c r="E18" s="22">
        <f>E19+E20+E21</f>
        <v>42074925</v>
      </c>
      <c r="F18" s="26">
        <f>F19+F20+F21</f>
        <v>39788668</v>
      </c>
      <c r="G18" s="27">
        <f>G19+G20+G21</f>
        <v>39768431</v>
      </c>
      <c r="H18" s="3"/>
    </row>
    <row r="19" spans="1:8" s="17" customFormat="1">
      <c r="A19" s="23" t="s">
        <v>29</v>
      </c>
      <c r="B19" s="21" t="s">
        <v>30</v>
      </c>
      <c r="C19" s="22">
        <v>8032000</v>
      </c>
      <c r="D19" s="22"/>
      <c r="E19" s="22">
        <v>8032000</v>
      </c>
      <c r="F19" s="65">
        <v>5766000</v>
      </c>
      <c r="G19" s="66">
        <v>5766000</v>
      </c>
      <c r="H19" s="3"/>
    </row>
    <row r="20" spans="1:8" s="17" customFormat="1">
      <c r="A20" s="23" t="s">
        <v>31</v>
      </c>
      <c r="B20" s="28" t="s">
        <v>32</v>
      </c>
      <c r="C20" s="22">
        <v>20256925</v>
      </c>
      <c r="D20" s="22"/>
      <c r="E20" s="22">
        <v>20256925</v>
      </c>
      <c r="F20" s="65">
        <v>20236668</v>
      </c>
      <c r="G20" s="66">
        <v>20216431</v>
      </c>
      <c r="H20" s="3"/>
    </row>
    <row r="21" spans="1:8" s="17" customFormat="1">
      <c r="A21" s="23" t="s">
        <v>33</v>
      </c>
      <c r="B21" s="21" t="s">
        <v>34</v>
      </c>
      <c r="C21" s="22">
        <v>13786000</v>
      </c>
      <c r="D21" s="22"/>
      <c r="E21" s="22">
        <v>13786000</v>
      </c>
      <c r="F21" s="65">
        <v>13786000</v>
      </c>
      <c r="G21" s="66">
        <v>13786000</v>
      </c>
      <c r="H21" s="3"/>
    </row>
    <row r="22" spans="1:8" s="17" customFormat="1" ht="13.8">
      <c r="A22" s="23"/>
      <c r="B22" s="21"/>
      <c r="C22" s="29"/>
      <c r="D22" s="29"/>
      <c r="E22" s="29"/>
      <c r="F22" s="63"/>
      <c r="G22" s="64"/>
      <c r="H22" s="3"/>
    </row>
    <row r="23" spans="1:8" s="17" customFormat="1">
      <c r="A23" s="25" t="s">
        <v>35</v>
      </c>
      <c r="B23" s="21" t="s">
        <v>36</v>
      </c>
      <c r="C23" s="22">
        <f>C24+C25+C26</f>
        <v>3031000</v>
      </c>
      <c r="D23" s="22"/>
      <c r="E23" s="22">
        <f>E24+E25+E26</f>
        <v>3031000</v>
      </c>
      <c r="F23" s="26">
        <f>F24+F25+F26</f>
        <v>3122000</v>
      </c>
      <c r="G23" s="27">
        <f>G24+G25+G26</f>
        <v>3229000</v>
      </c>
      <c r="H23" s="3"/>
    </row>
    <row r="24" spans="1:8" s="17" customFormat="1" ht="39.6">
      <c r="A24" s="23" t="s">
        <v>37</v>
      </c>
      <c r="B24" s="21" t="s">
        <v>38</v>
      </c>
      <c r="C24" s="22">
        <f>3031000-C25-C26</f>
        <v>2406000</v>
      </c>
      <c r="D24" s="22"/>
      <c r="E24" s="22">
        <f>3031000-E25-E26</f>
        <v>2406000</v>
      </c>
      <c r="F24" s="26">
        <f>3122000-F25-F26</f>
        <v>2502000</v>
      </c>
      <c r="G24" s="27">
        <f>3229000-G25-G26</f>
        <v>2579000</v>
      </c>
      <c r="H24" s="3"/>
    </row>
    <row r="25" spans="1:8" s="17" customFormat="1" ht="52.8">
      <c r="A25" s="23" t="s">
        <v>39</v>
      </c>
      <c r="B25" s="21" t="s">
        <v>40</v>
      </c>
      <c r="C25" s="22">
        <v>125000</v>
      </c>
      <c r="D25" s="22"/>
      <c r="E25" s="22">
        <v>125000</v>
      </c>
      <c r="F25" s="26">
        <v>120000</v>
      </c>
      <c r="G25" s="27">
        <v>150000</v>
      </c>
      <c r="H25" s="3"/>
    </row>
    <row r="26" spans="1:8" s="17" customFormat="1" ht="39.6">
      <c r="A26" s="23" t="s">
        <v>41</v>
      </c>
      <c r="B26" s="18" t="s">
        <v>42</v>
      </c>
      <c r="C26" s="30">
        <v>500000</v>
      </c>
      <c r="D26" s="30"/>
      <c r="E26" s="30">
        <v>500000</v>
      </c>
      <c r="F26" s="26">
        <v>500000</v>
      </c>
      <c r="G26" s="27">
        <v>500000</v>
      </c>
      <c r="H26" s="3"/>
    </row>
    <row r="27" spans="1:8" s="17" customFormat="1" ht="13.8">
      <c r="A27" s="23"/>
      <c r="B27" s="21"/>
      <c r="C27" s="29"/>
      <c r="D27" s="29"/>
      <c r="E27" s="29"/>
      <c r="F27" s="63"/>
      <c r="G27" s="64"/>
      <c r="H27" s="3"/>
    </row>
    <row r="28" spans="1:8" s="17" customFormat="1" ht="39.6">
      <c r="A28" s="20" t="s">
        <v>43</v>
      </c>
      <c r="B28" s="21" t="s">
        <v>44</v>
      </c>
      <c r="C28" s="22">
        <f>C29+C30</f>
        <v>20237000</v>
      </c>
      <c r="D28" s="22"/>
      <c r="E28" s="22">
        <f>E29+E30</f>
        <v>20237000</v>
      </c>
      <c r="F28" s="26">
        <f>F29+F30</f>
        <v>20205000</v>
      </c>
      <c r="G28" s="27">
        <f>G29+G30</f>
        <v>20205000</v>
      </c>
      <c r="H28" s="3"/>
    </row>
    <row r="29" spans="1:8" ht="92.4">
      <c r="A29" s="23" t="s">
        <v>45</v>
      </c>
      <c r="B29" s="21" t="s">
        <v>46</v>
      </c>
      <c r="C29" s="22">
        <f>7300000+1100000+1803000</f>
        <v>10203000</v>
      </c>
      <c r="D29" s="22"/>
      <c r="E29" s="22">
        <f>7300000+1100000+1803000</f>
        <v>10203000</v>
      </c>
      <c r="F29" s="26">
        <f>7300000+1100000+1771000</f>
        <v>10171000</v>
      </c>
      <c r="G29" s="27">
        <f>7300000+1100000+1771000</f>
        <v>10171000</v>
      </c>
    </row>
    <row r="30" spans="1:8" ht="79.2">
      <c r="A30" s="31" t="s">
        <v>47</v>
      </c>
      <c r="B30" s="21" t="s">
        <v>48</v>
      </c>
      <c r="C30" s="22">
        <v>10034000</v>
      </c>
      <c r="D30" s="22"/>
      <c r="E30" s="22">
        <v>10034000</v>
      </c>
      <c r="F30" s="67">
        <v>10034000</v>
      </c>
      <c r="G30" s="27">
        <v>10034000</v>
      </c>
    </row>
    <row r="31" spans="1:8">
      <c r="A31" s="31"/>
      <c r="B31" s="21"/>
      <c r="C31" s="22"/>
      <c r="D31" s="22"/>
      <c r="E31" s="22"/>
      <c r="F31" s="63"/>
      <c r="G31" s="64"/>
      <c r="H31" s="32"/>
    </row>
    <row r="32" spans="1:8" ht="26.4">
      <c r="A32" s="25" t="s">
        <v>49</v>
      </c>
      <c r="B32" s="21" t="s">
        <v>50</v>
      </c>
      <c r="C32" s="22">
        <v>315156</v>
      </c>
      <c r="D32" s="22"/>
      <c r="E32" s="22">
        <v>315156</v>
      </c>
      <c r="F32" s="26">
        <v>315156</v>
      </c>
      <c r="G32" s="27">
        <v>315156</v>
      </c>
      <c r="H32" s="33"/>
    </row>
    <row r="33" spans="1:8">
      <c r="A33" s="23"/>
      <c r="B33" s="21"/>
      <c r="C33" s="22"/>
      <c r="D33" s="22"/>
      <c r="E33" s="22"/>
      <c r="F33" s="26"/>
      <c r="G33" s="27"/>
      <c r="H33" s="32"/>
    </row>
    <row r="34" spans="1:8" s="34" customFormat="1" ht="26.4">
      <c r="A34" s="25" t="s">
        <v>51</v>
      </c>
      <c r="B34" s="21" t="s">
        <v>52</v>
      </c>
      <c r="C34" s="22">
        <f>C35</f>
        <v>200000</v>
      </c>
      <c r="D34" s="22"/>
      <c r="E34" s="22">
        <f>E35</f>
        <v>200000</v>
      </c>
      <c r="F34" s="26">
        <f>F35</f>
        <v>200000</v>
      </c>
      <c r="G34" s="27">
        <f>G35</f>
        <v>200000</v>
      </c>
      <c r="H34" s="3"/>
    </row>
    <row r="35" spans="1:8" s="34" customFormat="1">
      <c r="A35" s="23" t="s">
        <v>53</v>
      </c>
      <c r="B35" s="21" t="s">
        <v>54</v>
      </c>
      <c r="C35" s="22">
        <v>200000</v>
      </c>
      <c r="D35" s="22"/>
      <c r="E35" s="22">
        <v>200000</v>
      </c>
      <c r="F35" s="26">
        <v>200000</v>
      </c>
      <c r="G35" s="27">
        <v>200000</v>
      </c>
      <c r="H35" s="3"/>
    </row>
    <row r="36" spans="1:8" s="34" customFormat="1">
      <c r="A36" s="23"/>
      <c r="B36" s="21"/>
      <c r="C36" s="22"/>
      <c r="D36" s="22"/>
      <c r="E36" s="22"/>
      <c r="F36" s="26"/>
      <c r="G36" s="27"/>
      <c r="H36" s="3"/>
    </row>
    <row r="37" spans="1:8" s="34" customFormat="1" ht="26.4">
      <c r="A37" s="25" t="s">
        <v>55</v>
      </c>
      <c r="B37" s="21" t="s">
        <v>56</v>
      </c>
      <c r="C37" s="22">
        <f>C38+C39</f>
        <v>1595000</v>
      </c>
      <c r="D37" s="22"/>
      <c r="E37" s="22">
        <f>E38+E39</f>
        <v>1595000</v>
      </c>
      <c r="F37" s="26">
        <f>F38+F39</f>
        <v>1241000</v>
      </c>
      <c r="G37" s="27">
        <f>G38+G39</f>
        <v>1180000</v>
      </c>
      <c r="H37" s="3"/>
    </row>
    <row r="38" spans="1:8" s="34" customFormat="1" ht="79.2">
      <c r="A38" s="23" t="s">
        <v>57</v>
      </c>
      <c r="B38" s="21" t="s">
        <v>58</v>
      </c>
      <c r="C38" s="22">
        <v>595000</v>
      </c>
      <c r="D38" s="22"/>
      <c r="E38" s="22">
        <v>595000</v>
      </c>
      <c r="F38" s="26">
        <v>241000</v>
      </c>
      <c r="G38" s="27">
        <v>180000</v>
      </c>
      <c r="H38" s="33"/>
    </row>
    <row r="39" spans="1:8" s="34" customFormat="1" ht="39.6">
      <c r="A39" s="23" t="s">
        <v>59</v>
      </c>
      <c r="B39" s="21" t="s">
        <v>60</v>
      </c>
      <c r="C39" s="22">
        <v>1000000</v>
      </c>
      <c r="D39" s="22"/>
      <c r="E39" s="22">
        <v>1000000</v>
      </c>
      <c r="F39" s="26">
        <v>1000000</v>
      </c>
      <c r="G39" s="27">
        <v>1000000</v>
      </c>
      <c r="H39" s="33"/>
    </row>
    <row r="40" spans="1:8" s="34" customFormat="1">
      <c r="A40" s="23"/>
      <c r="B40" s="21"/>
      <c r="C40" s="22"/>
      <c r="D40" s="22"/>
      <c r="E40" s="22"/>
      <c r="F40" s="63"/>
      <c r="G40" s="64"/>
      <c r="H40" s="3"/>
    </row>
    <row r="41" spans="1:8" s="34" customFormat="1">
      <c r="A41" s="25" t="s">
        <v>61</v>
      </c>
      <c r="B41" s="21" t="s">
        <v>62</v>
      </c>
      <c r="C41" s="22">
        <v>2091000</v>
      </c>
      <c r="D41" s="22"/>
      <c r="E41" s="22">
        <v>2091000</v>
      </c>
      <c r="F41" s="26">
        <v>2091000</v>
      </c>
      <c r="G41" s="27">
        <v>2091000</v>
      </c>
      <c r="H41" s="3"/>
    </row>
    <row r="42" spans="1:8" s="34" customFormat="1">
      <c r="A42" s="23"/>
      <c r="B42" s="21"/>
      <c r="C42" s="22"/>
      <c r="D42" s="22"/>
      <c r="E42" s="22"/>
      <c r="F42" s="26"/>
      <c r="G42" s="27"/>
      <c r="H42" s="3"/>
    </row>
    <row r="43" spans="1:8" s="34" customFormat="1">
      <c r="A43" s="25" t="s">
        <v>63</v>
      </c>
      <c r="B43" s="21" t="s">
        <v>64</v>
      </c>
      <c r="C43" s="22">
        <v>0</v>
      </c>
      <c r="D43" s="22"/>
      <c r="E43" s="22">
        <v>0</v>
      </c>
      <c r="F43" s="26">
        <v>0</v>
      </c>
      <c r="G43" s="27">
        <v>0</v>
      </c>
      <c r="H43" s="3"/>
    </row>
    <row r="44" spans="1:8" s="34" customFormat="1">
      <c r="A44" s="23"/>
      <c r="B44" s="21"/>
      <c r="C44" s="22"/>
      <c r="D44" s="22"/>
      <c r="E44" s="22"/>
      <c r="F44" s="26"/>
      <c r="G44" s="27"/>
      <c r="H44" s="3"/>
    </row>
    <row r="45" spans="1:8" s="34" customFormat="1">
      <c r="A45" s="14" t="s">
        <v>65</v>
      </c>
      <c r="B45" s="35" t="s">
        <v>66</v>
      </c>
      <c r="C45" s="68">
        <f>C47+C83</f>
        <v>1831821024.6700001</v>
      </c>
      <c r="D45" s="68"/>
      <c r="E45" s="68">
        <f>E47+E83</f>
        <v>1831821024.6700001</v>
      </c>
      <c r="F45" s="69">
        <f>F47+F83</f>
        <v>1854863210.0799999</v>
      </c>
      <c r="G45" s="70">
        <f>G47+G83</f>
        <v>1906654894.5599999</v>
      </c>
      <c r="H45" s="3"/>
    </row>
    <row r="46" spans="1:8" s="34" customFormat="1">
      <c r="A46" s="23"/>
      <c r="B46" s="36"/>
      <c r="C46" s="37"/>
      <c r="D46" s="37"/>
      <c r="E46" s="37"/>
      <c r="F46" s="71"/>
      <c r="G46" s="72"/>
      <c r="H46" s="3"/>
    </row>
    <row r="47" spans="1:8" s="34" customFormat="1" ht="39.6">
      <c r="A47" s="20" t="s">
        <v>67</v>
      </c>
      <c r="B47" s="38" t="s">
        <v>68</v>
      </c>
      <c r="C47" s="37">
        <f>C48+C52+C61+C78</f>
        <v>1827087045.6400001</v>
      </c>
      <c r="D47" s="37"/>
      <c r="E47" s="37">
        <f>E48+E52+E61+E78</f>
        <v>1827087045.6400001</v>
      </c>
      <c r="F47" s="71">
        <f>F48+F52+F61+F78</f>
        <v>1854863210.0799999</v>
      </c>
      <c r="G47" s="72">
        <f>G48+G52+G61+G78</f>
        <v>1906654894.5599999</v>
      </c>
      <c r="H47" s="3"/>
    </row>
    <row r="48" spans="1:8" s="100" customFormat="1" ht="26.4">
      <c r="A48" s="97" t="s">
        <v>69</v>
      </c>
      <c r="B48" s="98" t="s">
        <v>70</v>
      </c>
      <c r="C48" s="16">
        <f>SUM(C49:C50)</f>
        <v>459597927.19</v>
      </c>
      <c r="D48" s="16"/>
      <c r="E48" s="16">
        <f>SUM(E49:E50)</f>
        <v>459597927.19</v>
      </c>
      <c r="F48" s="59">
        <f>SUM(F49:F50)</f>
        <v>555534416.65999997</v>
      </c>
      <c r="G48" s="60">
        <f>SUM(G49:G50)</f>
        <v>584348084.79999995</v>
      </c>
      <c r="H48" s="99"/>
    </row>
    <row r="49" spans="1:8" s="17" customFormat="1" ht="26.4">
      <c r="A49" s="40" t="s">
        <v>71</v>
      </c>
      <c r="B49" s="38" t="s">
        <v>72</v>
      </c>
      <c r="C49" s="22">
        <v>78849761.290000007</v>
      </c>
      <c r="D49" s="22"/>
      <c r="E49" s="22">
        <v>78849761.290000007</v>
      </c>
      <c r="F49" s="26">
        <v>70405204.780000001</v>
      </c>
      <c r="G49" s="27">
        <v>82469353.299999997</v>
      </c>
      <c r="H49" s="3"/>
    </row>
    <row r="50" spans="1:8" s="17" customFormat="1" ht="52.8">
      <c r="A50" s="40" t="s">
        <v>73</v>
      </c>
      <c r="B50" s="38" t="s">
        <v>123</v>
      </c>
      <c r="C50" s="22">
        <v>380748165.89999998</v>
      </c>
      <c r="D50" s="22"/>
      <c r="E50" s="22">
        <v>380748165.89999998</v>
      </c>
      <c r="F50" s="26">
        <f>450502757.25+23998756+10627698.63</f>
        <v>485129211.88</v>
      </c>
      <c r="G50" s="27">
        <f>438504754.87+48713278+14660698.63</f>
        <v>501878731.5</v>
      </c>
      <c r="H50" s="3"/>
    </row>
    <row r="51" spans="1:8" s="17" customFormat="1">
      <c r="A51" s="41"/>
      <c r="B51" s="42"/>
      <c r="C51" s="22"/>
      <c r="D51" s="22"/>
      <c r="E51" s="22"/>
      <c r="F51" s="26"/>
      <c r="G51" s="27"/>
      <c r="H51" s="3"/>
    </row>
    <row r="52" spans="1:8" s="100" customFormat="1" ht="39.6">
      <c r="A52" s="97" t="s">
        <v>74</v>
      </c>
      <c r="B52" s="101" t="s">
        <v>75</v>
      </c>
      <c r="C52" s="16">
        <f>SUM(C53:C59)</f>
        <v>331460299.98000002</v>
      </c>
      <c r="D52" s="16"/>
      <c r="E52" s="16">
        <f>SUM(E53:E59)</f>
        <v>331460299.98000002</v>
      </c>
      <c r="F52" s="59">
        <f>SUM(F53:F59)</f>
        <v>339727537.89999998</v>
      </c>
      <c r="G52" s="60">
        <f>SUM(G53:G59)</f>
        <v>355567566.81</v>
      </c>
      <c r="H52" s="99"/>
    </row>
    <row r="53" spans="1:8" s="17" customFormat="1" ht="52.8">
      <c r="A53" s="40" t="s">
        <v>77</v>
      </c>
      <c r="B53" s="38" t="s">
        <v>78</v>
      </c>
      <c r="C53" s="22">
        <v>18839206.510000002</v>
      </c>
      <c r="D53" s="22"/>
      <c r="E53" s="22">
        <v>18839206.510000002</v>
      </c>
      <c r="F53" s="26">
        <v>18913761.379999999</v>
      </c>
      <c r="G53" s="27">
        <v>18709460.149999999</v>
      </c>
      <c r="H53" s="3"/>
    </row>
    <row r="54" spans="1:8" s="17" customFormat="1" ht="66">
      <c r="A54" s="40" t="s">
        <v>79</v>
      </c>
      <c r="B54" s="43" t="s">
        <v>124</v>
      </c>
      <c r="C54" s="22">
        <v>383180.16</v>
      </c>
      <c r="D54" s="22"/>
      <c r="E54" s="22">
        <v>383180.16</v>
      </c>
      <c r="F54" s="26">
        <v>383627.2</v>
      </c>
      <c r="G54" s="27">
        <v>359641.91</v>
      </c>
      <c r="H54" s="3"/>
    </row>
    <row r="55" spans="1:8" s="17" customFormat="1" ht="52.8">
      <c r="A55" s="40" t="s">
        <v>80</v>
      </c>
      <c r="B55" s="38" t="s">
        <v>81</v>
      </c>
      <c r="C55" s="22">
        <v>307166640</v>
      </c>
      <c r="D55" s="22"/>
      <c r="E55" s="22">
        <v>307166640</v>
      </c>
      <c r="F55" s="26">
        <v>318999400</v>
      </c>
      <c r="G55" s="27">
        <v>335057530</v>
      </c>
      <c r="H55" s="3"/>
    </row>
    <row r="56" spans="1:8" s="17" customFormat="1" ht="52.8">
      <c r="A56" s="40" t="s">
        <v>82</v>
      </c>
      <c r="B56" s="43" t="s">
        <v>83</v>
      </c>
      <c r="C56" s="22">
        <v>230136.95999999999</v>
      </c>
      <c r="D56" s="22"/>
      <c r="E56" s="22">
        <v>230136.95999999999</v>
      </c>
      <c r="F56" s="26">
        <v>230136.95999999999</v>
      </c>
      <c r="G56" s="27">
        <v>230136.95999999999</v>
      </c>
      <c r="H56" s="3"/>
    </row>
    <row r="57" spans="1:8" s="17" customFormat="1" ht="39.6">
      <c r="A57" s="40" t="s">
        <v>84</v>
      </c>
      <c r="B57" s="44" t="s">
        <v>83</v>
      </c>
      <c r="C57" s="22">
        <v>1050000</v>
      </c>
      <c r="D57" s="22"/>
      <c r="E57" s="22">
        <v>1050000</v>
      </c>
      <c r="F57" s="26">
        <v>945000</v>
      </c>
      <c r="G57" s="27">
        <v>945000</v>
      </c>
      <c r="H57" s="3"/>
    </row>
    <row r="58" spans="1:8" s="17" customFormat="1" ht="66">
      <c r="A58" s="40" t="s">
        <v>85</v>
      </c>
      <c r="B58" s="38" t="s">
        <v>83</v>
      </c>
      <c r="C58" s="22">
        <v>245775.75</v>
      </c>
      <c r="D58" s="22"/>
      <c r="E58" s="22">
        <v>245775.75</v>
      </c>
      <c r="F58" s="26">
        <v>255612.36</v>
      </c>
      <c r="G58" s="27">
        <v>265797.78999999998</v>
      </c>
      <c r="H58" s="3"/>
    </row>
    <row r="59" spans="1:8" s="17" customFormat="1" ht="94.5" customHeight="1">
      <c r="A59" s="40" t="s">
        <v>122</v>
      </c>
      <c r="B59" s="38" t="s">
        <v>83</v>
      </c>
      <c r="C59" s="22">
        <v>3545360.6</v>
      </c>
      <c r="D59" s="22"/>
      <c r="E59" s="22">
        <v>3545360.6</v>
      </c>
      <c r="F59" s="26">
        <v>0</v>
      </c>
      <c r="G59" s="27">
        <v>0</v>
      </c>
      <c r="H59" s="3"/>
    </row>
    <row r="60" spans="1:8">
      <c r="A60" s="41"/>
      <c r="B60" s="42"/>
      <c r="C60" s="22"/>
      <c r="D60" s="22"/>
      <c r="E60" s="22"/>
      <c r="F60" s="26"/>
      <c r="G60" s="27"/>
    </row>
    <row r="61" spans="1:8" s="99" customFormat="1" ht="26.4">
      <c r="A61" s="97" t="s">
        <v>86</v>
      </c>
      <c r="B61" s="101" t="s">
        <v>87</v>
      </c>
      <c r="C61" s="16">
        <f>SUM(C62:C77)</f>
        <v>961293367.06000006</v>
      </c>
      <c r="D61" s="16"/>
      <c r="E61" s="16">
        <f>SUM(E62:E77)</f>
        <v>961293367.06000006</v>
      </c>
      <c r="F61" s="59">
        <f>SUM(F62:F77)</f>
        <v>958033211.4000001</v>
      </c>
      <c r="G61" s="60">
        <f>SUM(G62:G77)</f>
        <v>965171198.83000004</v>
      </c>
    </row>
    <row r="62" spans="1:8" s="3" customFormat="1" ht="26.4">
      <c r="A62" s="40" t="s">
        <v>88</v>
      </c>
      <c r="B62" s="43" t="s">
        <v>89</v>
      </c>
      <c r="C62" s="22">
        <v>451206.49</v>
      </c>
      <c r="D62" s="22"/>
      <c r="E62" s="22">
        <v>451206.49</v>
      </c>
      <c r="F62" s="26">
        <v>455268.55</v>
      </c>
      <c r="G62" s="27">
        <v>471679.29</v>
      </c>
    </row>
    <row r="63" spans="1:8" s="3" customFormat="1" ht="66">
      <c r="A63" s="40" t="s">
        <v>90</v>
      </c>
      <c r="B63" s="38" t="s">
        <v>89</v>
      </c>
      <c r="C63" s="22">
        <v>14000</v>
      </c>
      <c r="D63" s="22"/>
      <c r="E63" s="22">
        <v>14000</v>
      </c>
      <c r="F63" s="26">
        <v>14000</v>
      </c>
      <c r="G63" s="27">
        <v>14000</v>
      </c>
    </row>
    <row r="64" spans="1:8" s="3" customFormat="1" ht="26.4">
      <c r="A64" s="40" t="s">
        <v>91</v>
      </c>
      <c r="B64" s="38" t="s">
        <v>89</v>
      </c>
      <c r="C64" s="22">
        <v>35000</v>
      </c>
      <c r="D64" s="22"/>
      <c r="E64" s="22">
        <v>35000</v>
      </c>
      <c r="F64" s="26">
        <v>35000</v>
      </c>
      <c r="G64" s="27">
        <v>35000</v>
      </c>
    </row>
    <row r="65" spans="1:8" s="3" customFormat="1" ht="66">
      <c r="A65" s="40" t="s">
        <v>92</v>
      </c>
      <c r="B65" s="38" t="s">
        <v>89</v>
      </c>
      <c r="C65" s="22">
        <v>4663289.97</v>
      </c>
      <c r="D65" s="22"/>
      <c r="E65" s="22">
        <v>4663289.97</v>
      </c>
      <c r="F65" s="26">
        <v>4849832.93</v>
      </c>
      <c r="G65" s="27">
        <v>5043758.0999999996</v>
      </c>
    </row>
    <row r="66" spans="1:8" s="3" customFormat="1" ht="79.2">
      <c r="A66" s="40" t="s">
        <v>93</v>
      </c>
      <c r="B66" s="38" t="s">
        <v>89</v>
      </c>
      <c r="C66" s="22">
        <v>56017990.280000001</v>
      </c>
      <c r="D66" s="22"/>
      <c r="E66" s="22">
        <v>56017990.280000001</v>
      </c>
      <c r="F66" s="26">
        <v>59023646.920000002</v>
      </c>
      <c r="G66" s="27">
        <v>59023620.75</v>
      </c>
    </row>
    <row r="67" spans="1:8" s="107" customFormat="1" ht="52.8">
      <c r="A67" s="45" t="s">
        <v>126</v>
      </c>
      <c r="B67" s="102" t="s">
        <v>76</v>
      </c>
      <c r="C67" s="103">
        <v>22927352.84</v>
      </c>
      <c r="D67" s="103"/>
      <c r="E67" s="103">
        <v>22927352.84</v>
      </c>
      <c r="F67" s="104">
        <v>0</v>
      </c>
      <c r="G67" s="105">
        <v>0</v>
      </c>
      <c r="H67" s="106"/>
    </row>
    <row r="68" spans="1:8" s="107" customFormat="1" ht="52.8">
      <c r="A68" s="45" t="s">
        <v>127</v>
      </c>
      <c r="B68" s="102" t="s">
        <v>76</v>
      </c>
      <c r="C68" s="103">
        <v>467905.16</v>
      </c>
      <c r="D68" s="103"/>
      <c r="E68" s="103">
        <v>467905.16</v>
      </c>
      <c r="F68" s="104">
        <v>0</v>
      </c>
      <c r="G68" s="105">
        <v>0</v>
      </c>
      <c r="H68" s="106"/>
    </row>
    <row r="69" spans="1:8" s="3" customFormat="1" ht="52.8">
      <c r="A69" s="40" t="s">
        <v>94</v>
      </c>
      <c r="B69" s="38" t="s">
        <v>95</v>
      </c>
      <c r="C69" s="22">
        <v>7755935.4000000004</v>
      </c>
      <c r="D69" s="22"/>
      <c r="E69" s="22">
        <v>7755935.4000000004</v>
      </c>
      <c r="F69" s="26">
        <v>8162580</v>
      </c>
      <c r="G69" s="27">
        <v>8162250</v>
      </c>
    </row>
    <row r="70" spans="1:8" s="3" customFormat="1" ht="66">
      <c r="A70" s="40" t="s">
        <v>96</v>
      </c>
      <c r="B70" s="38" t="s">
        <v>97</v>
      </c>
      <c r="C70" s="22">
        <v>7102432.9900000002</v>
      </c>
      <c r="D70" s="22"/>
      <c r="E70" s="22">
        <v>7102432.9900000002</v>
      </c>
      <c r="F70" s="26">
        <v>7308981.79</v>
      </c>
      <c r="G70" s="27">
        <v>7563946.2699999996</v>
      </c>
    </row>
    <row r="71" spans="1:8" s="3" customFormat="1" ht="52.8">
      <c r="A71" s="45" t="s">
        <v>98</v>
      </c>
      <c r="B71" s="38" t="s">
        <v>99</v>
      </c>
      <c r="C71" s="22">
        <v>2768405.85</v>
      </c>
      <c r="D71" s="22"/>
      <c r="E71" s="22">
        <v>2768405.85</v>
      </c>
      <c r="F71" s="26">
        <v>2873951.95</v>
      </c>
      <c r="G71" s="27">
        <v>2997845.9</v>
      </c>
    </row>
    <row r="72" spans="1:8" s="3" customFormat="1" ht="52.8">
      <c r="A72" s="40" t="s">
        <v>100</v>
      </c>
      <c r="B72" s="38" t="s">
        <v>101</v>
      </c>
      <c r="C72" s="22">
        <v>1481.71</v>
      </c>
      <c r="D72" s="22"/>
      <c r="E72" s="22">
        <v>1481.71</v>
      </c>
      <c r="F72" s="26">
        <v>1321.79</v>
      </c>
      <c r="G72" s="27">
        <v>1321.95</v>
      </c>
    </row>
    <row r="73" spans="1:8" s="3" customFormat="1" ht="52.8">
      <c r="A73" s="46" t="s">
        <v>102</v>
      </c>
      <c r="B73" s="38" t="s">
        <v>103</v>
      </c>
      <c r="C73" s="22">
        <v>29774615</v>
      </c>
      <c r="D73" s="22"/>
      <c r="E73" s="22">
        <v>29774615</v>
      </c>
      <c r="F73" s="26">
        <v>30027030</v>
      </c>
      <c r="G73" s="27">
        <v>29900775</v>
      </c>
    </row>
    <row r="74" spans="1:8" s="3" customFormat="1" ht="26.4">
      <c r="A74" s="40" t="s">
        <v>104</v>
      </c>
      <c r="B74" s="38" t="s">
        <v>105</v>
      </c>
      <c r="C74" s="22">
        <v>8677923.2799999993</v>
      </c>
      <c r="D74" s="22"/>
      <c r="E74" s="22">
        <v>8677923.2799999993</v>
      </c>
      <c r="F74" s="26">
        <v>8755102.5099999998</v>
      </c>
      <c r="G74" s="27">
        <v>9066906.6099999994</v>
      </c>
    </row>
    <row r="75" spans="1:8" s="3" customFormat="1" ht="26.4">
      <c r="A75" s="40" t="s">
        <v>106</v>
      </c>
      <c r="B75" s="38" t="s">
        <v>107</v>
      </c>
      <c r="C75" s="22">
        <v>780010300</v>
      </c>
      <c r="D75" s="22"/>
      <c r="E75" s="22">
        <v>780010300</v>
      </c>
      <c r="F75" s="26">
        <v>813691700</v>
      </c>
      <c r="G75" s="27">
        <v>820055300</v>
      </c>
    </row>
    <row r="76" spans="1:8" s="3" customFormat="1" ht="52.8">
      <c r="A76" s="40" t="s">
        <v>108</v>
      </c>
      <c r="B76" s="38" t="s">
        <v>107</v>
      </c>
      <c r="C76" s="22">
        <v>40625528.090000004</v>
      </c>
      <c r="D76" s="22"/>
      <c r="E76" s="22">
        <v>40625528.090000004</v>
      </c>
      <c r="F76" s="26">
        <v>22834794.960000001</v>
      </c>
      <c r="G76" s="27">
        <v>22834794.960000001</v>
      </c>
    </row>
    <row r="77" spans="1:8" s="3" customFormat="1">
      <c r="A77" s="40"/>
      <c r="B77" s="38"/>
      <c r="C77" s="22"/>
      <c r="D77" s="22"/>
      <c r="E77" s="22"/>
      <c r="F77" s="26"/>
      <c r="G77" s="27"/>
    </row>
    <row r="78" spans="1:8" s="99" customFormat="1" ht="26.4">
      <c r="A78" s="97" t="s">
        <v>109</v>
      </c>
      <c r="B78" s="101" t="s">
        <v>110</v>
      </c>
      <c r="C78" s="16">
        <f>SUM(C79:C81)</f>
        <v>74735451.409999996</v>
      </c>
      <c r="D78" s="16"/>
      <c r="E78" s="16">
        <f>SUM(E79:E81)</f>
        <v>74735451.409999996</v>
      </c>
      <c r="F78" s="59">
        <f t="shared" ref="F78:G78" si="1">SUM(F79:F81)</f>
        <v>1568044.12</v>
      </c>
      <c r="G78" s="60">
        <f t="shared" si="1"/>
        <v>1568044.12</v>
      </c>
    </row>
    <row r="79" spans="1:8" ht="26.4">
      <c r="A79" s="40" t="s">
        <v>111</v>
      </c>
      <c r="B79" s="38" t="s">
        <v>112</v>
      </c>
      <c r="C79" s="22">
        <v>1595820.1</v>
      </c>
      <c r="D79" s="22"/>
      <c r="E79" s="22">
        <v>1595820.1</v>
      </c>
      <c r="F79" s="26">
        <v>1568044.12</v>
      </c>
      <c r="G79" s="27">
        <v>1568044.12</v>
      </c>
    </row>
    <row r="80" spans="1:8" ht="118.8">
      <c r="A80" s="40" t="s">
        <v>113</v>
      </c>
      <c r="B80" s="38" t="s">
        <v>112</v>
      </c>
      <c r="C80" s="22">
        <v>19631.310000000001</v>
      </c>
      <c r="D80" s="22"/>
      <c r="E80" s="22">
        <v>19631.310000000001</v>
      </c>
      <c r="F80" s="26">
        <v>0</v>
      </c>
      <c r="G80" s="27">
        <v>0</v>
      </c>
    </row>
    <row r="81" spans="1:8" ht="39.6">
      <c r="A81" s="40" t="s">
        <v>114</v>
      </c>
      <c r="B81" s="38" t="s">
        <v>112</v>
      </c>
      <c r="C81" s="22">
        <v>73120000</v>
      </c>
      <c r="D81" s="22"/>
      <c r="E81" s="22">
        <v>73120000</v>
      </c>
      <c r="F81" s="26">
        <v>0</v>
      </c>
      <c r="G81" s="27">
        <v>0</v>
      </c>
    </row>
    <row r="82" spans="1:8">
      <c r="A82" s="40"/>
      <c r="B82" s="38"/>
      <c r="C82" s="22"/>
      <c r="D82" s="22"/>
      <c r="E82" s="22"/>
      <c r="F82" s="26"/>
      <c r="G82" s="27"/>
    </row>
    <row r="83" spans="1:8" s="109" customFormat="1" ht="26.4">
      <c r="A83" s="108" t="s">
        <v>115</v>
      </c>
      <c r="B83" s="98" t="s">
        <v>116</v>
      </c>
      <c r="C83" s="16">
        <f>C84</f>
        <v>4733979.03</v>
      </c>
      <c r="D83" s="16"/>
      <c r="E83" s="16">
        <f>E84</f>
        <v>4733979.03</v>
      </c>
      <c r="F83" s="59">
        <f>F84</f>
        <v>0</v>
      </c>
      <c r="G83" s="60">
        <f>G84</f>
        <v>0</v>
      </c>
      <c r="H83" s="99"/>
    </row>
    <row r="84" spans="1:8" s="49" customFormat="1" ht="26.4">
      <c r="A84" s="47" t="s">
        <v>117</v>
      </c>
      <c r="B84" s="48" t="s">
        <v>118</v>
      </c>
      <c r="C84" s="22">
        <v>4733979.03</v>
      </c>
      <c r="D84" s="22"/>
      <c r="E84" s="22">
        <v>4733979.03</v>
      </c>
      <c r="F84" s="26"/>
      <c r="G84" s="27"/>
      <c r="H84" s="3"/>
    </row>
    <row r="85" spans="1:8">
      <c r="A85" s="50"/>
      <c r="B85" s="51"/>
      <c r="C85" s="52"/>
      <c r="D85" s="52"/>
      <c r="E85" s="52"/>
      <c r="F85" s="73"/>
      <c r="G85" s="74"/>
    </row>
    <row r="86" spans="1:8">
      <c r="A86" s="53" t="s">
        <v>119</v>
      </c>
      <c r="B86" s="54"/>
      <c r="C86" s="55">
        <f>C45+C5</f>
        <v>2248408464.6700001</v>
      </c>
      <c r="D86" s="55">
        <f>D45+D5</f>
        <v>13524558.560000001</v>
      </c>
      <c r="E86" s="55">
        <f>E45+E5</f>
        <v>2261933023.23</v>
      </c>
      <c r="F86" s="75">
        <f>F45+F5</f>
        <v>2283267767.0799999</v>
      </c>
      <c r="G86" s="76">
        <f>G45+G5</f>
        <v>2345285634.5599999</v>
      </c>
    </row>
    <row r="87" spans="1:8">
      <c r="F87" s="56"/>
      <c r="G87" s="56"/>
    </row>
    <row r="88" spans="1:8">
      <c r="C88" s="56"/>
      <c r="D88" s="56"/>
      <c r="E88" s="56"/>
      <c r="F88" s="57"/>
      <c r="G88" s="57"/>
    </row>
    <row r="89" spans="1:8">
      <c r="C89" s="58"/>
      <c r="D89" s="58"/>
      <c r="E89" s="58"/>
      <c r="F89" s="58"/>
      <c r="G89" s="58"/>
    </row>
    <row r="91" spans="1:8">
      <c r="C91" s="58"/>
      <c r="D91" s="58"/>
      <c r="E91" s="58"/>
    </row>
  </sheetData>
  <mergeCells count="5">
    <mergeCell ref="A1:G1"/>
    <mergeCell ref="A2:A3"/>
    <mergeCell ref="B2:B3"/>
    <mergeCell ref="C2:G2"/>
    <mergeCell ref="C3:E3"/>
  </mergeCells>
  <pageMargins left="0.70866141732283472" right="0.19685039370078741" top="0.61" bottom="0.47244094488188981" header="0.38" footer="0.31496062992125984"/>
  <pageSetup paperSize="9" scale="85" fitToHeight="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6"/>
  <sheetViews>
    <sheetView workbookViewId="0">
      <selection activeCell="F51" sqref="F51"/>
    </sheetView>
  </sheetViews>
  <sheetFormatPr defaultColWidth="9.109375" defaultRowHeight="13.2"/>
  <cols>
    <col min="1" max="1" width="46.33203125" style="1" customWidth="1"/>
    <col min="2" max="2" width="20.33203125" style="2" customWidth="1"/>
    <col min="3" max="4" width="15.5546875" style="1" hidden="1" customWidth="1"/>
    <col min="5" max="5" width="15.5546875" style="1" customWidth="1"/>
    <col min="6" max="6" width="14.5546875" style="1" customWidth="1"/>
    <col min="7" max="7" width="15.33203125" style="1" customWidth="1"/>
    <col min="8" max="8" width="11.88671875" style="3" customWidth="1"/>
    <col min="9" max="9" width="10.77734375" style="1" bestFit="1" customWidth="1"/>
    <col min="10" max="16384" width="9.109375" style="1"/>
  </cols>
  <sheetData>
    <row r="1" spans="1:9">
      <c r="F1" s="112" t="s">
        <v>0</v>
      </c>
      <c r="G1" s="112"/>
      <c r="H1" s="77"/>
    </row>
    <row r="2" spans="1:9" ht="24.6" customHeight="1">
      <c r="C2" s="113" t="s">
        <v>125</v>
      </c>
      <c r="D2" s="113"/>
      <c r="E2" s="113"/>
      <c r="F2" s="113"/>
      <c r="G2" s="113"/>
      <c r="H2" s="77"/>
    </row>
    <row r="3" spans="1:9" ht="13.2" customHeight="1">
      <c r="C3" s="81"/>
      <c r="D3" s="83"/>
      <c r="E3" s="83"/>
      <c r="F3" s="81"/>
      <c r="G3" s="81"/>
      <c r="H3" s="77"/>
    </row>
    <row r="4" spans="1:9">
      <c r="F4" s="112" t="s">
        <v>0</v>
      </c>
      <c r="G4" s="112"/>
      <c r="H4" s="77"/>
    </row>
    <row r="5" spans="1:9" ht="27.6" customHeight="1">
      <c r="C5" s="113" t="s">
        <v>128</v>
      </c>
      <c r="D5" s="113"/>
      <c r="E5" s="113"/>
      <c r="F5" s="113"/>
      <c r="G5" s="113"/>
      <c r="H5" s="77"/>
    </row>
    <row r="6" spans="1:9" s="79" customFormat="1" ht="30" customHeight="1">
      <c r="A6" s="114" t="s">
        <v>2</v>
      </c>
      <c r="B6" s="114"/>
      <c r="C6" s="115"/>
      <c r="D6" s="115"/>
      <c r="E6" s="115"/>
      <c r="F6" s="115"/>
      <c r="G6" s="115"/>
      <c r="H6" s="78"/>
    </row>
    <row r="7" spans="1:9" ht="16.8" customHeight="1">
      <c r="A7" s="116" t="s">
        <v>3</v>
      </c>
      <c r="B7" s="116" t="s">
        <v>4</v>
      </c>
      <c r="C7" s="118" t="s">
        <v>5</v>
      </c>
      <c r="D7" s="119"/>
      <c r="E7" s="119"/>
      <c r="F7" s="119"/>
      <c r="G7" s="120"/>
    </row>
    <row r="8" spans="1:9" ht="19.8" customHeight="1">
      <c r="A8" s="117"/>
      <c r="B8" s="117"/>
      <c r="C8" s="123" t="s">
        <v>6</v>
      </c>
      <c r="D8" s="124"/>
      <c r="E8" s="125"/>
      <c r="F8" s="84" t="s">
        <v>7</v>
      </c>
      <c r="G8" s="85" t="s">
        <v>8</v>
      </c>
    </row>
    <row r="9" spans="1:9" s="13" customFormat="1" ht="15" customHeight="1">
      <c r="A9" s="7">
        <v>1</v>
      </c>
      <c r="B9" s="8">
        <v>2</v>
      </c>
      <c r="C9" s="9">
        <v>3</v>
      </c>
      <c r="D9" s="9"/>
      <c r="E9" s="9">
        <v>3</v>
      </c>
      <c r="F9" s="10">
        <v>4</v>
      </c>
      <c r="G9" s="11">
        <v>5</v>
      </c>
      <c r="H9" s="12"/>
    </row>
    <row r="10" spans="1:9" s="17" customFormat="1">
      <c r="A10" s="14" t="s">
        <v>9</v>
      </c>
      <c r="B10" s="15" t="s">
        <v>10</v>
      </c>
      <c r="C10" s="16">
        <f>C12+C15+C18+C23+C28+C33+C37+C39+C42+C46+C48</f>
        <v>416587440</v>
      </c>
      <c r="D10" s="16">
        <f>D12+D15+D18+D23+D28+D33+D37+D39+D42+D46+D48</f>
        <v>13524558.560000001</v>
      </c>
      <c r="E10" s="16">
        <f>E12+E15+E18+E23+E28+E33+E37+E39+E42+E46+E48</f>
        <v>430111998.56</v>
      </c>
      <c r="F10" s="59">
        <f>F12+F15+F18+F23+F28+F33+F37+F39+F42+F46+F48</f>
        <v>428404557</v>
      </c>
      <c r="G10" s="60">
        <f>G12+G15+G18+G23+G28+G33+G37+G39+G42+G46+G48</f>
        <v>438630740</v>
      </c>
      <c r="H10" s="3"/>
      <c r="I10" s="92"/>
    </row>
    <row r="11" spans="1:9" s="17" customFormat="1">
      <c r="A11" s="14"/>
      <c r="B11" s="18"/>
      <c r="C11" s="19"/>
      <c r="D11" s="19"/>
      <c r="E11" s="19"/>
      <c r="F11" s="61"/>
      <c r="G11" s="62"/>
      <c r="H11" s="3"/>
    </row>
    <row r="12" spans="1:9" s="17" customFormat="1">
      <c r="A12" s="20" t="s">
        <v>11</v>
      </c>
      <c r="B12" s="21" t="s">
        <v>12</v>
      </c>
      <c r="C12" s="22">
        <f>C13</f>
        <v>285638123</v>
      </c>
      <c r="D12" s="22">
        <f>D13</f>
        <v>13524558.560000001</v>
      </c>
      <c r="E12" s="22">
        <f>E13</f>
        <v>299162681.56</v>
      </c>
      <c r="F12" s="26">
        <f>F13</f>
        <v>298387792</v>
      </c>
      <c r="G12" s="27">
        <f>G13</f>
        <v>306680483</v>
      </c>
      <c r="H12" s="3"/>
    </row>
    <row r="13" spans="1:9" s="17" customFormat="1">
      <c r="A13" s="23" t="s">
        <v>13</v>
      </c>
      <c r="B13" s="21" t="s">
        <v>14</v>
      </c>
      <c r="C13" s="22">
        <v>285638123</v>
      </c>
      <c r="D13" s="22">
        <v>13524558.560000001</v>
      </c>
      <c r="E13" s="22">
        <f>285638123+D13</f>
        <v>299162681.56</v>
      </c>
      <c r="F13" s="26">
        <v>298387792</v>
      </c>
      <c r="G13" s="27">
        <v>306680483</v>
      </c>
      <c r="H13" s="3"/>
    </row>
    <row r="14" spans="1:9" s="17" customFormat="1">
      <c r="A14" s="23"/>
      <c r="B14" s="21"/>
      <c r="C14" s="24"/>
      <c r="D14" s="24"/>
      <c r="E14" s="24"/>
      <c r="F14" s="63"/>
      <c r="G14" s="64"/>
      <c r="H14" s="3"/>
    </row>
    <row r="15" spans="1:9" s="17" customFormat="1" ht="39.6">
      <c r="A15" s="25" t="s">
        <v>15</v>
      </c>
      <c r="B15" s="21" t="s">
        <v>16</v>
      </c>
      <c r="C15" s="22">
        <f>C16</f>
        <v>41304236</v>
      </c>
      <c r="D15" s="22"/>
      <c r="E15" s="22">
        <f>E16</f>
        <v>41304236</v>
      </c>
      <c r="F15" s="26">
        <f>F16</f>
        <v>42231315</v>
      </c>
      <c r="G15" s="27">
        <f>G16</f>
        <v>43293645</v>
      </c>
      <c r="H15" s="3"/>
    </row>
    <row r="16" spans="1:9" s="17" customFormat="1" ht="26.4">
      <c r="A16" s="23" t="s">
        <v>17</v>
      </c>
      <c r="B16" s="21" t="s">
        <v>18</v>
      </c>
      <c r="C16" s="22">
        <v>41304236</v>
      </c>
      <c r="D16" s="22"/>
      <c r="E16" s="22">
        <v>41304236</v>
      </c>
      <c r="F16" s="26">
        <v>42231315</v>
      </c>
      <c r="G16" s="27">
        <v>43293645</v>
      </c>
      <c r="H16" s="3"/>
    </row>
    <row r="17" spans="1:8" s="17" customFormat="1">
      <c r="A17" s="23"/>
      <c r="B17" s="21"/>
      <c r="C17" s="24"/>
      <c r="D17" s="24"/>
      <c r="E17" s="24"/>
      <c r="F17" s="63"/>
      <c r="G17" s="64"/>
      <c r="H17" s="3"/>
    </row>
    <row r="18" spans="1:8" s="17" customFormat="1">
      <c r="A18" s="25" t="s">
        <v>19</v>
      </c>
      <c r="B18" s="21" t="s">
        <v>20</v>
      </c>
      <c r="C18" s="22">
        <f>C19+C20+C21</f>
        <v>20101000</v>
      </c>
      <c r="D18" s="22"/>
      <c r="E18" s="22">
        <f>E19+E20+E21</f>
        <v>20101000</v>
      </c>
      <c r="F18" s="26">
        <f>F19+F20+F21</f>
        <v>20822626</v>
      </c>
      <c r="G18" s="27">
        <f>G19+G20+G21</f>
        <v>21668025</v>
      </c>
      <c r="H18" s="3"/>
    </row>
    <row r="19" spans="1:8" s="17" customFormat="1" ht="26.4">
      <c r="A19" s="23" t="s">
        <v>21</v>
      </c>
      <c r="B19" s="21" t="s">
        <v>22</v>
      </c>
      <c r="C19" s="22">
        <v>16968000</v>
      </c>
      <c r="D19" s="22"/>
      <c r="E19" s="22">
        <v>16968000</v>
      </c>
      <c r="F19" s="26">
        <v>17577151</v>
      </c>
      <c r="G19" s="27">
        <v>18290783</v>
      </c>
      <c r="H19" s="3"/>
    </row>
    <row r="20" spans="1:8" s="17" customFormat="1">
      <c r="A20" s="23" t="s">
        <v>23</v>
      </c>
      <c r="B20" s="21" t="s">
        <v>24</v>
      </c>
      <c r="C20" s="22">
        <v>9000</v>
      </c>
      <c r="D20" s="22"/>
      <c r="E20" s="22">
        <v>9000</v>
      </c>
      <c r="F20" s="26">
        <v>9323</v>
      </c>
      <c r="G20" s="27">
        <v>9702</v>
      </c>
      <c r="H20" s="3"/>
    </row>
    <row r="21" spans="1:8" s="17" customFormat="1" ht="26.4">
      <c r="A21" s="23" t="s">
        <v>25</v>
      </c>
      <c r="B21" s="21" t="s">
        <v>26</v>
      </c>
      <c r="C21" s="22">
        <v>3124000</v>
      </c>
      <c r="D21" s="22"/>
      <c r="E21" s="22">
        <v>3124000</v>
      </c>
      <c r="F21" s="26">
        <v>3236152</v>
      </c>
      <c r="G21" s="27">
        <v>3367540</v>
      </c>
      <c r="H21" s="3"/>
    </row>
    <row r="22" spans="1:8" s="17" customFormat="1">
      <c r="A22" s="23"/>
      <c r="B22" s="21"/>
      <c r="C22" s="22"/>
      <c r="D22" s="22"/>
      <c r="E22" s="22"/>
      <c r="F22" s="63"/>
      <c r="G22" s="64"/>
      <c r="H22" s="3"/>
    </row>
    <row r="23" spans="1:8" s="17" customFormat="1">
      <c r="A23" s="25" t="s">
        <v>27</v>
      </c>
      <c r="B23" s="21" t="s">
        <v>28</v>
      </c>
      <c r="C23" s="22">
        <f>C24+C25+C26</f>
        <v>42074925</v>
      </c>
      <c r="D23" s="22"/>
      <c r="E23" s="22">
        <f>E24+E25+E26</f>
        <v>42074925</v>
      </c>
      <c r="F23" s="26">
        <f>F24+F25+F26</f>
        <v>39788668</v>
      </c>
      <c r="G23" s="27">
        <f>G24+G25+G26</f>
        <v>39768431</v>
      </c>
      <c r="H23" s="3"/>
    </row>
    <row r="24" spans="1:8" s="17" customFormat="1">
      <c r="A24" s="23" t="s">
        <v>29</v>
      </c>
      <c r="B24" s="21" t="s">
        <v>30</v>
      </c>
      <c r="C24" s="22">
        <v>8032000</v>
      </c>
      <c r="D24" s="22"/>
      <c r="E24" s="22">
        <v>8032000</v>
      </c>
      <c r="F24" s="65">
        <v>5766000</v>
      </c>
      <c r="G24" s="66">
        <v>5766000</v>
      </c>
      <c r="H24" s="3"/>
    </row>
    <row r="25" spans="1:8" s="17" customFormat="1">
      <c r="A25" s="23" t="s">
        <v>31</v>
      </c>
      <c r="B25" s="28" t="s">
        <v>32</v>
      </c>
      <c r="C25" s="22">
        <v>20256925</v>
      </c>
      <c r="D25" s="22"/>
      <c r="E25" s="22">
        <v>20256925</v>
      </c>
      <c r="F25" s="65">
        <v>20236668</v>
      </c>
      <c r="G25" s="66">
        <v>20216431</v>
      </c>
      <c r="H25" s="3"/>
    </row>
    <row r="26" spans="1:8" s="17" customFormat="1">
      <c r="A26" s="23" t="s">
        <v>33</v>
      </c>
      <c r="B26" s="21" t="s">
        <v>34</v>
      </c>
      <c r="C26" s="22">
        <v>13786000</v>
      </c>
      <c r="D26" s="22"/>
      <c r="E26" s="22">
        <v>13786000</v>
      </c>
      <c r="F26" s="65">
        <v>13786000</v>
      </c>
      <c r="G26" s="66">
        <v>13786000</v>
      </c>
      <c r="H26" s="3"/>
    </row>
    <row r="27" spans="1:8" s="17" customFormat="1" ht="13.8">
      <c r="A27" s="23"/>
      <c r="B27" s="21"/>
      <c r="C27" s="29"/>
      <c r="D27" s="29"/>
      <c r="E27" s="29"/>
      <c r="F27" s="63"/>
      <c r="G27" s="64"/>
      <c r="H27" s="3"/>
    </row>
    <row r="28" spans="1:8" s="17" customFormat="1">
      <c r="A28" s="25" t="s">
        <v>35</v>
      </c>
      <c r="B28" s="21" t="s">
        <v>36</v>
      </c>
      <c r="C28" s="22">
        <f>C29+C30+C31</f>
        <v>3031000</v>
      </c>
      <c r="D28" s="22"/>
      <c r="E28" s="22">
        <f>E29+E30+E31</f>
        <v>3031000</v>
      </c>
      <c r="F28" s="26">
        <f>F29+F30+F31</f>
        <v>3122000</v>
      </c>
      <c r="G28" s="27">
        <f>G29+G30+G31</f>
        <v>3229000</v>
      </c>
      <c r="H28" s="3"/>
    </row>
    <row r="29" spans="1:8" s="17" customFormat="1" ht="39.6">
      <c r="A29" s="23" t="s">
        <v>37</v>
      </c>
      <c r="B29" s="21" t="s">
        <v>38</v>
      </c>
      <c r="C29" s="22">
        <f>3031000-C30-C31</f>
        <v>2406000</v>
      </c>
      <c r="D29" s="22"/>
      <c r="E29" s="22">
        <f>3031000-E30-E31</f>
        <v>2406000</v>
      </c>
      <c r="F29" s="26">
        <f>3122000-F30-F31</f>
        <v>2502000</v>
      </c>
      <c r="G29" s="27">
        <f>3229000-G30-G31</f>
        <v>2579000</v>
      </c>
      <c r="H29" s="3"/>
    </row>
    <row r="30" spans="1:8" s="17" customFormat="1" ht="52.8">
      <c r="A30" s="23" t="s">
        <v>39</v>
      </c>
      <c r="B30" s="21" t="s">
        <v>40</v>
      </c>
      <c r="C30" s="22">
        <v>125000</v>
      </c>
      <c r="D30" s="22"/>
      <c r="E30" s="22">
        <v>125000</v>
      </c>
      <c r="F30" s="26">
        <v>120000</v>
      </c>
      <c r="G30" s="27">
        <v>150000</v>
      </c>
      <c r="H30" s="3"/>
    </row>
    <row r="31" spans="1:8" s="17" customFormat="1" ht="39.6">
      <c r="A31" s="23" t="s">
        <v>41</v>
      </c>
      <c r="B31" s="18" t="s">
        <v>42</v>
      </c>
      <c r="C31" s="30">
        <v>500000</v>
      </c>
      <c r="D31" s="30"/>
      <c r="E31" s="30">
        <v>500000</v>
      </c>
      <c r="F31" s="26">
        <v>500000</v>
      </c>
      <c r="G31" s="27">
        <v>500000</v>
      </c>
      <c r="H31" s="3"/>
    </row>
    <row r="32" spans="1:8" s="17" customFormat="1" ht="13.8">
      <c r="A32" s="23"/>
      <c r="B32" s="21"/>
      <c r="C32" s="29"/>
      <c r="D32" s="29"/>
      <c r="E32" s="29"/>
      <c r="F32" s="63"/>
      <c r="G32" s="64"/>
      <c r="H32" s="3"/>
    </row>
    <row r="33" spans="1:8" s="17" customFormat="1" ht="39.6">
      <c r="A33" s="20" t="s">
        <v>43</v>
      </c>
      <c r="B33" s="21" t="s">
        <v>44</v>
      </c>
      <c r="C33" s="22">
        <f>C34+C35</f>
        <v>20237000</v>
      </c>
      <c r="D33" s="22"/>
      <c r="E33" s="22">
        <f>E34+E35</f>
        <v>20237000</v>
      </c>
      <c r="F33" s="26">
        <f>F34+F35</f>
        <v>20205000</v>
      </c>
      <c r="G33" s="27">
        <f>G34+G35</f>
        <v>20205000</v>
      </c>
      <c r="H33" s="3"/>
    </row>
    <row r="34" spans="1:8" ht="92.4">
      <c r="A34" s="23" t="s">
        <v>45</v>
      </c>
      <c r="B34" s="21" t="s">
        <v>46</v>
      </c>
      <c r="C34" s="22">
        <f>7300000+1100000+1803000</f>
        <v>10203000</v>
      </c>
      <c r="D34" s="22"/>
      <c r="E34" s="22">
        <f>7300000+1100000+1803000</f>
        <v>10203000</v>
      </c>
      <c r="F34" s="26">
        <f>7300000+1100000+1771000</f>
        <v>10171000</v>
      </c>
      <c r="G34" s="27">
        <f>7300000+1100000+1771000</f>
        <v>10171000</v>
      </c>
    </row>
    <row r="35" spans="1:8" ht="79.2">
      <c r="A35" s="31" t="s">
        <v>47</v>
      </c>
      <c r="B35" s="21" t="s">
        <v>48</v>
      </c>
      <c r="C35" s="22">
        <v>10034000</v>
      </c>
      <c r="D35" s="22"/>
      <c r="E35" s="22">
        <v>10034000</v>
      </c>
      <c r="F35" s="67">
        <v>10034000</v>
      </c>
      <c r="G35" s="27">
        <v>10034000</v>
      </c>
    </row>
    <row r="36" spans="1:8">
      <c r="A36" s="31"/>
      <c r="B36" s="21"/>
      <c r="C36" s="22"/>
      <c r="D36" s="22"/>
      <c r="E36" s="22"/>
      <c r="F36" s="63"/>
      <c r="G36" s="64"/>
      <c r="H36" s="32"/>
    </row>
    <row r="37" spans="1:8" ht="26.4">
      <c r="A37" s="25" t="s">
        <v>49</v>
      </c>
      <c r="B37" s="21" t="s">
        <v>50</v>
      </c>
      <c r="C37" s="22">
        <v>315156</v>
      </c>
      <c r="D37" s="22"/>
      <c r="E37" s="22">
        <v>315156</v>
      </c>
      <c r="F37" s="26">
        <v>315156</v>
      </c>
      <c r="G37" s="27">
        <v>315156</v>
      </c>
      <c r="H37" s="33"/>
    </row>
    <row r="38" spans="1:8">
      <c r="A38" s="23"/>
      <c r="B38" s="21"/>
      <c r="C38" s="22"/>
      <c r="D38" s="22"/>
      <c r="E38" s="22"/>
      <c r="F38" s="26"/>
      <c r="G38" s="27"/>
      <c r="H38" s="32"/>
    </row>
    <row r="39" spans="1:8" s="34" customFormat="1" ht="26.4">
      <c r="A39" s="25" t="s">
        <v>51</v>
      </c>
      <c r="B39" s="21" t="s">
        <v>52</v>
      </c>
      <c r="C39" s="22">
        <f>C40</f>
        <v>200000</v>
      </c>
      <c r="D39" s="22"/>
      <c r="E39" s="22">
        <f>E40</f>
        <v>200000</v>
      </c>
      <c r="F39" s="26">
        <f>F40</f>
        <v>200000</v>
      </c>
      <c r="G39" s="27">
        <f>G40</f>
        <v>200000</v>
      </c>
      <c r="H39" s="3"/>
    </row>
    <row r="40" spans="1:8" s="34" customFormat="1">
      <c r="A40" s="23" t="s">
        <v>53</v>
      </c>
      <c r="B40" s="21" t="s">
        <v>54</v>
      </c>
      <c r="C40" s="22">
        <v>200000</v>
      </c>
      <c r="D40" s="22"/>
      <c r="E40" s="22">
        <v>200000</v>
      </c>
      <c r="F40" s="26">
        <v>200000</v>
      </c>
      <c r="G40" s="27">
        <v>200000</v>
      </c>
      <c r="H40" s="3"/>
    </row>
    <row r="41" spans="1:8" s="34" customFormat="1">
      <c r="A41" s="23"/>
      <c r="B41" s="21"/>
      <c r="C41" s="22"/>
      <c r="D41" s="22"/>
      <c r="E41" s="22"/>
      <c r="F41" s="26"/>
      <c r="G41" s="27"/>
      <c r="H41" s="3"/>
    </row>
    <row r="42" spans="1:8" s="34" customFormat="1" ht="26.4">
      <c r="A42" s="25" t="s">
        <v>55</v>
      </c>
      <c r="B42" s="21" t="s">
        <v>56</v>
      </c>
      <c r="C42" s="22">
        <f>C43+C44</f>
        <v>1595000</v>
      </c>
      <c r="D42" s="22"/>
      <c r="E42" s="22">
        <f>E43+E44</f>
        <v>1595000</v>
      </c>
      <c r="F42" s="26">
        <f>F43+F44</f>
        <v>1241000</v>
      </c>
      <c r="G42" s="27">
        <f>G43+G44</f>
        <v>1180000</v>
      </c>
      <c r="H42" s="3"/>
    </row>
    <row r="43" spans="1:8" s="34" customFormat="1" ht="79.2">
      <c r="A43" s="23" t="s">
        <v>57</v>
      </c>
      <c r="B43" s="21" t="s">
        <v>58</v>
      </c>
      <c r="C43" s="22">
        <v>595000</v>
      </c>
      <c r="D43" s="22"/>
      <c r="E43" s="22">
        <v>595000</v>
      </c>
      <c r="F43" s="26">
        <v>241000</v>
      </c>
      <c r="G43" s="27">
        <v>180000</v>
      </c>
      <c r="H43" s="33"/>
    </row>
    <row r="44" spans="1:8" s="34" customFormat="1" ht="39.6">
      <c r="A44" s="23" t="s">
        <v>59</v>
      </c>
      <c r="B44" s="21" t="s">
        <v>60</v>
      </c>
      <c r="C44" s="22">
        <v>1000000</v>
      </c>
      <c r="D44" s="22"/>
      <c r="E44" s="22">
        <v>1000000</v>
      </c>
      <c r="F44" s="26">
        <v>1000000</v>
      </c>
      <c r="G44" s="27">
        <v>1000000</v>
      </c>
      <c r="H44" s="33"/>
    </row>
    <row r="45" spans="1:8" s="34" customFormat="1">
      <c r="A45" s="23"/>
      <c r="B45" s="21"/>
      <c r="C45" s="22"/>
      <c r="D45" s="22"/>
      <c r="E45" s="22"/>
      <c r="F45" s="63"/>
      <c r="G45" s="64"/>
      <c r="H45" s="3"/>
    </row>
    <row r="46" spans="1:8" s="34" customFormat="1">
      <c r="A46" s="25" t="s">
        <v>61</v>
      </c>
      <c r="B46" s="21" t="s">
        <v>62</v>
      </c>
      <c r="C46" s="22">
        <v>2091000</v>
      </c>
      <c r="D46" s="22"/>
      <c r="E46" s="22">
        <v>2091000</v>
      </c>
      <c r="F46" s="26">
        <v>2091000</v>
      </c>
      <c r="G46" s="27">
        <v>2091000</v>
      </c>
      <c r="H46" s="3"/>
    </row>
    <row r="47" spans="1:8" s="34" customFormat="1">
      <c r="A47" s="23"/>
      <c r="B47" s="21"/>
      <c r="C47" s="22"/>
      <c r="D47" s="22"/>
      <c r="E47" s="22"/>
      <c r="F47" s="26"/>
      <c r="G47" s="27"/>
      <c r="H47" s="3"/>
    </row>
    <row r="48" spans="1:8" s="34" customFormat="1">
      <c r="A48" s="25" t="s">
        <v>63</v>
      </c>
      <c r="B48" s="21" t="s">
        <v>64</v>
      </c>
      <c r="C48" s="22">
        <v>0</v>
      </c>
      <c r="D48" s="22"/>
      <c r="E48" s="22">
        <v>0</v>
      </c>
      <c r="F48" s="26">
        <v>0</v>
      </c>
      <c r="G48" s="27">
        <v>0</v>
      </c>
      <c r="H48" s="3"/>
    </row>
    <row r="49" spans="1:8" s="34" customFormat="1">
      <c r="A49" s="23"/>
      <c r="B49" s="21"/>
      <c r="C49" s="22"/>
      <c r="D49" s="22"/>
      <c r="E49" s="22"/>
      <c r="F49" s="26"/>
      <c r="G49" s="27"/>
      <c r="H49" s="3"/>
    </row>
    <row r="50" spans="1:8" s="34" customFormat="1">
      <c r="A50" s="14" t="s">
        <v>65</v>
      </c>
      <c r="B50" s="35" t="s">
        <v>66</v>
      </c>
      <c r="C50" s="68">
        <f>C52+C88</f>
        <v>1831821024.6700001</v>
      </c>
      <c r="D50" s="68"/>
      <c r="E50" s="68">
        <f>E52+E88</f>
        <v>1831821024.6700001</v>
      </c>
      <c r="F50" s="69">
        <f>F52+F88</f>
        <v>1854863210.0799999</v>
      </c>
      <c r="G50" s="70">
        <f>G52+G88</f>
        <v>1906654894.5599999</v>
      </c>
      <c r="H50" s="3"/>
    </row>
    <row r="51" spans="1:8" s="34" customFormat="1">
      <c r="A51" s="23"/>
      <c r="B51" s="36"/>
      <c r="C51" s="37"/>
      <c r="D51" s="37"/>
      <c r="E51" s="37"/>
      <c r="F51" s="71"/>
      <c r="G51" s="72"/>
      <c r="H51" s="3"/>
    </row>
    <row r="52" spans="1:8" s="34" customFormat="1" ht="39.6">
      <c r="A52" s="20" t="s">
        <v>67</v>
      </c>
      <c r="B52" s="38" t="s">
        <v>68</v>
      </c>
      <c r="C52" s="37">
        <f>C53+C57+C66+C83</f>
        <v>1827087045.6400001</v>
      </c>
      <c r="D52" s="37"/>
      <c r="E52" s="37">
        <f>E53+E57+E66+E83</f>
        <v>1827087045.6400001</v>
      </c>
      <c r="F52" s="71">
        <f>F53+F57+F66+F83</f>
        <v>1854863210.0799999</v>
      </c>
      <c r="G52" s="72">
        <f>G53+G57+G66+G83</f>
        <v>1906654894.5599999</v>
      </c>
      <c r="H52" s="3"/>
    </row>
    <row r="53" spans="1:8" s="100" customFormat="1" ht="26.4">
      <c r="A53" s="97" t="s">
        <v>69</v>
      </c>
      <c r="B53" s="98" t="s">
        <v>70</v>
      </c>
      <c r="C53" s="16">
        <f>SUM(C54:C55)</f>
        <v>459597927.19</v>
      </c>
      <c r="D53" s="16"/>
      <c r="E53" s="16">
        <f>SUM(E54:E55)</f>
        <v>459597927.19</v>
      </c>
      <c r="F53" s="59">
        <f>SUM(F54:F55)</f>
        <v>555534416.65999997</v>
      </c>
      <c r="G53" s="60">
        <f>SUM(G54:G55)</f>
        <v>584348084.79999995</v>
      </c>
      <c r="H53" s="99"/>
    </row>
    <row r="54" spans="1:8" s="17" customFormat="1" ht="26.4">
      <c r="A54" s="40" t="s">
        <v>71</v>
      </c>
      <c r="B54" s="38" t="s">
        <v>72</v>
      </c>
      <c r="C54" s="22">
        <v>78849761.290000007</v>
      </c>
      <c r="D54" s="22"/>
      <c r="E54" s="22">
        <v>78849761.290000007</v>
      </c>
      <c r="F54" s="26">
        <v>70405204.780000001</v>
      </c>
      <c r="G54" s="27">
        <v>82469353.299999997</v>
      </c>
      <c r="H54" s="3"/>
    </row>
    <row r="55" spans="1:8" s="17" customFormat="1" ht="52.8">
      <c r="A55" s="40" t="s">
        <v>73</v>
      </c>
      <c r="B55" s="38" t="s">
        <v>123</v>
      </c>
      <c r="C55" s="22">
        <v>380748165.89999998</v>
      </c>
      <c r="D55" s="22"/>
      <c r="E55" s="22">
        <v>380748165.89999998</v>
      </c>
      <c r="F55" s="26">
        <f>450502757.25+23998756+10627698.63</f>
        <v>485129211.88</v>
      </c>
      <c r="G55" s="27">
        <f>438504754.87+48713278+14660698.63</f>
        <v>501878731.5</v>
      </c>
      <c r="H55" s="3"/>
    </row>
    <row r="56" spans="1:8" s="17" customFormat="1">
      <c r="A56" s="41"/>
      <c r="B56" s="42"/>
      <c r="C56" s="22"/>
      <c r="D56" s="22"/>
      <c r="E56" s="22"/>
      <c r="F56" s="26"/>
      <c r="G56" s="27"/>
      <c r="H56" s="3"/>
    </row>
    <row r="57" spans="1:8" s="100" customFormat="1" ht="39.6">
      <c r="A57" s="97" t="s">
        <v>74</v>
      </c>
      <c r="B57" s="101" t="s">
        <v>75</v>
      </c>
      <c r="C57" s="16">
        <f>SUM(C58:C64)</f>
        <v>331460299.98000002</v>
      </c>
      <c r="D57" s="16"/>
      <c r="E57" s="16">
        <f>SUM(E58:E64)</f>
        <v>331460299.98000002</v>
      </c>
      <c r="F57" s="59">
        <f>SUM(F58:F64)</f>
        <v>339727537.89999998</v>
      </c>
      <c r="G57" s="60">
        <f>SUM(G58:G64)</f>
        <v>355567566.81</v>
      </c>
      <c r="H57" s="99"/>
    </row>
    <row r="58" spans="1:8" s="17" customFormat="1" ht="52.8">
      <c r="A58" s="40" t="s">
        <v>77</v>
      </c>
      <c r="B58" s="38" t="s">
        <v>78</v>
      </c>
      <c r="C58" s="22">
        <v>18839206.510000002</v>
      </c>
      <c r="D58" s="22"/>
      <c r="E58" s="22">
        <v>18839206.510000002</v>
      </c>
      <c r="F58" s="26">
        <v>18913761.379999999</v>
      </c>
      <c r="G58" s="27">
        <v>18709460.149999999</v>
      </c>
      <c r="H58" s="3"/>
    </row>
    <row r="59" spans="1:8" s="17" customFormat="1" ht="66">
      <c r="A59" s="40" t="s">
        <v>79</v>
      </c>
      <c r="B59" s="43" t="s">
        <v>124</v>
      </c>
      <c r="C59" s="22">
        <v>383180.16</v>
      </c>
      <c r="D59" s="22"/>
      <c r="E59" s="22">
        <v>383180.16</v>
      </c>
      <c r="F59" s="26">
        <v>383627.2</v>
      </c>
      <c r="G59" s="27">
        <v>359641.91</v>
      </c>
      <c r="H59" s="3"/>
    </row>
    <row r="60" spans="1:8" s="17" customFormat="1" ht="52.8">
      <c r="A60" s="40" t="s">
        <v>80</v>
      </c>
      <c r="B60" s="38" t="s">
        <v>81</v>
      </c>
      <c r="C60" s="22">
        <v>307166640</v>
      </c>
      <c r="D60" s="22"/>
      <c r="E60" s="22">
        <v>307166640</v>
      </c>
      <c r="F60" s="26">
        <v>318999400</v>
      </c>
      <c r="G60" s="27">
        <v>335057530</v>
      </c>
      <c r="H60" s="3"/>
    </row>
    <row r="61" spans="1:8" s="17" customFormat="1" ht="52.8">
      <c r="A61" s="40" t="s">
        <v>82</v>
      </c>
      <c r="B61" s="43" t="s">
        <v>83</v>
      </c>
      <c r="C61" s="22">
        <v>230136.95999999999</v>
      </c>
      <c r="D61" s="22"/>
      <c r="E61" s="22">
        <v>230136.95999999999</v>
      </c>
      <c r="F61" s="26">
        <v>230136.95999999999</v>
      </c>
      <c r="G61" s="27">
        <v>230136.95999999999</v>
      </c>
      <c r="H61" s="3"/>
    </row>
    <row r="62" spans="1:8" s="17" customFormat="1" ht="39.6">
      <c r="A62" s="40" t="s">
        <v>84</v>
      </c>
      <c r="B62" s="44" t="s">
        <v>83</v>
      </c>
      <c r="C62" s="22">
        <v>1050000</v>
      </c>
      <c r="D62" s="22"/>
      <c r="E62" s="22">
        <v>1050000</v>
      </c>
      <c r="F62" s="26">
        <v>945000</v>
      </c>
      <c r="G62" s="27">
        <v>945000</v>
      </c>
      <c r="H62" s="3"/>
    </row>
    <row r="63" spans="1:8" s="17" customFormat="1" ht="66">
      <c r="A63" s="40" t="s">
        <v>85</v>
      </c>
      <c r="B63" s="38" t="s">
        <v>83</v>
      </c>
      <c r="C63" s="22">
        <v>245775.75</v>
      </c>
      <c r="D63" s="22"/>
      <c r="E63" s="22">
        <v>245775.75</v>
      </c>
      <c r="F63" s="26">
        <v>255612.36</v>
      </c>
      <c r="G63" s="27">
        <v>265797.78999999998</v>
      </c>
      <c r="H63" s="3"/>
    </row>
    <row r="64" spans="1:8" s="17" customFormat="1" ht="94.5" customHeight="1">
      <c r="A64" s="40" t="s">
        <v>122</v>
      </c>
      <c r="B64" s="38" t="s">
        <v>83</v>
      </c>
      <c r="C64" s="22">
        <v>3545360.6</v>
      </c>
      <c r="D64" s="22"/>
      <c r="E64" s="22">
        <v>3545360.6</v>
      </c>
      <c r="F64" s="26">
        <v>0</v>
      </c>
      <c r="G64" s="27">
        <v>0</v>
      </c>
      <c r="H64" s="3"/>
    </row>
    <row r="65" spans="1:8">
      <c r="A65" s="41"/>
      <c r="B65" s="42"/>
      <c r="C65" s="22"/>
      <c r="D65" s="22"/>
      <c r="E65" s="22"/>
      <c r="F65" s="26"/>
      <c r="G65" s="27"/>
    </row>
    <row r="66" spans="1:8" s="99" customFormat="1" ht="26.4">
      <c r="A66" s="97" t="s">
        <v>86</v>
      </c>
      <c r="B66" s="101" t="s">
        <v>87</v>
      </c>
      <c r="C66" s="16">
        <f>SUM(C67:C82)</f>
        <v>961293367.06000006</v>
      </c>
      <c r="D66" s="16"/>
      <c r="E66" s="16">
        <f>SUM(E67:E82)</f>
        <v>961293367.06000006</v>
      </c>
      <c r="F66" s="59">
        <f t="shared" ref="F66:G66" si="0">SUM(F67:F82)</f>
        <v>958033211.4000001</v>
      </c>
      <c r="G66" s="60">
        <f t="shared" si="0"/>
        <v>965171198.83000004</v>
      </c>
    </row>
    <row r="67" spans="1:8" s="3" customFormat="1" ht="26.4">
      <c r="A67" s="40" t="s">
        <v>88</v>
      </c>
      <c r="B67" s="43" t="s">
        <v>89</v>
      </c>
      <c r="C67" s="22">
        <v>451206.49</v>
      </c>
      <c r="D67" s="22"/>
      <c r="E67" s="22">
        <v>451206.49</v>
      </c>
      <c r="F67" s="26">
        <v>455268.55</v>
      </c>
      <c r="G67" s="27">
        <v>471679.29</v>
      </c>
    </row>
    <row r="68" spans="1:8" s="3" customFormat="1" ht="66">
      <c r="A68" s="40" t="s">
        <v>90</v>
      </c>
      <c r="B68" s="38" t="s">
        <v>89</v>
      </c>
      <c r="C68" s="22">
        <v>14000</v>
      </c>
      <c r="D68" s="22"/>
      <c r="E68" s="22">
        <v>14000</v>
      </c>
      <c r="F68" s="26">
        <v>14000</v>
      </c>
      <c r="G68" s="27">
        <v>14000</v>
      </c>
    </row>
    <row r="69" spans="1:8" s="3" customFormat="1" ht="26.4">
      <c r="A69" s="40" t="s">
        <v>91</v>
      </c>
      <c r="B69" s="38" t="s">
        <v>89</v>
      </c>
      <c r="C69" s="22">
        <v>35000</v>
      </c>
      <c r="D69" s="22"/>
      <c r="E69" s="22">
        <v>35000</v>
      </c>
      <c r="F69" s="26">
        <v>35000</v>
      </c>
      <c r="G69" s="27">
        <v>35000</v>
      </c>
    </row>
    <row r="70" spans="1:8" s="3" customFormat="1" ht="66">
      <c r="A70" s="40" t="s">
        <v>92</v>
      </c>
      <c r="B70" s="38" t="s">
        <v>89</v>
      </c>
      <c r="C70" s="22">
        <v>4663289.97</v>
      </c>
      <c r="D70" s="22"/>
      <c r="E70" s="22">
        <v>4663289.97</v>
      </c>
      <c r="F70" s="26">
        <v>4849832.93</v>
      </c>
      <c r="G70" s="27">
        <v>5043758.0999999996</v>
      </c>
    </row>
    <row r="71" spans="1:8" s="3" customFormat="1" ht="79.2">
      <c r="A71" s="40" t="s">
        <v>93</v>
      </c>
      <c r="B71" s="38" t="s">
        <v>89</v>
      </c>
      <c r="C71" s="22">
        <v>56017990.280000001</v>
      </c>
      <c r="D71" s="22"/>
      <c r="E71" s="22">
        <v>56017990.280000001</v>
      </c>
      <c r="F71" s="26">
        <v>59023646.920000002</v>
      </c>
      <c r="G71" s="27">
        <v>59023620.75</v>
      </c>
    </row>
    <row r="72" spans="1:8" s="17" customFormat="1" ht="52.8">
      <c r="A72" s="45" t="s">
        <v>126</v>
      </c>
      <c r="B72" s="38" t="s">
        <v>76</v>
      </c>
      <c r="C72" s="22">
        <v>22927352.84</v>
      </c>
      <c r="D72" s="22"/>
      <c r="E72" s="22">
        <v>22927352.84</v>
      </c>
      <c r="F72" s="26">
        <v>0</v>
      </c>
      <c r="G72" s="27">
        <v>0</v>
      </c>
      <c r="H72" s="3"/>
    </row>
    <row r="73" spans="1:8" s="17" customFormat="1" ht="52.8">
      <c r="A73" s="45" t="s">
        <v>127</v>
      </c>
      <c r="B73" s="38" t="s">
        <v>76</v>
      </c>
      <c r="C73" s="22">
        <v>467905.16</v>
      </c>
      <c r="D73" s="22"/>
      <c r="E73" s="22">
        <v>467905.16</v>
      </c>
      <c r="F73" s="26">
        <v>0</v>
      </c>
      <c r="G73" s="27">
        <v>0</v>
      </c>
      <c r="H73" s="3"/>
    </row>
    <row r="74" spans="1:8" s="3" customFormat="1" ht="52.8">
      <c r="A74" s="40" t="s">
        <v>94</v>
      </c>
      <c r="B74" s="38" t="s">
        <v>95</v>
      </c>
      <c r="C74" s="22">
        <v>7755935.4000000004</v>
      </c>
      <c r="D74" s="22"/>
      <c r="E74" s="22">
        <v>7755935.4000000004</v>
      </c>
      <c r="F74" s="26">
        <v>8162580</v>
      </c>
      <c r="G74" s="27">
        <v>8162250</v>
      </c>
    </row>
    <row r="75" spans="1:8" s="3" customFormat="1" ht="66">
      <c r="A75" s="40" t="s">
        <v>96</v>
      </c>
      <c r="B75" s="38" t="s">
        <v>97</v>
      </c>
      <c r="C75" s="22">
        <v>7102432.9900000002</v>
      </c>
      <c r="D75" s="22"/>
      <c r="E75" s="22">
        <v>7102432.9900000002</v>
      </c>
      <c r="F75" s="26">
        <v>7308981.79</v>
      </c>
      <c r="G75" s="27">
        <v>7563946.2699999996</v>
      </c>
    </row>
    <row r="76" spans="1:8" s="3" customFormat="1" ht="52.8">
      <c r="A76" s="45" t="s">
        <v>98</v>
      </c>
      <c r="B76" s="38" t="s">
        <v>99</v>
      </c>
      <c r="C76" s="22">
        <v>2768405.85</v>
      </c>
      <c r="D76" s="22"/>
      <c r="E76" s="22">
        <v>2768405.85</v>
      </c>
      <c r="F76" s="26">
        <v>2873951.95</v>
      </c>
      <c r="G76" s="27">
        <v>2997845.9</v>
      </c>
    </row>
    <row r="77" spans="1:8" s="3" customFormat="1" ht="52.8">
      <c r="A77" s="40" t="s">
        <v>100</v>
      </c>
      <c r="B77" s="38" t="s">
        <v>101</v>
      </c>
      <c r="C77" s="22">
        <v>1481.71</v>
      </c>
      <c r="D77" s="22"/>
      <c r="E77" s="22">
        <v>1481.71</v>
      </c>
      <c r="F77" s="26">
        <v>1321.79</v>
      </c>
      <c r="G77" s="27">
        <v>1321.95</v>
      </c>
    </row>
    <row r="78" spans="1:8" s="3" customFormat="1" ht="52.8">
      <c r="A78" s="46" t="s">
        <v>102</v>
      </c>
      <c r="B78" s="38" t="s">
        <v>103</v>
      </c>
      <c r="C78" s="22">
        <v>29774615</v>
      </c>
      <c r="D78" s="22"/>
      <c r="E78" s="22">
        <v>29774615</v>
      </c>
      <c r="F78" s="26">
        <v>30027030</v>
      </c>
      <c r="G78" s="27">
        <v>29900775</v>
      </c>
    </row>
    <row r="79" spans="1:8" s="3" customFormat="1" ht="26.4">
      <c r="A79" s="40" t="s">
        <v>104</v>
      </c>
      <c r="B79" s="38" t="s">
        <v>105</v>
      </c>
      <c r="C79" s="22">
        <v>8677923.2799999993</v>
      </c>
      <c r="D79" s="22"/>
      <c r="E79" s="22">
        <v>8677923.2799999993</v>
      </c>
      <c r="F79" s="26">
        <v>8755102.5099999998</v>
      </c>
      <c r="G79" s="27">
        <v>9066906.6099999994</v>
      </c>
    </row>
    <row r="80" spans="1:8" s="3" customFormat="1" ht="26.4">
      <c r="A80" s="40" t="s">
        <v>106</v>
      </c>
      <c r="B80" s="38" t="s">
        <v>107</v>
      </c>
      <c r="C80" s="22">
        <v>780010300</v>
      </c>
      <c r="D80" s="22"/>
      <c r="E80" s="22">
        <v>780010300</v>
      </c>
      <c r="F80" s="26">
        <v>813691700</v>
      </c>
      <c r="G80" s="27">
        <v>820055300</v>
      </c>
    </row>
    <row r="81" spans="1:8" s="3" customFormat="1" ht="52.8">
      <c r="A81" s="40" t="s">
        <v>108</v>
      </c>
      <c r="B81" s="38" t="s">
        <v>107</v>
      </c>
      <c r="C81" s="22">
        <v>40625528.090000004</v>
      </c>
      <c r="D81" s="22"/>
      <c r="E81" s="22">
        <v>40625528.090000004</v>
      </c>
      <c r="F81" s="26">
        <v>22834794.960000001</v>
      </c>
      <c r="G81" s="27">
        <v>22834794.960000001</v>
      </c>
    </row>
    <row r="82" spans="1:8" s="3" customFormat="1">
      <c r="A82" s="40"/>
      <c r="B82" s="38"/>
      <c r="C82" s="22"/>
      <c r="D82" s="22"/>
      <c r="E82" s="22"/>
      <c r="F82" s="26"/>
      <c r="G82" s="27"/>
    </row>
    <row r="83" spans="1:8" s="99" customFormat="1" ht="26.4">
      <c r="A83" s="97" t="s">
        <v>109</v>
      </c>
      <c r="B83" s="101" t="s">
        <v>110</v>
      </c>
      <c r="C83" s="16">
        <f>SUM(C84:C86)</f>
        <v>74735451.409999996</v>
      </c>
      <c r="D83" s="16"/>
      <c r="E83" s="16">
        <f>SUM(E84:E86)</f>
        <v>74735451.409999996</v>
      </c>
      <c r="F83" s="59">
        <f t="shared" ref="F83:G83" si="1">SUM(F84:F86)</f>
        <v>1568044.12</v>
      </c>
      <c r="G83" s="60">
        <f t="shared" si="1"/>
        <v>1568044.12</v>
      </c>
    </row>
    <row r="84" spans="1:8" ht="26.4">
      <c r="A84" s="40" t="s">
        <v>111</v>
      </c>
      <c r="B84" s="38" t="s">
        <v>112</v>
      </c>
      <c r="C84" s="22">
        <v>1595820.1</v>
      </c>
      <c r="D84" s="22"/>
      <c r="E84" s="22">
        <v>1595820.1</v>
      </c>
      <c r="F84" s="26">
        <v>1568044.12</v>
      </c>
      <c r="G84" s="27">
        <v>1568044.12</v>
      </c>
    </row>
    <row r="85" spans="1:8" ht="118.8">
      <c r="A85" s="40" t="s">
        <v>113</v>
      </c>
      <c r="B85" s="38" t="s">
        <v>112</v>
      </c>
      <c r="C85" s="22">
        <v>19631.310000000001</v>
      </c>
      <c r="D85" s="22"/>
      <c r="E85" s="22">
        <v>19631.310000000001</v>
      </c>
      <c r="F85" s="26">
        <v>0</v>
      </c>
      <c r="G85" s="27">
        <v>0</v>
      </c>
    </row>
    <row r="86" spans="1:8" ht="39.6">
      <c r="A86" s="40" t="s">
        <v>114</v>
      </c>
      <c r="B86" s="38" t="s">
        <v>112</v>
      </c>
      <c r="C86" s="22">
        <v>73120000</v>
      </c>
      <c r="D86" s="22"/>
      <c r="E86" s="22">
        <v>73120000</v>
      </c>
      <c r="F86" s="26">
        <v>0</v>
      </c>
      <c r="G86" s="27">
        <v>0</v>
      </c>
    </row>
    <row r="87" spans="1:8">
      <c r="A87" s="40"/>
      <c r="B87" s="38"/>
      <c r="C87" s="22"/>
      <c r="D87" s="22"/>
      <c r="E87" s="22"/>
      <c r="F87" s="26"/>
      <c r="G87" s="27"/>
    </row>
    <row r="88" spans="1:8" s="109" customFormat="1" ht="26.4">
      <c r="A88" s="108" t="s">
        <v>115</v>
      </c>
      <c r="B88" s="98" t="s">
        <v>116</v>
      </c>
      <c r="C88" s="16">
        <f>C89</f>
        <v>4733979.03</v>
      </c>
      <c r="D88" s="16"/>
      <c r="E88" s="16">
        <f>E89</f>
        <v>4733979.03</v>
      </c>
      <c r="F88" s="59">
        <f>F89</f>
        <v>0</v>
      </c>
      <c r="G88" s="60">
        <f>G89</f>
        <v>0</v>
      </c>
      <c r="H88" s="99"/>
    </row>
    <row r="89" spans="1:8" s="49" customFormat="1" ht="26.4">
      <c r="A89" s="47" t="s">
        <v>117</v>
      </c>
      <c r="B89" s="48" t="s">
        <v>118</v>
      </c>
      <c r="C89" s="22">
        <v>4733979.03</v>
      </c>
      <c r="D89" s="22"/>
      <c r="E89" s="22">
        <v>4733979.03</v>
      </c>
      <c r="F89" s="26"/>
      <c r="G89" s="27"/>
      <c r="H89" s="3"/>
    </row>
    <row r="90" spans="1:8">
      <c r="A90" s="50"/>
      <c r="B90" s="51"/>
      <c r="C90" s="52"/>
      <c r="D90" s="52"/>
      <c r="E90" s="52"/>
      <c r="F90" s="73"/>
      <c r="G90" s="74"/>
    </row>
    <row r="91" spans="1:8">
      <c r="A91" s="53" t="s">
        <v>119</v>
      </c>
      <c r="B91" s="54"/>
      <c r="C91" s="55">
        <f>C50+C10</f>
        <v>2248408464.6700001</v>
      </c>
      <c r="D91" s="55">
        <f>D50+D10</f>
        <v>13524558.560000001</v>
      </c>
      <c r="E91" s="55">
        <f>E50+E10</f>
        <v>2261933023.23</v>
      </c>
      <c r="F91" s="75">
        <f>F50+F10</f>
        <v>2283267767.0799999</v>
      </c>
      <c r="G91" s="76">
        <f>G50+G10</f>
        <v>2345285634.5599999</v>
      </c>
    </row>
    <row r="92" spans="1:8">
      <c r="F92" s="56"/>
      <c r="G92" s="56"/>
    </row>
    <row r="93" spans="1:8">
      <c r="C93" s="56"/>
      <c r="D93" s="56"/>
      <c r="E93" s="56"/>
      <c r="F93" s="57"/>
      <c r="G93" s="57"/>
    </row>
    <row r="94" spans="1:8">
      <c r="C94" s="58"/>
      <c r="D94" s="58"/>
      <c r="E94" s="58"/>
      <c r="F94" s="58"/>
      <c r="G94" s="58"/>
    </row>
    <row r="96" spans="1:8">
      <c r="C96" s="58"/>
      <c r="D96" s="58"/>
      <c r="E96" s="58"/>
    </row>
  </sheetData>
  <mergeCells count="9">
    <mergeCell ref="A7:A8"/>
    <mergeCell ref="B7:B8"/>
    <mergeCell ref="C7:G7"/>
    <mergeCell ref="F1:G1"/>
    <mergeCell ref="C2:G2"/>
    <mergeCell ref="F4:G4"/>
    <mergeCell ref="C5:G5"/>
    <mergeCell ref="A6:G6"/>
    <mergeCell ref="C8:E8"/>
  </mergeCells>
  <pageMargins left="0.70866141732283472" right="0.19685039370078741" top="0.61" bottom="0.47244094488188981" header="0.38" footer="0.31496062992125984"/>
  <pageSetup paperSize="9" scale="85" fitToHeight="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6"/>
  <sheetViews>
    <sheetView tabSelected="1" workbookViewId="0">
      <selection activeCell="C5" sqref="C5:E5"/>
    </sheetView>
  </sheetViews>
  <sheetFormatPr defaultColWidth="9.109375" defaultRowHeight="13.2"/>
  <cols>
    <col min="1" max="1" width="46.33203125" style="1" customWidth="1"/>
    <col min="2" max="2" width="22.5546875" style="80" customWidth="1"/>
    <col min="3" max="3" width="15.5546875" style="1" customWidth="1"/>
    <col min="4" max="4" width="14.5546875" style="1" customWidth="1"/>
    <col min="5" max="5" width="15.33203125" style="1" customWidth="1"/>
    <col min="6" max="6" width="13.5546875" style="88" customWidth="1"/>
    <col min="7" max="7" width="14.5546875" style="1" customWidth="1"/>
    <col min="8" max="8" width="16.77734375" style="1" customWidth="1"/>
    <col min="9" max="9" width="15.44140625" style="1" customWidth="1"/>
    <col min="10" max="10" width="16.21875" style="1" customWidth="1"/>
    <col min="11" max="16384" width="9.109375" style="1"/>
  </cols>
  <sheetData>
    <row r="1" spans="1:9">
      <c r="D1" s="112" t="s">
        <v>0</v>
      </c>
      <c r="E1" s="112"/>
      <c r="F1" s="86"/>
    </row>
    <row r="2" spans="1:9" ht="33" customHeight="1">
      <c r="C2" s="113" t="s">
        <v>125</v>
      </c>
      <c r="D2" s="113"/>
      <c r="E2" s="113"/>
      <c r="F2" s="86"/>
    </row>
    <row r="3" spans="1:9" ht="13.2" customHeight="1">
      <c r="C3" s="81"/>
      <c r="D3" s="81"/>
      <c r="E3" s="81"/>
      <c r="F3" s="86"/>
    </row>
    <row r="4" spans="1:9">
      <c r="D4" s="112" t="s">
        <v>0</v>
      </c>
      <c r="E4" s="112"/>
      <c r="F4" s="86"/>
    </row>
    <row r="5" spans="1:9" ht="33" customHeight="1">
      <c r="C5" s="113" t="s">
        <v>128</v>
      </c>
      <c r="D5" s="113"/>
      <c r="E5" s="113"/>
      <c r="F5" s="86"/>
    </row>
    <row r="6" spans="1:9" s="79" customFormat="1" ht="43.8" customHeight="1">
      <c r="A6" s="114" t="s">
        <v>2</v>
      </c>
      <c r="B6" s="114"/>
      <c r="C6" s="115"/>
      <c r="D6" s="115"/>
      <c r="E6" s="115"/>
      <c r="F6" s="87"/>
    </row>
    <row r="7" spans="1:9" ht="21.75" customHeight="1">
      <c r="A7" s="116" t="s">
        <v>3</v>
      </c>
      <c r="B7" s="116" t="s">
        <v>4</v>
      </c>
      <c r="C7" s="118" t="s">
        <v>5</v>
      </c>
      <c r="D7" s="119"/>
      <c r="E7" s="120"/>
    </row>
    <row r="8" spans="1:9" ht="30" customHeight="1">
      <c r="A8" s="117"/>
      <c r="B8" s="117"/>
      <c r="C8" s="4" t="s">
        <v>6</v>
      </c>
      <c r="D8" s="5" t="s">
        <v>7</v>
      </c>
      <c r="E8" s="6" t="s">
        <v>8</v>
      </c>
    </row>
    <row r="9" spans="1:9" s="13" customFormat="1" ht="15" customHeight="1">
      <c r="A9" s="7">
        <v>1</v>
      </c>
      <c r="B9" s="8">
        <v>2</v>
      </c>
      <c r="C9" s="9">
        <v>3</v>
      </c>
      <c r="D9" s="10">
        <v>4</v>
      </c>
      <c r="E9" s="11">
        <v>5</v>
      </c>
      <c r="F9" s="89"/>
    </row>
    <row r="10" spans="1:9" s="17" customFormat="1">
      <c r="A10" s="14" t="s">
        <v>9</v>
      </c>
      <c r="B10" s="15" t="s">
        <v>10</v>
      </c>
      <c r="C10" s="16">
        <v>430111998.56</v>
      </c>
      <c r="D10" s="59">
        <v>428404557</v>
      </c>
      <c r="E10" s="60">
        <v>438630740</v>
      </c>
      <c r="F10" s="88"/>
      <c r="G10" s="92"/>
      <c r="H10" s="92"/>
      <c r="I10" s="92"/>
    </row>
    <row r="11" spans="1:9" s="17" customFormat="1">
      <c r="A11" s="14"/>
      <c r="B11" s="18"/>
      <c r="C11" s="19"/>
      <c r="D11" s="61"/>
      <c r="E11" s="62"/>
      <c r="F11" s="88"/>
    </row>
    <row r="12" spans="1:9" s="17" customFormat="1">
      <c r="A12" s="20" t="s">
        <v>11</v>
      </c>
      <c r="B12" s="21" t="s">
        <v>12</v>
      </c>
      <c r="C12" s="22">
        <v>299162681.56</v>
      </c>
      <c r="D12" s="26">
        <v>298387792</v>
      </c>
      <c r="E12" s="27">
        <v>306680483</v>
      </c>
      <c r="F12" s="88"/>
    </row>
    <row r="13" spans="1:9" s="17" customFormat="1">
      <c r="A13" s="23" t="s">
        <v>13</v>
      </c>
      <c r="B13" s="21" t="s">
        <v>14</v>
      </c>
      <c r="C13" s="22">
        <v>299162681.56</v>
      </c>
      <c r="D13" s="26">
        <v>298387792</v>
      </c>
      <c r="E13" s="27">
        <v>306680483</v>
      </c>
      <c r="F13" s="88"/>
    </row>
    <row r="14" spans="1:9" s="17" customFormat="1">
      <c r="A14" s="23"/>
      <c r="B14" s="21"/>
      <c r="C14" s="24"/>
      <c r="D14" s="63"/>
      <c r="E14" s="64"/>
      <c r="F14" s="88"/>
    </row>
    <row r="15" spans="1:9" s="17" customFormat="1" ht="39.6">
      <c r="A15" s="25" t="s">
        <v>15</v>
      </c>
      <c r="B15" s="21" t="s">
        <v>16</v>
      </c>
      <c r="C15" s="22">
        <v>41304236</v>
      </c>
      <c r="D15" s="26">
        <v>42231315</v>
      </c>
      <c r="E15" s="27">
        <v>43293645</v>
      </c>
      <c r="F15" s="88"/>
    </row>
    <row r="16" spans="1:9" s="17" customFormat="1" ht="26.4">
      <c r="A16" s="23" t="s">
        <v>17</v>
      </c>
      <c r="B16" s="21" t="s">
        <v>18</v>
      </c>
      <c r="C16" s="22">
        <v>41304236</v>
      </c>
      <c r="D16" s="26">
        <v>42231315</v>
      </c>
      <c r="E16" s="27">
        <v>43293645</v>
      </c>
      <c r="F16" s="88"/>
    </row>
    <row r="17" spans="1:8" s="17" customFormat="1">
      <c r="A17" s="23"/>
      <c r="B17" s="21"/>
      <c r="C17" s="24"/>
      <c r="D17" s="63"/>
      <c r="E17" s="64"/>
      <c r="F17" s="88"/>
    </row>
    <row r="18" spans="1:8" s="17" customFormat="1">
      <c r="A18" s="25" t="s">
        <v>19</v>
      </c>
      <c r="B18" s="21" t="s">
        <v>20</v>
      </c>
      <c r="C18" s="22">
        <v>20101000</v>
      </c>
      <c r="D18" s="26">
        <v>20822626</v>
      </c>
      <c r="E18" s="27">
        <v>21668025</v>
      </c>
      <c r="F18" s="88"/>
      <c r="H18" s="92"/>
    </row>
    <row r="19" spans="1:8" s="17" customFormat="1" ht="26.4">
      <c r="A19" s="23" t="s">
        <v>21</v>
      </c>
      <c r="B19" s="21" t="s">
        <v>22</v>
      </c>
      <c r="C19" s="22">
        <v>16968000</v>
      </c>
      <c r="D19" s="26">
        <v>17577151</v>
      </c>
      <c r="E19" s="27">
        <v>18290783</v>
      </c>
      <c r="F19" s="88"/>
    </row>
    <row r="20" spans="1:8" s="17" customFormat="1">
      <c r="A20" s="23" t="s">
        <v>23</v>
      </c>
      <c r="B20" s="21" t="s">
        <v>24</v>
      </c>
      <c r="C20" s="22">
        <v>9000</v>
      </c>
      <c r="D20" s="26">
        <v>9323</v>
      </c>
      <c r="E20" s="27">
        <v>9702</v>
      </c>
      <c r="F20" s="88"/>
      <c r="H20" s="92"/>
    </row>
    <row r="21" spans="1:8" s="17" customFormat="1" ht="26.4">
      <c r="A21" s="23" t="s">
        <v>25</v>
      </c>
      <c r="B21" s="21" t="s">
        <v>26</v>
      </c>
      <c r="C21" s="22">
        <v>3124000</v>
      </c>
      <c r="D21" s="26">
        <v>3236152</v>
      </c>
      <c r="E21" s="27">
        <v>3367540</v>
      </c>
      <c r="F21" s="88"/>
      <c r="G21" s="92"/>
    </row>
    <row r="22" spans="1:8" s="17" customFormat="1">
      <c r="A22" s="23"/>
      <c r="B22" s="21"/>
      <c r="C22" s="22"/>
      <c r="D22" s="63"/>
      <c r="E22" s="64"/>
      <c r="F22" s="88"/>
    </row>
    <row r="23" spans="1:8" s="17" customFormat="1">
      <c r="A23" s="25" t="s">
        <v>27</v>
      </c>
      <c r="B23" s="21" t="s">
        <v>28</v>
      </c>
      <c r="C23" s="22">
        <v>42074925</v>
      </c>
      <c r="D23" s="26">
        <v>39788668</v>
      </c>
      <c r="E23" s="27">
        <v>39768431</v>
      </c>
      <c r="F23" s="88"/>
      <c r="G23" s="92"/>
      <c r="H23" s="92"/>
    </row>
    <row r="24" spans="1:8" s="17" customFormat="1">
      <c r="A24" s="23" t="s">
        <v>29</v>
      </c>
      <c r="B24" s="21" t="s">
        <v>30</v>
      </c>
      <c r="C24" s="22">
        <v>8032000</v>
      </c>
      <c r="D24" s="65">
        <v>5766000</v>
      </c>
      <c r="E24" s="66">
        <v>5766000</v>
      </c>
      <c r="F24" s="88"/>
    </row>
    <row r="25" spans="1:8" s="17" customFormat="1">
      <c r="A25" s="23" t="s">
        <v>31</v>
      </c>
      <c r="B25" s="93" t="s">
        <v>32</v>
      </c>
      <c r="C25" s="22">
        <v>20256925</v>
      </c>
      <c r="D25" s="65">
        <v>20236668</v>
      </c>
      <c r="E25" s="66">
        <v>20216431</v>
      </c>
      <c r="F25" s="88"/>
    </row>
    <row r="26" spans="1:8" s="17" customFormat="1">
      <c r="A26" s="23" t="s">
        <v>33</v>
      </c>
      <c r="B26" s="21" t="s">
        <v>34</v>
      </c>
      <c r="C26" s="22">
        <v>13786000</v>
      </c>
      <c r="D26" s="65">
        <v>13786000</v>
      </c>
      <c r="E26" s="66">
        <v>13786000</v>
      </c>
      <c r="F26" s="88"/>
    </row>
    <row r="27" spans="1:8" s="17" customFormat="1" ht="13.8">
      <c r="A27" s="23"/>
      <c r="B27" s="21"/>
      <c r="C27" s="29"/>
      <c r="D27" s="63"/>
      <c r="E27" s="64"/>
      <c r="F27" s="88"/>
    </row>
    <row r="28" spans="1:8" s="17" customFormat="1">
      <c r="A28" s="25" t="s">
        <v>35</v>
      </c>
      <c r="B28" s="21" t="s">
        <v>36</v>
      </c>
      <c r="C28" s="22">
        <v>3031000</v>
      </c>
      <c r="D28" s="26">
        <v>3122000</v>
      </c>
      <c r="E28" s="27">
        <v>3229000</v>
      </c>
      <c r="F28" s="88"/>
      <c r="G28" s="92"/>
    </row>
    <row r="29" spans="1:8" s="17" customFormat="1" ht="39.6">
      <c r="A29" s="23" t="s">
        <v>37</v>
      </c>
      <c r="B29" s="21" t="s">
        <v>38</v>
      </c>
      <c r="C29" s="22">
        <v>2406000</v>
      </c>
      <c r="D29" s="26">
        <v>2502000</v>
      </c>
      <c r="E29" s="27">
        <v>2579000</v>
      </c>
      <c r="F29" s="88"/>
    </row>
    <row r="30" spans="1:8" s="17" customFormat="1" ht="52.8">
      <c r="A30" s="23" t="s">
        <v>39</v>
      </c>
      <c r="B30" s="21" t="s">
        <v>40</v>
      </c>
      <c r="C30" s="22">
        <v>125000</v>
      </c>
      <c r="D30" s="26">
        <v>120000</v>
      </c>
      <c r="E30" s="27">
        <v>150000</v>
      </c>
      <c r="F30" s="88"/>
    </row>
    <row r="31" spans="1:8" s="17" customFormat="1" ht="39.6">
      <c r="A31" s="23" t="s">
        <v>41</v>
      </c>
      <c r="B31" s="18" t="s">
        <v>42</v>
      </c>
      <c r="C31" s="30">
        <v>500000</v>
      </c>
      <c r="D31" s="26">
        <v>500000</v>
      </c>
      <c r="E31" s="27">
        <v>500000</v>
      </c>
      <c r="F31" s="88"/>
    </row>
    <row r="32" spans="1:8" s="17" customFormat="1" ht="13.8">
      <c r="A32" s="23"/>
      <c r="B32" s="21"/>
      <c r="C32" s="29"/>
      <c r="D32" s="63"/>
      <c r="E32" s="64"/>
      <c r="F32" s="88"/>
    </row>
    <row r="33" spans="1:7" s="17" customFormat="1" ht="39.6">
      <c r="A33" s="20" t="s">
        <v>43</v>
      </c>
      <c r="B33" s="21" t="s">
        <v>44</v>
      </c>
      <c r="C33" s="22">
        <v>20237000</v>
      </c>
      <c r="D33" s="26">
        <v>20205000</v>
      </c>
      <c r="E33" s="27">
        <v>20205000</v>
      </c>
      <c r="F33" s="88"/>
      <c r="G33" s="92"/>
    </row>
    <row r="34" spans="1:7" ht="92.4">
      <c r="A34" s="23" t="s">
        <v>45</v>
      </c>
      <c r="B34" s="21" t="s">
        <v>46</v>
      </c>
      <c r="C34" s="22">
        <v>10203000</v>
      </c>
      <c r="D34" s="26">
        <v>10171000</v>
      </c>
      <c r="E34" s="27">
        <v>10171000</v>
      </c>
    </row>
    <row r="35" spans="1:7" ht="79.2">
      <c r="A35" s="31" t="s">
        <v>47</v>
      </c>
      <c r="B35" s="21" t="s">
        <v>48</v>
      </c>
      <c r="C35" s="22">
        <v>10034000</v>
      </c>
      <c r="D35" s="67">
        <v>10034000</v>
      </c>
      <c r="E35" s="27">
        <v>10034000</v>
      </c>
    </row>
    <row r="36" spans="1:7">
      <c r="A36" s="31"/>
      <c r="B36" s="21"/>
      <c r="C36" s="22"/>
      <c r="D36" s="63"/>
      <c r="E36" s="64"/>
      <c r="F36" s="90"/>
    </row>
    <row r="37" spans="1:7" ht="26.4">
      <c r="A37" s="25" t="s">
        <v>49</v>
      </c>
      <c r="B37" s="21" t="s">
        <v>50</v>
      </c>
      <c r="C37" s="22">
        <v>315156</v>
      </c>
      <c r="D37" s="26">
        <v>315156</v>
      </c>
      <c r="E37" s="27">
        <v>315156</v>
      </c>
      <c r="F37" s="91"/>
    </row>
    <row r="38" spans="1:7">
      <c r="A38" s="23"/>
      <c r="B38" s="21"/>
      <c r="C38" s="22"/>
      <c r="D38" s="26"/>
      <c r="E38" s="27"/>
      <c r="F38" s="90"/>
    </row>
    <row r="39" spans="1:7" s="34" customFormat="1" ht="26.4">
      <c r="A39" s="25" t="s">
        <v>51</v>
      </c>
      <c r="B39" s="21" t="s">
        <v>52</v>
      </c>
      <c r="C39" s="22">
        <v>200000</v>
      </c>
      <c r="D39" s="26">
        <v>200000</v>
      </c>
      <c r="E39" s="27">
        <v>200000</v>
      </c>
      <c r="F39" s="88"/>
    </row>
    <row r="40" spans="1:7" s="34" customFormat="1">
      <c r="A40" s="23" t="s">
        <v>53</v>
      </c>
      <c r="B40" s="21" t="s">
        <v>54</v>
      </c>
      <c r="C40" s="22">
        <v>200000</v>
      </c>
      <c r="D40" s="26">
        <v>200000</v>
      </c>
      <c r="E40" s="27">
        <v>200000</v>
      </c>
      <c r="F40" s="88"/>
    </row>
    <row r="41" spans="1:7" s="34" customFormat="1">
      <c r="A41" s="23"/>
      <c r="B41" s="21"/>
      <c r="C41" s="22"/>
      <c r="D41" s="26"/>
      <c r="E41" s="27"/>
      <c r="F41" s="88"/>
    </row>
    <row r="42" spans="1:7" s="34" customFormat="1" ht="26.4">
      <c r="A42" s="25" t="s">
        <v>55</v>
      </c>
      <c r="B42" s="21" t="s">
        <v>56</v>
      </c>
      <c r="C42" s="22">
        <v>1595000</v>
      </c>
      <c r="D42" s="26">
        <v>1241000</v>
      </c>
      <c r="E42" s="27">
        <v>1180000</v>
      </c>
      <c r="F42" s="88"/>
      <c r="G42" s="94"/>
    </row>
    <row r="43" spans="1:7" s="34" customFormat="1" ht="79.2">
      <c r="A43" s="23" t="s">
        <v>57</v>
      </c>
      <c r="B43" s="21" t="s">
        <v>58</v>
      </c>
      <c r="C43" s="22">
        <v>595000</v>
      </c>
      <c r="D43" s="26">
        <v>241000</v>
      </c>
      <c r="E43" s="27">
        <v>180000</v>
      </c>
      <c r="F43" s="91"/>
    </row>
    <row r="44" spans="1:7" s="34" customFormat="1" ht="39.6">
      <c r="A44" s="23" t="s">
        <v>59</v>
      </c>
      <c r="B44" s="21" t="s">
        <v>60</v>
      </c>
      <c r="C44" s="22">
        <v>1000000</v>
      </c>
      <c r="D44" s="26">
        <v>1000000</v>
      </c>
      <c r="E44" s="27">
        <v>1000000</v>
      </c>
      <c r="F44" s="91"/>
    </row>
    <row r="45" spans="1:7" s="34" customFormat="1">
      <c r="A45" s="23"/>
      <c r="B45" s="21"/>
      <c r="C45" s="22"/>
      <c r="D45" s="63"/>
      <c r="E45" s="64"/>
      <c r="F45" s="88"/>
    </row>
    <row r="46" spans="1:7" s="34" customFormat="1">
      <c r="A46" s="25" t="s">
        <v>61</v>
      </c>
      <c r="B46" s="21" t="s">
        <v>62</v>
      </c>
      <c r="C46" s="22">
        <v>2091000</v>
      </c>
      <c r="D46" s="26">
        <v>2091000</v>
      </c>
      <c r="E46" s="27">
        <v>2091000</v>
      </c>
      <c r="F46" s="88"/>
    </row>
    <row r="47" spans="1:7" s="34" customFormat="1">
      <c r="A47" s="23"/>
      <c r="B47" s="21"/>
      <c r="C47" s="22"/>
      <c r="D47" s="26"/>
      <c r="E47" s="27"/>
      <c r="F47" s="88"/>
    </row>
    <row r="48" spans="1:7" s="34" customFormat="1">
      <c r="A48" s="25" t="s">
        <v>63</v>
      </c>
      <c r="B48" s="21" t="s">
        <v>64</v>
      </c>
      <c r="C48" s="22">
        <v>0</v>
      </c>
      <c r="D48" s="26">
        <v>0</v>
      </c>
      <c r="E48" s="27">
        <v>0</v>
      </c>
      <c r="F48" s="88"/>
    </row>
    <row r="49" spans="1:9" s="34" customFormat="1">
      <c r="A49" s="23"/>
      <c r="B49" s="21"/>
      <c r="C49" s="22"/>
      <c r="D49" s="26"/>
      <c r="E49" s="27"/>
      <c r="F49" s="88"/>
    </row>
    <row r="50" spans="1:9" s="34" customFormat="1">
      <c r="A50" s="14" t="s">
        <v>65</v>
      </c>
      <c r="B50" s="35" t="s">
        <v>66</v>
      </c>
      <c r="C50" s="68">
        <v>1831821024.6700001</v>
      </c>
      <c r="D50" s="69">
        <v>1854863210.0799999</v>
      </c>
      <c r="E50" s="70">
        <v>1906654894.5599999</v>
      </c>
      <c r="F50" s="88"/>
      <c r="G50" s="95"/>
      <c r="H50" s="94"/>
      <c r="I50" s="94"/>
    </row>
    <row r="51" spans="1:9" s="34" customFormat="1">
      <c r="A51" s="23"/>
      <c r="B51" s="36"/>
      <c r="C51" s="37"/>
      <c r="D51" s="71"/>
      <c r="E51" s="72"/>
      <c r="F51" s="88"/>
    </row>
    <row r="52" spans="1:9" s="34" customFormat="1" ht="39.6">
      <c r="A52" s="20" t="s">
        <v>67</v>
      </c>
      <c r="B52" s="38" t="s">
        <v>68</v>
      </c>
      <c r="C52" s="37">
        <v>1827087045.6400001</v>
      </c>
      <c r="D52" s="71">
        <v>1854863210.0799999</v>
      </c>
      <c r="E52" s="72">
        <v>1906654894.5599999</v>
      </c>
      <c r="F52" s="88"/>
      <c r="G52" s="95"/>
    </row>
    <row r="53" spans="1:9" s="100" customFormat="1" ht="26.4">
      <c r="A53" s="97" t="s">
        <v>69</v>
      </c>
      <c r="B53" s="98" t="s">
        <v>70</v>
      </c>
      <c r="C53" s="16">
        <v>459597927.19</v>
      </c>
      <c r="D53" s="59">
        <v>555534416.65999997</v>
      </c>
      <c r="E53" s="60">
        <v>584348084.79999995</v>
      </c>
      <c r="F53" s="110"/>
      <c r="G53" s="111"/>
      <c r="H53" s="111"/>
      <c r="I53" s="111"/>
    </row>
    <row r="54" spans="1:9" s="17" customFormat="1" ht="26.4">
      <c r="A54" s="40" t="s">
        <v>71</v>
      </c>
      <c r="B54" s="38" t="s">
        <v>72</v>
      </c>
      <c r="C54" s="22">
        <v>78849761.290000007</v>
      </c>
      <c r="D54" s="26">
        <v>70405204.780000001</v>
      </c>
      <c r="E54" s="27">
        <v>82469353.299999997</v>
      </c>
      <c r="F54" s="88"/>
    </row>
    <row r="55" spans="1:9" s="17" customFormat="1" ht="52.8">
      <c r="A55" s="40" t="s">
        <v>73</v>
      </c>
      <c r="B55" s="38" t="s">
        <v>123</v>
      </c>
      <c r="C55" s="22">
        <v>380748165.89999998</v>
      </c>
      <c r="D55" s="26">
        <v>485129211.88</v>
      </c>
      <c r="E55" s="27">
        <v>501878731.5</v>
      </c>
      <c r="F55" s="88"/>
    </row>
    <row r="56" spans="1:9" s="17" customFormat="1">
      <c r="A56" s="41"/>
      <c r="B56" s="42"/>
      <c r="C56" s="22"/>
      <c r="D56" s="26"/>
      <c r="E56" s="27"/>
      <c r="F56" s="88"/>
    </row>
    <row r="57" spans="1:9" s="100" customFormat="1" ht="39.6">
      <c r="A57" s="97" t="s">
        <v>74</v>
      </c>
      <c r="B57" s="101" t="s">
        <v>75</v>
      </c>
      <c r="C57" s="16">
        <v>331460299.98000002</v>
      </c>
      <c r="D57" s="59">
        <v>339727537.89999998</v>
      </c>
      <c r="E57" s="60">
        <v>355567566.81</v>
      </c>
      <c r="F57" s="110"/>
      <c r="G57" s="111"/>
      <c r="H57" s="111"/>
      <c r="I57" s="111"/>
    </row>
    <row r="58" spans="1:9" s="17" customFormat="1" ht="52.8">
      <c r="A58" s="40" t="s">
        <v>77</v>
      </c>
      <c r="B58" s="38" t="s">
        <v>78</v>
      </c>
      <c r="C58" s="22">
        <v>18839206.510000002</v>
      </c>
      <c r="D58" s="26">
        <v>18913761.379999999</v>
      </c>
      <c r="E58" s="27">
        <v>18709460.149999999</v>
      </c>
      <c r="F58" s="88"/>
      <c r="G58" s="92"/>
      <c r="H58" s="92"/>
      <c r="I58" s="92"/>
    </row>
    <row r="59" spans="1:9" s="17" customFormat="1" ht="66">
      <c r="A59" s="40" t="s">
        <v>79</v>
      </c>
      <c r="B59" s="43" t="s">
        <v>124</v>
      </c>
      <c r="C59" s="22">
        <v>383180.16</v>
      </c>
      <c r="D59" s="26">
        <v>383627.2</v>
      </c>
      <c r="E59" s="27">
        <v>359641.91</v>
      </c>
      <c r="F59" s="88"/>
      <c r="G59" s="92"/>
      <c r="H59" s="92"/>
      <c r="I59" s="92"/>
    </row>
    <row r="60" spans="1:9" s="17" customFormat="1" ht="52.8">
      <c r="A60" s="40" t="s">
        <v>80</v>
      </c>
      <c r="B60" s="38" t="s">
        <v>81</v>
      </c>
      <c r="C60" s="22">
        <v>307166640</v>
      </c>
      <c r="D60" s="26">
        <v>318999400</v>
      </c>
      <c r="E60" s="27">
        <v>335057530</v>
      </c>
      <c r="F60" s="88"/>
    </row>
    <row r="61" spans="1:9" s="17" customFormat="1" ht="52.8">
      <c r="A61" s="40" t="s">
        <v>82</v>
      </c>
      <c r="B61" s="43" t="s">
        <v>83</v>
      </c>
      <c r="C61" s="22">
        <v>230136.95999999999</v>
      </c>
      <c r="D61" s="26">
        <v>230136.95999999999</v>
      </c>
      <c r="E61" s="27">
        <v>230136.95999999999</v>
      </c>
      <c r="F61" s="88"/>
    </row>
    <row r="62" spans="1:9" s="17" customFormat="1" ht="39.6">
      <c r="A62" s="40" t="s">
        <v>84</v>
      </c>
      <c r="B62" s="44" t="s">
        <v>83</v>
      </c>
      <c r="C62" s="22">
        <v>1050000</v>
      </c>
      <c r="D62" s="26">
        <v>945000</v>
      </c>
      <c r="E62" s="27">
        <v>945000</v>
      </c>
      <c r="F62" s="88"/>
    </row>
    <row r="63" spans="1:9" s="17" customFormat="1" ht="66">
      <c r="A63" s="40" t="s">
        <v>85</v>
      </c>
      <c r="B63" s="38" t="s">
        <v>83</v>
      </c>
      <c r="C63" s="22">
        <v>245775.75</v>
      </c>
      <c r="D63" s="26">
        <v>255612.36</v>
      </c>
      <c r="E63" s="27">
        <v>265797.78999999998</v>
      </c>
      <c r="F63" s="88"/>
    </row>
    <row r="64" spans="1:9" s="17" customFormat="1" ht="94.5" customHeight="1">
      <c r="A64" s="40" t="s">
        <v>122</v>
      </c>
      <c r="B64" s="38" t="s">
        <v>83</v>
      </c>
      <c r="C64" s="22">
        <v>3545360.6</v>
      </c>
      <c r="D64" s="26">
        <v>0</v>
      </c>
      <c r="E64" s="27">
        <v>0</v>
      </c>
      <c r="F64" s="88"/>
    </row>
    <row r="65" spans="1:9">
      <c r="A65" s="41"/>
      <c r="B65" s="42"/>
      <c r="C65" s="22"/>
      <c r="D65" s="26"/>
      <c r="E65" s="27"/>
    </row>
    <row r="66" spans="1:9" s="99" customFormat="1" ht="26.4">
      <c r="A66" s="97" t="s">
        <v>86</v>
      </c>
      <c r="B66" s="101" t="s">
        <v>87</v>
      </c>
      <c r="C66" s="16">
        <v>961293367.05999994</v>
      </c>
      <c r="D66" s="59">
        <v>958033211.39999998</v>
      </c>
      <c r="E66" s="60">
        <v>965171198.83000004</v>
      </c>
      <c r="F66" s="110"/>
    </row>
    <row r="67" spans="1:9" s="3" customFormat="1" ht="26.4">
      <c r="A67" s="40" t="s">
        <v>88</v>
      </c>
      <c r="B67" s="43" t="s">
        <v>89</v>
      </c>
      <c r="C67" s="22">
        <v>451206.49</v>
      </c>
      <c r="D67" s="26">
        <v>455268.55</v>
      </c>
      <c r="E67" s="27">
        <v>471679.29</v>
      </c>
      <c r="F67" s="88"/>
    </row>
    <row r="68" spans="1:9" s="3" customFormat="1" ht="66">
      <c r="A68" s="40" t="s">
        <v>90</v>
      </c>
      <c r="B68" s="38" t="s">
        <v>89</v>
      </c>
      <c r="C68" s="22">
        <v>14000</v>
      </c>
      <c r="D68" s="26">
        <v>14000</v>
      </c>
      <c r="E68" s="27">
        <v>14000</v>
      </c>
      <c r="F68" s="88"/>
    </row>
    <row r="69" spans="1:9" s="3" customFormat="1" ht="26.4">
      <c r="A69" s="40" t="s">
        <v>91</v>
      </c>
      <c r="B69" s="38" t="s">
        <v>89</v>
      </c>
      <c r="C69" s="22">
        <v>35000</v>
      </c>
      <c r="D69" s="26">
        <v>35000</v>
      </c>
      <c r="E69" s="27">
        <v>35000</v>
      </c>
      <c r="F69" s="88"/>
      <c r="G69" s="88"/>
      <c r="H69" s="88"/>
      <c r="I69" s="88"/>
    </row>
    <row r="70" spans="1:9" s="3" customFormat="1" ht="66">
      <c r="A70" s="40" t="s">
        <v>92</v>
      </c>
      <c r="B70" s="38" t="s">
        <v>89</v>
      </c>
      <c r="C70" s="22">
        <v>4663289.97</v>
      </c>
      <c r="D70" s="26">
        <v>4849832.93</v>
      </c>
      <c r="E70" s="27">
        <v>5043758.0999999996</v>
      </c>
      <c r="F70" s="88"/>
    </row>
    <row r="71" spans="1:9" s="3" customFormat="1" ht="79.2">
      <c r="A71" s="40" t="s">
        <v>93</v>
      </c>
      <c r="B71" s="38" t="s">
        <v>89</v>
      </c>
      <c r="C71" s="22">
        <v>56017990.280000001</v>
      </c>
      <c r="D71" s="26">
        <v>59023646.920000002</v>
      </c>
      <c r="E71" s="27">
        <v>59023620.75</v>
      </c>
      <c r="F71" s="88"/>
    </row>
    <row r="72" spans="1:9" s="17" customFormat="1" ht="52.8">
      <c r="A72" s="45" t="s">
        <v>126</v>
      </c>
      <c r="B72" s="38" t="s">
        <v>76</v>
      </c>
      <c r="C72" s="22">
        <v>22927352.84</v>
      </c>
      <c r="D72" s="26">
        <v>0</v>
      </c>
      <c r="E72" s="27">
        <v>0</v>
      </c>
      <c r="F72" s="88"/>
    </row>
    <row r="73" spans="1:9" s="17" customFormat="1" ht="52.8">
      <c r="A73" s="45" t="s">
        <v>127</v>
      </c>
      <c r="B73" s="38" t="s">
        <v>76</v>
      </c>
      <c r="C73" s="22">
        <v>467905.16</v>
      </c>
      <c r="D73" s="26">
        <v>0</v>
      </c>
      <c r="E73" s="27">
        <v>0</v>
      </c>
      <c r="F73" s="88"/>
    </row>
    <row r="74" spans="1:9" s="3" customFormat="1" ht="52.8">
      <c r="A74" s="40" t="s">
        <v>94</v>
      </c>
      <c r="B74" s="38" t="s">
        <v>95</v>
      </c>
      <c r="C74" s="22">
        <v>7755935.4000000004</v>
      </c>
      <c r="D74" s="26">
        <v>8162580</v>
      </c>
      <c r="E74" s="27">
        <v>8162250</v>
      </c>
      <c r="F74" s="88"/>
    </row>
    <row r="75" spans="1:9" s="3" customFormat="1" ht="66">
      <c r="A75" s="40" t="s">
        <v>96</v>
      </c>
      <c r="B75" s="38" t="s">
        <v>97</v>
      </c>
      <c r="C75" s="22">
        <v>7102432.9900000002</v>
      </c>
      <c r="D75" s="26">
        <v>7308981.79</v>
      </c>
      <c r="E75" s="27">
        <v>7563946.2699999996</v>
      </c>
      <c r="F75" s="88"/>
    </row>
    <row r="76" spans="1:9" s="3" customFormat="1" ht="52.8">
      <c r="A76" s="45" t="s">
        <v>98</v>
      </c>
      <c r="B76" s="38" t="s">
        <v>99</v>
      </c>
      <c r="C76" s="22">
        <v>2768405.85</v>
      </c>
      <c r="D76" s="26">
        <v>2873951.95</v>
      </c>
      <c r="E76" s="27">
        <v>2997845.9</v>
      </c>
      <c r="F76" s="88"/>
    </row>
    <row r="77" spans="1:9" s="3" customFormat="1" ht="52.8">
      <c r="A77" s="40" t="s">
        <v>100</v>
      </c>
      <c r="B77" s="38" t="s">
        <v>101</v>
      </c>
      <c r="C77" s="22">
        <v>1481.71</v>
      </c>
      <c r="D77" s="26">
        <v>1321.79</v>
      </c>
      <c r="E77" s="27">
        <v>1321.95</v>
      </c>
      <c r="F77" s="88"/>
    </row>
    <row r="78" spans="1:9" s="3" customFormat="1" ht="52.8">
      <c r="A78" s="46" t="s">
        <v>102</v>
      </c>
      <c r="B78" s="38" t="s">
        <v>103</v>
      </c>
      <c r="C78" s="22">
        <v>29774615</v>
      </c>
      <c r="D78" s="26">
        <v>30027030</v>
      </c>
      <c r="E78" s="27">
        <v>29900775</v>
      </c>
      <c r="F78" s="88"/>
    </row>
    <row r="79" spans="1:9" s="3" customFormat="1" ht="26.4">
      <c r="A79" s="40" t="s">
        <v>104</v>
      </c>
      <c r="B79" s="38" t="s">
        <v>105</v>
      </c>
      <c r="C79" s="22">
        <v>8677923.2799999993</v>
      </c>
      <c r="D79" s="26">
        <v>8755102.5099999998</v>
      </c>
      <c r="E79" s="27">
        <v>9066906.6099999994</v>
      </c>
      <c r="F79" s="88"/>
    </row>
    <row r="80" spans="1:9" s="3" customFormat="1" ht="26.4">
      <c r="A80" s="40" t="s">
        <v>106</v>
      </c>
      <c r="B80" s="38" t="s">
        <v>107</v>
      </c>
      <c r="C80" s="22">
        <v>780010300</v>
      </c>
      <c r="D80" s="26">
        <v>813691700</v>
      </c>
      <c r="E80" s="27">
        <v>820055300</v>
      </c>
      <c r="F80" s="88"/>
    </row>
    <row r="81" spans="1:7" s="3" customFormat="1" ht="52.8">
      <c r="A81" s="40" t="s">
        <v>108</v>
      </c>
      <c r="B81" s="38" t="s">
        <v>107</v>
      </c>
      <c r="C81" s="22">
        <v>40625528.090000004</v>
      </c>
      <c r="D81" s="26">
        <v>22834794.960000001</v>
      </c>
      <c r="E81" s="27">
        <v>22834794.960000001</v>
      </c>
      <c r="F81" s="88"/>
    </row>
    <row r="82" spans="1:7" s="3" customFormat="1">
      <c r="A82" s="40"/>
      <c r="B82" s="38"/>
      <c r="C82" s="22"/>
      <c r="D82" s="26"/>
      <c r="E82" s="27"/>
      <c r="F82" s="88"/>
    </row>
    <row r="83" spans="1:7" s="99" customFormat="1">
      <c r="A83" s="97" t="s">
        <v>109</v>
      </c>
      <c r="B83" s="101" t="s">
        <v>110</v>
      </c>
      <c r="C83" s="16">
        <v>74735451.409999996</v>
      </c>
      <c r="D83" s="59">
        <v>1568044.12</v>
      </c>
      <c r="E83" s="60">
        <v>1568044.12</v>
      </c>
      <c r="F83" s="110"/>
    </row>
    <row r="84" spans="1:7" ht="26.4">
      <c r="A84" s="40" t="s">
        <v>111</v>
      </c>
      <c r="B84" s="38" t="s">
        <v>112</v>
      </c>
      <c r="C84" s="22">
        <v>1595820.1</v>
      </c>
      <c r="D84" s="26">
        <v>1568044.12</v>
      </c>
      <c r="E84" s="27">
        <v>1568044.12</v>
      </c>
    </row>
    <row r="85" spans="1:7" ht="118.8">
      <c r="A85" s="40" t="s">
        <v>113</v>
      </c>
      <c r="B85" s="38" t="s">
        <v>112</v>
      </c>
      <c r="C85" s="22">
        <v>19631.310000000001</v>
      </c>
      <c r="D85" s="26">
        <v>0</v>
      </c>
      <c r="E85" s="27">
        <v>0</v>
      </c>
    </row>
    <row r="86" spans="1:7" ht="39.6">
      <c r="A86" s="40" t="s">
        <v>114</v>
      </c>
      <c r="B86" s="38" t="s">
        <v>112</v>
      </c>
      <c r="C86" s="22">
        <v>73120000</v>
      </c>
      <c r="D86" s="26">
        <v>0</v>
      </c>
      <c r="E86" s="27">
        <v>0</v>
      </c>
    </row>
    <row r="87" spans="1:7">
      <c r="A87" s="40"/>
      <c r="B87" s="38"/>
      <c r="C87" s="22"/>
      <c r="D87" s="26"/>
      <c r="E87" s="27"/>
    </row>
    <row r="88" spans="1:7" s="109" customFormat="1">
      <c r="A88" s="108" t="s">
        <v>115</v>
      </c>
      <c r="B88" s="98" t="s">
        <v>116</v>
      </c>
      <c r="C88" s="16">
        <v>4733979.03</v>
      </c>
      <c r="D88" s="59">
        <f>D89</f>
        <v>0</v>
      </c>
      <c r="E88" s="60">
        <f>E89</f>
        <v>0</v>
      </c>
      <c r="F88" s="110"/>
    </row>
    <row r="89" spans="1:7" s="49" customFormat="1" ht="26.4">
      <c r="A89" s="47" t="s">
        <v>117</v>
      </c>
      <c r="B89" s="48" t="s">
        <v>118</v>
      </c>
      <c r="C89" s="22">
        <v>4733979.03</v>
      </c>
      <c r="D89" s="26"/>
      <c r="E89" s="27"/>
      <c r="F89" s="88"/>
    </row>
    <row r="90" spans="1:7">
      <c r="A90" s="50"/>
      <c r="B90" s="51"/>
      <c r="C90" s="52"/>
      <c r="D90" s="73"/>
      <c r="E90" s="74"/>
    </row>
    <row r="91" spans="1:7">
      <c r="A91" s="53" t="s">
        <v>119</v>
      </c>
      <c r="B91" s="54"/>
      <c r="C91" s="55">
        <v>2261933023.23</v>
      </c>
      <c r="D91" s="75">
        <v>2283267767.0799999</v>
      </c>
      <c r="E91" s="76">
        <v>2345285634.5599999</v>
      </c>
      <c r="G91" s="96"/>
    </row>
    <row r="92" spans="1:7">
      <c r="D92" s="56"/>
      <c r="E92" s="56"/>
    </row>
    <row r="93" spans="1:7">
      <c r="C93" s="56"/>
      <c r="D93" s="58"/>
      <c r="E93" s="57">
        <f>E52+E10</f>
        <v>2345285634.5599999</v>
      </c>
    </row>
    <row r="94" spans="1:7">
      <c r="C94" s="58"/>
      <c r="D94" s="58"/>
      <c r="E94" s="58"/>
    </row>
    <row r="95" spans="1:7">
      <c r="D95" s="58"/>
    </row>
    <row r="96" spans="1:7">
      <c r="C96" s="58"/>
    </row>
  </sheetData>
  <mergeCells count="8">
    <mergeCell ref="A7:A8"/>
    <mergeCell ref="B7:B8"/>
    <mergeCell ref="C7:E7"/>
    <mergeCell ref="D1:E1"/>
    <mergeCell ref="C2:E2"/>
    <mergeCell ref="D4:E4"/>
    <mergeCell ref="C5:E5"/>
    <mergeCell ref="A6:E6"/>
  </mergeCells>
  <pageMargins left="0.70866141732283472" right="0.19685039370078741" top="0.61" bottom="0.47244094488188981" header="0.38" footer="0.31496062992125984"/>
  <pageSetup paperSize="9" scale="85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Доходы на 2024 г.</vt:lpstr>
      <vt:lpstr>ПЗ</vt:lpstr>
      <vt:lpstr>Приложение</vt:lpstr>
      <vt:lpstr>СД</vt:lpstr>
      <vt:lpstr>'Доходы на 2024 г.'!Заголовки_для_печати</vt:lpstr>
      <vt:lpstr>ПЗ!Заголовки_для_печати</vt:lpstr>
      <vt:lpstr>Приложение!Заголовки_для_печати</vt:lpstr>
      <vt:lpstr>СД!Заголовки_для_печати</vt:lpstr>
      <vt:lpstr>'Доходы на 2024 г.'!Область_печати</vt:lpstr>
      <vt:lpstr>ПЗ!Область_печати</vt:lpstr>
      <vt:lpstr>Приложение!Область_печати</vt:lpstr>
      <vt:lpstr>СД!Область_печати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Zverdvd.org</dc:creator>
  <cp:lastModifiedBy>Bud-Vera</cp:lastModifiedBy>
  <cp:lastPrinted>2024-01-17T08:47:23Z</cp:lastPrinted>
  <dcterms:created xsi:type="dcterms:W3CDTF">2023-10-20T08:31:37Z</dcterms:created>
  <dcterms:modified xsi:type="dcterms:W3CDTF">2024-01-17T12:59:46Z</dcterms:modified>
</cp:coreProperties>
</file>