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ожение № 3" sheetId="1" r:id="rId1"/>
  </sheets>
  <definedNames>
    <definedName name="_GoBack" localSheetId="0">'Приложение № 3'!#REF!</definedName>
    <definedName name="_xlnm._FilterDatabase" localSheetId="0" hidden="1">'Приложение № 3'!$C$5:$F$183</definedName>
    <definedName name="_xlnm.Print_Titles" localSheetId="0">'Приложение № 3'!$4:$5</definedName>
    <definedName name="_xlnm.Print_Area" localSheetId="0">'Приложение № 3'!$A$1:$I$183</definedName>
  </definedNames>
  <calcPr calcId="124519"/>
</workbook>
</file>

<file path=xl/calcChain.xml><?xml version="1.0" encoding="utf-8"?>
<calcChain xmlns="http://schemas.openxmlformats.org/spreadsheetml/2006/main">
  <c r="I6" i="1"/>
  <c r="I25"/>
  <c r="I27"/>
  <c r="G32"/>
  <c r="I32"/>
  <c r="G183"/>
  <c r="G6"/>
  <c r="G25"/>
  <c r="G27"/>
  <c r="I153"/>
  <c r="G153"/>
  <c r="G151" s="1"/>
  <c r="I91" l="1"/>
  <c r="I90" s="1"/>
  <c r="I89" s="1"/>
  <c r="I86" s="1"/>
  <c r="I110"/>
  <c r="I109" s="1"/>
  <c r="I108" s="1"/>
  <c r="I53"/>
  <c r="I52" s="1"/>
  <c r="G53"/>
  <c r="G52" s="1"/>
  <c r="G40"/>
  <c r="G21"/>
  <c r="G24"/>
  <c r="G79"/>
  <c r="G129"/>
  <c r="G109" l="1"/>
  <c r="G108" s="1"/>
  <c r="G91"/>
  <c r="G90" s="1"/>
  <c r="G89" s="1"/>
  <c r="G86" s="1"/>
  <c r="I57"/>
  <c r="I56" s="1"/>
  <c r="I55" s="1"/>
  <c r="H57"/>
  <c r="H56" s="1"/>
  <c r="H55" s="1"/>
  <c r="G56"/>
  <c r="I23"/>
  <c r="H23"/>
  <c r="G23"/>
  <c r="G149"/>
  <c r="G148" s="1"/>
  <c r="I71"/>
  <c r="H71"/>
  <c r="G71"/>
  <c r="I128" l="1"/>
  <c r="I127" s="1"/>
  <c r="I126" s="1"/>
  <c r="H128"/>
  <c r="H127" s="1"/>
  <c r="H126" s="1"/>
  <c r="I132"/>
  <c r="I131" s="1"/>
  <c r="I130" s="1"/>
  <c r="H132"/>
  <c r="H131" s="1"/>
  <c r="H130" s="1"/>
  <c r="H152"/>
  <c r="I125" l="1"/>
  <c r="I115" s="1"/>
  <c r="H125"/>
  <c r="H115" s="1"/>
  <c r="I119"/>
  <c r="I118" s="1"/>
  <c r="I123"/>
  <c r="I122" s="1"/>
  <c r="H119"/>
  <c r="H118" s="1"/>
  <c r="H123"/>
  <c r="H122" s="1"/>
  <c r="I149"/>
  <c r="H149"/>
  <c r="H148" s="1"/>
  <c r="H147" s="1"/>
  <c r="H146" s="1"/>
  <c r="H33"/>
  <c r="I22"/>
  <c r="G22"/>
  <c r="H22"/>
  <c r="G155"/>
  <c r="G154" s="1"/>
  <c r="I155"/>
  <c r="I154" s="1"/>
  <c r="H155"/>
  <c r="H154" s="1"/>
  <c r="G123"/>
  <c r="G122" s="1"/>
  <c r="G119"/>
  <c r="G118" s="1"/>
  <c r="G147"/>
  <c r="G146" s="1"/>
  <c r="G132"/>
  <c r="G131" s="1"/>
  <c r="G130" s="1"/>
  <c r="G128"/>
  <c r="G127" s="1"/>
  <c r="G126" s="1"/>
  <c r="H108"/>
  <c r="H107" s="1"/>
  <c r="H106" s="1"/>
  <c r="I69"/>
  <c r="I68" s="1"/>
  <c r="I67" s="1"/>
  <c r="I66" s="1"/>
  <c r="H69"/>
  <c r="H68" s="1"/>
  <c r="H67" s="1"/>
  <c r="H66" s="1"/>
  <c r="H159"/>
  <c r="H158" s="1"/>
  <c r="I163"/>
  <c r="H164"/>
  <c r="G164"/>
  <c r="G163" s="1"/>
  <c r="G69"/>
  <c r="G68" s="1"/>
  <c r="G67" s="1"/>
  <c r="G66" s="1"/>
  <c r="G65" s="1"/>
  <c r="I168"/>
  <c r="I167" s="1"/>
  <c r="I159"/>
  <c r="I158" s="1"/>
  <c r="I98"/>
  <c r="I78"/>
  <c r="I77" s="1"/>
  <c r="I76" s="1"/>
  <c r="I75" s="1"/>
  <c r="I63"/>
  <c r="I62" s="1"/>
  <c r="I47"/>
  <c r="I33"/>
  <c r="I30"/>
  <c r="I29" s="1"/>
  <c r="I28" s="1"/>
  <c r="I20"/>
  <c r="I12"/>
  <c r="I11" s="1"/>
  <c r="I10" s="1"/>
  <c r="I8" s="1"/>
  <c r="H168"/>
  <c r="H167" s="1"/>
  <c r="H102"/>
  <c r="H98"/>
  <c r="H78"/>
  <c r="H77" s="1"/>
  <c r="H76" s="1"/>
  <c r="H75" s="1"/>
  <c r="H63"/>
  <c r="H62" s="1"/>
  <c r="H47"/>
  <c r="H40"/>
  <c r="H30"/>
  <c r="H29" s="1"/>
  <c r="H28" s="1"/>
  <c r="H20"/>
  <c r="H12"/>
  <c r="H11" s="1"/>
  <c r="H10" s="1"/>
  <c r="H9" s="1"/>
  <c r="H8" s="1"/>
  <c r="G63"/>
  <c r="G62" s="1"/>
  <c r="G159"/>
  <c r="G158" s="1"/>
  <c r="G168"/>
  <c r="G167" s="1"/>
  <c r="G98"/>
  <c r="G78"/>
  <c r="G77" s="1"/>
  <c r="G76" s="1"/>
  <c r="G75" s="1"/>
  <c r="G47"/>
  <c r="G33"/>
  <c r="G30"/>
  <c r="G29" s="1"/>
  <c r="G28" s="1"/>
  <c r="G20"/>
  <c r="G12"/>
  <c r="G11" s="1"/>
  <c r="G10" s="1"/>
  <c r="G9" s="1"/>
  <c r="G8" s="1"/>
  <c r="I148" l="1"/>
  <c r="I147" s="1"/>
  <c r="I146" s="1"/>
  <c r="I107"/>
  <c r="I106" s="1"/>
  <c r="G107"/>
  <c r="G106" s="1"/>
  <c r="H19"/>
  <c r="H18" s="1"/>
  <c r="H17" s="1"/>
  <c r="H16" s="1"/>
  <c r="G19"/>
  <c r="G18" s="1"/>
  <c r="G17" s="1"/>
  <c r="G16" s="1"/>
  <c r="I19"/>
  <c r="I18" s="1"/>
  <c r="I17" s="1"/>
  <c r="I16" s="1"/>
  <c r="H32"/>
  <c r="H27" s="1"/>
  <c r="H26" s="1"/>
  <c r="H25" s="1"/>
  <c r="G61"/>
  <c r="G60" s="1"/>
  <c r="H61"/>
  <c r="H60" s="1"/>
  <c r="I61"/>
  <c r="I60" s="1"/>
  <c r="I26"/>
  <c r="I117"/>
  <c r="I116" s="1"/>
  <c r="G125"/>
  <c r="H117"/>
  <c r="H116" s="1"/>
  <c r="G117"/>
  <c r="G116" s="1"/>
  <c r="G26"/>
  <c r="G97"/>
  <c r="G96" s="1"/>
  <c r="G95" s="1"/>
  <c r="G94" s="1"/>
  <c r="H153"/>
  <c r="I97"/>
  <c r="I96" s="1"/>
  <c r="I95" s="1"/>
  <c r="I94" s="1"/>
  <c r="H97"/>
  <c r="H96" s="1"/>
  <c r="H95" s="1"/>
  <c r="H94" s="1"/>
  <c r="I7" l="1"/>
  <c r="G7"/>
  <c r="H7"/>
  <c r="H151"/>
  <c r="I151"/>
  <c r="I134" s="1"/>
  <c r="G115"/>
  <c r="L187" l="1"/>
  <c r="H134"/>
  <c r="H6" s="1"/>
  <c r="H183" s="1"/>
  <c r="M183"/>
  <c r="L183"/>
  <c r="G134"/>
  <c r="I183"/>
  <c r="K183" l="1"/>
</calcChain>
</file>

<file path=xl/sharedStrings.xml><?xml version="1.0" encoding="utf-8"?>
<sst xmlns="http://schemas.openxmlformats.org/spreadsheetml/2006/main" count="644" uniqueCount="180">
  <si>
    <t>Наименование показателей</t>
  </si>
  <si>
    <t>Глава</t>
  </si>
  <si>
    <t>Целевая статья</t>
  </si>
  <si>
    <t>Вид расходов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</si>
  <si>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</si>
  <si>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</si>
  <si>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</si>
  <si>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</si>
  <si>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</si>
  <si>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</si>
  <si>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</si>
  <si>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</si>
  <si>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</si>
  <si>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</si>
  <si>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</si>
  <si>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</si>
  <si>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</si>
  <si>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Иные межбюджетные трансферты</t>
  </si>
  <si>
    <t>Физическая культура и спорт</t>
  </si>
  <si>
    <t>Массовый спорт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</si>
  <si>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</si>
  <si>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</si>
  <si>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</si>
  <si>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</si>
  <si>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</si>
  <si>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</si>
  <si>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</si>
  <si>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</si>
  <si>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Жилищное хозяйство</t>
  </si>
  <si>
    <t>Национальная безопасность и правоохранительная деятельность</t>
  </si>
  <si>
    <t>Субсидии некоммерческим организациям</t>
  </si>
  <si>
    <t>01</t>
  </si>
  <si>
    <t>Раздел</t>
  </si>
  <si>
    <t>Подраздел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</si>
  <si>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</si>
  <si>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</si>
  <si>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</si>
  <si>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</si>
  <si>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</si>
  <si>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</si>
  <si>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</si>
  <si>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</si>
  <si>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</si>
  <si>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</si>
  <si>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</si>
  <si>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</si>
  <si>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ВСЕГО РАСХОДОВ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</si>
  <si>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</si>
  <si>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</si>
  <si>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</si>
  <si>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за счет  ассигнований муниципального дорожного фонда</t>
  </si>
  <si>
    <t xml:space="preserve"> Ремонт и содержание автомобильных дорог общего пользования местного значения, включая  разработку проектной  документации</t>
  </si>
  <si>
    <t>Резервный фонд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</si>
  <si>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</si>
  <si>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</si>
  <si>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физической культуры и спорта</t>
  </si>
  <si>
    <t>Осуществление мероприятий в сфере жилищного хозяйства  за счет средств бюджета поселения</t>
  </si>
  <si>
    <t>Уплата взносов на капитальный ремонт общего имущества в многоквартирных домах на счет регионального оператора</t>
  </si>
  <si>
    <t>Осуществление мероприятий в сфере физической культуры и спорта</t>
  </si>
  <si>
    <t xml:space="preserve">Профилактика правонарушений </t>
  </si>
  <si>
    <t>(код целевой статьи с направлением расходов) 72 0 00 80180</t>
  </si>
  <si>
    <t>(код целевой статьи)                                         72 0 00 00000</t>
  </si>
  <si>
    <t>(код целевой статьи с направлением расходов)                    72 0 00 80180</t>
  </si>
  <si>
    <t>Осуществление первичного воинского учета на территориях, где отсутствуют военные комиссариаты</t>
  </si>
  <si>
    <t>(код целевой статьи с кодом подпрограммы и направлением расходов)                    73 0 00 80190</t>
  </si>
  <si>
    <t>(код целевой статьи с кодом подпрограммы и направлением расходов)                           73 0 00 80190</t>
  </si>
  <si>
    <t>(код целевой статьи)                                  65 0 00 00000</t>
  </si>
  <si>
    <t>(код целевой статьи)                                   67 0 00 00000</t>
  </si>
  <si>
    <t>(код целевой статьи с направлением расходов)                       67 0 00 80090</t>
  </si>
  <si>
    <t>(код целевой статьи с направлением расходов)                             67 0 00 80090</t>
  </si>
  <si>
    <t>(код целевой статьи с направлением расходов)                         67 0 00 80090</t>
  </si>
  <si>
    <t>(код целевой статьи с направлением расходов)                      67 0 00 80100</t>
  </si>
  <si>
    <t>(код целевой статьи с направлением расходов)                        67 0 00 80100</t>
  </si>
  <si>
    <t>(код целевой статьи с направлением расходов)                       67 0 00 80100</t>
  </si>
  <si>
    <t>(код целевой статьи с направлением расходов)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</si>
  <si>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</si>
  <si>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67 0 00 80110</t>
  </si>
  <si>
    <t>(код целевой статьи)                           71 0 00 00000</t>
  </si>
  <si>
    <t>(код целевой статьи с направлением расходов)                 71 0 00 80170</t>
  </si>
  <si>
    <t>(код целевой статьи с направлением расходов)               71 0 00 80170</t>
  </si>
  <si>
    <t>Осуществление мероприятий,  направленных на снижение числа правонарушений</t>
  </si>
  <si>
    <t>90 0 0000000</t>
  </si>
  <si>
    <t xml:space="preserve">Обеспечение функционирования Главы муниципального образования и органа местного самоуправления </t>
  </si>
  <si>
    <t>90 1 0000000</t>
  </si>
  <si>
    <t>90 1 0090010</t>
  </si>
  <si>
    <t>Фонд оплатытруда государственных (муниципальных) органов и взносы по обязательному социальному страхованию</t>
  </si>
  <si>
    <t>Взносы по обязательному социальному страхованию на выплаты денежного содержания и иные выплаты работникам  государственных (муниципальных) органов</t>
  </si>
  <si>
    <t>Руководство и управление в сфласти субъектов РФ и органов местного самоуправления</t>
  </si>
  <si>
    <t>91 1 0090010</t>
  </si>
  <si>
    <t>Иные выплаты, за исключением фонда оплаты труда государственных (муниципальных) органов , лицам, привлекаемым согласно законодательству для выполнения отдельных полномочий</t>
  </si>
  <si>
    <t>90 2 0000000</t>
  </si>
  <si>
    <t>Центральный аппарат</t>
  </si>
  <si>
    <t>90 2 0090010</t>
  </si>
  <si>
    <t>Иные выплаты персоналу государственных (муниципальных) органов, за исключением фонда труда</t>
  </si>
  <si>
    <t>Прочая закупка товаров, работ и услуг для обеспечения государственных (муниципальных) нужд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</si>
  <si>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</si>
  <si>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</si>
  <si>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</si>
  <si>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94 0 0000000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</si>
  <si>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</si>
  <si>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бюджетам муниципальных районов из бюджетов поселений на осуществление части полномочий, а именно на создание, содержание и организацию деятельности контольно-счетного органа по осуществлению внешнего финансового муниципального контроля в соответствии с заключенными соглашениями</t>
  </si>
  <si>
    <t>93 0 0000000</t>
  </si>
  <si>
    <t>93 0 0091400</t>
  </si>
  <si>
    <t>Резервные фонды местных администраций</t>
  </si>
  <si>
    <t>60 0 0000000</t>
  </si>
  <si>
    <t>Расходы в области мобилизационной и вневойсковой подготовки</t>
  </si>
  <si>
    <t>60 0 0051180</t>
  </si>
  <si>
    <t>97 3 0000000</t>
  </si>
  <si>
    <t>Расходы в области благоустройства</t>
  </si>
  <si>
    <t>97 3 0091610</t>
  </si>
  <si>
    <t>97 3 0091650</t>
  </si>
  <si>
    <t>Мероприятия, направленные на реализацию проектов по ТОСам</t>
  </si>
  <si>
    <t>91 0 0000000</t>
  </si>
  <si>
    <t>Сумма,  руб.</t>
  </si>
  <si>
    <t>Обеспечение проведения выборов и референдумов</t>
  </si>
  <si>
    <t>92 0 0000000</t>
  </si>
  <si>
    <t>Проведение выборов Главы мунципального образования и депутатов в Совет депутатов муниципального образования</t>
  </si>
  <si>
    <t>92 2 0000000</t>
  </si>
  <si>
    <t>Проведение выборов депутатов в Совет депутатов мунципального образования</t>
  </si>
  <si>
    <t>92 2 0096116</t>
  </si>
  <si>
    <t>Проведение выборов</t>
  </si>
  <si>
    <t>Специальные  расходы</t>
  </si>
  <si>
    <t>Прочие мероприятия по благоустройству городских округов и поселений</t>
  </si>
  <si>
    <t>Обеспечение противопожарной безопасности</t>
  </si>
  <si>
    <t>Мероприятия по поддержке субъектов малого и среднего предпринимательства</t>
  </si>
  <si>
    <t>09 0 0000000</t>
  </si>
  <si>
    <t>07 0 0000000</t>
  </si>
  <si>
    <t>07 0 0097800</t>
  </si>
  <si>
    <t>09 0 0097700</t>
  </si>
  <si>
    <t>03 0 0000000</t>
  </si>
  <si>
    <t>95 0 0000000</t>
  </si>
  <si>
    <t>Строительство, реконструкция, капитальный ремонт, ремонт и содержание автомобильных дорог общего пользования местного значения</t>
  </si>
  <si>
    <t xml:space="preserve">Содержание, капитальный ремонт, ремонт и обустройство автомобильных дорог  вне границ населенных пунктов за счет средств  муниципального дорожного фонда </t>
  </si>
  <si>
    <t>95 0 0083092</t>
  </si>
  <si>
    <t>95 0 0083091</t>
  </si>
  <si>
    <t xml:space="preserve">Содержание кладбищ </t>
  </si>
  <si>
    <t>90 2 0078793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</si>
  <si>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</si>
  <si>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97 3 0091640</t>
  </si>
  <si>
    <t>97 3 0083160</t>
  </si>
  <si>
    <t>Муниципальная программа "Развитие малого и среднего предпринимательства в сельском поселении "Березницкое" на 2022-2024гг"</t>
  </si>
  <si>
    <t>Мероприятия, направленные на развитие сельскохозяйственного производства, малого и среднего предпринимательства</t>
  </si>
  <si>
    <t>Муниципальная программа "Содействие в развитии сельскохозяйственного производства, создание условий для развития малого и среднего предпринимательства на территории сельского поселения "Березницкое" на 2022-2024 годы"</t>
  </si>
  <si>
    <t xml:space="preserve">Обеспечение функционирования Главы сельского поселения и органа местного самоуправления </t>
  </si>
  <si>
    <t>Обеспечение функционирования Главы сельского поселения</t>
  </si>
  <si>
    <t>Межбюджетные трансферты бюджетам муниципальных районов из бюджетов поселений на осуществление части полномочий, а именно на создание, содержание и организацию деятельности контольно-счетного органа по осуществлению внутреннего финансового муниципального контроля в соответствии с заключенными соглашениями</t>
  </si>
  <si>
    <t>94 0 0093010</t>
  </si>
  <si>
    <t>91 2 0000000</t>
  </si>
  <si>
    <t>Депутаты представительного органа муниципального образования</t>
  </si>
  <si>
    <t>91 2 0090010</t>
  </si>
  <si>
    <t>Мероприятия, связанные с другими общегосударственными вопросами</t>
  </si>
  <si>
    <t>Расходы, направленные на исполнение исполнительных листов</t>
  </si>
  <si>
    <t>Исполнение судебных актов</t>
  </si>
  <si>
    <t>Развитие территориального общественного самоуправления Архангельской области</t>
  </si>
  <si>
    <t xml:space="preserve">90200S6450 </t>
  </si>
  <si>
    <t>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Устьянского муниципального района Архангельской области и поселений Устьянского муниципального района Архангельской области вследствие создания Устьянского муниципального округа Архангельской области</t>
  </si>
  <si>
    <t>Утверждено</t>
  </si>
  <si>
    <t>Исполнено</t>
  </si>
  <si>
    <t>90 2 00 94060</t>
  </si>
  <si>
    <t>94 3 00 93020</t>
  </si>
  <si>
    <t>94 3 00 00000</t>
  </si>
  <si>
    <t>96 0 00 98440</t>
  </si>
  <si>
    <t>Мероприятие:Ремонт здания администрации д.Ульяновская ул.Центральная д.7</t>
  </si>
  <si>
    <t>Иные закупки товаров, работ и услуг для обеспечения государственных( муниципальных) нужд</t>
  </si>
  <si>
    <t>96 2 00 81110</t>
  </si>
  <si>
    <t>Защита населения и территорий от чрезвычайных ситуаций природного и техногенного характера, пожарная безопостность</t>
  </si>
  <si>
    <t>94 2 00 00000</t>
  </si>
  <si>
    <t>Осуществление полномочий органа местного самоуправления в сфере пожарной безопастности</t>
  </si>
  <si>
    <t>94 2 00 91510</t>
  </si>
  <si>
    <t>97 1 00 91570</t>
  </si>
  <si>
    <t>Осуществление части полномочий по решению вопросов местного значения в соответствии с заключенными соглашеиями в целях поддержания жилищно-комунальной отрасли сельских поселений</t>
  </si>
  <si>
    <t>Муниципальная программа "Благоустройство территории и развитие коммунального хозяйства МО  "Ростовско-Минское" на 2018-2023 годы"</t>
  </si>
  <si>
    <t>Осуществление прочих мероприятий по благоустройству поселений за счет средств бюджета поселения</t>
  </si>
  <si>
    <t>97 3 0098420</t>
  </si>
  <si>
    <t>Мероприятия органов территориального общественного самоуправления Ассоциация Архангельская региональная ассоциация ТОС</t>
  </si>
  <si>
    <t>97 3 0099420</t>
  </si>
  <si>
    <t>97 3 00S8420</t>
  </si>
  <si>
    <t>Администрация сельского поселения "Ростовско-Минское"  Устьянского муниципального района Архангельской области</t>
  </si>
  <si>
    <t xml:space="preserve">Отчет по ведомственной структуре расходов  бюджета сельского поселения "Ростовско-Минское" Устьянского муниципального района Архангельской области и распределение бюджетных ассигнований по разделам, подразделам, целевым статьям и группам и  подгруппам видов расходов за 2022 год </t>
  </si>
  <si>
    <t>Приложение № 3                                               к решению Собрания депутатовУстьянского муниципального округа                     от 22 июня 2023 г. № 132</t>
  </si>
</sst>
</file>

<file path=xl/styles.xml><?xml version="1.0" encoding="utf-8"?>
<styleSheet xmlns="http://schemas.openxmlformats.org/spreadsheetml/2006/main">
  <numFmts count="4">
    <numFmt numFmtId="164" formatCode="[&lt;=999]000;[&lt;=9999]000\-00;000\-0000"/>
    <numFmt numFmtId="165" formatCode="0000"/>
    <numFmt numFmtId="166" formatCode="0#"/>
    <numFmt numFmtId="167" formatCode="#,##0.0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167" fontId="1" fillId="0" borderId="0" xfId="0" applyNumberFormat="1" applyFont="1" applyFill="1"/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7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7" fontId="2" fillId="2" borderId="0" xfId="0" applyNumberFormat="1" applyFont="1" applyFill="1" applyAlignment="1">
      <alignment vertical="center"/>
    </xf>
    <xf numFmtId="0" fontId="2" fillId="2" borderId="0" xfId="0" applyFont="1" applyFill="1"/>
    <xf numFmtId="164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66" fontId="3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164" fontId="2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166" fontId="3" fillId="2" borderId="1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166" fontId="3" fillId="2" borderId="12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justify"/>
    </xf>
    <xf numFmtId="164" fontId="6" fillId="2" borderId="5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164" fontId="2" fillId="2" borderId="13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166" fontId="3" fillId="2" borderId="1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11" fillId="2" borderId="3" xfId="0" applyNumberFormat="1" applyFont="1" applyFill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/>
    </xf>
    <xf numFmtId="4" fontId="11" fillId="2" borderId="5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4" fontId="11" fillId="2" borderId="3" xfId="0" applyNumberFormat="1" applyFont="1" applyFill="1" applyBorder="1" applyAlignment="1">
      <alignment horizontal="right" vertical="center"/>
    </xf>
    <xf numFmtId="4" fontId="11" fillId="2" borderId="6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4" fontId="12" fillId="2" borderId="3" xfId="0" applyNumberFormat="1" applyFont="1" applyFill="1" applyBorder="1" applyAlignment="1">
      <alignment horizontal="right" vertical="center" wrapText="1"/>
    </xf>
    <xf numFmtId="4" fontId="11" fillId="2" borderId="5" xfId="0" applyNumberFormat="1" applyFont="1" applyFill="1" applyBorder="1" applyAlignment="1">
      <alignment horizontal="right" vertical="center" wrapText="1"/>
    </xf>
    <xf numFmtId="4" fontId="11" fillId="2" borderId="10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4" fontId="12" fillId="2" borderId="3" xfId="0" applyNumberFormat="1" applyFont="1" applyFill="1" applyBorder="1" applyAlignment="1">
      <alignment horizontal="right" vertical="center"/>
    </xf>
    <xf numFmtId="4" fontId="12" fillId="2" borderId="10" xfId="0" applyNumberFormat="1" applyFont="1" applyFill="1" applyBorder="1" applyAlignment="1">
      <alignment horizontal="right" vertical="center" wrapText="1"/>
    </xf>
    <xf numFmtId="4" fontId="12" fillId="2" borderId="11" xfId="0" applyNumberFormat="1" applyFont="1" applyFill="1" applyBorder="1" applyAlignment="1">
      <alignment horizontal="right" vertical="center" wrapText="1"/>
    </xf>
    <xf numFmtId="4" fontId="11" fillId="2" borderId="13" xfId="0" applyNumberFormat="1" applyFont="1" applyFill="1" applyBorder="1" applyAlignment="1">
      <alignment horizontal="right" vertical="center" wrapText="1"/>
    </xf>
    <xf numFmtId="4" fontId="12" fillId="2" borderId="13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/>
    <xf numFmtId="4" fontId="2" fillId="2" borderId="0" xfId="0" applyNumberFormat="1" applyFont="1" applyFill="1"/>
    <xf numFmtId="166" fontId="3" fillId="2" borderId="6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166" fontId="3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166" fontId="8" fillId="2" borderId="10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right" vertical="center" wrapText="1"/>
    </xf>
    <xf numFmtId="4" fontId="10" fillId="0" borderId="7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horizontal="right" vertical="center" wrapText="1"/>
    </xf>
    <xf numFmtId="4" fontId="11" fillId="2" borderId="15" xfId="0" applyNumberFormat="1" applyFont="1" applyFill="1" applyBorder="1" applyAlignment="1">
      <alignment horizontal="right" vertical="center" wrapText="1"/>
    </xf>
    <xf numFmtId="4" fontId="11" fillId="2" borderId="16" xfId="0" applyNumberFormat="1" applyFont="1" applyFill="1" applyBorder="1" applyAlignment="1">
      <alignment horizontal="right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4" fontId="11" fillId="2" borderId="17" xfId="0" applyNumberFormat="1" applyFont="1" applyFill="1" applyBorder="1" applyAlignment="1">
      <alignment horizontal="right" vertical="center"/>
    </xf>
    <xf numFmtId="4" fontId="11" fillId="2" borderId="18" xfId="0" applyNumberFormat="1" applyFont="1" applyFill="1" applyBorder="1" applyAlignment="1">
      <alignment horizontal="right" vertical="center"/>
    </xf>
    <xf numFmtId="4" fontId="11" fillId="2" borderId="7" xfId="0" applyNumberFormat="1" applyFont="1" applyFill="1" applyBorder="1" applyAlignment="1">
      <alignment horizontal="right" vertical="center"/>
    </xf>
    <xf numFmtId="4" fontId="11" fillId="2" borderId="15" xfId="0" applyNumberFormat="1" applyFont="1" applyFill="1" applyBorder="1" applyAlignment="1">
      <alignment horizontal="right" vertical="center"/>
    </xf>
    <xf numFmtId="4" fontId="11" fillId="2" borderId="17" xfId="0" applyNumberFormat="1" applyFont="1" applyFill="1" applyBorder="1" applyAlignment="1">
      <alignment horizontal="right" vertical="center" wrapText="1"/>
    </xf>
    <xf numFmtId="4" fontId="11" fillId="2" borderId="20" xfId="0" applyNumberFormat="1" applyFont="1" applyFill="1" applyBorder="1" applyAlignment="1">
      <alignment horizontal="right" vertical="center"/>
    </xf>
    <xf numFmtId="4" fontId="12" fillId="2" borderId="7" xfId="0" applyNumberFormat="1" applyFont="1" applyFill="1" applyBorder="1" applyAlignment="1">
      <alignment horizontal="right" vertical="center" wrapText="1"/>
    </xf>
    <xf numFmtId="4" fontId="12" fillId="2" borderId="15" xfId="0" applyNumberFormat="1" applyFont="1" applyFill="1" applyBorder="1" applyAlignment="1">
      <alignment horizontal="right" vertical="center" wrapText="1"/>
    </xf>
    <xf numFmtId="4" fontId="11" fillId="2" borderId="18" xfId="0" applyNumberFormat="1" applyFont="1" applyFill="1" applyBorder="1" applyAlignment="1">
      <alignment horizontal="right" vertical="center" wrapText="1"/>
    </xf>
    <xf numFmtId="4" fontId="11" fillId="2" borderId="21" xfId="0" applyNumberFormat="1" applyFont="1" applyFill="1" applyBorder="1" applyAlignment="1">
      <alignment horizontal="right" vertical="center" wrapText="1"/>
    </xf>
    <xf numFmtId="4" fontId="12" fillId="2" borderId="21" xfId="0" applyNumberFormat="1" applyFont="1" applyFill="1" applyBorder="1" applyAlignment="1">
      <alignment horizontal="right" vertical="center" wrapText="1"/>
    </xf>
    <xf numFmtId="4" fontId="12" fillId="2" borderId="7" xfId="0" applyNumberFormat="1" applyFont="1" applyFill="1" applyBorder="1" applyAlignment="1">
      <alignment horizontal="right" vertical="center"/>
    </xf>
    <xf numFmtId="4" fontId="12" fillId="2" borderId="15" xfId="0" applyNumberFormat="1" applyFont="1" applyFill="1" applyBorder="1" applyAlignment="1">
      <alignment horizontal="right" vertical="center"/>
    </xf>
    <xf numFmtId="4" fontId="12" fillId="2" borderId="19" xfId="0" applyNumberFormat="1" applyFont="1" applyFill="1" applyBorder="1" applyAlignment="1">
      <alignment horizontal="right" vertical="center" wrapText="1"/>
    </xf>
    <xf numFmtId="4" fontId="11" fillId="2" borderId="22" xfId="0" applyNumberFormat="1" applyFont="1" applyFill="1" applyBorder="1" applyAlignment="1">
      <alignment horizontal="right" vertical="center" wrapText="1"/>
    </xf>
    <xf numFmtId="4" fontId="12" fillId="2" borderId="22" xfId="0" applyNumberFormat="1" applyFont="1" applyFill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 vertical="center"/>
    </xf>
    <xf numFmtId="0" fontId="1" fillId="0" borderId="1" xfId="0" applyFont="1" applyFill="1" applyBorder="1"/>
    <xf numFmtId="0" fontId="7" fillId="2" borderId="13" xfId="0" applyFont="1" applyFill="1" applyBorder="1" applyAlignment="1">
      <alignment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4" fontId="11" fillId="2" borderId="10" xfId="0" applyNumberFormat="1" applyFont="1" applyFill="1" applyBorder="1" applyAlignment="1">
      <alignment horizontal="right" vertical="center"/>
    </xf>
    <xf numFmtId="4" fontId="11" fillId="2" borderId="2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M191"/>
  <sheetViews>
    <sheetView tabSelected="1" view="pageBreakPreview" topLeftCell="A147" zoomScale="108" zoomScaleSheetLayoutView="108" workbookViewId="0">
      <selection activeCell="F1" sqref="F1:I1"/>
    </sheetView>
  </sheetViews>
  <sheetFormatPr defaultColWidth="9.140625" defaultRowHeight="15.75"/>
  <cols>
    <col min="1" max="1" width="33.28515625" style="2" customWidth="1"/>
    <col min="2" max="2" width="5.7109375" style="2" customWidth="1"/>
    <col min="3" max="3" width="5.5703125" style="17" customWidth="1"/>
    <col min="4" max="4" width="5.5703125" style="2" customWidth="1"/>
    <col min="5" max="5" width="16.28515625" style="2" customWidth="1"/>
    <col min="6" max="6" width="6.28515625" style="2" customWidth="1"/>
    <col min="7" max="7" width="14.140625" style="2" customWidth="1"/>
    <col min="8" max="8" width="14.5703125" style="2" hidden="1" customWidth="1"/>
    <col min="9" max="9" width="14.5703125" style="2" customWidth="1"/>
    <col min="10" max="10" width="2.5703125" style="2" customWidth="1"/>
    <col min="11" max="11" width="14.5703125" style="2" customWidth="1"/>
    <col min="12" max="13" width="14.85546875" style="2" bestFit="1" customWidth="1"/>
    <col min="14" max="16384" width="9.140625" style="2"/>
  </cols>
  <sheetData>
    <row r="1" spans="1:12" ht="99.75" customHeight="1">
      <c r="B1" s="3"/>
      <c r="C1" s="4"/>
      <c r="D1" s="3"/>
      <c r="E1" s="3"/>
      <c r="F1" s="158" t="s">
        <v>179</v>
      </c>
      <c r="G1" s="158"/>
      <c r="H1" s="158"/>
      <c r="I1" s="158"/>
    </row>
    <row r="2" spans="1:12" ht="75.75" customHeight="1">
      <c r="A2" s="162" t="s">
        <v>178</v>
      </c>
      <c r="B2" s="162"/>
      <c r="C2" s="162"/>
      <c r="D2" s="162"/>
      <c r="E2" s="162"/>
      <c r="F2" s="162"/>
      <c r="G2" s="162"/>
      <c r="H2" s="162"/>
      <c r="I2" s="162"/>
    </row>
    <row r="3" spans="1:12" ht="25.5" hidden="1" customHeight="1">
      <c r="A3" s="166"/>
      <c r="B3" s="166"/>
      <c r="C3" s="166"/>
      <c r="D3" s="166"/>
      <c r="E3" s="166"/>
      <c r="F3" s="166"/>
      <c r="G3" s="166"/>
      <c r="H3" s="166"/>
      <c r="I3" s="166"/>
    </row>
    <row r="4" spans="1:12" ht="16.5" customHeight="1">
      <c r="A4" s="163" t="s">
        <v>0</v>
      </c>
      <c r="B4" s="164" t="s">
        <v>1</v>
      </c>
      <c r="C4" s="165" t="s">
        <v>32</v>
      </c>
      <c r="D4" s="163" t="s">
        <v>33</v>
      </c>
      <c r="E4" s="163" t="s">
        <v>2</v>
      </c>
      <c r="F4" s="163" t="s">
        <v>3</v>
      </c>
      <c r="G4" s="164" t="s">
        <v>113</v>
      </c>
      <c r="H4" s="164"/>
      <c r="I4" s="164"/>
    </row>
    <row r="5" spans="1:12" ht="38.25" customHeight="1">
      <c r="A5" s="163"/>
      <c r="B5" s="164"/>
      <c r="C5" s="165"/>
      <c r="D5" s="163"/>
      <c r="E5" s="163"/>
      <c r="F5" s="163"/>
      <c r="G5" s="154" t="s">
        <v>156</v>
      </c>
      <c r="H5" s="126" t="s">
        <v>47</v>
      </c>
      <c r="I5" s="154" t="s">
        <v>157</v>
      </c>
      <c r="J5" s="5"/>
    </row>
    <row r="6" spans="1:12" ht="63.6" customHeight="1">
      <c r="A6" s="6" t="s">
        <v>177</v>
      </c>
      <c r="B6" s="7">
        <v>836</v>
      </c>
      <c r="C6" s="8"/>
      <c r="D6" s="9"/>
      <c r="E6" s="10"/>
      <c r="F6" s="11"/>
      <c r="G6" s="93">
        <f>G7+G94+G134+G106+G115</f>
        <v>4267744.29</v>
      </c>
      <c r="H6" s="127" t="e">
        <f>H7+H94+H134+#REF!+H106+H115+#REF!+#REF!+#REF!</f>
        <v>#REF!</v>
      </c>
      <c r="I6" s="93">
        <f>I7+I94+I134+I106+I115</f>
        <v>3766132.11</v>
      </c>
      <c r="J6" s="1"/>
    </row>
    <row r="7" spans="1:12" ht="32.25" customHeight="1">
      <c r="A7" s="6" t="s">
        <v>4</v>
      </c>
      <c r="B7" s="7">
        <v>836</v>
      </c>
      <c r="C7" s="12" t="s">
        <v>31</v>
      </c>
      <c r="D7" s="12" t="s">
        <v>34</v>
      </c>
      <c r="E7" s="13"/>
      <c r="F7" s="14"/>
      <c r="G7" s="94">
        <f>G8+G16+G25+G60+G65+G75+G86</f>
        <v>3741444.76</v>
      </c>
      <c r="H7" s="128" t="e">
        <f>H8+H16+H25+H60+H65+H75</f>
        <v>#REF!</v>
      </c>
      <c r="I7" s="94">
        <f>I8+I16+I25+I60+I65+I75+I86</f>
        <v>3281669.65</v>
      </c>
      <c r="J7" s="15"/>
      <c r="K7" s="114"/>
    </row>
    <row r="8" spans="1:12" ht="63">
      <c r="A8" s="23" t="s">
        <v>25</v>
      </c>
      <c r="B8" s="24">
        <v>836</v>
      </c>
      <c r="C8" s="25" t="s">
        <v>31</v>
      </c>
      <c r="D8" s="25" t="s">
        <v>35</v>
      </c>
      <c r="E8" s="26"/>
      <c r="F8" s="27"/>
      <c r="G8" s="95">
        <f>G9</f>
        <v>957276.67</v>
      </c>
      <c r="H8" s="129">
        <f t="shared" ref="G8:I12" si="0">H9</f>
        <v>1142114</v>
      </c>
      <c r="I8" s="95">
        <f t="shared" si="0"/>
        <v>957276.67</v>
      </c>
      <c r="J8" s="28"/>
      <c r="K8" s="29"/>
      <c r="L8" s="114"/>
    </row>
    <row r="9" spans="1:12" ht="47.25">
      <c r="A9" s="22" t="s">
        <v>144</v>
      </c>
      <c r="B9" s="30">
        <v>836</v>
      </c>
      <c r="C9" s="31" t="s">
        <v>31</v>
      </c>
      <c r="D9" s="31" t="s">
        <v>35</v>
      </c>
      <c r="E9" s="32" t="s">
        <v>81</v>
      </c>
      <c r="F9" s="33"/>
      <c r="G9" s="96">
        <f t="shared" si="0"/>
        <v>957276.67</v>
      </c>
      <c r="H9" s="130">
        <f t="shared" si="0"/>
        <v>1142114</v>
      </c>
      <c r="I9" s="95">
        <v>957276.67</v>
      </c>
      <c r="J9" s="28"/>
      <c r="K9" s="29"/>
    </row>
    <row r="10" spans="1:12" ht="63">
      <c r="A10" s="21" t="s">
        <v>143</v>
      </c>
      <c r="B10" s="34">
        <v>836</v>
      </c>
      <c r="C10" s="35" t="s">
        <v>31</v>
      </c>
      <c r="D10" s="35" t="s">
        <v>35</v>
      </c>
      <c r="E10" s="36" t="s">
        <v>83</v>
      </c>
      <c r="F10" s="37"/>
      <c r="G10" s="97">
        <f t="shared" si="0"/>
        <v>957276.67</v>
      </c>
      <c r="H10" s="131">
        <f t="shared" si="0"/>
        <v>1142114</v>
      </c>
      <c r="I10" s="95">
        <f t="shared" si="0"/>
        <v>957276.67</v>
      </c>
      <c r="J10" s="28"/>
      <c r="K10" s="29"/>
    </row>
    <row r="11" spans="1:12" ht="50.1" customHeight="1">
      <c r="A11" s="38" t="s">
        <v>49</v>
      </c>
      <c r="B11" s="34">
        <v>836</v>
      </c>
      <c r="C11" s="35" t="s">
        <v>31</v>
      </c>
      <c r="D11" s="35" t="s">
        <v>35</v>
      </c>
      <c r="E11" s="36" t="s">
        <v>84</v>
      </c>
      <c r="F11" s="37"/>
      <c r="G11" s="97">
        <f t="shared" si="0"/>
        <v>957276.67</v>
      </c>
      <c r="H11" s="131">
        <f t="shared" si="0"/>
        <v>1142114</v>
      </c>
      <c r="I11" s="95">
        <f t="shared" si="0"/>
        <v>957276.67</v>
      </c>
      <c r="J11" s="28"/>
      <c r="K11" s="29"/>
    </row>
    <row r="12" spans="1:12" ht="127.5" customHeight="1">
      <c r="A12" s="38" t="s">
        <v>13</v>
      </c>
      <c r="B12" s="34">
        <v>836</v>
      </c>
      <c r="C12" s="35" t="s">
        <v>31</v>
      </c>
      <c r="D12" s="35" t="s">
        <v>35</v>
      </c>
      <c r="E12" s="36" t="s">
        <v>84</v>
      </c>
      <c r="F12" s="39">
        <v>100</v>
      </c>
      <c r="G12" s="98">
        <f t="shared" si="0"/>
        <v>957276.67</v>
      </c>
      <c r="H12" s="132">
        <f t="shared" si="0"/>
        <v>1142114</v>
      </c>
      <c r="I12" s="101">
        <f t="shared" si="0"/>
        <v>957276.67</v>
      </c>
      <c r="J12" s="40"/>
      <c r="K12" s="29"/>
    </row>
    <row r="13" spans="1:12" ht="50.25" customHeight="1">
      <c r="A13" s="41" t="s">
        <v>14</v>
      </c>
      <c r="B13" s="42">
        <v>836</v>
      </c>
      <c r="C13" s="43" t="s">
        <v>31</v>
      </c>
      <c r="D13" s="43" t="s">
        <v>35</v>
      </c>
      <c r="E13" s="36" t="s">
        <v>84</v>
      </c>
      <c r="F13" s="45">
        <v>120</v>
      </c>
      <c r="G13" s="99">
        <v>957276.67</v>
      </c>
      <c r="H13" s="133">
        <v>1142114</v>
      </c>
      <c r="I13" s="101">
        <v>957276.67</v>
      </c>
      <c r="J13" s="40"/>
      <c r="K13" s="29"/>
    </row>
    <row r="14" spans="1:12" ht="66" hidden="1" customHeight="1">
      <c r="A14" s="61" t="s">
        <v>85</v>
      </c>
      <c r="B14" s="42">
        <v>804</v>
      </c>
      <c r="C14" s="43" t="s">
        <v>31</v>
      </c>
      <c r="D14" s="43" t="s">
        <v>35</v>
      </c>
      <c r="E14" s="36" t="s">
        <v>84</v>
      </c>
      <c r="F14" s="45">
        <v>121</v>
      </c>
      <c r="G14" s="99">
        <v>657472</v>
      </c>
      <c r="H14" s="133">
        <v>657472</v>
      </c>
      <c r="I14" s="101">
        <v>657472</v>
      </c>
      <c r="J14" s="40"/>
      <c r="K14" s="29"/>
    </row>
    <row r="15" spans="1:12" ht="94.5" hidden="1">
      <c r="A15" s="41" t="s">
        <v>86</v>
      </c>
      <c r="B15" s="42">
        <v>804</v>
      </c>
      <c r="C15" s="43" t="s">
        <v>31</v>
      </c>
      <c r="D15" s="43" t="s">
        <v>35</v>
      </c>
      <c r="E15" s="36" t="s">
        <v>84</v>
      </c>
      <c r="F15" s="45">
        <v>129</v>
      </c>
      <c r="G15" s="100">
        <v>198556</v>
      </c>
      <c r="H15" s="134">
        <v>198556</v>
      </c>
      <c r="I15" s="101">
        <v>198556</v>
      </c>
      <c r="J15" s="40"/>
      <c r="K15" s="29"/>
    </row>
    <row r="16" spans="1:12" ht="94.5" hidden="1">
      <c r="A16" s="20" t="s">
        <v>48</v>
      </c>
      <c r="B16" s="24">
        <v>804</v>
      </c>
      <c r="C16" s="25" t="s">
        <v>31</v>
      </c>
      <c r="D16" s="25" t="s">
        <v>36</v>
      </c>
      <c r="E16" s="26"/>
      <c r="F16" s="46"/>
      <c r="G16" s="101">
        <f t="shared" ref="G16:I20" si="1">G17</f>
        <v>0</v>
      </c>
      <c r="H16" s="135">
        <f t="shared" si="1"/>
        <v>60000</v>
      </c>
      <c r="I16" s="101">
        <f t="shared" si="1"/>
        <v>0</v>
      </c>
      <c r="J16" s="40"/>
      <c r="K16" s="29"/>
    </row>
    <row r="17" spans="1:12" ht="63" hidden="1">
      <c r="A17" s="22" t="s">
        <v>87</v>
      </c>
      <c r="B17" s="30">
        <v>804</v>
      </c>
      <c r="C17" s="31" t="s">
        <v>31</v>
      </c>
      <c r="D17" s="31" t="s">
        <v>36</v>
      </c>
      <c r="E17" s="32" t="s">
        <v>112</v>
      </c>
      <c r="F17" s="47"/>
      <c r="G17" s="102">
        <f t="shared" si="1"/>
        <v>0</v>
      </c>
      <c r="H17" s="136">
        <f t="shared" si="1"/>
        <v>60000</v>
      </c>
      <c r="I17" s="101">
        <f t="shared" si="1"/>
        <v>0</v>
      </c>
      <c r="J17" s="40"/>
      <c r="K17" s="29"/>
    </row>
    <row r="18" spans="1:12" ht="47.25" hidden="1">
      <c r="A18" s="21" t="s">
        <v>148</v>
      </c>
      <c r="B18" s="34">
        <v>804</v>
      </c>
      <c r="C18" s="35" t="s">
        <v>31</v>
      </c>
      <c r="D18" s="35" t="s">
        <v>36</v>
      </c>
      <c r="E18" s="36" t="s">
        <v>147</v>
      </c>
      <c r="F18" s="39"/>
      <c r="G18" s="98">
        <f t="shared" si="1"/>
        <v>0</v>
      </c>
      <c r="H18" s="132">
        <f t="shared" si="1"/>
        <v>60000</v>
      </c>
      <c r="I18" s="101">
        <f t="shared" si="1"/>
        <v>0</v>
      </c>
      <c r="J18" s="40"/>
      <c r="K18" s="29"/>
    </row>
    <row r="19" spans="1:12" ht="48.75" hidden="1" customHeight="1">
      <c r="A19" s="38" t="s">
        <v>49</v>
      </c>
      <c r="B19" s="34">
        <v>804</v>
      </c>
      <c r="C19" s="35" t="s">
        <v>31</v>
      </c>
      <c r="D19" s="35" t="s">
        <v>36</v>
      </c>
      <c r="E19" s="36" t="s">
        <v>149</v>
      </c>
      <c r="F19" s="39"/>
      <c r="G19" s="98">
        <f>G20+G23</f>
        <v>0</v>
      </c>
      <c r="H19" s="132">
        <f>H20+H23</f>
        <v>60000</v>
      </c>
      <c r="I19" s="101">
        <f>I20+I23</f>
        <v>0</v>
      </c>
      <c r="J19" s="40"/>
      <c r="K19" s="29"/>
    </row>
    <row r="20" spans="1:12" ht="141.75" hidden="1">
      <c r="A20" s="38" t="s">
        <v>13</v>
      </c>
      <c r="B20" s="34">
        <v>804</v>
      </c>
      <c r="C20" s="35" t="s">
        <v>31</v>
      </c>
      <c r="D20" s="35" t="s">
        <v>36</v>
      </c>
      <c r="E20" s="36" t="s">
        <v>149</v>
      </c>
      <c r="F20" s="37">
        <v>100</v>
      </c>
      <c r="G20" s="97">
        <f t="shared" si="1"/>
        <v>0</v>
      </c>
      <c r="H20" s="131">
        <f t="shared" si="1"/>
        <v>10000</v>
      </c>
      <c r="I20" s="95">
        <f t="shared" si="1"/>
        <v>0</v>
      </c>
      <c r="J20" s="40"/>
      <c r="K20" s="29"/>
    </row>
    <row r="21" spans="1:12" ht="47.25" hidden="1">
      <c r="A21" s="41" t="s">
        <v>14</v>
      </c>
      <c r="B21" s="42">
        <v>804</v>
      </c>
      <c r="C21" s="43" t="s">
        <v>31</v>
      </c>
      <c r="D21" s="43" t="s">
        <v>36</v>
      </c>
      <c r="E21" s="36" t="s">
        <v>149</v>
      </c>
      <c r="F21" s="45">
        <v>120</v>
      </c>
      <c r="G21" s="103">
        <f>10000-10000</f>
        <v>0</v>
      </c>
      <c r="H21" s="137">
        <v>10000</v>
      </c>
      <c r="I21" s="95">
        <v>0</v>
      </c>
      <c r="J21" s="40"/>
      <c r="K21" s="29"/>
    </row>
    <row r="22" spans="1:12" ht="126" hidden="1">
      <c r="A22" s="41" t="s">
        <v>89</v>
      </c>
      <c r="B22" s="42">
        <v>804</v>
      </c>
      <c r="C22" s="43" t="s">
        <v>31</v>
      </c>
      <c r="D22" s="43" t="s">
        <v>36</v>
      </c>
      <c r="E22" s="36" t="s">
        <v>88</v>
      </c>
      <c r="F22" s="45">
        <v>123</v>
      </c>
      <c r="G22" s="100">
        <f>68710-14650</f>
        <v>54060</v>
      </c>
      <c r="H22" s="134">
        <f>68710-14650</f>
        <v>54060</v>
      </c>
      <c r="I22" s="101">
        <f>68710-14650</f>
        <v>54060</v>
      </c>
      <c r="J22" s="40"/>
      <c r="K22" s="29"/>
    </row>
    <row r="23" spans="1:12" ht="63" hidden="1">
      <c r="A23" s="21" t="s">
        <v>27</v>
      </c>
      <c r="B23" s="34">
        <v>804</v>
      </c>
      <c r="C23" s="35" t="s">
        <v>31</v>
      </c>
      <c r="D23" s="35" t="s">
        <v>36</v>
      </c>
      <c r="E23" s="36" t="s">
        <v>149</v>
      </c>
      <c r="F23" s="39">
        <v>200</v>
      </c>
      <c r="G23" s="98">
        <f t="shared" ref="G23:I23" si="2">G24</f>
        <v>0</v>
      </c>
      <c r="H23" s="132">
        <f t="shared" si="2"/>
        <v>50000</v>
      </c>
      <c r="I23" s="101">
        <f t="shared" si="2"/>
        <v>0</v>
      </c>
      <c r="J23" s="40"/>
      <c r="K23" s="29"/>
    </row>
    <row r="24" spans="1:12" ht="63" hidden="1">
      <c r="A24" s="21" t="s">
        <v>26</v>
      </c>
      <c r="B24" s="34">
        <v>804</v>
      </c>
      <c r="C24" s="35" t="s">
        <v>31</v>
      </c>
      <c r="D24" s="35" t="s">
        <v>36</v>
      </c>
      <c r="E24" s="36" t="s">
        <v>149</v>
      </c>
      <c r="F24" s="39">
        <v>240</v>
      </c>
      <c r="G24" s="98">
        <f>50000-50000</f>
        <v>0</v>
      </c>
      <c r="H24" s="132">
        <v>50000</v>
      </c>
      <c r="I24" s="101">
        <v>0</v>
      </c>
      <c r="J24" s="40"/>
      <c r="K24" s="29"/>
    </row>
    <row r="25" spans="1:12" ht="126">
      <c r="A25" s="23" t="s">
        <v>5</v>
      </c>
      <c r="B25" s="48">
        <v>836</v>
      </c>
      <c r="C25" s="25" t="s">
        <v>31</v>
      </c>
      <c r="D25" s="25" t="s">
        <v>37</v>
      </c>
      <c r="E25" s="26"/>
      <c r="F25" s="27"/>
      <c r="G25" s="95">
        <f>G26+G55</f>
        <v>2689054.09</v>
      </c>
      <c r="H25" s="129" t="e">
        <f>#REF!+H26+H55</f>
        <v>#REF!</v>
      </c>
      <c r="I25" s="95">
        <f>I26+I55</f>
        <v>2262278.98</v>
      </c>
      <c r="J25" s="40"/>
      <c r="K25" s="115"/>
    </row>
    <row r="26" spans="1:12" ht="78.75">
      <c r="A26" s="22" t="s">
        <v>82</v>
      </c>
      <c r="B26" s="30">
        <v>836</v>
      </c>
      <c r="C26" s="31" t="s">
        <v>31</v>
      </c>
      <c r="D26" s="31" t="s">
        <v>37</v>
      </c>
      <c r="E26" s="32" t="s">
        <v>81</v>
      </c>
      <c r="F26" s="33"/>
      <c r="G26" s="96">
        <f>G27</f>
        <v>2686942.09</v>
      </c>
      <c r="H26" s="130">
        <f t="shared" ref="H26" si="3">H27</f>
        <v>4449614.84</v>
      </c>
      <c r="I26" s="95">
        <f>I27</f>
        <v>2260166.98</v>
      </c>
      <c r="J26" s="40"/>
      <c r="K26" s="29"/>
      <c r="L26" s="114"/>
    </row>
    <row r="27" spans="1:12">
      <c r="A27" s="21" t="s">
        <v>91</v>
      </c>
      <c r="B27" s="34">
        <v>836</v>
      </c>
      <c r="C27" s="35" t="s">
        <v>31</v>
      </c>
      <c r="D27" s="35" t="s">
        <v>37</v>
      </c>
      <c r="E27" s="36" t="s">
        <v>90</v>
      </c>
      <c r="F27" s="39"/>
      <c r="G27" s="98">
        <f>G28+G32+G52</f>
        <v>2686942.09</v>
      </c>
      <c r="H27" s="132">
        <f>H28+H32</f>
        <v>4449614.84</v>
      </c>
      <c r="I27" s="101">
        <f>I28+I32+I52</f>
        <v>2260166.98</v>
      </c>
      <c r="J27" s="40"/>
      <c r="K27" s="29"/>
    </row>
    <row r="28" spans="1:12" ht="141.75">
      <c r="A28" s="21" t="s">
        <v>137</v>
      </c>
      <c r="B28" s="34">
        <v>836</v>
      </c>
      <c r="C28" s="35" t="s">
        <v>31</v>
      </c>
      <c r="D28" s="35" t="s">
        <v>37</v>
      </c>
      <c r="E28" s="36" t="s">
        <v>136</v>
      </c>
      <c r="F28" s="39"/>
      <c r="G28" s="98">
        <f t="shared" ref="G28:I30" si="4">G29</f>
        <v>87500</v>
      </c>
      <c r="H28" s="132">
        <f t="shared" si="4"/>
        <v>87500</v>
      </c>
      <c r="I28" s="101">
        <f t="shared" si="4"/>
        <v>87500</v>
      </c>
      <c r="J28" s="40"/>
      <c r="K28" s="29"/>
    </row>
    <row r="29" spans="1:12" ht="63">
      <c r="A29" s="21" t="s">
        <v>27</v>
      </c>
      <c r="B29" s="34">
        <v>836</v>
      </c>
      <c r="C29" s="35" t="s">
        <v>31</v>
      </c>
      <c r="D29" s="35" t="s">
        <v>37</v>
      </c>
      <c r="E29" s="36" t="s">
        <v>136</v>
      </c>
      <c r="F29" s="39">
        <v>200</v>
      </c>
      <c r="G29" s="98">
        <f t="shared" si="4"/>
        <v>87500</v>
      </c>
      <c r="H29" s="132">
        <f t="shared" si="4"/>
        <v>87500</v>
      </c>
      <c r="I29" s="101">
        <f t="shared" si="4"/>
        <v>87500</v>
      </c>
      <c r="J29" s="40"/>
      <c r="K29" s="29"/>
    </row>
    <row r="30" spans="1:12" ht="63">
      <c r="A30" s="21" t="s">
        <v>26</v>
      </c>
      <c r="B30" s="34">
        <v>836</v>
      </c>
      <c r="C30" s="35" t="s">
        <v>31</v>
      </c>
      <c r="D30" s="35" t="s">
        <v>37</v>
      </c>
      <c r="E30" s="36" t="s">
        <v>136</v>
      </c>
      <c r="F30" s="39">
        <v>240</v>
      </c>
      <c r="G30" s="98">
        <f t="shared" si="4"/>
        <v>87500</v>
      </c>
      <c r="H30" s="132">
        <f t="shared" si="4"/>
        <v>87500</v>
      </c>
      <c r="I30" s="101">
        <f t="shared" si="4"/>
        <v>87500</v>
      </c>
      <c r="J30" s="40"/>
      <c r="K30" s="29"/>
    </row>
    <row r="31" spans="1:12" ht="63" hidden="1">
      <c r="A31" s="21" t="s">
        <v>94</v>
      </c>
      <c r="B31" s="34">
        <v>804</v>
      </c>
      <c r="C31" s="35" t="s">
        <v>31</v>
      </c>
      <c r="D31" s="35" t="s">
        <v>37</v>
      </c>
      <c r="E31" s="36" t="s">
        <v>136</v>
      </c>
      <c r="F31" s="39">
        <v>244</v>
      </c>
      <c r="G31" s="98">
        <v>87500</v>
      </c>
      <c r="H31" s="132">
        <v>87500</v>
      </c>
      <c r="I31" s="101">
        <v>87500</v>
      </c>
      <c r="J31" s="40"/>
      <c r="K31" s="29"/>
    </row>
    <row r="32" spans="1:12" ht="50.25" customHeight="1">
      <c r="A32" s="38" t="s">
        <v>49</v>
      </c>
      <c r="B32" s="34">
        <v>836</v>
      </c>
      <c r="C32" s="35" t="s">
        <v>31</v>
      </c>
      <c r="D32" s="35" t="s">
        <v>37</v>
      </c>
      <c r="E32" s="36" t="s">
        <v>92</v>
      </c>
      <c r="F32" s="39"/>
      <c r="G32" s="98">
        <f>G33+G40+G47</f>
        <v>2520664.44</v>
      </c>
      <c r="H32" s="132">
        <f>H33+H40+H47</f>
        <v>4362114.84</v>
      </c>
      <c r="I32" s="101">
        <f>I33+I40+I47</f>
        <v>2093958.5</v>
      </c>
      <c r="J32" s="40"/>
      <c r="K32" s="29"/>
    </row>
    <row r="33" spans="1:11" ht="128.25" customHeight="1">
      <c r="A33" s="38" t="s">
        <v>13</v>
      </c>
      <c r="B33" s="34">
        <v>836</v>
      </c>
      <c r="C33" s="35" t="s">
        <v>31</v>
      </c>
      <c r="D33" s="35" t="s">
        <v>37</v>
      </c>
      <c r="E33" s="36" t="s">
        <v>92</v>
      </c>
      <c r="F33" s="39">
        <v>100</v>
      </c>
      <c r="G33" s="98">
        <f>G34</f>
        <v>1501574.64</v>
      </c>
      <c r="H33" s="132">
        <f>H34</f>
        <v>3652616</v>
      </c>
      <c r="I33" s="101">
        <f>I34</f>
        <v>1244317.26</v>
      </c>
      <c r="J33" s="40"/>
      <c r="K33" s="29"/>
    </row>
    <row r="34" spans="1:11" ht="47.25">
      <c r="A34" s="38" t="s">
        <v>14</v>
      </c>
      <c r="B34" s="34">
        <v>836</v>
      </c>
      <c r="C34" s="35" t="s">
        <v>31</v>
      </c>
      <c r="D34" s="35" t="s">
        <v>37</v>
      </c>
      <c r="E34" s="36" t="s">
        <v>92</v>
      </c>
      <c r="F34" s="39">
        <v>120</v>
      </c>
      <c r="G34" s="98">
        <v>1501574.64</v>
      </c>
      <c r="H34" s="132">
        <v>3652616</v>
      </c>
      <c r="I34" s="101">
        <v>1244317.26</v>
      </c>
      <c r="J34" s="40"/>
      <c r="K34" s="29"/>
    </row>
    <row r="35" spans="1:11" ht="63" hidden="1" customHeight="1">
      <c r="A35" s="38" t="s">
        <v>85</v>
      </c>
      <c r="B35" s="34">
        <v>804</v>
      </c>
      <c r="C35" s="35" t="s">
        <v>31</v>
      </c>
      <c r="D35" s="35" t="s">
        <v>37</v>
      </c>
      <c r="E35" s="36" t="s">
        <v>92</v>
      </c>
      <c r="F35" s="39">
        <v>121</v>
      </c>
      <c r="G35" s="98">
        <v>2452589</v>
      </c>
      <c r="H35" s="132">
        <v>2467272.3199999998</v>
      </c>
      <c r="I35" s="101">
        <v>2467272.3199999998</v>
      </c>
      <c r="J35" s="40"/>
      <c r="K35" s="29"/>
    </row>
    <row r="36" spans="1:11" ht="63" hidden="1">
      <c r="A36" s="38" t="s">
        <v>93</v>
      </c>
      <c r="B36" s="34">
        <v>804</v>
      </c>
      <c r="C36" s="35" t="s">
        <v>31</v>
      </c>
      <c r="D36" s="35" t="s">
        <v>37</v>
      </c>
      <c r="E36" s="36" t="s">
        <v>92</v>
      </c>
      <c r="F36" s="39">
        <v>122</v>
      </c>
      <c r="G36" s="98">
        <v>15000</v>
      </c>
      <c r="H36" s="132">
        <v>15000</v>
      </c>
      <c r="I36" s="101">
        <v>15000</v>
      </c>
      <c r="J36" s="40"/>
      <c r="K36" s="29"/>
    </row>
    <row r="37" spans="1:11" ht="94.5" hidden="1">
      <c r="A37" s="38" t="s">
        <v>86</v>
      </c>
      <c r="B37" s="34">
        <v>804</v>
      </c>
      <c r="C37" s="35" t="s">
        <v>31</v>
      </c>
      <c r="D37" s="35" t="s">
        <v>37</v>
      </c>
      <c r="E37" s="36" t="s">
        <v>92</v>
      </c>
      <c r="F37" s="39">
        <v>129</v>
      </c>
      <c r="G37" s="98">
        <v>440849</v>
      </c>
      <c r="H37" s="132">
        <v>478858</v>
      </c>
      <c r="I37" s="101">
        <v>483098</v>
      </c>
      <c r="J37" s="40"/>
      <c r="K37" s="29"/>
    </row>
    <row r="38" spans="1:11" hidden="1">
      <c r="A38" s="38"/>
      <c r="B38" s="34"/>
      <c r="C38" s="35"/>
      <c r="D38" s="35"/>
      <c r="E38" s="36"/>
      <c r="F38" s="39"/>
      <c r="G38" s="98"/>
      <c r="H38" s="132"/>
      <c r="I38" s="101"/>
      <c r="J38" s="40"/>
      <c r="K38" s="29"/>
    </row>
    <row r="39" spans="1:11" hidden="1">
      <c r="A39" s="38"/>
      <c r="B39" s="34"/>
      <c r="C39" s="35"/>
      <c r="D39" s="35"/>
      <c r="E39" s="36"/>
      <c r="F39" s="39"/>
      <c r="G39" s="98"/>
      <c r="H39" s="132"/>
      <c r="I39" s="101"/>
      <c r="J39" s="40"/>
      <c r="K39" s="29"/>
    </row>
    <row r="40" spans="1:11" ht="63">
      <c r="A40" s="38" t="s">
        <v>27</v>
      </c>
      <c r="B40" s="34">
        <v>836</v>
      </c>
      <c r="C40" s="35" t="s">
        <v>31</v>
      </c>
      <c r="D40" s="35" t="s">
        <v>37</v>
      </c>
      <c r="E40" s="36" t="s">
        <v>92</v>
      </c>
      <c r="F40" s="39">
        <v>200</v>
      </c>
      <c r="G40" s="98">
        <f>G41</f>
        <v>1001667.8</v>
      </c>
      <c r="H40" s="132">
        <f t="shared" ref="H40" si="5">H41</f>
        <v>696998.84</v>
      </c>
      <c r="I40" s="101">
        <v>849296.48</v>
      </c>
      <c r="J40" s="40"/>
      <c r="K40" s="29"/>
    </row>
    <row r="41" spans="1:11" ht="69" customHeight="1">
      <c r="A41" s="38" t="s">
        <v>26</v>
      </c>
      <c r="B41" s="34">
        <v>836</v>
      </c>
      <c r="C41" s="35" t="s">
        <v>31</v>
      </c>
      <c r="D41" s="35" t="s">
        <v>37</v>
      </c>
      <c r="E41" s="36" t="s">
        <v>92</v>
      </c>
      <c r="F41" s="39">
        <v>240</v>
      </c>
      <c r="G41" s="98">
        <v>1001667.8</v>
      </c>
      <c r="H41" s="132">
        <v>696998.84</v>
      </c>
      <c r="I41" s="101">
        <v>849296.48</v>
      </c>
      <c r="J41" s="40"/>
      <c r="K41" s="29"/>
    </row>
    <row r="42" spans="1:11" ht="61.5" hidden="1" customHeight="1">
      <c r="A42" s="38" t="s">
        <v>94</v>
      </c>
      <c r="B42" s="34">
        <v>804</v>
      </c>
      <c r="C42" s="35" t="s">
        <v>31</v>
      </c>
      <c r="D42" s="35" t="s">
        <v>37</v>
      </c>
      <c r="E42" s="36" t="s">
        <v>92</v>
      </c>
      <c r="F42" s="39">
        <v>244</v>
      </c>
      <c r="G42" s="98">
        <v>708327</v>
      </c>
      <c r="H42" s="132">
        <v>408651</v>
      </c>
      <c r="I42" s="149">
        <v>408651</v>
      </c>
      <c r="J42" s="40"/>
      <c r="K42" s="29"/>
    </row>
    <row r="43" spans="1:11" ht="129.75" hidden="1" customHeight="1">
      <c r="I43" s="150"/>
      <c r="J43" s="40"/>
      <c r="K43" s="29"/>
    </row>
    <row r="44" spans="1:11" hidden="1">
      <c r="I44" s="150"/>
      <c r="J44" s="40"/>
      <c r="K44" s="29"/>
    </row>
    <row r="45" spans="1:11" ht="40.5" hidden="1" customHeight="1">
      <c r="I45" s="150"/>
      <c r="J45" s="40"/>
      <c r="K45" s="29"/>
    </row>
    <row r="46" spans="1:11" ht="39" hidden="1" customHeight="1">
      <c r="I46" s="150"/>
      <c r="J46" s="40"/>
      <c r="K46" s="29"/>
    </row>
    <row r="47" spans="1:11">
      <c r="A47" s="38" t="s">
        <v>15</v>
      </c>
      <c r="B47" s="34">
        <v>836</v>
      </c>
      <c r="C47" s="35" t="s">
        <v>31</v>
      </c>
      <c r="D47" s="35" t="s">
        <v>37</v>
      </c>
      <c r="E47" s="36" t="s">
        <v>92</v>
      </c>
      <c r="F47" s="39">
        <v>800</v>
      </c>
      <c r="G47" s="98">
        <f>G48</f>
        <v>17422</v>
      </c>
      <c r="H47" s="132">
        <f>H48</f>
        <v>12500</v>
      </c>
      <c r="I47" s="101">
        <f>I48</f>
        <v>344.76</v>
      </c>
      <c r="J47" s="40"/>
      <c r="K47" s="29"/>
    </row>
    <row r="48" spans="1:11" ht="31.5">
      <c r="A48" s="38" t="s">
        <v>16</v>
      </c>
      <c r="B48" s="34">
        <v>836</v>
      </c>
      <c r="C48" s="35" t="s">
        <v>31</v>
      </c>
      <c r="D48" s="35" t="s">
        <v>37</v>
      </c>
      <c r="E48" s="36" t="s">
        <v>92</v>
      </c>
      <c r="F48" s="39">
        <v>850</v>
      </c>
      <c r="G48" s="98">
        <v>17422</v>
      </c>
      <c r="H48" s="132">
        <v>12500</v>
      </c>
      <c r="I48" s="101">
        <v>344.76</v>
      </c>
      <c r="J48" s="40"/>
      <c r="K48" s="29"/>
    </row>
    <row r="49" spans="1:11" ht="33.75" hidden="1" customHeight="1">
      <c r="A49" s="38" t="s">
        <v>95</v>
      </c>
      <c r="B49" s="34">
        <v>804</v>
      </c>
      <c r="C49" s="35" t="s">
        <v>31</v>
      </c>
      <c r="D49" s="35" t="s">
        <v>37</v>
      </c>
      <c r="E49" s="36" t="s">
        <v>92</v>
      </c>
      <c r="F49" s="37">
        <v>851</v>
      </c>
      <c r="G49" s="97">
        <v>4000</v>
      </c>
      <c r="H49" s="131">
        <v>4700</v>
      </c>
      <c r="I49" s="95">
        <v>4700</v>
      </c>
      <c r="J49" s="40"/>
      <c r="K49" s="29"/>
    </row>
    <row r="50" spans="1:11" ht="33.75" hidden="1" customHeight="1">
      <c r="A50" s="38" t="s">
        <v>96</v>
      </c>
      <c r="B50" s="34">
        <v>804</v>
      </c>
      <c r="C50" s="35" t="s">
        <v>31</v>
      </c>
      <c r="D50" s="35" t="s">
        <v>37</v>
      </c>
      <c r="E50" s="36" t="s">
        <v>92</v>
      </c>
      <c r="F50" s="37">
        <v>852</v>
      </c>
      <c r="G50" s="97">
        <v>2550</v>
      </c>
      <c r="H50" s="131">
        <v>2800</v>
      </c>
      <c r="I50" s="95">
        <v>2800</v>
      </c>
      <c r="J50" s="40"/>
      <c r="K50" s="29"/>
    </row>
    <row r="51" spans="1:11" ht="37.5" hidden="1" customHeight="1">
      <c r="A51" s="61" t="s">
        <v>97</v>
      </c>
      <c r="B51" s="62">
        <v>804</v>
      </c>
      <c r="C51" s="63" t="s">
        <v>31</v>
      </c>
      <c r="D51" s="63" t="s">
        <v>37</v>
      </c>
      <c r="E51" s="116" t="s">
        <v>92</v>
      </c>
      <c r="F51" s="64">
        <v>853</v>
      </c>
      <c r="G51" s="103">
        <v>6500</v>
      </c>
      <c r="H51" s="137">
        <v>6500</v>
      </c>
      <c r="I51" s="95">
        <v>6500</v>
      </c>
      <c r="J51" s="40"/>
      <c r="K51" s="29"/>
    </row>
    <row r="52" spans="1:11" ht="195.75" customHeight="1">
      <c r="A52" s="38" t="s">
        <v>155</v>
      </c>
      <c r="B52" s="62">
        <v>836</v>
      </c>
      <c r="C52" s="63" t="s">
        <v>31</v>
      </c>
      <c r="D52" s="63" t="s">
        <v>37</v>
      </c>
      <c r="E52" s="36" t="s">
        <v>154</v>
      </c>
      <c r="F52" s="64"/>
      <c r="G52" s="103">
        <f>G53</f>
        <v>78777.649999999994</v>
      </c>
      <c r="H52" s="137">
        <v>0</v>
      </c>
      <c r="I52" s="95">
        <f>I53</f>
        <v>78708.479999999996</v>
      </c>
      <c r="J52" s="40"/>
      <c r="K52" s="29"/>
    </row>
    <row r="53" spans="1:11" ht="69.75" customHeight="1">
      <c r="A53" s="38" t="s">
        <v>13</v>
      </c>
      <c r="B53" s="62">
        <v>836</v>
      </c>
      <c r="C53" s="63" t="s">
        <v>31</v>
      </c>
      <c r="D53" s="63" t="s">
        <v>37</v>
      </c>
      <c r="E53" s="36" t="s">
        <v>154</v>
      </c>
      <c r="F53" s="64">
        <v>100</v>
      </c>
      <c r="G53" s="103">
        <f>G54</f>
        <v>78777.649999999994</v>
      </c>
      <c r="H53" s="137">
        <v>0</v>
      </c>
      <c r="I53" s="95">
        <f>I54</f>
        <v>78708.479999999996</v>
      </c>
      <c r="J53" s="40"/>
      <c r="K53" s="115"/>
    </row>
    <row r="54" spans="1:11" ht="37.5" customHeight="1">
      <c r="A54" s="38" t="s">
        <v>14</v>
      </c>
      <c r="B54" s="62">
        <v>836</v>
      </c>
      <c r="C54" s="63" t="s">
        <v>31</v>
      </c>
      <c r="D54" s="63" t="s">
        <v>37</v>
      </c>
      <c r="E54" s="36" t="s">
        <v>154</v>
      </c>
      <c r="F54" s="64">
        <v>120</v>
      </c>
      <c r="G54" s="103">
        <v>78777.649999999994</v>
      </c>
      <c r="H54" s="137">
        <v>0</v>
      </c>
      <c r="I54" s="95">
        <v>78708.479999999996</v>
      </c>
      <c r="J54" s="40"/>
      <c r="K54" s="29"/>
    </row>
    <row r="55" spans="1:11" ht="120" customHeight="1">
      <c r="A55" s="22" t="s">
        <v>99</v>
      </c>
      <c r="B55" s="34">
        <v>836</v>
      </c>
      <c r="C55" s="35" t="s">
        <v>31</v>
      </c>
      <c r="D55" s="35" t="s">
        <v>37</v>
      </c>
      <c r="E55" s="32" t="s">
        <v>98</v>
      </c>
      <c r="F55" s="39"/>
      <c r="G55" s="98">
        <v>2112</v>
      </c>
      <c r="H55" s="132">
        <f t="shared" ref="H55:I57" si="6">H56</f>
        <v>2942</v>
      </c>
      <c r="I55" s="149">
        <f t="shared" si="6"/>
        <v>2112</v>
      </c>
      <c r="J55" s="40"/>
      <c r="K55" s="29"/>
    </row>
    <row r="56" spans="1:11" ht="187.5" customHeight="1">
      <c r="A56" s="38" t="s">
        <v>145</v>
      </c>
      <c r="B56" s="34">
        <v>836</v>
      </c>
      <c r="C56" s="35" t="s">
        <v>31</v>
      </c>
      <c r="D56" s="35" t="s">
        <v>37</v>
      </c>
      <c r="E56" s="36" t="s">
        <v>158</v>
      </c>
      <c r="F56" s="39"/>
      <c r="G56" s="98">
        <f>G57</f>
        <v>2112</v>
      </c>
      <c r="H56" s="132">
        <f t="shared" si="6"/>
        <v>2942</v>
      </c>
      <c r="I56" s="149">
        <f t="shared" si="6"/>
        <v>2112</v>
      </c>
      <c r="J56" s="40"/>
      <c r="K56" s="29"/>
    </row>
    <row r="57" spans="1:11" ht="36.75" customHeight="1">
      <c r="A57" s="38" t="s">
        <v>8</v>
      </c>
      <c r="B57" s="34">
        <v>836</v>
      </c>
      <c r="C57" s="35" t="s">
        <v>31</v>
      </c>
      <c r="D57" s="35" t="s">
        <v>37</v>
      </c>
      <c r="E57" s="36" t="s">
        <v>158</v>
      </c>
      <c r="F57" s="39">
        <v>500</v>
      </c>
      <c r="G57" s="98">
        <v>2112</v>
      </c>
      <c r="H57" s="132">
        <f t="shared" si="6"/>
        <v>2942</v>
      </c>
      <c r="I57" s="149">
        <f t="shared" si="6"/>
        <v>2112</v>
      </c>
      <c r="J57" s="40"/>
      <c r="K57" s="29"/>
    </row>
    <row r="58" spans="1:11" ht="35.25" customHeight="1">
      <c r="A58" s="41" t="s">
        <v>17</v>
      </c>
      <c r="B58" s="34">
        <v>836</v>
      </c>
      <c r="C58" s="35" t="s">
        <v>31</v>
      </c>
      <c r="D58" s="35" t="s">
        <v>37</v>
      </c>
      <c r="E58" s="36" t="s">
        <v>158</v>
      </c>
      <c r="F58" s="39">
        <v>540</v>
      </c>
      <c r="G58" s="98">
        <v>2112</v>
      </c>
      <c r="H58" s="132">
        <v>2942</v>
      </c>
      <c r="I58" s="149">
        <v>2112</v>
      </c>
      <c r="J58" s="40"/>
      <c r="K58" s="29"/>
    </row>
    <row r="59" spans="1:11" ht="20.25" hidden="1" customHeight="1">
      <c r="A59" s="65"/>
      <c r="B59" s="122"/>
      <c r="C59" s="123"/>
      <c r="D59" s="123"/>
      <c r="E59" s="76"/>
      <c r="F59" s="124"/>
      <c r="G59" s="125"/>
      <c r="H59" s="138"/>
      <c r="I59" s="149"/>
      <c r="J59" s="40"/>
      <c r="K59" s="29"/>
    </row>
    <row r="60" spans="1:11" ht="87.75" customHeight="1">
      <c r="A60" s="20" t="s">
        <v>20</v>
      </c>
      <c r="B60" s="48">
        <v>836</v>
      </c>
      <c r="C60" s="25" t="s">
        <v>31</v>
      </c>
      <c r="D60" s="25" t="s">
        <v>38</v>
      </c>
      <c r="E60" s="50"/>
      <c r="F60" s="51"/>
      <c r="G60" s="104">
        <f t="shared" ref="G60:I63" si="7">G61</f>
        <v>2114</v>
      </c>
      <c r="H60" s="139">
        <f t="shared" si="7"/>
        <v>4549</v>
      </c>
      <c r="I60" s="104">
        <f t="shared" si="7"/>
        <v>2114</v>
      </c>
      <c r="J60" s="40"/>
      <c r="K60" s="29"/>
    </row>
    <row r="61" spans="1:11" ht="108" customHeight="1">
      <c r="A61" s="22" t="s">
        <v>99</v>
      </c>
      <c r="B61" s="30">
        <v>836</v>
      </c>
      <c r="C61" s="31" t="s">
        <v>31</v>
      </c>
      <c r="D61" s="31" t="s">
        <v>38</v>
      </c>
      <c r="E61" s="32" t="s">
        <v>98</v>
      </c>
      <c r="F61" s="52"/>
      <c r="G61" s="96">
        <f>G62+G71</f>
        <v>2114</v>
      </c>
      <c r="H61" s="130">
        <f>H62+H71</f>
        <v>4549</v>
      </c>
      <c r="I61" s="95">
        <f>I62+I71</f>
        <v>2114</v>
      </c>
      <c r="J61" s="40"/>
      <c r="K61" s="29"/>
    </row>
    <row r="62" spans="1:11" ht="193.5" customHeight="1">
      <c r="A62" s="38" t="s">
        <v>100</v>
      </c>
      <c r="B62" s="34">
        <v>836</v>
      </c>
      <c r="C62" s="35" t="s">
        <v>31</v>
      </c>
      <c r="D62" s="35" t="s">
        <v>38</v>
      </c>
      <c r="E62" s="36" t="s">
        <v>160</v>
      </c>
      <c r="F62" s="37"/>
      <c r="G62" s="97">
        <f t="shared" si="7"/>
        <v>2114</v>
      </c>
      <c r="H62" s="131">
        <f t="shared" si="7"/>
        <v>4549</v>
      </c>
      <c r="I62" s="95">
        <f t="shared" si="7"/>
        <v>2114</v>
      </c>
      <c r="J62" s="40"/>
      <c r="K62" s="29"/>
    </row>
    <row r="63" spans="1:11" ht="36" customHeight="1">
      <c r="A63" s="38" t="s">
        <v>8</v>
      </c>
      <c r="B63" s="34">
        <v>836</v>
      </c>
      <c r="C63" s="35" t="s">
        <v>31</v>
      </c>
      <c r="D63" s="35" t="s">
        <v>38</v>
      </c>
      <c r="E63" s="36" t="s">
        <v>159</v>
      </c>
      <c r="F63" s="37">
        <v>500</v>
      </c>
      <c r="G63" s="97">
        <f t="shared" si="7"/>
        <v>2114</v>
      </c>
      <c r="H63" s="131">
        <f t="shared" si="7"/>
        <v>4549</v>
      </c>
      <c r="I63" s="95">
        <f t="shared" si="7"/>
        <v>2114</v>
      </c>
      <c r="J63" s="40"/>
      <c r="K63" s="29"/>
    </row>
    <row r="64" spans="1:11" ht="32.25" customHeight="1">
      <c r="A64" s="41" t="s">
        <v>17</v>
      </c>
      <c r="B64" s="42">
        <v>836</v>
      </c>
      <c r="C64" s="43" t="s">
        <v>31</v>
      </c>
      <c r="D64" s="43" t="s">
        <v>38</v>
      </c>
      <c r="E64" s="36" t="s">
        <v>159</v>
      </c>
      <c r="F64" s="49">
        <v>540</v>
      </c>
      <c r="G64" s="106">
        <v>2114</v>
      </c>
      <c r="H64" s="141">
        <v>4549</v>
      </c>
      <c r="I64" s="95">
        <v>2114</v>
      </c>
      <c r="J64" s="40"/>
      <c r="K64" s="29"/>
    </row>
    <row r="65" spans="1:11" ht="34.5" hidden="1" customHeight="1">
      <c r="A65" s="23" t="s">
        <v>114</v>
      </c>
      <c r="B65" s="48">
        <v>804</v>
      </c>
      <c r="C65" s="25" t="s">
        <v>31</v>
      </c>
      <c r="D65" s="25" t="s">
        <v>45</v>
      </c>
      <c r="E65" s="50"/>
      <c r="F65" s="51"/>
      <c r="G65" s="104">
        <f>G66</f>
        <v>0</v>
      </c>
      <c r="H65" s="139">
        <v>0</v>
      </c>
      <c r="I65" s="104">
        <v>0</v>
      </c>
      <c r="J65" s="40"/>
      <c r="K65" s="29"/>
    </row>
    <row r="66" spans="1:11" ht="63" hidden="1" customHeight="1">
      <c r="A66" s="41" t="s">
        <v>116</v>
      </c>
      <c r="B66" s="42">
        <v>804</v>
      </c>
      <c r="C66" s="43" t="s">
        <v>31</v>
      </c>
      <c r="D66" s="43" t="s">
        <v>45</v>
      </c>
      <c r="E66" s="36" t="s">
        <v>115</v>
      </c>
      <c r="F66" s="49"/>
      <c r="G66" s="106">
        <f>G67</f>
        <v>0</v>
      </c>
      <c r="H66" s="141">
        <f t="shared" ref="H66:I69" si="8">H67</f>
        <v>0</v>
      </c>
      <c r="I66" s="95">
        <f t="shared" si="8"/>
        <v>0</v>
      </c>
      <c r="J66" s="40"/>
      <c r="K66" s="29"/>
    </row>
    <row r="67" spans="1:11" ht="47.25" hidden="1">
      <c r="A67" s="65" t="s">
        <v>118</v>
      </c>
      <c r="B67" s="66">
        <v>804</v>
      </c>
      <c r="C67" s="67" t="s">
        <v>31</v>
      </c>
      <c r="D67" s="67" t="s">
        <v>45</v>
      </c>
      <c r="E67" s="36" t="s">
        <v>117</v>
      </c>
      <c r="F67" s="68"/>
      <c r="G67" s="107">
        <f>G68</f>
        <v>0</v>
      </c>
      <c r="H67" s="142">
        <f t="shared" si="8"/>
        <v>0</v>
      </c>
      <c r="I67" s="95">
        <f t="shared" si="8"/>
        <v>0</v>
      </c>
      <c r="J67" s="40"/>
      <c r="K67" s="29"/>
    </row>
    <row r="68" spans="1:11" ht="45" hidden="1" customHeight="1">
      <c r="A68" s="65" t="s">
        <v>120</v>
      </c>
      <c r="B68" s="66">
        <v>804</v>
      </c>
      <c r="C68" s="67" t="s">
        <v>31</v>
      </c>
      <c r="D68" s="67" t="s">
        <v>45</v>
      </c>
      <c r="E68" s="36" t="s">
        <v>119</v>
      </c>
      <c r="F68" s="68"/>
      <c r="G68" s="107">
        <f>G69</f>
        <v>0</v>
      </c>
      <c r="H68" s="142">
        <f t="shared" si="8"/>
        <v>0</v>
      </c>
      <c r="I68" s="95">
        <f t="shared" si="8"/>
        <v>0</v>
      </c>
      <c r="J68" s="40"/>
      <c r="K68" s="29"/>
    </row>
    <row r="69" spans="1:11" ht="35.25" hidden="1" customHeight="1">
      <c r="A69" s="38" t="s">
        <v>15</v>
      </c>
      <c r="B69" s="66">
        <v>804</v>
      </c>
      <c r="C69" s="67" t="s">
        <v>31</v>
      </c>
      <c r="D69" s="67" t="s">
        <v>45</v>
      </c>
      <c r="E69" s="36" t="s">
        <v>119</v>
      </c>
      <c r="F69" s="68">
        <v>800</v>
      </c>
      <c r="G69" s="107">
        <f>G70</f>
        <v>0</v>
      </c>
      <c r="H69" s="142">
        <f t="shared" si="8"/>
        <v>0</v>
      </c>
      <c r="I69" s="95">
        <f t="shared" si="8"/>
        <v>0</v>
      </c>
      <c r="J69" s="40"/>
      <c r="K69" s="29"/>
    </row>
    <row r="70" spans="1:11" ht="33" hidden="1" customHeight="1">
      <c r="A70" s="65" t="s">
        <v>121</v>
      </c>
      <c r="B70" s="66">
        <v>804</v>
      </c>
      <c r="C70" s="67" t="s">
        <v>31</v>
      </c>
      <c r="D70" s="67" t="s">
        <v>45</v>
      </c>
      <c r="E70" s="36" t="s">
        <v>119</v>
      </c>
      <c r="F70" s="68">
        <v>880</v>
      </c>
      <c r="G70" s="107">
        <v>0</v>
      </c>
      <c r="H70" s="142">
        <v>0</v>
      </c>
      <c r="I70" s="95">
        <v>0</v>
      </c>
      <c r="J70" s="40"/>
      <c r="K70" s="29"/>
    </row>
    <row r="71" spans="1:11" ht="177.75" hidden="1" customHeight="1">
      <c r="A71" s="38" t="s">
        <v>145</v>
      </c>
      <c r="B71" s="34">
        <v>804</v>
      </c>
      <c r="C71" s="35" t="s">
        <v>31</v>
      </c>
      <c r="D71" s="35" t="s">
        <v>38</v>
      </c>
      <c r="E71" s="36" t="s">
        <v>146</v>
      </c>
      <c r="F71" s="37"/>
      <c r="G71" s="97">
        <f t="shared" ref="G71:I71" si="9">G72</f>
        <v>0</v>
      </c>
      <c r="H71" s="131">
        <f t="shared" si="9"/>
        <v>0</v>
      </c>
      <c r="I71" s="95">
        <f t="shared" si="9"/>
        <v>0</v>
      </c>
      <c r="J71" s="40"/>
      <c r="K71" s="29"/>
    </row>
    <row r="72" spans="1:11" ht="33" hidden="1" customHeight="1">
      <c r="A72" s="38" t="s">
        <v>8</v>
      </c>
      <c r="B72" s="34">
        <v>804</v>
      </c>
      <c r="C72" s="35" t="s">
        <v>31</v>
      </c>
      <c r="D72" s="35" t="s">
        <v>38</v>
      </c>
      <c r="E72" s="36" t="s">
        <v>146</v>
      </c>
      <c r="F72" s="37">
        <v>500</v>
      </c>
      <c r="G72" s="97">
        <v>0</v>
      </c>
      <c r="H72" s="131">
        <v>0</v>
      </c>
      <c r="I72" s="95">
        <v>0</v>
      </c>
      <c r="J72" s="40"/>
      <c r="K72" s="29"/>
    </row>
    <row r="73" spans="1:11" ht="33" hidden="1" customHeight="1">
      <c r="A73" s="41" t="s">
        <v>17</v>
      </c>
      <c r="B73" s="42">
        <v>804</v>
      </c>
      <c r="C73" s="43" t="s">
        <v>31</v>
      </c>
      <c r="D73" s="43" t="s">
        <v>38</v>
      </c>
      <c r="E73" s="36" t="s">
        <v>146</v>
      </c>
      <c r="F73" s="49">
        <v>540</v>
      </c>
      <c r="G73" s="106">
        <v>0</v>
      </c>
      <c r="H73" s="141">
        <v>0</v>
      </c>
      <c r="I73" s="95">
        <v>0</v>
      </c>
      <c r="J73" s="40"/>
      <c r="K73" s="29"/>
    </row>
    <row r="74" spans="1:11" ht="18.75" hidden="1" customHeight="1">
      <c r="A74" s="65"/>
      <c r="B74" s="66"/>
      <c r="C74" s="67"/>
      <c r="D74" s="67"/>
      <c r="E74" s="76"/>
      <c r="F74" s="68"/>
      <c r="G74" s="107"/>
      <c r="H74" s="142"/>
      <c r="I74" s="95"/>
      <c r="J74" s="40"/>
      <c r="K74" s="29"/>
    </row>
    <row r="75" spans="1:11" ht="26.45" hidden="1" customHeight="1">
      <c r="A75" s="23" t="s">
        <v>21</v>
      </c>
      <c r="B75" s="48">
        <v>804</v>
      </c>
      <c r="C75" s="25" t="s">
        <v>31</v>
      </c>
      <c r="D75" s="25" t="s">
        <v>39</v>
      </c>
      <c r="E75" s="50"/>
      <c r="F75" s="51"/>
      <c r="G75" s="104">
        <f t="shared" ref="G75:I78" si="10">G76</f>
        <v>0</v>
      </c>
      <c r="H75" s="139">
        <f t="shared" si="10"/>
        <v>10000</v>
      </c>
      <c r="I75" s="104">
        <f t="shared" si="10"/>
        <v>0</v>
      </c>
      <c r="J75" s="40"/>
      <c r="K75" s="29"/>
    </row>
    <row r="76" spans="1:11" hidden="1">
      <c r="A76" s="22" t="s">
        <v>52</v>
      </c>
      <c r="B76" s="30">
        <v>804</v>
      </c>
      <c r="C76" s="31" t="s">
        <v>31</v>
      </c>
      <c r="D76" s="31" t="s">
        <v>39</v>
      </c>
      <c r="E76" s="32" t="s">
        <v>101</v>
      </c>
      <c r="F76" s="52"/>
      <c r="G76" s="105">
        <f t="shared" si="10"/>
        <v>0</v>
      </c>
      <c r="H76" s="140">
        <f t="shared" si="10"/>
        <v>10000</v>
      </c>
      <c r="I76" s="104">
        <f t="shared" si="10"/>
        <v>0</v>
      </c>
      <c r="J76" s="40"/>
      <c r="K76" s="29"/>
    </row>
    <row r="77" spans="1:11" ht="31.5" hidden="1">
      <c r="A77" s="38" t="s">
        <v>103</v>
      </c>
      <c r="B77" s="34">
        <v>804</v>
      </c>
      <c r="C77" s="35" t="s">
        <v>31</v>
      </c>
      <c r="D77" s="35" t="s">
        <v>39</v>
      </c>
      <c r="E77" s="36" t="s">
        <v>102</v>
      </c>
      <c r="F77" s="37"/>
      <c r="G77" s="97">
        <f t="shared" si="10"/>
        <v>0</v>
      </c>
      <c r="H77" s="131">
        <f t="shared" si="10"/>
        <v>10000</v>
      </c>
      <c r="I77" s="95">
        <f t="shared" si="10"/>
        <v>0</v>
      </c>
      <c r="J77" s="40"/>
      <c r="K77" s="29"/>
    </row>
    <row r="78" spans="1:11" hidden="1">
      <c r="A78" s="65" t="s">
        <v>15</v>
      </c>
      <c r="B78" s="34">
        <v>804</v>
      </c>
      <c r="C78" s="35" t="s">
        <v>31</v>
      </c>
      <c r="D78" s="35" t="s">
        <v>39</v>
      </c>
      <c r="E78" s="36" t="s">
        <v>102</v>
      </c>
      <c r="F78" s="37">
        <v>800</v>
      </c>
      <c r="G78" s="97">
        <f t="shared" si="10"/>
        <v>0</v>
      </c>
      <c r="H78" s="131">
        <f t="shared" si="10"/>
        <v>10000</v>
      </c>
      <c r="I78" s="95">
        <f t="shared" si="10"/>
        <v>0</v>
      </c>
      <c r="J78" s="40"/>
      <c r="K78" s="29"/>
    </row>
    <row r="79" spans="1:11" hidden="1">
      <c r="A79" s="41" t="s">
        <v>22</v>
      </c>
      <c r="B79" s="42">
        <v>804</v>
      </c>
      <c r="C79" s="43" t="s">
        <v>31</v>
      </c>
      <c r="D79" s="43" t="s">
        <v>39</v>
      </c>
      <c r="E79" s="36" t="s">
        <v>102</v>
      </c>
      <c r="F79" s="49">
        <v>870</v>
      </c>
      <c r="G79" s="106">
        <f>10000-10000</f>
        <v>0</v>
      </c>
      <c r="H79" s="141">
        <v>10000</v>
      </c>
      <c r="I79" s="95">
        <v>0</v>
      </c>
      <c r="J79" s="40"/>
      <c r="K79" s="29"/>
    </row>
    <row r="80" spans="1:11" ht="30.95" hidden="1" customHeight="1">
      <c r="A80" s="23" t="s">
        <v>6</v>
      </c>
      <c r="B80" s="48">
        <v>300</v>
      </c>
      <c r="C80" s="25" t="s">
        <v>31</v>
      </c>
      <c r="D80" s="25" t="s">
        <v>40</v>
      </c>
      <c r="E80" s="50"/>
      <c r="F80" s="51"/>
      <c r="G80" s="104"/>
      <c r="H80" s="139"/>
      <c r="I80" s="104"/>
      <c r="J80" s="40"/>
      <c r="K80" s="29"/>
    </row>
    <row r="81" spans="1:11" ht="47.25" hidden="1">
      <c r="A81" s="53" t="s">
        <v>59</v>
      </c>
      <c r="B81" s="30">
        <v>804</v>
      </c>
      <c r="C81" s="31" t="s">
        <v>31</v>
      </c>
      <c r="D81" s="31" t="s">
        <v>40</v>
      </c>
      <c r="E81" s="32" t="s">
        <v>61</v>
      </c>
      <c r="F81" s="52"/>
      <c r="G81" s="105"/>
      <c r="H81" s="140"/>
      <c r="I81" s="104"/>
      <c r="J81" s="40"/>
      <c r="K81" s="29"/>
    </row>
    <row r="82" spans="1:11" ht="75.599999999999994" hidden="1" customHeight="1">
      <c r="A82" s="21" t="s">
        <v>80</v>
      </c>
      <c r="B82" s="34">
        <v>804</v>
      </c>
      <c r="C82" s="35" t="s">
        <v>31</v>
      </c>
      <c r="D82" s="35" t="s">
        <v>40</v>
      </c>
      <c r="E82" s="36" t="s">
        <v>62</v>
      </c>
      <c r="F82" s="37"/>
      <c r="G82" s="97"/>
      <c r="H82" s="131"/>
      <c r="I82" s="95"/>
      <c r="J82" s="40"/>
      <c r="K82" s="29"/>
    </row>
    <row r="83" spans="1:11" ht="78.75" hidden="1">
      <c r="A83" s="38" t="s">
        <v>27</v>
      </c>
      <c r="B83" s="34">
        <v>804</v>
      </c>
      <c r="C83" s="35" t="s">
        <v>31</v>
      </c>
      <c r="D83" s="35" t="s">
        <v>40</v>
      </c>
      <c r="E83" s="36" t="s">
        <v>60</v>
      </c>
      <c r="F83" s="37">
        <v>200</v>
      </c>
      <c r="G83" s="97"/>
      <c r="H83" s="131"/>
      <c r="I83" s="95"/>
      <c r="J83" s="40"/>
      <c r="K83" s="29"/>
    </row>
    <row r="84" spans="1:11" ht="78.75" hidden="1">
      <c r="A84" s="41" t="s">
        <v>26</v>
      </c>
      <c r="B84" s="42">
        <v>804</v>
      </c>
      <c r="C84" s="43" t="s">
        <v>31</v>
      </c>
      <c r="D84" s="43" t="s">
        <v>40</v>
      </c>
      <c r="E84" s="44" t="s">
        <v>60</v>
      </c>
      <c r="F84" s="49">
        <v>240</v>
      </c>
      <c r="G84" s="106"/>
      <c r="H84" s="141"/>
      <c r="I84" s="95"/>
      <c r="J84" s="40"/>
      <c r="K84" s="29"/>
    </row>
    <row r="85" spans="1:11">
      <c r="A85" s="65"/>
      <c r="B85" s="66"/>
      <c r="C85" s="67"/>
      <c r="D85" s="67"/>
      <c r="E85" s="119"/>
      <c r="F85" s="68"/>
      <c r="G85" s="107"/>
      <c r="H85" s="142"/>
      <c r="I85" s="95"/>
      <c r="J85" s="40"/>
      <c r="K85" s="29"/>
    </row>
    <row r="86" spans="1:11" ht="31.5">
      <c r="A86" s="120" t="s">
        <v>6</v>
      </c>
      <c r="B86" s="79">
        <v>836</v>
      </c>
      <c r="C86" s="80" t="s">
        <v>31</v>
      </c>
      <c r="D86" s="80" t="s">
        <v>40</v>
      </c>
      <c r="E86" s="121"/>
      <c r="F86" s="81"/>
      <c r="G86" s="110">
        <f>G89+G88</f>
        <v>93000</v>
      </c>
      <c r="H86" s="143">
        <v>0</v>
      </c>
      <c r="I86" s="104">
        <f>I89</f>
        <v>60000</v>
      </c>
      <c r="J86" s="40"/>
      <c r="K86" s="29"/>
    </row>
    <row r="87" spans="1:11" ht="47.25">
      <c r="A87" s="65" t="s">
        <v>162</v>
      </c>
      <c r="B87" s="66">
        <v>836</v>
      </c>
      <c r="C87" s="67" t="s">
        <v>31</v>
      </c>
      <c r="D87" s="67" t="s">
        <v>40</v>
      </c>
      <c r="E87" s="119" t="s">
        <v>161</v>
      </c>
      <c r="F87" s="81"/>
      <c r="G87" s="110">
        <v>33000</v>
      </c>
      <c r="H87" s="143"/>
      <c r="I87" s="104">
        <v>0</v>
      </c>
      <c r="J87" s="40"/>
      <c r="K87" s="29"/>
    </row>
    <row r="88" spans="1:11" ht="63">
      <c r="A88" s="65" t="s">
        <v>163</v>
      </c>
      <c r="B88" s="66">
        <v>836</v>
      </c>
      <c r="C88" s="67" t="s">
        <v>31</v>
      </c>
      <c r="D88" s="67" t="s">
        <v>40</v>
      </c>
      <c r="E88" s="119" t="s">
        <v>161</v>
      </c>
      <c r="F88" s="68">
        <v>240</v>
      </c>
      <c r="G88" s="107">
        <v>33000</v>
      </c>
      <c r="H88" s="142"/>
      <c r="I88" s="95">
        <v>0</v>
      </c>
      <c r="J88" s="40"/>
      <c r="K88" s="29"/>
    </row>
    <row r="89" spans="1:11" ht="36.75" customHeight="1">
      <c r="A89" s="65" t="s">
        <v>150</v>
      </c>
      <c r="B89" s="66">
        <v>836</v>
      </c>
      <c r="C89" s="67" t="s">
        <v>31</v>
      </c>
      <c r="D89" s="67" t="s">
        <v>40</v>
      </c>
      <c r="E89" s="119" t="s">
        <v>164</v>
      </c>
      <c r="F89" s="68"/>
      <c r="G89" s="107">
        <f>G90</f>
        <v>60000</v>
      </c>
      <c r="H89" s="142">
        <v>0</v>
      </c>
      <c r="I89" s="95">
        <f>I90</f>
        <v>60000</v>
      </c>
      <c r="J89" s="40"/>
      <c r="K89" s="29"/>
    </row>
    <row r="90" spans="1:11" ht="51.75" customHeight="1">
      <c r="A90" s="65" t="s">
        <v>151</v>
      </c>
      <c r="B90" s="66">
        <v>836</v>
      </c>
      <c r="C90" s="67" t="s">
        <v>31</v>
      </c>
      <c r="D90" s="67" t="s">
        <v>40</v>
      </c>
      <c r="E90" s="119" t="s">
        <v>164</v>
      </c>
      <c r="F90" s="68"/>
      <c r="G90" s="107">
        <f>G91</f>
        <v>60000</v>
      </c>
      <c r="H90" s="142">
        <v>0</v>
      </c>
      <c r="I90" s="95">
        <f>I91</f>
        <v>60000</v>
      </c>
      <c r="J90" s="40"/>
      <c r="K90" s="29"/>
    </row>
    <row r="91" spans="1:11">
      <c r="A91" s="65" t="s">
        <v>15</v>
      </c>
      <c r="B91" s="66">
        <v>836</v>
      </c>
      <c r="C91" s="67" t="s">
        <v>31</v>
      </c>
      <c r="D91" s="67" t="s">
        <v>40</v>
      </c>
      <c r="E91" s="119" t="s">
        <v>164</v>
      </c>
      <c r="F91" s="68">
        <v>800</v>
      </c>
      <c r="G91" s="107">
        <f>G92</f>
        <v>60000</v>
      </c>
      <c r="H91" s="142">
        <v>0</v>
      </c>
      <c r="I91" s="95">
        <f>I92</f>
        <v>60000</v>
      </c>
      <c r="J91" s="40"/>
      <c r="K91" s="29"/>
    </row>
    <row r="92" spans="1:11">
      <c r="A92" s="65" t="s">
        <v>152</v>
      </c>
      <c r="B92" s="66">
        <v>836</v>
      </c>
      <c r="C92" s="67" t="s">
        <v>31</v>
      </c>
      <c r="D92" s="67" t="s">
        <v>40</v>
      </c>
      <c r="E92" s="119" t="s">
        <v>164</v>
      </c>
      <c r="F92" s="68">
        <v>830</v>
      </c>
      <c r="G92" s="107">
        <v>60000</v>
      </c>
      <c r="H92" s="142">
        <v>0</v>
      </c>
      <c r="I92" s="95">
        <v>60000</v>
      </c>
      <c r="J92" s="40"/>
      <c r="K92" s="29"/>
    </row>
    <row r="93" spans="1:11">
      <c r="A93" s="54"/>
      <c r="B93" s="24"/>
      <c r="C93" s="55"/>
      <c r="D93" s="55"/>
      <c r="E93" s="56"/>
      <c r="F93" s="27"/>
      <c r="G93" s="95"/>
      <c r="H93" s="129"/>
      <c r="I93" s="95"/>
      <c r="J93" s="40"/>
      <c r="K93" s="29"/>
    </row>
    <row r="94" spans="1:11" ht="23.45" customHeight="1">
      <c r="A94" s="23" t="s">
        <v>23</v>
      </c>
      <c r="B94" s="48">
        <v>836</v>
      </c>
      <c r="C94" s="25" t="s">
        <v>35</v>
      </c>
      <c r="D94" s="25" t="s">
        <v>34</v>
      </c>
      <c r="E94" s="56"/>
      <c r="F94" s="51"/>
      <c r="G94" s="104">
        <f t="shared" ref="G94:I96" si="11">G95</f>
        <v>131597.46</v>
      </c>
      <c r="H94" s="139">
        <f t="shared" si="11"/>
        <v>445633.48</v>
      </c>
      <c r="I94" s="104">
        <f t="shared" si="11"/>
        <v>130072.45999999999</v>
      </c>
      <c r="J94" s="40"/>
      <c r="K94" s="29"/>
    </row>
    <row r="95" spans="1:11" ht="31.5">
      <c r="A95" s="23" t="s">
        <v>24</v>
      </c>
      <c r="B95" s="48">
        <v>836</v>
      </c>
      <c r="C95" s="25" t="s">
        <v>35</v>
      </c>
      <c r="D95" s="25" t="s">
        <v>36</v>
      </c>
      <c r="E95" s="56"/>
      <c r="F95" s="27"/>
      <c r="G95" s="95">
        <f t="shared" si="11"/>
        <v>131597.46</v>
      </c>
      <c r="H95" s="129">
        <f t="shared" si="11"/>
        <v>445633.48</v>
      </c>
      <c r="I95" s="95">
        <f t="shared" si="11"/>
        <v>130072.45999999999</v>
      </c>
      <c r="J95" s="40"/>
      <c r="K95" s="29"/>
    </row>
    <row r="96" spans="1:11" ht="47.25">
      <c r="A96" s="57" t="s">
        <v>105</v>
      </c>
      <c r="B96" s="30">
        <v>836</v>
      </c>
      <c r="C96" s="31" t="s">
        <v>35</v>
      </c>
      <c r="D96" s="31" t="s">
        <v>36</v>
      </c>
      <c r="E96" s="32" t="s">
        <v>104</v>
      </c>
      <c r="F96" s="33"/>
      <c r="G96" s="96">
        <f t="shared" si="11"/>
        <v>131597.46</v>
      </c>
      <c r="H96" s="130">
        <f t="shared" si="11"/>
        <v>445633.48</v>
      </c>
      <c r="I96" s="95">
        <f t="shared" si="11"/>
        <v>130072.45999999999</v>
      </c>
      <c r="J96" s="40"/>
      <c r="K96" s="29"/>
    </row>
    <row r="97" spans="1:11" ht="78" customHeight="1">
      <c r="A97" s="21" t="s">
        <v>63</v>
      </c>
      <c r="B97" s="34">
        <v>836</v>
      </c>
      <c r="C97" s="35" t="s">
        <v>35</v>
      </c>
      <c r="D97" s="35" t="s">
        <v>36</v>
      </c>
      <c r="E97" s="36" t="s">
        <v>106</v>
      </c>
      <c r="F97" s="39"/>
      <c r="G97" s="98">
        <f>G98+G102</f>
        <v>131597.46</v>
      </c>
      <c r="H97" s="132">
        <f>H98+H102</f>
        <v>445633.48</v>
      </c>
      <c r="I97" s="101">
        <f>I98+I102</f>
        <v>130072.45999999999</v>
      </c>
      <c r="J97" s="40"/>
      <c r="K97" s="29"/>
    </row>
    <row r="98" spans="1:11" ht="112.5" customHeight="1">
      <c r="A98" s="38" t="s">
        <v>13</v>
      </c>
      <c r="B98" s="34">
        <v>836</v>
      </c>
      <c r="C98" s="35" t="s">
        <v>35</v>
      </c>
      <c r="D98" s="35" t="s">
        <v>36</v>
      </c>
      <c r="E98" s="36" t="s">
        <v>106</v>
      </c>
      <c r="F98" s="39">
        <v>100</v>
      </c>
      <c r="G98" s="98">
        <f>G99</f>
        <v>101240.37</v>
      </c>
      <c r="H98" s="132">
        <f>H99</f>
        <v>390000</v>
      </c>
      <c r="I98" s="101">
        <f>I99</f>
        <v>101240.37</v>
      </c>
      <c r="J98" s="40"/>
      <c r="K98" s="29"/>
    </row>
    <row r="99" spans="1:11" ht="47.25">
      <c r="A99" s="38" t="s">
        <v>14</v>
      </c>
      <c r="B99" s="34">
        <v>836</v>
      </c>
      <c r="C99" s="35" t="s">
        <v>35</v>
      </c>
      <c r="D99" s="35" t="s">
        <v>36</v>
      </c>
      <c r="E99" s="36" t="s">
        <v>106</v>
      </c>
      <c r="F99" s="39">
        <v>120</v>
      </c>
      <c r="G99" s="98">
        <v>101240.37</v>
      </c>
      <c r="H99" s="132">
        <v>390000</v>
      </c>
      <c r="I99" s="101">
        <v>101240.37</v>
      </c>
      <c r="J99" s="40"/>
      <c r="K99" s="29"/>
    </row>
    <row r="100" spans="1:11" ht="51" hidden="1" customHeight="1">
      <c r="A100" s="38" t="s">
        <v>85</v>
      </c>
      <c r="B100" s="34">
        <v>804</v>
      </c>
      <c r="C100" s="35" t="s">
        <v>35</v>
      </c>
      <c r="D100" s="35" t="s">
        <v>36</v>
      </c>
      <c r="E100" s="36" t="s">
        <v>106</v>
      </c>
      <c r="F100" s="39">
        <v>121</v>
      </c>
      <c r="G100" s="98">
        <v>50559</v>
      </c>
      <c r="H100" s="132">
        <v>50559</v>
      </c>
      <c r="I100" s="101">
        <v>52991</v>
      </c>
      <c r="J100" s="40"/>
      <c r="K100" s="29"/>
    </row>
    <row r="101" spans="1:11" ht="94.5" hidden="1">
      <c r="A101" s="38" t="s">
        <v>86</v>
      </c>
      <c r="B101" s="34">
        <v>804</v>
      </c>
      <c r="C101" s="35" t="s">
        <v>35</v>
      </c>
      <c r="D101" s="35" t="s">
        <v>36</v>
      </c>
      <c r="E101" s="36" t="s">
        <v>106</v>
      </c>
      <c r="F101" s="39">
        <v>129</v>
      </c>
      <c r="G101" s="98">
        <v>15269</v>
      </c>
      <c r="H101" s="132">
        <v>15269</v>
      </c>
      <c r="I101" s="101">
        <v>16004</v>
      </c>
      <c r="J101" s="40"/>
      <c r="K101" s="29"/>
    </row>
    <row r="102" spans="1:11" ht="63">
      <c r="A102" s="38" t="s">
        <v>27</v>
      </c>
      <c r="B102" s="34">
        <v>836</v>
      </c>
      <c r="C102" s="35" t="s">
        <v>35</v>
      </c>
      <c r="D102" s="35" t="s">
        <v>36</v>
      </c>
      <c r="E102" s="36" t="s">
        <v>106</v>
      </c>
      <c r="F102" s="37">
        <v>200</v>
      </c>
      <c r="G102" s="97">
        <v>30357.09</v>
      </c>
      <c r="H102" s="131">
        <f t="shared" ref="H102" si="12">H103</f>
        <v>55633.48</v>
      </c>
      <c r="I102" s="95">
        <v>28832.09</v>
      </c>
      <c r="J102" s="40"/>
      <c r="K102" s="29"/>
    </row>
    <row r="103" spans="1:11" ht="63">
      <c r="A103" s="41" t="s">
        <v>26</v>
      </c>
      <c r="B103" s="42">
        <v>836</v>
      </c>
      <c r="C103" s="43" t="s">
        <v>35</v>
      </c>
      <c r="D103" s="43" t="s">
        <v>36</v>
      </c>
      <c r="E103" s="36" t="s">
        <v>106</v>
      </c>
      <c r="F103" s="49">
        <v>240</v>
      </c>
      <c r="G103" s="103">
        <v>30357.09</v>
      </c>
      <c r="H103" s="137">
        <v>55633.48</v>
      </c>
      <c r="I103" s="95">
        <v>28832.09</v>
      </c>
      <c r="J103" s="40"/>
      <c r="K103" s="29"/>
    </row>
    <row r="104" spans="1:11" ht="63" hidden="1">
      <c r="A104" s="41" t="s">
        <v>94</v>
      </c>
      <c r="B104" s="42">
        <v>804</v>
      </c>
      <c r="C104" s="43" t="s">
        <v>35</v>
      </c>
      <c r="D104" s="43" t="s">
        <v>36</v>
      </c>
      <c r="E104" s="36" t="s">
        <v>106</v>
      </c>
      <c r="F104" s="49">
        <v>244</v>
      </c>
      <c r="G104" s="106">
        <v>59514.9</v>
      </c>
      <c r="H104" s="141">
        <v>60849</v>
      </c>
      <c r="I104" s="95">
        <v>62849</v>
      </c>
      <c r="J104" s="40"/>
      <c r="K104" s="29"/>
    </row>
    <row r="105" spans="1:11">
      <c r="A105" s="54"/>
      <c r="B105" s="24"/>
      <c r="C105" s="55"/>
      <c r="D105" s="55"/>
      <c r="E105" s="56"/>
      <c r="F105" s="27"/>
      <c r="G105" s="95"/>
      <c r="H105" s="129"/>
      <c r="I105" s="95"/>
      <c r="J105" s="40"/>
      <c r="K105" s="29"/>
    </row>
    <row r="106" spans="1:11" ht="47.25">
      <c r="A106" s="23" t="s">
        <v>29</v>
      </c>
      <c r="B106" s="48">
        <v>836</v>
      </c>
      <c r="C106" s="25" t="s">
        <v>36</v>
      </c>
      <c r="D106" s="25" t="s">
        <v>34</v>
      </c>
      <c r="E106" s="56"/>
      <c r="F106" s="51"/>
      <c r="G106" s="104">
        <f t="shared" ref="G106:I107" si="13">G107</f>
        <v>10000</v>
      </c>
      <c r="H106" s="139" t="e">
        <f t="shared" si="13"/>
        <v>#REF!</v>
      </c>
      <c r="I106" s="104">
        <f t="shared" si="13"/>
        <v>10000</v>
      </c>
      <c r="J106" s="40"/>
      <c r="K106" s="29"/>
    </row>
    <row r="107" spans="1:11" ht="66" customHeight="1">
      <c r="A107" s="60" t="s">
        <v>123</v>
      </c>
      <c r="B107" s="48">
        <v>836</v>
      </c>
      <c r="C107" s="25" t="s">
        <v>36</v>
      </c>
      <c r="D107" s="25" t="s">
        <v>41</v>
      </c>
      <c r="E107" s="56"/>
      <c r="F107" s="51"/>
      <c r="G107" s="104">
        <f t="shared" si="13"/>
        <v>10000</v>
      </c>
      <c r="H107" s="139" t="e">
        <f t="shared" si="13"/>
        <v>#REF!</v>
      </c>
      <c r="I107" s="104">
        <f t="shared" si="13"/>
        <v>10000</v>
      </c>
      <c r="J107" s="40"/>
      <c r="K107" s="29"/>
    </row>
    <row r="108" spans="1:11" ht="84.75" customHeight="1">
      <c r="A108" s="74" t="s">
        <v>165</v>
      </c>
      <c r="B108" s="30">
        <v>836</v>
      </c>
      <c r="C108" s="58" t="s">
        <v>36</v>
      </c>
      <c r="D108" s="58" t="s">
        <v>41</v>
      </c>
      <c r="E108" s="32" t="s">
        <v>166</v>
      </c>
      <c r="F108" s="33"/>
      <c r="G108" s="96">
        <f>G109</f>
        <v>10000</v>
      </c>
      <c r="H108" s="130" t="e">
        <f>#REF!</f>
        <v>#REF!</v>
      </c>
      <c r="I108" s="95">
        <f>I109</f>
        <v>10000</v>
      </c>
      <c r="J108" s="40"/>
      <c r="K108" s="29"/>
    </row>
    <row r="109" spans="1:11" ht="54" customHeight="1">
      <c r="A109" s="151" t="s">
        <v>167</v>
      </c>
      <c r="B109" s="87">
        <v>836</v>
      </c>
      <c r="C109" s="152" t="s">
        <v>36</v>
      </c>
      <c r="D109" s="152" t="s">
        <v>41</v>
      </c>
      <c r="E109" s="89" t="s">
        <v>166</v>
      </c>
      <c r="F109" s="92"/>
      <c r="G109" s="112">
        <f>G110</f>
        <v>10000</v>
      </c>
      <c r="H109" s="147">
        <v>0</v>
      </c>
      <c r="I109" s="95">
        <f>I110</f>
        <v>10000</v>
      </c>
      <c r="J109" s="40"/>
      <c r="K109" s="29"/>
    </row>
    <row r="110" spans="1:11" ht="69.75" customHeight="1">
      <c r="A110" s="73" t="s">
        <v>27</v>
      </c>
      <c r="B110" s="34">
        <v>836</v>
      </c>
      <c r="C110" s="35" t="s">
        <v>36</v>
      </c>
      <c r="D110" s="35" t="s">
        <v>41</v>
      </c>
      <c r="E110" s="89" t="s">
        <v>168</v>
      </c>
      <c r="F110" s="37">
        <v>200</v>
      </c>
      <c r="G110" s="97">
        <v>10000</v>
      </c>
      <c r="H110" s="131">
        <v>0</v>
      </c>
      <c r="I110" s="95">
        <f>I111</f>
        <v>10000</v>
      </c>
      <c r="J110" s="40"/>
      <c r="K110" s="29"/>
    </row>
    <row r="111" spans="1:11" ht="68.25" customHeight="1">
      <c r="A111" s="21" t="s">
        <v>26</v>
      </c>
      <c r="B111" s="34">
        <v>836</v>
      </c>
      <c r="C111" s="35" t="s">
        <v>36</v>
      </c>
      <c r="D111" s="35" t="s">
        <v>41</v>
      </c>
      <c r="E111" s="89" t="s">
        <v>168</v>
      </c>
      <c r="F111" s="37">
        <v>240</v>
      </c>
      <c r="G111" s="97">
        <v>10000</v>
      </c>
      <c r="H111" s="131">
        <v>0</v>
      </c>
      <c r="I111" s="95">
        <v>10000</v>
      </c>
      <c r="J111" s="40"/>
      <c r="K111" s="29"/>
    </row>
    <row r="112" spans="1:11" ht="126" hidden="1">
      <c r="A112" s="73" t="s">
        <v>26</v>
      </c>
      <c r="B112" s="34">
        <v>804</v>
      </c>
      <c r="C112" s="35" t="s">
        <v>36</v>
      </c>
      <c r="D112" s="35" t="s">
        <v>41</v>
      </c>
      <c r="E112" s="36" t="s">
        <v>64</v>
      </c>
      <c r="F112" s="37">
        <v>600</v>
      </c>
      <c r="G112" s="97"/>
      <c r="H112" s="131"/>
      <c r="I112" s="95"/>
      <c r="J112" s="40"/>
      <c r="K112" s="29"/>
    </row>
    <row r="113" spans="1:11" ht="93" hidden="1" customHeight="1">
      <c r="A113" s="41" t="s">
        <v>30</v>
      </c>
      <c r="B113" s="42">
        <v>804</v>
      </c>
      <c r="C113" s="43" t="s">
        <v>36</v>
      </c>
      <c r="D113" s="43" t="s">
        <v>41</v>
      </c>
      <c r="E113" s="44" t="s">
        <v>65</v>
      </c>
      <c r="F113" s="49">
        <v>630</v>
      </c>
      <c r="G113" s="106"/>
      <c r="H113" s="141"/>
      <c r="I113" s="95"/>
      <c r="J113" s="40"/>
      <c r="K113" s="29"/>
    </row>
    <row r="114" spans="1:11" hidden="1">
      <c r="A114" s="54"/>
      <c r="B114" s="24"/>
      <c r="C114" s="55"/>
      <c r="D114" s="55"/>
      <c r="E114" s="56"/>
      <c r="F114" s="27"/>
      <c r="G114" s="95"/>
      <c r="H114" s="129"/>
      <c r="I114" s="95"/>
      <c r="J114" s="40"/>
      <c r="K114" s="29"/>
    </row>
    <row r="115" spans="1:11" ht="24.95" hidden="1" customHeight="1">
      <c r="A115" s="23" t="s">
        <v>7</v>
      </c>
      <c r="B115" s="48">
        <v>804</v>
      </c>
      <c r="C115" s="25" t="s">
        <v>37</v>
      </c>
      <c r="D115" s="25" t="s">
        <v>34</v>
      </c>
      <c r="E115" s="56"/>
      <c r="F115" s="59"/>
      <c r="G115" s="108">
        <f>G116+G125</f>
        <v>0</v>
      </c>
      <c r="H115" s="144">
        <f>H125</f>
        <v>22000</v>
      </c>
      <c r="I115" s="108">
        <f>I125</f>
        <v>0</v>
      </c>
      <c r="J115" s="40"/>
      <c r="K115" s="29"/>
    </row>
    <row r="116" spans="1:11" ht="33.6" hidden="1" customHeight="1">
      <c r="A116" s="23" t="s">
        <v>9</v>
      </c>
      <c r="B116" s="48">
        <v>804</v>
      </c>
      <c r="C116" s="25" t="s">
        <v>37</v>
      </c>
      <c r="D116" s="25" t="s">
        <v>42</v>
      </c>
      <c r="E116" s="78"/>
      <c r="F116" s="59"/>
      <c r="G116" s="108">
        <f>G117</f>
        <v>0</v>
      </c>
      <c r="H116" s="144">
        <f>H117</f>
        <v>0</v>
      </c>
      <c r="I116" s="108">
        <f>I117</f>
        <v>0</v>
      </c>
      <c r="J116" s="40"/>
      <c r="K116" s="29"/>
    </row>
    <row r="117" spans="1:11" ht="78.75" hidden="1">
      <c r="A117" s="82" t="s">
        <v>131</v>
      </c>
      <c r="B117" s="30">
        <v>804</v>
      </c>
      <c r="C117" s="31" t="s">
        <v>37</v>
      </c>
      <c r="D117" s="31" t="s">
        <v>42</v>
      </c>
      <c r="E117" s="32" t="s">
        <v>130</v>
      </c>
      <c r="F117" s="33"/>
      <c r="G117" s="96">
        <f>G118+G122</f>
        <v>0</v>
      </c>
      <c r="H117" s="130">
        <f>H118+H122</f>
        <v>0</v>
      </c>
      <c r="I117" s="95">
        <f>I118+I122</f>
        <v>0</v>
      </c>
      <c r="J117" s="40"/>
      <c r="K117" s="29"/>
    </row>
    <row r="118" spans="1:11" ht="80.25" hidden="1" customHeight="1">
      <c r="A118" s="82" t="s">
        <v>132</v>
      </c>
      <c r="B118" s="34">
        <v>804</v>
      </c>
      <c r="C118" s="35" t="s">
        <v>37</v>
      </c>
      <c r="D118" s="35" t="s">
        <v>42</v>
      </c>
      <c r="E118" s="36" t="s">
        <v>134</v>
      </c>
      <c r="F118" s="37"/>
      <c r="G118" s="97">
        <f t="shared" ref="G118:I119" si="14">G119</f>
        <v>0</v>
      </c>
      <c r="H118" s="131">
        <f t="shared" si="14"/>
        <v>0</v>
      </c>
      <c r="I118" s="95">
        <f t="shared" si="14"/>
        <v>0</v>
      </c>
      <c r="J118" s="40"/>
      <c r="K118" s="29"/>
    </row>
    <row r="119" spans="1:11" ht="63" hidden="1">
      <c r="A119" s="21" t="s">
        <v>27</v>
      </c>
      <c r="B119" s="34">
        <v>804</v>
      </c>
      <c r="C119" s="35" t="s">
        <v>37</v>
      </c>
      <c r="D119" s="35" t="s">
        <v>42</v>
      </c>
      <c r="E119" s="36" t="s">
        <v>134</v>
      </c>
      <c r="F119" s="37">
        <v>200</v>
      </c>
      <c r="G119" s="97">
        <f t="shared" si="14"/>
        <v>0</v>
      </c>
      <c r="H119" s="131">
        <f t="shared" si="14"/>
        <v>0</v>
      </c>
      <c r="I119" s="95">
        <f t="shared" si="14"/>
        <v>0</v>
      </c>
      <c r="J119" s="40"/>
      <c r="K119" s="29"/>
    </row>
    <row r="120" spans="1:11" ht="63" hidden="1">
      <c r="A120" s="21" t="s">
        <v>26</v>
      </c>
      <c r="B120" s="34">
        <v>804</v>
      </c>
      <c r="C120" s="35" t="s">
        <v>37</v>
      </c>
      <c r="D120" s="35" t="s">
        <v>42</v>
      </c>
      <c r="E120" s="36" t="s">
        <v>134</v>
      </c>
      <c r="F120" s="37">
        <v>240</v>
      </c>
      <c r="G120" s="97">
        <v>0</v>
      </c>
      <c r="H120" s="131">
        <v>0</v>
      </c>
      <c r="I120" s="95">
        <v>0</v>
      </c>
      <c r="J120" s="40"/>
      <c r="K120" s="29"/>
    </row>
    <row r="121" spans="1:11" ht="55.5" hidden="1" customHeight="1">
      <c r="A121" s="21" t="s">
        <v>51</v>
      </c>
      <c r="B121" s="34">
        <v>804</v>
      </c>
      <c r="C121" s="35" t="s">
        <v>37</v>
      </c>
      <c r="D121" s="35" t="s">
        <v>42</v>
      </c>
      <c r="E121" s="36" t="s">
        <v>66</v>
      </c>
      <c r="F121" s="39"/>
      <c r="G121" s="98"/>
      <c r="H121" s="132"/>
      <c r="I121" s="101"/>
      <c r="J121" s="40"/>
      <c r="K121" s="29"/>
    </row>
    <row r="122" spans="1:11" ht="164.45" hidden="1" customHeight="1">
      <c r="A122" s="21" t="s">
        <v>50</v>
      </c>
      <c r="B122" s="34">
        <v>804</v>
      </c>
      <c r="C122" s="35" t="s">
        <v>37</v>
      </c>
      <c r="D122" s="35" t="s">
        <v>42</v>
      </c>
      <c r="E122" s="36" t="s">
        <v>133</v>
      </c>
      <c r="F122" s="39"/>
      <c r="G122" s="98">
        <f t="shared" ref="G122:I123" si="15">G123</f>
        <v>0</v>
      </c>
      <c r="H122" s="132">
        <f t="shared" si="15"/>
        <v>0</v>
      </c>
      <c r="I122" s="101">
        <f t="shared" si="15"/>
        <v>0</v>
      </c>
      <c r="J122" s="40"/>
      <c r="K122" s="29"/>
    </row>
    <row r="123" spans="1:11" ht="63" hidden="1">
      <c r="A123" s="38" t="s">
        <v>27</v>
      </c>
      <c r="B123" s="34">
        <v>804</v>
      </c>
      <c r="C123" s="35" t="s">
        <v>37</v>
      </c>
      <c r="D123" s="35" t="s">
        <v>42</v>
      </c>
      <c r="E123" s="36" t="s">
        <v>133</v>
      </c>
      <c r="F123" s="39">
        <v>200</v>
      </c>
      <c r="G123" s="98">
        <f t="shared" si="15"/>
        <v>0</v>
      </c>
      <c r="H123" s="132">
        <f t="shared" si="15"/>
        <v>0</v>
      </c>
      <c r="I123" s="101">
        <f t="shared" si="15"/>
        <v>0</v>
      </c>
      <c r="J123" s="40"/>
      <c r="K123" s="29"/>
    </row>
    <row r="124" spans="1:11" ht="63" hidden="1">
      <c r="A124" s="41" t="s">
        <v>26</v>
      </c>
      <c r="B124" s="42">
        <v>804</v>
      </c>
      <c r="C124" s="43" t="s">
        <v>37</v>
      </c>
      <c r="D124" s="43" t="s">
        <v>42</v>
      </c>
      <c r="E124" s="36" t="s">
        <v>133</v>
      </c>
      <c r="F124" s="45">
        <v>240</v>
      </c>
      <c r="G124" s="100">
        <v>0</v>
      </c>
      <c r="H124" s="134">
        <v>0</v>
      </c>
      <c r="I124" s="101">
        <v>0</v>
      </c>
      <c r="J124" s="40"/>
      <c r="K124" s="29"/>
    </row>
    <row r="125" spans="1:11" ht="31.5" hidden="1">
      <c r="A125" s="23" t="s">
        <v>10</v>
      </c>
      <c r="B125" s="48">
        <v>804</v>
      </c>
      <c r="C125" s="25" t="s">
        <v>37</v>
      </c>
      <c r="D125" s="25" t="s">
        <v>43</v>
      </c>
      <c r="E125" s="78"/>
      <c r="F125" s="59"/>
      <c r="G125" s="108">
        <f>G126+G130</f>
        <v>0</v>
      </c>
      <c r="H125" s="144">
        <f>H126+H130</f>
        <v>22000</v>
      </c>
      <c r="I125" s="108">
        <f>I126+I130</f>
        <v>0</v>
      </c>
      <c r="J125" s="40"/>
      <c r="K125" s="29"/>
    </row>
    <row r="126" spans="1:11" ht="151.5" hidden="1" customHeight="1">
      <c r="A126" s="75" t="s">
        <v>142</v>
      </c>
      <c r="B126" s="30">
        <v>804</v>
      </c>
      <c r="C126" s="31" t="s">
        <v>37</v>
      </c>
      <c r="D126" s="31" t="s">
        <v>43</v>
      </c>
      <c r="E126" s="32" t="s">
        <v>126</v>
      </c>
      <c r="F126" s="47"/>
      <c r="G126" s="109">
        <f t="shared" ref="G126:I128" si="16">G127</f>
        <v>0</v>
      </c>
      <c r="H126" s="145">
        <f t="shared" si="16"/>
        <v>22000</v>
      </c>
      <c r="I126" s="108">
        <f t="shared" si="16"/>
        <v>0</v>
      </c>
      <c r="J126" s="40"/>
      <c r="K126" s="29"/>
    </row>
    <row r="127" spans="1:11" ht="63.75" hidden="1" customHeight="1">
      <c r="A127" s="75" t="s">
        <v>141</v>
      </c>
      <c r="B127" s="34">
        <v>804</v>
      </c>
      <c r="C127" s="35" t="s">
        <v>37</v>
      </c>
      <c r="D127" s="35" t="s">
        <v>43</v>
      </c>
      <c r="E127" s="36" t="s">
        <v>127</v>
      </c>
      <c r="F127" s="37"/>
      <c r="G127" s="97">
        <f t="shared" si="16"/>
        <v>0</v>
      </c>
      <c r="H127" s="131">
        <f t="shared" si="16"/>
        <v>22000</v>
      </c>
      <c r="I127" s="95">
        <f t="shared" si="16"/>
        <v>0</v>
      </c>
      <c r="J127" s="40"/>
      <c r="K127" s="29"/>
    </row>
    <row r="128" spans="1:11" ht="63" hidden="1">
      <c r="A128" s="75" t="s">
        <v>27</v>
      </c>
      <c r="B128" s="34">
        <v>804</v>
      </c>
      <c r="C128" s="35" t="s">
        <v>37</v>
      </c>
      <c r="D128" s="35" t="s">
        <v>43</v>
      </c>
      <c r="E128" s="36" t="s">
        <v>127</v>
      </c>
      <c r="F128" s="37">
        <v>200</v>
      </c>
      <c r="G128" s="97">
        <f t="shared" si="16"/>
        <v>0</v>
      </c>
      <c r="H128" s="131">
        <f t="shared" si="16"/>
        <v>22000</v>
      </c>
      <c r="I128" s="95">
        <f t="shared" si="16"/>
        <v>0</v>
      </c>
      <c r="J128" s="40"/>
      <c r="K128" s="29"/>
    </row>
    <row r="129" spans="1:11" ht="63" hidden="1">
      <c r="A129" s="75" t="s">
        <v>26</v>
      </c>
      <c r="B129" s="42">
        <v>804</v>
      </c>
      <c r="C129" s="43" t="s">
        <v>37</v>
      </c>
      <c r="D129" s="43" t="s">
        <v>43</v>
      </c>
      <c r="E129" s="36" t="s">
        <v>127</v>
      </c>
      <c r="F129" s="49">
        <v>240</v>
      </c>
      <c r="G129" s="106">
        <f>22000-22000</f>
        <v>0</v>
      </c>
      <c r="H129" s="141">
        <v>22000</v>
      </c>
      <c r="I129" s="95">
        <v>0</v>
      </c>
      <c r="J129" s="40"/>
      <c r="K129" s="29"/>
    </row>
    <row r="130" spans="1:11" ht="78.75" hidden="1">
      <c r="A130" s="118" t="s">
        <v>140</v>
      </c>
      <c r="B130" s="83">
        <v>804</v>
      </c>
      <c r="C130" s="84" t="s">
        <v>37</v>
      </c>
      <c r="D130" s="84" t="s">
        <v>43</v>
      </c>
      <c r="E130" s="85" t="s">
        <v>125</v>
      </c>
      <c r="F130" s="81"/>
      <c r="G130" s="110">
        <f t="shared" ref="G130:I132" si="17">G131</f>
        <v>0</v>
      </c>
      <c r="H130" s="143">
        <f t="shared" si="17"/>
        <v>0</v>
      </c>
      <c r="I130" s="104">
        <f t="shared" si="17"/>
        <v>0</v>
      </c>
      <c r="J130" s="40"/>
      <c r="K130" s="29"/>
    </row>
    <row r="131" spans="1:11" ht="47.25" hidden="1">
      <c r="A131" s="75" t="s">
        <v>124</v>
      </c>
      <c r="B131" s="42">
        <v>804</v>
      </c>
      <c r="C131" s="43" t="s">
        <v>37</v>
      </c>
      <c r="D131" s="43" t="s">
        <v>43</v>
      </c>
      <c r="E131" s="36" t="s">
        <v>125</v>
      </c>
      <c r="F131" s="68"/>
      <c r="G131" s="107">
        <f t="shared" si="17"/>
        <v>0</v>
      </c>
      <c r="H131" s="142">
        <f t="shared" si="17"/>
        <v>0</v>
      </c>
      <c r="I131" s="95">
        <f t="shared" si="17"/>
        <v>0</v>
      </c>
      <c r="J131" s="40"/>
      <c r="K131" s="29"/>
    </row>
    <row r="132" spans="1:11" ht="63" hidden="1">
      <c r="A132" s="75" t="s">
        <v>27</v>
      </c>
      <c r="B132" s="42">
        <v>804</v>
      </c>
      <c r="C132" s="43" t="s">
        <v>37</v>
      </c>
      <c r="D132" s="43" t="s">
        <v>43</v>
      </c>
      <c r="E132" s="36" t="s">
        <v>128</v>
      </c>
      <c r="F132" s="68">
        <v>200</v>
      </c>
      <c r="G132" s="107">
        <f t="shared" si="17"/>
        <v>0</v>
      </c>
      <c r="H132" s="142">
        <f t="shared" si="17"/>
        <v>0</v>
      </c>
      <c r="I132" s="95">
        <f t="shared" si="17"/>
        <v>0</v>
      </c>
      <c r="J132" s="40"/>
      <c r="K132" s="29"/>
    </row>
    <row r="133" spans="1:11" ht="63" hidden="1">
      <c r="A133" s="75" t="s">
        <v>26</v>
      </c>
      <c r="B133" s="42">
        <v>804</v>
      </c>
      <c r="C133" s="43" t="s">
        <v>37</v>
      </c>
      <c r="D133" s="43" t="s">
        <v>43</v>
      </c>
      <c r="E133" s="36" t="s">
        <v>128</v>
      </c>
      <c r="F133" s="68">
        <v>240</v>
      </c>
      <c r="G133" s="107">
        <v>0</v>
      </c>
      <c r="H133" s="142">
        <v>0</v>
      </c>
      <c r="I133" s="95">
        <v>0</v>
      </c>
      <c r="J133" s="40"/>
      <c r="K133" s="29"/>
    </row>
    <row r="134" spans="1:11" ht="32.450000000000003" customHeight="1">
      <c r="A134" s="23" t="s">
        <v>11</v>
      </c>
      <c r="B134" s="48">
        <v>836</v>
      </c>
      <c r="C134" s="25" t="s">
        <v>44</v>
      </c>
      <c r="D134" s="25" t="s">
        <v>34</v>
      </c>
      <c r="E134" s="56"/>
      <c r="F134" s="59"/>
      <c r="G134" s="108">
        <f>G151+G146</f>
        <v>384702.06999999995</v>
      </c>
      <c r="H134" s="144" t="e">
        <f>H151+H146</f>
        <v>#REF!</v>
      </c>
      <c r="I134" s="108">
        <f>I151+I146</f>
        <v>344390</v>
      </c>
      <c r="J134" s="40"/>
      <c r="K134" s="29"/>
    </row>
    <row r="135" spans="1:11" ht="16.5" hidden="1" customHeight="1">
      <c r="A135" s="23" t="s">
        <v>28</v>
      </c>
      <c r="B135" s="48">
        <v>804</v>
      </c>
      <c r="C135" s="25" t="s">
        <v>44</v>
      </c>
      <c r="D135" s="25" t="s">
        <v>31</v>
      </c>
      <c r="E135" s="56"/>
      <c r="F135" s="27"/>
      <c r="G135" s="95"/>
      <c r="H135" s="129">
        <v>0</v>
      </c>
      <c r="I135" s="95">
        <v>0</v>
      </c>
      <c r="J135" s="40"/>
      <c r="K135" s="29"/>
    </row>
    <row r="136" spans="1:11" ht="49.5" hidden="1" customHeight="1">
      <c r="A136" s="22" t="s">
        <v>54</v>
      </c>
      <c r="B136" s="30">
        <v>300</v>
      </c>
      <c r="C136" s="31" t="s">
        <v>44</v>
      </c>
      <c r="D136" s="31" t="s">
        <v>31</v>
      </c>
      <c r="E136" s="32" t="s">
        <v>67</v>
      </c>
      <c r="F136" s="47"/>
      <c r="G136" s="102"/>
      <c r="H136" s="136"/>
      <c r="I136" s="101"/>
      <c r="J136" s="40"/>
      <c r="K136" s="29"/>
    </row>
    <row r="137" spans="1:11" ht="111" hidden="1" customHeight="1">
      <c r="A137" s="38" t="s">
        <v>53</v>
      </c>
      <c r="B137" s="34">
        <v>300</v>
      </c>
      <c r="C137" s="35" t="s">
        <v>44</v>
      </c>
      <c r="D137" s="35" t="s">
        <v>31</v>
      </c>
      <c r="E137" s="36" t="s">
        <v>68</v>
      </c>
      <c r="F137" s="39"/>
      <c r="G137" s="98"/>
      <c r="H137" s="132"/>
      <c r="I137" s="101"/>
      <c r="J137" s="40"/>
      <c r="K137" s="29"/>
    </row>
    <row r="138" spans="1:11" ht="78.75" hidden="1">
      <c r="A138" s="38" t="s">
        <v>27</v>
      </c>
      <c r="B138" s="34">
        <v>300</v>
      </c>
      <c r="C138" s="35" t="s">
        <v>44</v>
      </c>
      <c r="D138" s="35" t="s">
        <v>31</v>
      </c>
      <c r="E138" s="36" t="s">
        <v>69</v>
      </c>
      <c r="F138" s="37">
        <v>200</v>
      </c>
      <c r="G138" s="97"/>
      <c r="H138" s="131"/>
      <c r="I138" s="95"/>
      <c r="J138" s="40"/>
      <c r="K138" s="29"/>
    </row>
    <row r="139" spans="1:11" ht="78.75" hidden="1">
      <c r="A139" s="38" t="s">
        <v>26</v>
      </c>
      <c r="B139" s="34">
        <v>300</v>
      </c>
      <c r="C139" s="35" t="s">
        <v>44</v>
      </c>
      <c r="D139" s="35" t="s">
        <v>31</v>
      </c>
      <c r="E139" s="36" t="s">
        <v>70</v>
      </c>
      <c r="F139" s="37">
        <v>240</v>
      </c>
      <c r="G139" s="97"/>
      <c r="H139" s="131"/>
      <c r="I139" s="95"/>
      <c r="J139" s="40"/>
      <c r="K139" s="29"/>
    </row>
    <row r="140" spans="1:11" ht="79.5" hidden="1" customHeight="1">
      <c r="A140" s="38" t="s">
        <v>56</v>
      </c>
      <c r="B140" s="34">
        <v>300</v>
      </c>
      <c r="C140" s="35" t="s">
        <v>44</v>
      </c>
      <c r="D140" s="35" t="s">
        <v>31</v>
      </c>
      <c r="E140" s="36" t="s">
        <v>71</v>
      </c>
      <c r="F140" s="39"/>
      <c r="G140" s="98"/>
      <c r="H140" s="132"/>
      <c r="I140" s="101"/>
      <c r="J140" s="40"/>
      <c r="K140" s="29"/>
    </row>
    <row r="141" spans="1:11" ht="78.75" hidden="1">
      <c r="A141" s="38" t="s">
        <v>27</v>
      </c>
      <c r="B141" s="34">
        <v>300</v>
      </c>
      <c r="C141" s="35" t="s">
        <v>44</v>
      </c>
      <c r="D141" s="35" t="s">
        <v>31</v>
      </c>
      <c r="E141" s="36" t="s">
        <v>72</v>
      </c>
      <c r="F141" s="37">
        <v>200</v>
      </c>
      <c r="G141" s="97"/>
      <c r="H141" s="131"/>
      <c r="I141" s="95"/>
      <c r="J141" s="40"/>
      <c r="K141" s="29"/>
    </row>
    <row r="142" spans="1:11" ht="78.75" hidden="1">
      <c r="A142" s="38" t="s">
        <v>26</v>
      </c>
      <c r="B142" s="34">
        <v>300</v>
      </c>
      <c r="C142" s="35" t="s">
        <v>44</v>
      </c>
      <c r="D142" s="35" t="s">
        <v>31</v>
      </c>
      <c r="E142" s="36" t="s">
        <v>73</v>
      </c>
      <c r="F142" s="37">
        <v>240</v>
      </c>
      <c r="G142" s="97"/>
      <c r="H142" s="131"/>
      <c r="I142" s="95"/>
      <c r="J142" s="40"/>
      <c r="K142" s="29"/>
    </row>
    <row r="143" spans="1:11" ht="78.75" hidden="1">
      <c r="A143" s="21" t="s">
        <v>57</v>
      </c>
      <c r="B143" s="34">
        <v>300</v>
      </c>
      <c r="C143" s="35" t="s">
        <v>44</v>
      </c>
      <c r="D143" s="35" t="s">
        <v>31</v>
      </c>
      <c r="E143" s="36" t="s">
        <v>74</v>
      </c>
      <c r="F143" s="39"/>
      <c r="G143" s="98"/>
      <c r="H143" s="132"/>
      <c r="I143" s="101"/>
      <c r="J143" s="40"/>
      <c r="K143" s="29"/>
    </row>
    <row r="144" spans="1:11" ht="78.75" hidden="1">
      <c r="A144" s="38" t="s">
        <v>27</v>
      </c>
      <c r="B144" s="34">
        <v>300</v>
      </c>
      <c r="C144" s="35" t="s">
        <v>44</v>
      </c>
      <c r="D144" s="35" t="s">
        <v>31</v>
      </c>
      <c r="E144" s="36" t="s">
        <v>75</v>
      </c>
      <c r="F144" s="37">
        <v>200</v>
      </c>
      <c r="G144" s="97"/>
      <c r="H144" s="131"/>
      <c r="I144" s="95"/>
      <c r="J144" s="40"/>
      <c r="K144" s="29"/>
    </row>
    <row r="145" spans="1:11" ht="78.75" hidden="1">
      <c r="A145" s="38" t="s">
        <v>26</v>
      </c>
      <c r="B145" s="34">
        <v>300</v>
      </c>
      <c r="C145" s="35" t="s">
        <v>44</v>
      </c>
      <c r="D145" s="35" t="s">
        <v>31</v>
      </c>
      <c r="E145" s="36" t="s">
        <v>76</v>
      </c>
      <c r="F145" s="37">
        <v>240</v>
      </c>
      <c r="G145" s="97"/>
      <c r="H145" s="131"/>
      <c r="I145" s="95"/>
      <c r="J145" s="40"/>
      <c r="K145" s="29"/>
    </row>
    <row r="146" spans="1:11" ht="21" customHeight="1">
      <c r="A146" s="23" t="s">
        <v>28</v>
      </c>
      <c r="B146" s="48">
        <v>836</v>
      </c>
      <c r="C146" s="25" t="s">
        <v>44</v>
      </c>
      <c r="D146" s="25" t="s">
        <v>31</v>
      </c>
      <c r="E146" s="78"/>
      <c r="F146" s="51"/>
      <c r="G146" s="104">
        <f t="shared" ref="G146:I149" si="18">G147</f>
        <v>7128.72</v>
      </c>
      <c r="H146" s="139" t="e">
        <f t="shared" si="18"/>
        <v>#REF!</v>
      </c>
      <c r="I146" s="104">
        <f t="shared" si="18"/>
        <v>0</v>
      </c>
      <c r="J146" s="40"/>
      <c r="K146" s="29"/>
    </row>
    <row r="147" spans="1:11" ht="31.5">
      <c r="A147" s="22" t="s">
        <v>54</v>
      </c>
      <c r="B147" s="30">
        <v>836</v>
      </c>
      <c r="C147" s="31" t="s">
        <v>44</v>
      </c>
      <c r="D147" s="31" t="s">
        <v>31</v>
      </c>
      <c r="E147" s="32" t="s">
        <v>169</v>
      </c>
      <c r="F147" s="33"/>
      <c r="G147" s="96">
        <f t="shared" si="18"/>
        <v>7128.72</v>
      </c>
      <c r="H147" s="130" t="e">
        <f t="shared" si="18"/>
        <v>#REF!</v>
      </c>
      <c r="I147" s="95">
        <f t="shared" si="18"/>
        <v>0</v>
      </c>
      <c r="J147" s="40"/>
      <c r="K147" s="29"/>
    </row>
    <row r="148" spans="1:11" ht="124.5" customHeight="1">
      <c r="A148" s="38" t="s">
        <v>170</v>
      </c>
      <c r="B148" s="34">
        <v>804</v>
      </c>
      <c r="C148" s="35" t="s">
        <v>44</v>
      </c>
      <c r="D148" s="35" t="s">
        <v>31</v>
      </c>
      <c r="E148" s="36" t="s">
        <v>169</v>
      </c>
      <c r="F148" s="39"/>
      <c r="G148" s="98">
        <f>G149</f>
        <v>7128.72</v>
      </c>
      <c r="H148" s="132" t="e">
        <f>#REF!</f>
        <v>#REF!</v>
      </c>
      <c r="I148" s="101">
        <f>I149</f>
        <v>0</v>
      </c>
      <c r="J148" s="40"/>
      <c r="K148" s="29"/>
    </row>
    <row r="149" spans="1:11" ht="74.25" customHeight="1">
      <c r="A149" s="38" t="s">
        <v>27</v>
      </c>
      <c r="B149" s="34">
        <v>836</v>
      </c>
      <c r="C149" s="35" t="s">
        <v>44</v>
      </c>
      <c r="D149" s="35" t="s">
        <v>31</v>
      </c>
      <c r="E149" s="36" t="s">
        <v>169</v>
      </c>
      <c r="F149" s="37">
        <v>200</v>
      </c>
      <c r="G149" s="97">
        <f>G150</f>
        <v>7128.72</v>
      </c>
      <c r="H149" s="131">
        <f t="shared" si="18"/>
        <v>0</v>
      </c>
      <c r="I149" s="95">
        <f t="shared" si="18"/>
        <v>0</v>
      </c>
      <c r="J149" s="40"/>
      <c r="K149" s="29"/>
    </row>
    <row r="150" spans="1:11" ht="63" customHeight="1">
      <c r="A150" s="38" t="s">
        <v>26</v>
      </c>
      <c r="B150" s="34">
        <v>836</v>
      </c>
      <c r="C150" s="35" t="s">
        <v>44</v>
      </c>
      <c r="D150" s="35" t="s">
        <v>31</v>
      </c>
      <c r="E150" s="36" t="s">
        <v>169</v>
      </c>
      <c r="F150" s="37">
        <v>240</v>
      </c>
      <c r="G150" s="97">
        <v>7128.72</v>
      </c>
      <c r="H150" s="131">
        <v>0</v>
      </c>
      <c r="I150" s="95">
        <v>0</v>
      </c>
      <c r="J150" s="40"/>
      <c r="K150" s="29"/>
    </row>
    <row r="151" spans="1:11" ht="18.600000000000001" customHeight="1">
      <c r="A151" s="23" t="s">
        <v>12</v>
      </c>
      <c r="B151" s="48">
        <v>836</v>
      </c>
      <c r="C151" s="25" t="s">
        <v>44</v>
      </c>
      <c r="D151" s="25" t="s">
        <v>36</v>
      </c>
      <c r="E151" s="56"/>
      <c r="F151" s="51"/>
      <c r="G151" s="104">
        <f>G153+G152</f>
        <v>377573.35</v>
      </c>
      <c r="H151" s="139" t="e">
        <f>H152+H153</f>
        <v>#REF!</v>
      </c>
      <c r="I151" s="104">
        <f>I152+I153</f>
        <v>344390</v>
      </c>
      <c r="J151" s="40"/>
      <c r="K151" s="29"/>
    </row>
    <row r="152" spans="1:11" ht="81" customHeight="1">
      <c r="A152" s="69" t="s">
        <v>171</v>
      </c>
      <c r="B152" s="70">
        <v>836</v>
      </c>
      <c r="C152" s="71" t="s">
        <v>44</v>
      </c>
      <c r="D152" s="71" t="s">
        <v>36</v>
      </c>
      <c r="E152" s="72" t="s">
        <v>129</v>
      </c>
      <c r="F152" s="77"/>
      <c r="G152" s="111">
        <v>0</v>
      </c>
      <c r="H152" s="146" t="e">
        <f>#REF!</f>
        <v>#REF!</v>
      </c>
      <c r="I152" s="104">
        <v>0</v>
      </c>
      <c r="J152" s="40"/>
      <c r="K152" s="29"/>
    </row>
    <row r="153" spans="1:11" ht="31.5">
      <c r="A153" s="22" t="s">
        <v>108</v>
      </c>
      <c r="B153" s="30">
        <v>836</v>
      </c>
      <c r="C153" s="31" t="s">
        <v>44</v>
      </c>
      <c r="D153" s="31" t="s">
        <v>36</v>
      </c>
      <c r="E153" s="32" t="s">
        <v>107</v>
      </c>
      <c r="F153" s="52"/>
      <c r="G153" s="96">
        <f>G158+G167+G171+G174</f>
        <v>377573.35</v>
      </c>
      <c r="H153" s="130">
        <f>H158+H163+H167</f>
        <v>750000</v>
      </c>
      <c r="I153" s="95">
        <f>I158+I167+I171+I174</f>
        <v>344390</v>
      </c>
      <c r="J153" s="40"/>
      <c r="K153" s="29"/>
    </row>
    <row r="154" spans="1:11" hidden="1">
      <c r="A154" s="91" t="s">
        <v>135</v>
      </c>
      <c r="B154" s="87">
        <v>804</v>
      </c>
      <c r="C154" s="88" t="s">
        <v>44</v>
      </c>
      <c r="D154" s="88" t="s">
        <v>36</v>
      </c>
      <c r="E154" s="89" t="s">
        <v>139</v>
      </c>
      <c r="F154" s="90"/>
      <c r="G154" s="112">
        <f t="shared" ref="G154:I155" si="19">G155</f>
        <v>0</v>
      </c>
      <c r="H154" s="147">
        <f t="shared" si="19"/>
        <v>0</v>
      </c>
      <c r="I154" s="95">
        <f t="shared" si="19"/>
        <v>0</v>
      </c>
      <c r="J154" s="40"/>
      <c r="K154" s="29"/>
    </row>
    <row r="155" spans="1:11" ht="63" hidden="1">
      <c r="A155" s="73" t="s">
        <v>27</v>
      </c>
      <c r="B155" s="87">
        <v>804</v>
      </c>
      <c r="C155" s="88" t="s">
        <v>44</v>
      </c>
      <c r="D155" s="88" t="s">
        <v>36</v>
      </c>
      <c r="E155" s="89" t="s">
        <v>139</v>
      </c>
      <c r="F155" s="92">
        <v>240</v>
      </c>
      <c r="G155" s="112">
        <f t="shared" si="19"/>
        <v>0</v>
      </c>
      <c r="H155" s="147">
        <f t="shared" si="19"/>
        <v>0</v>
      </c>
      <c r="I155" s="95">
        <f t="shared" si="19"/>
        <v>0</v>
      </c>
      <c r="J155" s="40"/>
      <c r="K155" s="29"/>
    </row>
    <row r="156" spans="1:11" ht="63" hidden="1">
      <c r="A156" s="38" t="s">
        <v>26</v>
      </c>
      <c r="B156" s="87">
        <v>804</v>
      </c>
      <c r="C156" s="88" t="s">
        <v>44</v>
      </c>
      <c r="D156" s="88" t="s">
        <v>36</v>
      </c>
      <c r="E156" s="89" t="s">
        <v>139</v>
      </c>
      <c r="F156" s="92">
        <v>240</v>
      </c>
      <c r="G156" s="112">
        <v>0</v>
      </c>
      <c r="H156" s="147">
        <v>0</v>
      </c>
      <c r="I156" s="95">
        <v>0</v>
      </c>
      <c r="J156" s="40"/>
      <c r="K156" s="29"/>
    </row>
    <row r="157" spans="1:11" hidden="1">
      <c r="A157" s="86"/>
      <c r="B157" s="87"/>
      <c r="C157" s="88"/>
      <c r="D157" s="88"/>
      <c r="E157" s="89"/>
      <c r="F157" s="90"/>
      <c r="G157" s="113"/>
      <c r="H157" s="148"/>
      <c r="I157" s="104"/>
      <c r="J157" s="40"/>
      <c r="K157" s="29"/>
    </row>
    <row r="158" spans="1:11" ht="68.25" customHeight="1">
      <c r="A158" s="38" t="s">
        <v>172</v>
      </c>
      <c r="B158" s="34">
        <v>836</v>
      </c>
      <c r="C158" s="35" t="s">
        <v>44</v>
      </c>
      <c r="D158" s="35" t="s">
        <v>36</v>
      </c>
      <c r="E158" s="36" t="s">
        <v>110</v>
      </c>
      <c r="F158" s="39"/>
      <c r="G158" s="98">
        <f t="shared" ref="G158:I159" si="20">G159</f>
        <v>33183.35</v>
      </c>
      <c r="H158" s="132">
        <f t="shared" si="20"/>
        <v>650000</v>
      </c>
      <c r="I158" s="101">
        <f t="shared" si="20"/>
        <v>0</v>
      </c>
      <c r="J158" s="40"/>
      <c r="K158" s="29"/>
    </row>
    <row r="159" spans="1:11" ht="63">
      <c r="A159" s="38" t="s">
        <v>27</v>
      </c>
      <c r="B159" s="34">
        <v>836</v>
      </c>
      <c r="C159" s="35" t="s">
        <v>44</v>
      </c>
      <c r="D159" s="35" t="s">
        <v>36</v>
      </c>
      <c r="E159" s="36" t="s">
        <v>110</v>
      </c>
      <c r="F159" s="39">
        <v>200</v>
      </c>
      <c r="G159" s="98">
        <f t="shared" si="20"/>
        <v>33183.35</v>
      </c>
      <c r="H159" s="132">
        <f t="shared" si="20"/>
        <v>650000</v>
      </c>
      <c r="I159" s="101">
        <f t="shared" si="20"/>
        <v>0</v>
      </c>
      <c r="J159" s="40"/>
      <c r="K159" s="29"/>
    </row>
    <row r="160" spans="1:11" ht="63">
      <c r="A160" s="38" t="s">
        <v>26</v>
      </c>
      <c r="B160" s="34">
        <v>836</v>
      </c>
      <c r="C160" s="35" t="s">
        <v>44</v>
      </c>
      <c r="D160" s="35" t="s">
        <v>36</v>
      </c>
      <c r="E160" s="36" t="s">
        <v>110</v>
      </c>
      <c r="F160" s="39">
        <v>240</v>
      </c>
      <c r="G160" s="98">
        <v>33183.35</v>
      </c>
      <c r="H160" s="132">
        <v>650000</v>
      </c>
      <c r="I160" s="101">
        <v>0</v>
      </c>
      <c r="J160" s="40"/>
      <c r="K160" s="29"/>
    </row>
    <row r="161" spans="1:11" ht="63" hidden="1">
      <c r="A161" s="38" t="s">
        <v>94</v>
      </c>
      <c r="B161" s="34">
        <v>804</v>
      </c>
      <c r="C161" s="35" t="s">
        <v>44</v>
      </c>
      <c r="D161" s="35" t="s">
        <v>36</v>
      </c>
      <c r="E161" s="36" t="s">
        <v>109</v>
      </c>
      <c r="F161" s="39">
        <v>244</v>
      </c>
      <c r="G161" s="98">
        <v>245000</v>
      </c>
      <c r="H161" s="132">
        <v>0</v>
      </c>
      <c r="I161" s="101">
        <v>0</v>
      </c>
      <c r="J161" s="40"/>
      <c r="K161" s="29"/>
    </row>
    <row r="162" spans="1:11" ht="63" hidden="1">
      <c r="A162" s="41" t="s">
        <v>94</v>
      </c>
      <c r="B162" s="34">
        <v>804</v>
      </c>
      <c r="C162" s="35" t="s">
        <v>44</v>
      </c>
      <c r="D162" s="35" t="s">
        <v>36</v>
      </c>
      <c r="E162" s="36" t="s">
        <v>109</v>
      </c>
      <c r="F162" s="39">
        <v>244</v>
      </c>
      <c r="G162" s="98">
        <v>245000</v>
      </c>
      <c r="H162" s="132">
        <v>245000</v>
      </c>
      <c r="I162" s="101">
        <v>245000</v>
      </c>
      <c r="J162" s="40"/>
      <c r="K162" s="29"/>
    </row>
    <row r="163" spans="1:11" ht="47.25" hidden="1">
      <c r="A163" s="38" t="s">
        <v>122</v>
      </c>
      <c r="B163" s="34">
        <v>804</v>
      </c>
      <c r="C163" s="35" t="s">
        <v>44</v>
      </c>
      <c r="D163" s="35" t="s">
        <v>36</v>
      </c>
      <c r="E163" s="36" t="s">
        <v>138</v>
      </c>
      <c r="F163" s="39"/>
      <c r="G163" s="98">
        <f t="shared" ref="G163:I164" si="21">G164</f>
        <v>0</v>
      </c>
      <c r="H163" s="132">
        <v>0</v>
      </c>
      <c r="I163" s="101">
        <f t="shared" si="21"/>
        <v>0</v>
      </c>
      <c r="J163" s="40"/>
      <c r="K163" s="29"/>
    </row>
    <row r="164" spans="1:11" ht="63" hidden="1">
      <c r="A164" s="38" t="s">
        <v>27</v>
      </c>
      <c r="B164" s="34">
        <v>804</v>
      </c>
      <c r="C164" s="35" t="s">
        <v>44</v>
      </c>
      <c r="D164" s="35" t="s">
        <v>36</v>
      </c>
      <c r="E164" s="36" t="s">
        <v>138</v>
      </c>
      <c r="F164" s="39">
        <v>200</v>
      </c>
      <c r="G164" s="98">
        <f t="shared" si="21"/>
        <v>0</v>
      </c>
      <c r="H164" s="132">
        <f t="shared" si="21"/>
        <v>0</v>
      </c>
      <c r="I164" s="101">
        <v>0</v>
      </c>
      <c r="J164" s="40"/>
      <c r="K164" s="29"/>
    </row>
    <row r="165" spans="1:11" ht="63" hidden="1">
      <c r="A165" s="38" t="s">
        <v>26</v>
      </c>
      <c r="B165" s="34">
        <v>804</v>
      </c>
      <c r="C165" s="35" t="s">
        <v>44</v>
      </c>
      <c r="D165" s="35" t="s">
        <v>36</v>
      </c>
      <c r="E165" s="36" t="s">
        <v>138</v>
      </c>
      <c r="F165" s="39">
        <v>240</v>
      </c>
      <c r="G165" s="98">
        <v>0</v>
      </c>
      <c r="H165" s="132">
        <v>0</v>
      </c>
      <c r="I165" s="101">
        <v>0</v>
      </c>
      <c r="J165" s="40"/>
      <c r="K165" s="29"/>
    </row>
    <row r="166" spans="1:11" ht="63" hidden="1">
      <c r="A166" s="41" t="s">
        <v>94</v>
      </c>
      <c r="B166" s="42">
        <v>804</v>
      </c>
      <c r="C166" s="43" t="s">
        <v>44</v>
      </c>
      <c r="D166" s="43" t="s">
        <v>36</v>
      </c>
      <c r="E166" s="36" t="s">
        <v>110</v>
      </c>
      <c r="F166" s="45">
        <v>244</v>
      </c>
      <c r="G166" s="98">
        <v>0</v>
      </c>
      <c r="H166" s="132">
        <v>200000</v>
      </c>
      <c r="I166" s="101">
        <v>200000</v>
      </c>
      <c r="J166" s="40"/>
      <c r="K166" s="29"/>
    </row>
    <row r="167" spans="1:11" ht="47.25">
      <c r="A167" s="38" t="s">
        <v>111</v>
      </c>
      <c r="B167" s="34">
        <v>836</v>
      </c>
      <c r="C167" s="35" t="s">
        <v>44</v>
      </c>
      <c r="D167" s="35" t="s">
        <v>36</v>
      </c>
      <c r="E167" s="36" t="s">
        <v>173</v>
      </c>
      <c r="F167" s="39"/>
      <c r="G167" s="98">
        <f>G168</f>
        <v>33250</v>
      </c>
      <c r="H167" s="132">
        <f t="shared" ref="G167:I168" si="22">H168</f>
        <v>100000</v>
      </c>
      <c r="I167" s="101">
        <f t="shared" si="22"/>
        <v>33250</v>
      </c>
      <c r="J167" s="28"/>
      <c r="K167" s="29"/>
    </row>
    <row r="168" spans="1:11" ht="63">
      <c r="A168" s="38" t="s">
        <v>27</v>
      </c>
      <c r="B168" s="34">
        <v>836</v>
      </c>
      <c r="C168" s="35" t="s">
        <v>44</v>
      </c>
      <c r="D168" s="35" t="s">
        <v>36</v>
      </c>
      <c r="E168" s="36" t="s">
        <v>173</v>
      </c>
      <c r="F168" s="39">
        <v>200</v>
      </c>
      <c r="G168" s="99">
        <f t="shared" si="22"/>
        <v>33250</v>
      </c>
      <c r="H168" s="132">
        <f t="shared" si="22"/>
        <v>100000</v>
      </c>
      <c r="I168" s="101">
        <f t="shared" si="22"/>
        <v>33250</v>
      </c>
      <c r="J168" s="40"/>
      <c r="K168" s="29"/>
    </row>
    <row r="169" spans="1:11" ht="63">
      <c r="A169" s="41" t="s">
        <v>26</v>
      </c>
      <c r="B169" s="42">
        <v>836</v>
      </c>
      <c r="C169" s="43" t="s">
        <v>44</v>
      </c>
      <c r="D169" s="43" t="s">
        <v>36</v>
      </c>
      <c r="E169" s="36" t="s">
        <v>173</v>
      </c>
      <c r="F169" s="45">
        <v>240</v>
      </c>
      <c r="G169" s="101">
        <v>33250</v>
      </c>
      <c r="H169" s="133">
        <v>100000</v>
      </c>
      <c r="I169" s="101">
        <v>33250</v>
      </c>
      <c r="J169" s="40"/>
      <c r="K169" s="29"/>
    </row>
    <row r="170" spans="1:11" ht="63" hidden="1">
      <c r="A170" s="41" t="s">
        <v>94</v>
      </c>
      <c r="B170" s="42">
        <v>804</v>
      </c>
      <c r="C170" s="43" t="s">
        <v>44</v>
      </c>
      <c r="D170" s="43" t="s">
        <v>36</v>
      </c>
      <c r="E170" s="116" t="s">
        <v>110</v>
      </c>
      <c r="F170" s="45">
        <v>244</v>
      </c>
      <c r="G170" s="101">
        <v>40000</v>
      </c>
      <c r="H170" s="134">
        <v>40000</v>
      </c>
      <c r="I170" s="101">
        <v>40000</v>
      </c>
      <c r="J170" s="40"/>
      <c r="K170" s="29"/>
    </row>
    <row r="171" spans="1:11" ht="78.75">
      <c r="A171" s="65" t="s">
        <v>174</v>
      </c>
      <c r="B171" s="66">
        <v>836</v>
      </c>
      <c r="C171" s="67" t="s">
        <v>44</v>
      </c>
      <c r="D171" s="67" t="s">
        <v>36</v>
      </c>
      <c r="E171" s="56" t="s">
        <v>175</v>
      </c>
      <c r="F171" s="155"/>
      <c r="G171" s="101">
        <v>62040</v>
      </c>
      <c r="H171" s="157"/>
      <c r="I171" s="101">
        <v>62040</v>
      </c>
      <c r="J171" s="40"/>
      <c r="K171" s="29"/>
    </row>
    <row r="172" spans="1:11" ht="63">
      <c r="A172" s="38" t="s">
        <v>27</v>
      </c>
      <c r="B172" s="66">
        <v>836</v>
      </c>
      <c r="C172" s="67" t="s">
        <v>44</v>
      </c>
      <c r="D172" s="67" t="s">
        <v>36</v>
      </c>
      <c r="E172" s="56" t="s">
        <v>175</v>
      </c>
      <c r="F172" s="155">
        <v>200</v>
      </c>
      <c r="G172" s="156">
        <v>62040</v>
      </c>
      <c r="H172" s="157"/>
      <c r="I172" s="101">
        <v>62040</v>
      </c>
      <c r="J172" s="40"/>
      <c r="K172" s="29"/>
    </row>
    <row r="173" spans="1:11" ht="63">
      <c r="A173" s="41" t="s">
        <v>26</v>
      </c>
      <c r="B173" s="66">
        <v>836</v>
      </c>
      <c r="C173" s="67" t="s">
        <v>44</v>
      </c>
      <c r="D173" s="67" t="s">
        <v>36</v>
      </c>
      <c r="E173" s="56" t="s">
        <v>175</v>
      </c>
      <c r="F173" s="155">
        <v>240</v>
      </c>
      <c r="G173" s="156">
        <v>62040</v>
      </c>
      <c r="H173" s="157"/>
      <c r="I173" s="101">
        <v>62040</v>
      </c>
      <c r="J173" s="40"/>
      <c r="K173" s="29"/>
    </row>
    <row r="174" spans="1:11" ht="47.25">
      <c r="A174" s="61" t="s">
        <v>153</v>
      </c>
      <c r="B174" s="66">
        <v>836</v>
      </c>
      <c r="C174" s="67" t="s">
        <v>44</v>
      </c>
      <c r="D174" s="67" t="s">
        <v>36</v>
      </c>
      <c r="E174" s="56" t="s">
        <v>176</v>
      </c>
      <c r="F174" s="155"/>
      <c r="G174" s="156">
        <v>249100</v>
      </c>
      <c r="H174" s="157"/>
      <c r="I174" s="101">
        <v>249100</v>
      </c>
      <c r="J174" s="40"/>
      <c r="K174" s="29"/>
    </row>
    <row r="175" spans="1:11" ht="63">
      <c r="A175" s="38" t="s">
        <v>27</v>
      </c>
      <c r="B175" s="66">
        <v>836</v>
      </c>
      <c r="C175" s="67" t="s">
        <v>44</v>
      </c>
      <c r="D175" s="67" t="s">
        <v>36</v>
      </c>
      <c r="E175" s="56" t="s">
        <v>176</v>
      </c>
      <c r="F175" s="155">
        <v>200</v>
      </c>
      <c r="G175" s="156">
        <v>249100</v>
      </c>
      <c r="H175" s="157"/>
      <c r="I175" s="101">
        <v>249100</v>
      </c>
      <c r="J175" s="40"/>
      <c r="K175" s="29"/>
    </row>
    <row r="176" spans="1:11" ht="63">
      <c r="A176" s="41" t="s">
        <v>26</v>
      </c>
      <c r="B176" s="24">
        <v>836</v>
      </c>
      <c r="C176" s="55" t="s">
        <v>44</v>
      </c>
      <c r="D176" s="55" t="s">
        <v>36</v>
      </c>
      <c r="E176" s="56" t="s">
        <v>176</v>
      </c>
      <c r="F176" s="46">
        <v>240</v>
      </c>
      <c r="G176" s="101">
        <v>249100</v>
      </c>
      <c r="H176" s="135"/>
      <c r="I176" s="101">
        <v>249100</v>
      </c>
      <c r="J176" s="40"/>
      <c r="K176" s="29"/>
    </row>
    <row r="177" spans="1:13" ht="18.600000000000001" hidden="1" customHeight="1">
      <c r="A177" s="23" t="s">
        <v>18</v>
      </c>
      <c r="B177" s="48">
        <v>804</v>
      </c>
      <c r="C177" s="25" t="s">
        <v>39</v>
      </c>
      <c r="D177" s="25" t="s">
        <v>34</v>
      </c>
      <c r="E177" s="56"/>
      <c r="F177" s="51"/>
      <c r="G177" s="104"/>
      <c r="H177" s="139"/>
      <c r="I177" s="108"/>
      <c r="J177" s="40"/>
      <c r="K177" s="29"/>
    </row>
    <row r="178" spans="1:13" ht="17.45" hidden="1" customHeight="1">
      <c r="A178" s="23" t="s">
        <v>19</v>
      </c>
      <c r="B178" s="48">
        <v>804</v>
      </c>
      <c r="C178" s="25" t="s">
        <v>39</v>
      </c>
      <c r="D178" s="25" t="s">
        <v>35</v>
      </c>
      <c r="E178" s="56"/>
      <c r="F178" s="27"/>
      <c r="G178" s="95"/>
      <c r="H178" s="129"/>
      <c r="I178" s="101"/>
      <c r="J178" s="40"/>
      <c r="K178" s="29"/>
    </row>
    <row r="179" spans="1:13" ht="47.25" hidden="1">
      <c r="A179" s="22" t="s">
        <v>55</v>
      </c>
      <c r="B179" s="30">
        <v>804</v>
      </c>
      <c r="C179" s="31" t="s">
        <v>39</v>
      </c>
      <c r="D179" s="31" t="s">
        <v>35</v>
      </c>
      <c r="E179" s="32" t="s">
        <v>77</v>
      </c>
      <c r="F179" s="47"/>
      <c r="G179" s="102"/>
      <c r="H179" s="136"/>
      <c r="I179" s="101"/>
      <c r="J179" s="40"/>
      <c r="K179" s="29"/>
    </row>
    <row r="180" spans="1:13" ht="78.75" hidden="1">
      <c r="A180" s="38" t="s">
        <v>58</v>
      </c>
      <c r="B180" s="34">
        <v>804</v>
      </c>
      <c r="C180" s="35" t="s">
        <v>39</v>
      </c>
      <c r="D180" s="35" t="s">
        <v>35</v>
      </c>
      <c r="E180" s="36" t="s">
        <v>78</v>
      </c>
      <c r="F180" s="39"/>
      <c r="G180" s="98"/>
      <c r="H180" s="132"/>
      <c r="I180" s="101"/>
      <c r="J180" s="40"/>
      <c r="K180" s="29"/>
    </row>
    <row r="181" spans="1:13" ht="78.75" hidden="1">
      <c r="A181" s="38" t="s">
        <v>27</v>
      </c>
      <c r="B181" s="34">
        <v>804</v>
      </c>
      <c r="C181" s="35" t="s">
        <v>39</v>
      </c>
      <c r="D181" s="35" t="s">
        <v>35</v>
      </c>
      <c r="E181" s="36" t="s">
        <v>78</v>
      </c>
      <c r="F181" s="39">
        <v>200</v>
      </c>
      <c r="G181" s="98"/>
      <c r="H181" s="132"/>
      <c r="I181" s="101"/>
      <c r="J181" s="40"/>
      <c r="K181" s="29"/>
    </row>
    <row r="182" spans="1:13" ht="83.1" hidden="1" customHeight="1">
      <c r="A182" s="41" t="s">
        <v>26</v>
      </c>
      <c r="B182" s="42">
        <v>804</v>
      </c>
      <c r="C182" s="43" t="s">
        <v>39</v>
      </c>
      <c r="D182" s="43" t="s">
        <v>35</v>
      </c>
      <c r="E182" s="44" t="s">
        <v>79</v>
      </c>
      <c r="F182" s="45">
        <v>240</v>
      </c>
      <c r="G182" s="100"/>
      <c r="H182" s="134"/>
      <c r="I182" s="101"/>
      <c r="J182" s="40"/>
      <c r="K182" s="29"/>
    </row>
    <row r="183" spans="1:13" ht="24.95" customHeight="1">
      <c r="A183" s="159" t="s">
        <v>46</v>
      </c>
      <c r="B183" s="160"/>
      <c r="C183" s="160"/>
      <c r="D183" s="160"/>
      <c r="E183" s="160"/>
      <c r="F183" s="161"/>
      <c r="G183" s="104">
        <f>G6</f>
        <v>4267744.29</v>
      </c>
      <c r="H183" s="139" t="e">
        <f>H6</f>
        <v>#REF!</v>
      </c>
      <c r="I183" s="108">
        <f>I6</f>
        <v>3766132.11</v>
      </c>
      <c r="J183" s="40"/>
      <c r="K183" s="115" t="e">
        <f>#REF!+#REF!</f>
        <v>#REF!</v>
      </c>
      <c r="L183" s="114" t="e">
        <f>#REF!+#REF!</f>
        <v>#REF!</v>
      </c>
      <c r="M183" s="114" t="e">
        <f>#REF!+#REF!</f>
        <v>#REF!</v>
      </c>
    </row>
    <row r="184" spans="1:13">
      <c r="A184" s="1"/>
      <c r="B184" s="1"/>
      <c r="C184" s="16"/>
      <c r="D184" s="1"/>
      <c r="E184" s="1"/>
      <c r="F184" s="1"/>
      <c r="G184" s="1"/>
      <c r="H184" s="1"/>
      <c r="I184" s="1"/>
      <c r="J184" s="1"/>
    </row>
    <row r="185" spans="1:13">
      <c r="A185" s="1"/>
      <c r="B185" s="1"/>
      <c r="C185" s="16"/>
      <c r="D185" s="1"/>
      <c r="E185" s="1"/>
      <c r="F185" s="1"/>
      <c r="G185" s="117"/>
      <c r="H185" s="117"/>
      <c r="I185" s="15"/>
      <c r="J185" s="1"/>
      <c r="K185" s="114"/>
      <c r="L185" s="114">
        <v>-1448750</v>
      </c>
      <c r="M185" s="114"/>
    </row>
    <row r="186" spans="1:13">
      <c r="I186" s="5"/>
    </row>
    <row r="187" spans="1:13">
      <c r="A187" s="18"/>
      <c r="K187" s="114"/>
      <c r="L187" s="114" t="e">
        <f>#REF!+L185</f>
        <v>#REF!</v>
      </c>
    </row>
    <row r="188" spans="1:13">
      <c r="I188" s="5"/>
    </row>
    <row r="191" spans="1:13">
      <c r="F191" s="19"/>
      <c r="G191" s="19"/>
      <c r="H191" s="153"/>
    </row>
  </sheetData>
  <mergeCells count="11">
    <mergeCell ref="F1:I1"/>
    <mergeCell ref="A183:F183"/>
    <mergeCell ref="A2:I2"/>
    <mergeCell ref="A4:A5"/>
    <mergeCell ref="B4:B5"/>
    <mergeCell ref="C4:C5"/>
    <mergeCell ref="D4:D5"/>
    <mergeCell ref="E4:E5"/>
    <mergeCell ref="G4:I4"/>
    <mergeCell ref="F4:F5"/>
    <mergeCell ref="A3:I3"/>
  </mergeCells>
  <pageMargins left="0.78740157480314965" right="0.43307086614173229" top="0.39370078740157483" bottom="0.39370078740157483" header="0.31496062992125984" footer="0.31496062992125984"/>
  <pageSetup paperSize="9" scale="88" fitToHeight="7" orientation="portrait" r:id="rId1"/>
  <rowBreaks count="4" manualBreakCount="4">
    <brk id="18" max="8" man="1"/>
    <brk id="55" max="8" man="1"/>
    <brk id="92" max="8" man="1"/>
    <brk id="11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3</vt:lpstr>
      <vt:lpstr>'Приложение № 3'!Заголовки_для_печати</vt:lpstr>
      <vt:lpstr>'Приложение №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2023-06-26T14:54:16Z</dcterms:modified>
</cp:coreProperties>
</file>