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Приложение №1" sheetId="5" r:id="rId1"/>
  </sheets>
  <calcPr calcId="125725"/>
</workbook>
</file>

<file path=xl/calcChain.xml><?xml version="1.0" encoding="utf-8"?>
<calcChain xmlns="http://schemas.openxmlformats.org/spreadsheetml/2006/main">
  <c r="G13" i="5"/>
  <c r="G14"/>
  <c r="G15"/>
  <c r="G12"/>
  <c r="L57"/>
  <c r="M57"/>
  <c r="K57"/>
  <c r="I57"/>
  <c r="J57"/>
  <c r="I56"/>
  <c r="J56"/>
  <c r="K56"/>
  <c r="L56"/>
  <c r="M56"/>
  <c r="I55"/>
  <c r="J55"/>
  <c r="K55"/>
  <c r="L55"/>
  <c r="M55"/>
  <c r="G52"/>
  <c r="G51"/>
  <c r="G50"/>
  <c r="G49"/>
  <c r="M47"/>
  <c r="L47"/>
  <c r="K47"/>
  <c r="J47"/>
  <c r="I47"/>
  <c r="H47"/>
  <c r="G44"/>
  <c r="G45"/>
  <c r="G46"/>
  <c r="G43"/>
  <c r="H41"/>
  <c r="I41"/>
  <c r="J41"/>
  <c r="K41"/>
  <c r="L41"/>
  <c r="M41"/>
  <c r="G47" l="1"/>
  <c r="G41"/>
  <c r="L35"/>
  <c r="H89" l="1"/>
  <c r="H88"/>
  <c r="I88"/>
  <c r="J88"/>
  <c r="K88"/>
  <c r="L88"/>
  <c r="M88"/>
  <c r="H87"/>
  <c r="I87"/>
  <c r="I93" s="1"/>
  <c r="J87"/>
  <c r="K87"/>
  <c r="K93" s="1"/>
  <c r="L87"/>
  <c r="M87"/>
  <c r="M93" s="1"/>
  <c r="H86"/>
  <c r="I86"/>
  <c r="J86"/>
  <c r="K86"/>
  <c r="L86"/>
  <c r="M86"/>
  <c r="G81"/>
  <c r="H58"/>
  <c r="I58"/>
  <c r="I53" s="1"/>
  <c r="J58"/>
  <c r="J53" s="1"/>
  <c r="K58"/>
  <c r="K53" s="1"/>
  <c r="L58"/>
  <c r="L53" s="1"/>
  <c r="M58"/>
  <c r="M53" s="1"/>
  <c r="H57"/>
  <c r="G57" s="1"/>
  <c r="H56"/>
  <c r="H55"/>
  <c r="G38"/>
  <c r="G56" s="1"/>
  <c r="I22"/>
  <c r="G82"/>
  <c r="G83"/>
  <c r="G80"/>
  <c r="G76"/>
  <c r="G63"/>
  <c r="G64"/>
  <c r="G65"/>
  <c r="I30"/>
  <c r="J30"/>
  <c r="K30"/>
  <c r="L30"/>
  <c r="M30"/>
  <c r="I31"/>
  <c r="J31"/>
  <c r="K31"/>
  <c r="L31"/>
  <c r="M31"/>
  <c r="I32"/>
  <c r="J32"/>
  <c r="K32"/>
  <c r="L32"/>
  <c r="M32"/>
  <c r="I33"/>
  <c r="J33"/>
  <c r="K33"/>
  <c r="L33"/>
  <c r="M33"/>
  <c r="H31"/>
  <c r="G31" s="1"/>
  <c r="H32"/>
  <c r="H33"/>
  <c r="G33" s="1"/>
  <c r="H30"/>
  <c r="G27"/>
  <c r="G26"/>
  <c r="G25"/>
  <c r="G24"/>
  <c r="M22"/>
  <c r="L22"/>
  <c r="K22"/>
  <c r="J22"/>
  <c r="H22"/>
  <c r="I89"/>
  <c r="I95" s="1"/>
  <c r="J89"/>
  <c r="J95" s="1"/>
  <c r="K89"/>
  <c r="K95" s="1"/>
  <c r="L89"/>
  <c r="L95" s="1"/>
  <c r="M89"/>
  <c r="M95" s="1"/>
  <c r="G77"/>
  <c r="G68"/>
  <c r="G69"/>
  <c r="G70"/>
  <c r="G71"/>
  <c r="M78"/>
  <c r="L78"/>
  <c r="K78"/>
  <c r="J78"/>
  <c r="I78"/>
  <c r="H78"/>
  <c r="G75"/>
  <c r="G74"/>
  <c r="M72"/>
  <c r="L72"/>
  <c r="K72"/>
  <c r="J72"/>
  <c r="I72"/>
  <c r="H72"/>
  <c r="M66"/>
  <c r="L66"/>
  <c r="K66"/>
  <c r="J66"/>
  <c r="I66"/>
  <c r="H66"/>
  <c r="G62"/>
  <c r="M60"/>
  <c r="K60"/>
  <c r="J60"/>
  <c r="I60"/>
  <c r="H60"/>
  <c r="I35"/>
  <c r="M21"/>
  <c r="K21"/>
  <c r="J21"/>
  <c r="M20"/>
  <c r="K20"/>
  <c r="J20"/>
  <c r="M19"/>
  <c r="K19"/>
  <c r="J19"/>
  <c r="M18"/>
  <c r="K18"/>
  <c r="J18"/>
  <c r="L16"/>
  <c r="I16"/>
  <c r="H16"/>
  <c r="M10"/>
  <c r="K10"/>
  <c r="L10"/>
  <c r="J10"/>
  <c r="I92" l="1"/>
  <c r="H95"/>
  <c r="G95" s="1"/>
  <c r="M92"/>
  <c r="K92"/>
  <c r="M94"/>
  <c r="I94"/>
  <c r="G30"/>
  <c r="G32"/>
  <c r="L92"/>
  <c r="J92"/>
  <c r="H92"/>
  <c r="L93"/>
  <c r="J93"/>
  <c r="H93"/>
  <c r="G93" s="1"/>
  <c r="L94"/>
  <c r="J94"/>
  <c r="H94"/>
  <c r="H53"/>
  <c r="G89"/>
  <c r="G86"/>
  <c r="G88"/>
  <c r="G87"/>
  <c r="G22"/>
  <c r="G72"/>
  <c r="G78"/>
  <c r="G66"/>
  <c r="H84"/>
  <c r="H10"/>
  <c r="I28"/>
  <c r="G18"/>
  <c r="K16"/>
  <c r="J84"/>
  <c r="I84"/>
  <c r="L84"/>
  <c r="M84"/>
  <c r="K84"/>
  <c r="M35"/>
  <c r="K28"/>
  <c r="K94" s="1"/>
  <c r="K90" s="1"/>
  <c r="M16"/>
  <c r="G21"/>
  <c r="K35"/>
  <c r="G40"/>
  <c r="G58" s="1"/>
  <c r="G60"/>
  <c r="L60"/>
  <c r="M28"/>
  <c r="L28"/>
  <c r="J28"/>
  <c r="I10"/>
  <c r="J16"/>
  <c r="G19"/>
  <c r="H28"/>
  <c r="H35"/>
  <c r="J35"/>
  <c r="G37"/>
  <c r="G55" s="1"/>
  <c r="G53" s="1"/>
  <c r="G39"/>
  <c r="H90" l="1"/>
  <c r="G92"/>
  <c r="G10"/>
  <c r="G28"/>
  <c r="G94"/>
  <c r="L90"/>
  <c r="M90"/>
  <c r="I90"/>
  <c r="J90"/>
  <c r="G84"/>
  <c r="G35"/>
  <c r="G16"/>
  <c r="G90" l="1"/>
</calcChain>
</file>

<file path=xl/sharedStrings.xml><?xml version="1.0" encoding="utf-8"?>
<sst xmlns="http://schemas.openxmlformats.org/spreadsheetml/2006/main" count="154" uniqueCount="65">
  <si>
    <t>№ п/п</t>
  </si>
  <si>
    <t>Наименование мероприятий программы</t>
  </si>
  <si>
    <t>Ответственный исполнитель</t>
  </si>
  <si>
    <t>Соисполнитель</t>
  </si>
  <si>
    <t>Срок начала(окончания) работ</t>
  </si>
  <si>
    <t>Источники финансирования</t>
  </si>
  <si>
    <t>Ожидаемые результаты  реализации мероприятий</t>
  </si>
  <si>
    <t>Всего :</t>
  </si>
  <si>
    <t>1.1</t>
  </si>
  <si>
    <t xml:space="preserve">Итого </t>
  </si>
  <si>
    <t>в том числе :</t>
  </si>
  <si>
    <t>ФБ</t>
  </si>
  <si>
    <t>ОБ</t>
  </si>
  <si>
    <t>МБ</t>
  </si>
  <si>
    <t>В/С</t>
  </si>
  <si>
    <t>1.2</t>
  </si>
  <si>
    <t>2020-2025 годы</t>
  </si>
  <si>
    <t>2020 год</t>
  </si>
  <si>
    <t>2021 год</t>
  </si>
  <si>
    <t>2022 год</t>
  </si>
  <si>
    <t>2023 год</t>
  </si>
  <si>
    <t>2024 год</t>
  </si>
  <si>
    <t>2025 год</t>
  </si>
  <si>
    <t>Объем финансирования, руб.коп.</t>
  </si>
  <si>
    <t>Обеспечение  ведомственным жильем в сельской местности специалистов сельскохозяйственных товаропроизводителей</t>
  </si>
  <si>
    <t>Администрация муниципального образования "Устьянский муниципальный район" Управление АПК, торговли и общественного питания</t>
  </si>
  <si>
    <t>2.1</t>
  </si>
  <si>
    <t>Реализация мероприятий по благоустройству сельских территорий</t>
  </si>
  <si>
    <t xml:space="preserve">ВСЕГО по муниципальной программе </t>
  </si>
  <si>
    <t>Капитальный ремонт детского сада СП "Рябинушка" ОСОШ №1</t>
  </si>
  <si>
    <t>Капитальный ремонт и перепланировка помещений 1 этажа здания под районную детскую библиотеку</t>
  </si>
  <si>
    <t>Реконструкция канализационных очистных сооружений</t>
  </si>
  <si>
    <t>Количество отремонтированных учреждений 1ед.</t>
  </si>
  <si>
    <t>Количество отремонтированных учреждений 1 ед.</t>
  </si>
  <si>
    <t xml:space="preserve"> Улучшение жилищных условий граждан, проживающих в сельской местности, в том числе молодых семей и молодых специалистов</t>
  </si>
  <si>
    <t>Задача №1 - Стимулирование строительства (приобретения) жилья для сельского населения</t>
  </si>
  <si>
    <t>Задача № 2 -Благоустройство сельских территорий</t>
  </si>
  <si>
    <t xml:space="preserve"> Улучшение жилищных условий граждан, проживающих на сельских территориях</t>
  </si>
  <si>
    <t>2020-2025 гг.</t>
  </si>
  <si>
    <t>Задача № 3 - Развитие инженерной инфраструктуры на сельских территориях</t>
  </si>
  <si>
    <t>3.1</t>
  </si>
  <si>
    <t>3.2</t>
  </si>
  <si>
    <t>3.3</t>
  </si>
  <si>
    <t>3.4</t>
  </si>
  <si>
    <t>Количество канализационных очистных сооружений 1 ед. КОСы в п.Октябрьский</t>
  </si>
  <si>
    <t>Итого №3</t>
  </si>
  <si>
    <t>Реализация 3  проектов  по благоустройству сельских территорий</t>
  </si>
  <si>
    <t xml:space="preserve">Разработка проектно-сметной документации </t>
  </si>
  <si>
    <t>Разработка проектно-сметной документации  2 ед.</t>
  </si>
  <si>
    <t>Ввод  (приобретение) 2500 кв. метров жилья; улучшение жильщных условий 29 семей, проживающих в сельской местности</t>
  </si>
  <si>
    <t>Цель - Обеспечение социально-экономического развития сельских территорий Устьянского муниципального округа</t>
  </si>
  <si>
    <t xml:space="preserve">Создание мест (площадок) накопления (в том числе раздельного накопления)твердых коммунальных отходов </t>
  </si>
  <si>
    <t>Благоустройство футбольного поля в п.Октябрьский</t>
  </si>
  <si>
    <t xml:space="preserve">Итого №2 </t>
  </si>
  <si>
    <t>2.1.1</t>
  </si>
  <si>
    <t>2.1.2</t>
  </si>
  <si>
    <t>Реализация 2  проектов  по благоустройству сельских территорий</t>
  </si>
  <si>
    <t xml:space="preserve">Перечень мероприятий муниципальной программы "Комплексное развитие сельских территорий Устьянского муниципального района" </t>
  </si>
  <si>
    <t>Приложение  № 4 к  муниципальной  программе "Комплексное развитиие сельских территорий Устьянского муниципального округа"</t>
  </si>
  <si>
    <t>Администрация  Устьянского муниципального округа</t>
  </si>
  <si>
    <t>Администрация  Устьянского муниципальногоокруга</t>
  </si>
  <si>
    <t>Управление образования администрации Устьянского муниципального округа</t>
  </si>
  <si>
    <t>Управление образования администрации  Устьянского муниципального округа</t>
  </si>
  <si>
    <t>Управление культуры и  туризма администрации Устьянского муниципального округа</t>
  </si>
  <si>
    <t xml:space="preserve">  Отдел архитектуры и строительства администрации  Устьянского муниципального округа, МО "Октябрьское"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</si>
</sst>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_р_.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2" borderId="0" xfId="0" applyFill="1"/>
    <xf numFmtId="165" fontId="0" fillId="2" borderId="0" xfId="0" applyNumberFormat="1" applyFill="1"/>
    <xf numFmtId="165" fontId="1" fillId="2" borderId="0" xfId="0" applyNumberFormat="1" applyFont="1" applyFill="1" applyBorder="1"/>
    <xf numFmtId="0" fontId="1" fillId="2" borderId="0" xfId="0" applyFont="1" applyFill="1"/>
    <xf numFmtId="0" fontId="2" fillId="2" borderId="0" xfId="0" applyFont="1" applyFill="1" applyBorder="1"/>
    <xf numFmtId="165" fontId="1" fillId="2" borderId="0" xfId="0" applyNumberFormat="1" applyFont="1" applyFill="1"/>
    <xf numFmtId="0" fontId="3" fillId="2" borderId="0" xfId="0" applyFont="1" applyFill="1"/>
    <xf numFmtId="0" fontId="3" fillId="2" borderId="0" xfId="0" applyFont="1" applyFill="1" applyAlignment="1">
      <alignment wrapText="1"/>
    </xf>
    <xf numFmtId="164" fontId="5" fillId="2" borderId="4" xfId="0" applyNumberFormat="1" applyFont="1" applyFill="1" applyBorder="1"/>
    <xf numFmtId="164" fontId="4" fillId="2" borderId="4" xfId="0" applyNumberFormat="1" applyFont="1" applyFill="1" applyBorder="1"/>
    <xf numFmtId="0" fontId="3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/>
    </xf>
    <xf numFmtId="0" fontId="3" fillId="2" borderId="4" xfId="0" applyFont="1" applyFill="1" applyBorder="1"/>
    <xf numFmtId="164" fontId="3" fillId="2" borderId="4" xfId="0" applyNumberFormat="1" applyFont="1" applyFill="1" applyBorder="1"/>
    <xf numFmtId="0" fontId="3" fillId="2" borderId="4" xfId="0" applyFont="1" applyFill="1" applyBorder="1" applyAlignment="1">
      <alignment horizontal="left"/>
    </xf>
    <xf numFmtId="0" fontId="0" fillId="2" borderId="4" xfId="0" applyFill="1" applyBorder="1"/>
    <xf numFmtId="0" fontId="4" fillId="3" borderId="4" xfId="0" applyFont="1" applyFill="1" applyBorder="1"/>
    <xf numFmtId="164" fontId="4" fillId="3" borderId="4" xfId="0" applyNumberFormat="1" applyFont="1" applyFill="1" applyBorder="1"/>
    <xf numFmtId="0" fontId="4" fillId="3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 vertical="top" wrapText="1"/>
    </xf>
    <xf numFmtId="49" fontId="3" fillId="2" borderId="12" xfId="0" applyNumberFormat="1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/>
    <xf numFmtId="0" fontId="3" fillId="2" borderId="11" xfId="0" applyFont="1" applyFill="1" applyBorder="1" applyAlignment="1">
      <alignment vertical="top" wrapText="1"/>
    </xf>
    <xf numFmtId="0" fontId="5" fillId="2" borderId="11" xfId="0" applyFont="1" applyFill="1" applyBorder="1" applyAlignment="1">
      <alignment vertical="top" wrapText="1"/>
    </xf>
    <xf numFmtId="0" fontId="5" fillId="2" borderId="11" xfId="0" applyFont="1" applyFill="1" applyBorder="1" applyAlignment="1"/>
    <xf numFmtId="0" fontId="4" fillId="2" borderId="4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center"/>
    </xf>
    <xf numFmtId="164" fontId="4" fillId="4" borderId="4" xfId="0" applyNumberFormat="1" applyFont="1" applyFill="1" applyBorder="1"/>
    <xf numFmtId="0" fontId="6" fillId="4" borderId="4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left"/>
    </xf>
    <xf numFmtId="164" fontId="4" fillId="5" borderId="4" xfId="0" applyNumberFormat="1" applyFont="1" applyFill="1" applyBorder="1"/>
    <xf numFmtId="164" fontId="0" fillId="2" borderId="0" xfId="0" applyNumberFormat="1" applyFill="1"/>
    <xf numFmtId="0" fontId="3" fillId="2" borderId="0" xfId="0" applyFont="1" applyFill="1" applyAlignment="1">
      <alignment horizontal="right" wrapText="1"/>
    </xf>
    <xf numFmtId="0" fontId="4" fillId="2" borderId="0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top"/>
    </xf>
    <xf numFmtId="49" fontId="3" fillId="2" borderId="4" xfId="0" applyNumberFormat="1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/>
    </xf>
    <xf numFmtId="49" fontId="3" fillId="2" borderId="13" xfId="0" applyNumberFormat="1" applyFont="1" applyFill="1" applyBorder="1" applyAlignment="1">
      <alignment horizontal="center" vertical="top"/>
    </xf>
    <xf numFmtId="49" fontId="3" fillId="2" borderId="9" xfId="0" applyNumberFormat="1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/>
    </xf>
    <xf numFmtId="49" fontId="8" fillId="2" borderId="12" xfId="0" applyNumberFormat="1" applyFont="1" applyFill="1" applyBorder="1" applyAlignment="1">
      <alignment horizontal="center" vertical="top"/>
    </xf>
    <xf numFmtId="49" fontId="8" fillId="2" borderId="10" xfId="0" applyNumberFormat="1" applyFont="1" applyFill="1" applyBorder="1" applyAlignment="1">
      <alignment horizontal="center" vertical="top"/>
    </xf>
    <xf numFmtId="49" fontId="8" fillId="2" borderId="6" xfId="0" applyNumberFormat="1" applyFont="1" applyFill="1" applyBorder="1" applyAlignment="1">
      <alignment horizontal="center" vertical="top"/>
    </xf>
    <xf numFmtId="49" fontId="8" fillId="2" borderId="13" xfId="0" applyNumberFormat="1" applyFont="1" applyFill="1" applyBorder="1" applyAlignment="1">
      <alignment horizontal="center" vertical="top"/>
    </xf>
    <xf numFmtId="49" fontId="8" fillId="2" borderId="0" xfId="0" applyNumberFormat="1" applyFont="1" applyFill="1" applyBorder="1" applyAlignment="1">
      <alignment horizontal="center" vertical="top"/>
    </xf>
    <xf numFmtId="49" fontId="8" fillId="2" borderId="7" xfId="0" applyNumberFormat="1" applyFont="1" applyFill="1" applyBorder="1" applyAlignment="1">
      <alignment horizontal="center" vertical="top"/>
    </xf>
    <xf numFmtId="49" fontId="8" fillId="2" borderId="9" xfId="0" applyNumberFormat="1" applyFont="1" applyFill="1" applyBorder="1" applyAlignment="1">
      <alignment horizontal="center" vertical="top"/>
    </xf>
    <xf numFmtId="49" fontId="8" fillId="2" borderId="11" xfId="0" applyNumberFormat="1" applyFont="1" applyFill="1" applyBorder="1" applyAlignment="1">
      <alignment horizontal="center" vertical="top"/>
    </xf>
    <xf numFmtId="49" fontId="8" fillId="2" borderId="2" xfId="0" applyNumberFormat="1" applyFont="1" applyFill="1" applyBorder="1" applyAlignment="1">
      <alignment horizontal="center" vertical="top"/>
    </xf>
    <xf numFmtId="0" fontId="7" fillId="5" borderId="12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textRotation="180" wrapText="1"/>
    </xf>
    <xf numFmtId="0" fontId="3" fillId="2" borderId="1" xfId="0" applyFont="1" applyFill="1" applyBorder="1" applyAlignment="1">
      <alignment horizontal="center" vertical="center" textRotation="180" wrapText="1"/>
    </xf>
    <xf numFmtId="0" fontId="3" fillId="2" borderId="3" xfId="0" applyFont="1" applyFill="1" applyBorder="1" applyAlignment="1">
      <alignment horizontal="center" vertical="center" textRotation="180" wrapText="1"/>
    </xf>
    <xf numFmtId="0" fontId="3" fillId="2" borderId="8" xfId="0" applyFont="1" applyFill="1" applyBorder="1" applyAlignment="1">
      <alignment horizontal="center" vertical="top" wrapText="1"/>
    </xf>
    <xf numFmtId="49" fontId="3" fillId="2" borderId="8" xfId="0" applyNumberFormat="1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top"/>
    </xf>
    <xf numFmtId="49" fontId="3" fillId="2" borderId="3" xfId="0" applyNumberFormat="1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O101"/>
  <sheetViews>
    <sheetView tabSelected="1" zoomScale="70" zoomScaleNormal="70" zoomScaleSheetLayoutView="5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Q15" sqref="Q15"/>
    </sheetView>
  </sheetViews>
  <sheetFormatPr defaultRowHeight="15"/>
  <cols>
    <col min="1" max="1" width="8.140625" style="1" customWidth="1"/>
    <col min="2" max="2" width="35.42578125" style="1" customWidth="1"/>
    <col min="3" max="3" width="29.140625" style="1" customWidth="1"/>
    <col min="4" max="4" width="22.28515625" style="1" customWidth="1"/>
    <col min="5" max="5" width="8.28515625" style="1" customWidth="1"/>
    <col min="6" max="6" width="14.42578125" style="1" customWidth="1"/>
    <col min="7" max="7" width="22.28515625" style="1" customWidth="1"/>
    <col min="8" max="8" width="25.140625" style="1" customWidth="1"/>
    <col min="9" max="9" width="22.85546875" style="1" customWidth="1"/>
    <col min="10" max="10" width="23.28515625" style="1" customWidth="1"/>
    <col min="11" max="11" width="21.5703125" style="1" customWidth="1"/>
    <col min="12" max="12" width="24" style="1" customWidth="1"/>
    <col min="13" max="13" width="26.7109375" style="1" customWidth="1"/>
    <col min="14" max="14" width="30.42578125" style="1" customWidth="1"/>
    <col min="15" max="16384" width="9.140625" style="1"/>
  </cols>
  <sheetData>
    <row r="1" spans="1:15" ht="75" customHeight="1">
      <c r="A1" s="7"/>
      <c r="B1" s="7"/>
      <c r="C1" s="7"/>
      <c r="D1" s="7"/>
      <c r="E1" s="7"/>
      <c r="F1" s="7"/>
      <c r="G1" s="7"/>
      <c r="H1" s="8"/>
      <c r="I1" s="8"/>
      <c r="J1" s="8"/>
      <c r="K1" s="8"/>
      <c r="L1" s="8"/>
      <c r="M1" s="42" t="s">
        <v>58</v>
      </c>
      <c r="N1" s="42"/>
    </row>
    <row r="2" spans="1:15" ht="23.25" customHeight="1">
      <c r="A2" s="43" t="s">
        <v>57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5">
      <c r="A3" s="44" t="s">
        <v>0</v>
      </c>
      <c r="B3" s="44" t="s">
        <v>1</v>
      </c>
      <c r="C3" s="44" t="s">
        <v>2</v>
      </c>
      <c r="D3" s="45" t="s">
        <v>3</v>
      </c>
      <c r="E3" s="45" t="s">
        <v>4</v>
      </c>
      <c r="F3" s="44" t="s">
        <v>5</v>
      </c>
      <c r="G3" s="46" t="s">
        <v>23</v>
      </c>
      <c r="H3" s="46"/>
      <c r="I3" s="46"/>
      <c r="J3" s="46"/>
      <c r="K3" s="46"/>
      <c r="L3" s="46"/>
      <c r="M3" s="46"/>
      <c r="N3" s="44" t="s">
        <v>6</v>
      </c>
    </row>
    <row r="4" spans="1:15">
      <c r="A4" s="44"/>
      <c r="B4" s="44"/>
      <c r="C4" s="44"/>
      <c r="D4" s="45"/>
      <c r="E4" s="45"/>
      <c r="F4" s="44"/>
      <c r="G4" s="46"/>
      <c r="H4" s="46"/>
      <c r="I4" s="46"/>
      <c r="J4" s="46"/>
      <c r="K4" s="46"/>
      <c r="L4" s="46"/>
      <c r="M4" s="46"/>
      <c r="N4" s="44"/>
    </row>
    <row r="5" spans="1:15">
      <c r="A5" s="44"/>
      <c r="B5" s="44"/>
      <c r="C5" s="44"/>
      <c r="D5" s="45"/>
      <c r="E5" s="45"/>
      <c r="F5" s="44"/>
      <c r="G5" s="47" t="s">
        <v>7</v>
      </c>
      <c r="H5" s="46" t="s">
        <v>17</v>
      </c>
      <c r="I5" s="46" t="s">
        <v>18</v>
      </c>
      <c r="J5" s="46" t="s">
        <v>19</v>
      </c>
      <c r="K5" s="46" t="s">
        <v>20</v>
      </c>
      <c r="L5" s="46" t="s">
        <v>21</v>
      </c>
      <c r="M5" s="46" t="s">
        <v>22</v>
      </c>
      <c r="N5" s="44"/>
    </row>
    <row r="6" spans="1:15" ht="30" customHeight="1">
      <c r="A6" s="44"/>
      <c r="B6" s="44"/>
      <c r="C6" s="44"/>
      <c r="D6" s="45"/>
      <c r="E6" s="45"/>
      <c r="F6" s="44"/>
      <c r="G6" s="47"/>
      <c r="H6" s="46"/>
      <c r="I6" s="46"/>
      <c r="J6" s="46"/>
      <c r="K6" s="46"/>
      <c r="L6" s="46"/>
      <c r="M6" s="46"/>
      <c r="N6" s="44"/>
    </row>
    <row r="7" spans="1:15" ht="26.25" customHeight="1">
      <c r="A7" s="12">
        <v>1</v>
      </c>
      <c r="B7" s="12">
        <v>2</v>
      </c>
      <c r="C7" s="12">
        <v>3</v>
      </c>
      <c r="D7" s="12"/>
      <c r="E7" s="12">
        <v>4</v>
      </c>
      <c r="F7" s="12">
        <v>5</v>
      </c>
      <c r="G7" s="12">
        <v>6</v>
      </c>
      <c r="H7" s="12">
        <v>7</v>
      </c>
      <c r="I7" s="12">
        <v>8</v>
      </c>
      <c r="J7" s="12">
        <v>9</v>
      </c>
      <c r="K7" s="12">
        <v>10</v>
      </c>
      <c r="L7" s="12">
        <v>11</v>
      </c>
      <c r="M7" s="12">
        <v>12</v>
      </c>
      <c r="N7" s="12">
        <v>13</v>
      </c>
    </row>
    <row r="8" spans="1:15" ht="27" customHeight="1">
      <c r="A8" s="54" t="s">
        <v>50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  <row r="9" spans="1:15" ht="24" customHeight="1">
      <c r="A9" s="13" t="s">
        <v>35</v>
      </c>
      <c r="B9" s="13"/>
      <c r="C9" s="13"/>
      <c r="D9" s="13"/>
      <c r="E9" s="13"/>
      <c r="F9" s="13"/>
      <c r="G9" s="13"/>
      <c r="H9" s="13"/>
      <c r="I9" s="13"/>
      <c r="J9" s="33"/>
      <c r="K9" s="13"/>
      <c r="L9" s="13"/>
      <c r="M9" s="13"/>
      <c r="N9" s="13"/>
    </row>
    <row r="10" spans="1:15" ht="30" customHeight="1">
      <c r="A10" s="49" t="s">
        <v>8</v>
      </c>
      <c r="B10" s="50" t="s">
        <v>37</v>
      </c>
      <c r="C10" s="51" t="s">
        <v>59</v>
      </c>
      <c r="D10" s="52"/>
      <c r="E10" s="53" t="s">
        <v>38</v>
      </c>
      <c r="F10" s="18" t="s">
        <v>9</v>
      </c>
      <c r="G10" s="19">
        <f>SUM(H10:M10)</f>
        <v>14955321.300000001</v>
      </c>
      <c r="H10" s="19">
        <f>SUM(H12:H15)</f>
        <v>5314462.84</v>
      </c>
      <c r="I10" s="19">
        <f t="shared" ref="I10:M10" si="0">SUM(I12:I15)</f>
        <v>3737309.81</v>
      </c>
      <c r="J10" s="19">
        <f t="shared" si="0"/>
        <v>4853548.6499999994</v>
      </c>
      <c r="K10" s="19">
        <f t="shared" si="0"/>
        <v>350000</v>
      </c>
      <c r="L10" s="19">
        <f t="shared" si="0"/>
        <v>350000</v>
      </c>
      <c r="M10" s="19">
        <f t="shared" si="0"/>
        <v>350000</v>
      </c>
      <c r="N10" s="55" t="s">
        <v>49</v>
      </c>
      <c r="O10" s="2"/>
    </row>
    <row r="11" spans="1:15" ht="13.5" customHeight="1">
      <c r="A11" s="49"/>
      <c r="B11" s="50"/>
      <c r="C11" s="51"/>
      <c r="D11" s="52"/>
      <c r="E11" s="53"/>
      <c r="F11" s="14" t="s">
        <v>10</v>
      </c>
      <c r="G11" s="15"/>
      <c r="H11" s="15"/>
      <c r="I11" s="15"/>
      <c r="J11" s="15"/>
      <c r="K11" s="15"/>
      <c r="L11" s="15"/>
      <c r="M11" s="15"/>
      <c r="N11" s="55"/>
    </row>
    <row r="12" spans="1:15" ht="29.25" customHeight="1">
      <c r="A12" s="49"/>
      <c r="B12" s="50"/>
      <c r="C12" s="51"/>
      <c r="D12" s="52"/>
      <c r="E12" s="53"/>
      <c r="F12" s="11" t="s">
        <v>11</v>
      </c>
      <c r="G12" s="9">
        <f>SUM(H12:M12)</f>
        <v>2811675.19</v>
      </c>
      <c r="H12" s="9">
        <v>1459775.3</v>
      </c>
      <c r="I12" s="9">
        <v>658247.5</v>
      </c>
      <c r="J12" s="9">
        <v>693652.39</v>
      </c>
      <c r="K12" s="9">
        <v>0</v>
      </c>
      <c r="L12" s="9">
        <v>0</v>
      </c>
      <c r="M12" s="9">
        <v>0</v>
      </c>
      <c r="N12" s="55"/>
    </row>
    <row r="13" spans="1:15" ht="28.5" customHeight="1">
      <c r="A13" s="49"/>
      <c r="B13" s="50"/>
      <c r="C13" s="51"/>
      <c r="D13" s="52"/>
      <c r="E13" s="53"/>
      <c r="F13" s="11" t="s">
        <v>12</v>
      </c>
      <c r="G13" s="9">
        <f t="shared" ref="G13:G15" si="1">SUM(H13:M13)</f>
        <v>6660197.3200000003</v>
      </c>
      <c r="H13" s="9">
        <v>162197.32</v>
      </c>
      <c r="I13" s="9">
        <v>2826000</v>
      </c>
      <c r="J13" s="9">
        <v>3672000</v>
      </c>
      <c r="K13" s="9">
        <v>0</v>
      </c>
      <c r="L13" s="9">
        <v>0</v>
      </c>
      <c r="M13" s="9">
        <v>0</v>
      </c>
      <c r="N13" s="55"/>
    </row>
    <row r="14" spans="1:15" ht="25.5" customHeight="1">
      <c r="A14" s="49"/>
      <c r="B14" s="50"/>
      <c r="C14" s="51"/>
      <c r="D14" s="52"/>
      <c r="E14" s="53"/>
      <c r="F14" s="11" t="s">
        <v>13</v>
      </c>
      <c r="G14" s="9">
        <f t="shared" si="1"/>
        <v>2075448.79</v>
      </c>
      <c r="H14" s="9">
        <v>284490.21999999997</v>
      </c>
      <c r="I14" s="9">
        <v>253062.31</v>
      </c>
      <c r="J14" s="9">
        <v>487896.26</v>
      </c>
      <c r="K14" s="9">
        <v>350000</v>
      </c>
      <c r="L14" s="9">
        <v>350000</v>
      </c>
      <c r="M14" s="9">
        <v>350000</v>
      </c>
      <c r="N14" s="55"/>
    </row>
    <row r="15" spans="1:15" ht="70.5" customHeight="1">
      <c r="A15" s="49"/>
      <c r="B15" s="50"/>
      <c r="C15" s="51"/>
      <c r="D15" s="52"/>
      <c r="E15" s="53"/>
      <c r="F15" s="11" t="s">
        <v>14</v>
      </c>
      <c r="G15" s="9">
        <f t="shared" si="1"/>
        <v>3408000</v>
      </c>
      <c r="H15" s="9">
        <v>3408000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55"/>
    </row>
    <row r="16" spans="1:15" ht="33" hidden="1" customHeight="1">
      <c r="A16" s="49" t="s">
        <v>15</v>
      </c>
      <c r="B16" s="50" t="s">
        <v>24</v>
      </c>
      <c r="C16" s="51" t="s">
        <v>25</v>
      </c>
      <c r="D16" s="52"/>
      <c r="E16" s="53" t="s">
        <v>16</v>
      </c>
      <c r="F16" s="12" t="s">
        <v>9</v>
      </c>
      <c r="G16" s="10">
        <f>SUM(G18:G21)</f>
        <v>0</v>
      </c>
      <c r="H16" s="10">
        <f t="shared" ref="H16:M16" si="2">SUM(H18:H21)</f>
        <v>0</v>
      </c>
      <c r="I16" s="10">
        <f t="shared" si="2"/>
        <v>0</v>
      </c>
      <c r="J16" s="10">
        <f t="shared" si="2"/>
        <v>0</v>
      </c>
      <c r="K16" s="10">
        <f t="shared" si="2"/>
        <v>0</v>
      </c>
      <c r="L16" s="10">
        <f t="shared" si="2"/>
        <v>0</v>
      </c>
      <c r="M16" s="10">
        <f t="shared" si="2"/>
        <v>0</v>
      </c>
      <c r="N16" s="55"/>
      <c r="O16" s="2"/>
    </row>
    <row r="17" spans="1:15" ht="35.25" hidden="1" customHeight="1">
      <c r="A17" s="49"/>
      <c r="B17" s="50"/>
      <c r="C17" s="51"/>
      <c r="D17" s="52"/>
      <c r="E17" s="53"/>
      <c r="F17" s="16" t="s">
        <v>10</v>
      </c>
      <c r="G17" s="9"/>
      <c r="H17" s="9"/>
      <c r="I17" s="9"/>
      <c r="J17" s="9"/>
      <c r="K17" s="9"/>
      <c r="L17" s="9"/>
      <c r="M17" s="9"/>
      <c r="N17" s="55"/>
    </row>
    <row r="18" spans="1:15" ht="27.75" hidden="1" customHeight="1">
      <c r="A18" s="49"/>
      <c r="B18" s="50"/>
      <c r="C18" s="51"/>
      <c r="D18" s="52"/>
      <c r="E18" s="53"/>
      <c r="F18" s="11" t="s">
        <v>11</v>
      </c>
      <c r="G18" s="9">
        <f>SUM(H18:M18)</f>
        <v>0</v>
      </c>
      <c r="H18" s="9">
        <v>0</v>
      </c>
      <c r="I18" s="9">
        <v>0</v>
      </c>
      <c r="J18" s="9">
        <f t="shared" ref="J18:K21" si="3">0*35000*10/100</f>
        <v>0</v>
      </c>
      <c r="K18" s="9">
        <f t="shared" si="3"/>
        <v>0</v>
      </c>
      <c r="L18" s="9">
        <v>0</v>
      </c>
      <c r="M18" s="9">
        <f>0*35000*10/100</f>
        <v>0</v>
      </c>
      <c r="N18" s="55"/>
    </row>
    <row r="19" spans="1:15" ht="30.75" hidden="1" customHeight="1">
      <c r="A19" s="49"/>
      <c r="B19" s="50"/>
      <c r="C19" s="51"/>
      <c r="D19" s="52"/>
      <c r="E19" s="53"/>
      <c r="F19" s="11" t="s">
        <v>12</v>
      </c>
      <c r="G19" s="9">
        <f t="shared" ref="G19:G21" si="4">SUM(H19:M19)</f>
        <v>0</v>
      </c>
      <c r="H19" s="9">
        <v>0</v>
      </c>
      <c r="I19" s="9">
        <v>0</v>
      </c>
      <c r="J19" s="9">
        <f t="shared" si="3"/>
        <v>0</v>
      </c>
      <c r="K19" s="9">
        <f t="shared" si="3"/>
        <v>0</v>
      </c>
      <c r="L19" s="9">
        <v>0</v>
      </c>
      <c r="M19" s="9">
        <f>0*35000*10/100</f>
        <v>0</v>
      </c>
      <c r="N19" s="55"/>
    </row>
    <row r="20" spans="1:15" ht="30" hidden="1" customHeight="1">
      <c r="A20" s="49"/>
      <c r="B20" s="50"/>
      <c r="C20" s="51"/>
      <c r="D20" s="52"/>
      <c r="E20" s="53"/>
      <c r="F20" s="11" t="s">
        <v>13</v>
      </c>
      <c r="G20" s="9">
        <v>0</v>
      </c>
      <c r="H20" s="9">
        <v>0</v>
      </c>
      <c r="I20" s="9">
        <v>0</v>
      </c>
      <c r="J20" s="9">
        <f t="shared" si="3"/>
        <v>0</v>
      </c>
      <c r="K20" s="9">
        <f t="shared" si="3"/>
        <v>0</v>
      </c>
      <c r="L20" s="9">
        <v>0</v>
      </c>
      <c r="M20" s="9">
        <f>0*35000*10/100</f>
        <v>0</v>
      </c>
      <c r="N20" s="55"/>
      <c r="O20" s="2"/>
    </row>
    <row r="21" spans="1:15" ht="40.5" hidden="1" customHeight="1">
      <c r="A21" s="49"/>
      <c r="B21" s="50"/>
      <c r="C21" s="51"/>
      <c r="D21" s="52"/>
      <c r="E21" s="53"/>
      <c r="F21" s="11" t="s">
        <v>14</v>
      </c>
      <c r="G21" s="9">
        <f t="shared" si="4"/>
        <v>0</v>
      </c>
      <c r="H21" s="9">
        <v>0</v>
      </c>
      <c r="I21" s="9">
        <v>0</v>
      </c>
      <c r="J21" s="9">
        <f t="shared" si="3"/>
        <v>0</v>
      </c>
      <c r="K21" s="9">
        <f t="shared" si="3"/>
        <v>0</v>
      </c>
      <c r="L21" s="9">
        <v>0</v>
      </c>
      <c r="M21" s="9">
        <f>0*35000*10/100</f>
        <v>0</v>
      </c>
      <c r="N21" s="55"/>
      <c r="O21" s="2"/>
    </row>
    <row r="22" spans="1:15" ht="27.75" customHeight="1">
      <c r="A22" s="49" t="s">
        <v>15</v>
      </c>
      <c r="B22" s="50" t="s">
        <v>34</v>
      </c>
      <c r="C22" s="51" t="s">
        <v>60</v>
      </c>
      <c r="D22" s="52"/>
      <c r="E22" s="53" t="s">
        <v>38</v>
      </c>
      <c r="F22" s="18" t="s">
        <v>9</v>
      </c>
      <c r="G22" s="19">
        <f>SUM(G24:G27)</f>
        <v>3014450.51</v>
      </c>
      <c r="H22" s="19">
        <f>SUM(H24:H27)</f>
        <v>3014450.51</v>
      </c>
      <c r="I22" s="19">
        <f>SUM(I24:I27)</f>
        <v>0</v>
      </c>
      <c r="J22" s="19">
        <f t="shared" ref="J22:M22" si="5">SUM(J24:J27)</f>
        <v>0</v>
      </c>
      <c r="K22" s="19">
        <f t="shared" si="5"/>
        <v>0</v>
      </c>
      <c r="L22" s="19">
        <f t="shared" si="5"/>
        <v>0</v>
      </c>
      <c r="M22" s="19">
        <f t="shared" si="5"/>
        <v>0</v>
      </c>
      <c r="N22" s="55"/>
      <c r="O22" s="2"/>
    </row>
    <row r="23" spans="1:15" ht="21.75" customHeight="1">
      <c r="A23" s="49"/>
      <c r="B23" s="50"/>
      <c r="C23" s="51"/>
      <c r="D23" s="52"/>
      <c r="E23" s="53"/>
      <c r="F23" s="14" t="s">
        <v>10</v>
      </c>
      <c r="G23" s="15"/>
      <c r="H23" s="15"/>
      <c r="I23" s="15"/>
      <c r="J23" s="15"/>
      <c r="K23" s="15"/>
      <c r="L23" s="15"/>
      <c r="M23" s="15"/>
      <c r="N23" s="55"/>
    </row>
    <row r="24" spans="1:15" ht="27" customHeight="1">
      <c r="A24" s="49"/>
      <c r="B24" s="50"/>
      <c r="C24" s="51"/>
      <c r="D24" s="52"/>
      <c r="E24" s="53"/>
      <c r="F24" s="11" t="s">
        <v>11</v>
      </c>
      <c r="G24" s="9">
        <f>SUM(H24:M24)</f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55"/>
    </row>
    <row r="25" spans="1:15" ht="24" customHeight="1">
      <c r="A25" s="49"/>
      <c r="B25" s="50"/>
      <c r="C25" s="51"/>
      <c r="D25" s="52"/>
      <c r="E25" s="53"/>
      <c r="F25" s="11" t="s">
        <v>12</v>
      </c>
      <c r="G25" s="9">
        <f>SUM(H25:M25)</f>
        <v>3014450.51</v>
      </c>
      <c r="H25" s="9">
        <v>3014450.51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55"/>
    </row>
    <row r="26" spans="1:15" ht="25.5" customHeight="1">
      <c r="A26" s="49"/>
      <c r="B26" s="50"/>
      <c r="C26" s="51"/>
      <c r="D26" s="52"/>
      <c r="E26" s="53"/>
      <c r="F26" s="11" t="s">
        <v>13</v>
      </c>
      <c r="G26" s="9">
        <f>SUM(H26:M26)</f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55"/>
    </row>
    <row r="27" spans="1:15" ht="27.75" customHeight="1">
      <c r="A27" s="49"/>
      <c r="B27" s="50"/>
      <c r="C27" s="51"/>
      <c r="D27" s="52"/>
      <c r="E27" s="53"/>
      <c r="F27" s="11" t="s">
        <v>14</v>
      </c>
      <c r="G27" s="9">
        <f>SUM(H27:M27)</f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55"/>
    </row>
    <row r="28" spans="1:15" s="4" customFormat="1" ht="23.25" customHeight="1">
      <c r="A28" s="63"/>
      <c r="B28" s="63"/>
      <c r="C28" s="47"/>
      <c r="D28" s="47"/>
      <c r="E28" s="48"/>
      <c r="F28" s="34" t="s">
        <v>9</v>
      </c>
      <c r="G28" s="35">
        <f>SUM(H28:M28)</f>
        <v>17969771.809999999</v>
      </c>
      <c r="H28" s="35">
        <f>SUM(H30:H33)</f>
        <v>8328913.3499999996</v>
      </c>
      <c r="I28" s="35">
        <f t="shared" ref="I28:M28" si="6">SUM(I30:I33)</f>
        <v>3737309.81</v>
      </c>
      <c r="J28" s="35">
        <f t="shared" si="6"/>
        <v>4853548.6499999994</v>
      </c>
      <c r="K28" s="35">
        <f t="shared" si="6"/>
        <v>350000</v>
      </c>
      <c r="L28" s="35">
        <f t="shared" si="6"/>
        <v>350000</v>
      </c>
      <c r="M28" s="35">
        <f t="shared" si="6"/>
        <v>350000</v>
      </c>
      <c r="N28" s="47"/>
      <c r="O28" s="3"/>
    </row>
    <row r="29" spans="1:15" s="4" customFormat="1" ht="18.75">
      <c r="A29" s="63"/>
      <c r="B29" s="63"/>
      <c r="C29" s="47"/>
      <c r="D29" s="47"/>
      <c r="E29" s="48"/>
      <c r="F29" s="36" t="s">
        <v>10</v>
      </c>
      <c r="G29" s="35"/>
      <c r="H29" s="35"/>
      <c r="I29" s="35"/>
      <c r="J29" s="35"/>
      <c r="K29" s="35"/>
      <c r="L29" s="35"/>
      <c r="M29" s="35"/>
      <c r="N29" s="47"/>
      <c r="O29" s="5"/>
    </row>
    <row r="30" spans="1:15" s="4" customFormat="1" ht="24.75" customHeight="1">
      <c r="A30" s="63"/>
      <c r="B30" s="63"/>
      <c r="C30" s="47"/>
      <c r="D30" s="47"/>
      <c r="E30" s="48"/>
      <c r="F30" s="37" t="s">
        <v>11</v>
      </c>
      <c r="G30" s="35">
        <f>SUM(H30:M30)</f>
        <v>2811675.19</v>
      </c>
      <c r="H30" s="35">
        <f>H24+H12</f>
        <v>1459775.3</v>
      </c>
      <c r="I30" s="35">
        <f t="shared" ref="I30:M30" si="7">I24+I12</f>
        <v>658247.5</v>
      </c>
      <c r="J30" s="35">
        <f t="shared" si="7"/>
        <v>693652.39</v>
      </c>
      <c r="K30" s="35">
        <f t="shared" si="7"/>
        <v>0</v>
      </c>
      <c r="L30" s="35">
        <f t="shared" si="7"/>
        <v>0</v>
      </c>
      <c r="M30" s="35">
        <f t="shared" si="7"/>
        <v>0</v>
      </c>
      <c r="N30" s="47"/>
      <c r="O30" s="5"/>
    </row>
    <row r="31" spans="1:15" s="4" customFormat="1" ht="27" customHeight="1">
      <c r="A31" s="63"/>
      <c r="B31" s="63"/>
      <c r="C31" s="47"/>
      <c r="D31" s="47"/>
      <c r="E31" s="48"/>
      <c r="F31" s="37" t="s">
        <v>12</v>
      </c>
      <c r="G31" s="35">
        <f t="shared" ref="G31:G33" si="8">SUM(H31:M31)</f>
        <v>9674647.8300000001</v>
      </c>
      <c r="H31" s="35">
        <f t="shared" ref="H31:M33" si="9">H25+H13</f>
        <v>3176647.8299999996</v>
      </c>
      <c r="I31" s="35">
        <f t="shared" si="9"/>
        <v>2826000</v>
      </c>
      <c r="J31" s="35">
        <f t="shared" si="9"/>
        <v>3672000</v>
      </c>
      <c r="K31" s="35">
        <f t="shared" si="9"/>
        <v>0</v>
      </c>
      <c r="L31" s="35">
        <f t="shared" si="9"/>
        <v>0</v>
      </c>
      <c r="M31" s="35">
        <f t="shared" si="9"/>
        <v>0</v>
      </c>
      <c r="N31" s="47"/>
      <c r="O31" s="5"/>
    </row>
    <row r="32" spans="1:15" s="4" customFormat="1" ht="27" customHeight="1">
      <c r="A32" s="63"/>
      <c r="B32" s="63"/>
      <c r="C32" s="47"/>
      <c r="D32" s="47"/>
      <c r="E32" s="48"/>
      <c r="F32" s="37" t="s">
        <v>13</v>
      </c>
      <c r="G32" s="35">
        <f t="shared" si="8"/>
        <v>2075448.79</v>
      </c>
      <c r="H32" s="35">
        <f t="shared" si="9"/>
        <v>284490.21999999997</v>
      </c>
      <c r="I32" s="35">
        <f t="shared" si="9"/>
        <v>253062.31</v>
      </c>
      <c r="J32" s="35">
        <f t="shared" si="9"/>
        <v>487896.26</v>
      </c>
      <c r="K32" s="35">
        <f t="shared" si="9"/>
        <v>350000</v>
      </c>
      <c r="L32" s="35">
        <f t="shared" si="9"/>
        <v>350000</v>
      </c>
      <c r="M32" s="35">
        <f t="shared" si="9"/>
        <v>350000</v>
      </c>
      <c r="N32" s="47"/>
      <c r="O32" s="5"/>
    </row>
    <row r="33" spans="1:15" s="4" customFormat="1" ht="29.25" customHeight="1">
      <c r="A33" s="63"/>
      <c r="B33" s="63"/>
      <c r="C33" s="47"/>
      <c r="D33" s="47"/>
      <c r="E33" s="48"/>
      <c r="F33" s="37" t="s">
        <v>14</v>
      </c>
      <c r="G33" s="35">
        <f t="shared" si="8"/>
        <v>3408000</v>
      </c>
      <c r="H33" s="35">
        <f t="shared" si="9"/>
        <v>3408000</v>
      </c>
      <c r="I33" s="35">
        <f t="shared" si="9"/>
        <v>0</v>
      </c>
      <c r="J33" s="35">
        <f t="shared" si="9"/>
        <v>0</v>
      </c>
      <c r="K33" s="35">
        <f t="shared" si="9"/>
        <v>0</v>
      </c>
      <c r="L33" s="35">
        <f t="shared" si="9"/>
        <v>0</v>
      </c>
      <c r="M33" s="35">
        <f t="shared" si="9"/>
        <v>0</v>
      </c>
      <c r="N33" s="47"/>
      <c r="O33" s="5"/>
    </row>
    <row r="34" spans="1:15" ht="30.75" customHeight="1">
      <c r="A34" s="56" t="s">
        <v>36</v>
      </c>
      <c r="B34" s="56"/>
      <c r="C34" s="56"/>
      <c r="D34" s="56"/>
      <c r="E34" s="56"/>
      <c r="F34" s="54"/>
      <c r="G34" s="54"/>
      <c r="H34" s="54"/>
      <c r="I34" s="54"/>
      <c r="J34" s="54"/>
      <c r="K34" s="54"/>
      <c r="L34" s="54"/>
      <c r="M34" s="54"/>
      <c r="N34" s="54"/>
    </row>
    <row r="35" spans="1:15" ht="32.25" customHeight="1">
      <c r="A35" s="49" t="s">
        <v>26</v>
      </c>
      <c r="B35" s="53" t="s">
        <v>27</v>
      </c>
      <c r="C35" s="61" t="s">
        <v>59</v>
      </c>
      <c r="D35" s="61"/>
      <c r="E35" s="88" t="s">
        <v>16</v>
      </c>
      <c r="F35" s="20" t="s">
        <v>9</v>
      </c>
      <c r="G35" s="19">
        <f>SUM(G37:G40)</f>
        <v>771300</v>
      </c>
      <c r="H35" s="19">
        <f t="shared" ref="H35:L35" si="10">SUM(H37:H40)</f>
        <v>771300</v>
      </c>
      <c r="I35" s="19">
        <f t="shared" si="10"/>
        <v>0</v>
      </c>
      <c r="J35" s="19">
        <f t="shared" si="10"/>
        <v>0</v>
      </c>
      <c r="K35" s="19">
        <f t="shared" si="10"/>
        <v>0</v>
      </c>
      <c r="L35" s="19">
        <f t="shared" si="10"/>
        <v>0</v>
      </c>
      <c r="M35" s="19">
        <f>SUM(M37:M40)</f>
        <v>0</v>
      </c>
      <c r="N35" s="55" t="s">
        <v>46</v>
      </c>
      <c r="O35" s="2"/>
    </row>
    <row r="36" spans="1:15" ht="24.75" customHeight="1">
      <c r="A36" s="49"/>
      <c r="B36" s="53"/>
      <c r="C36" s="61"/>
      <c r="D36" s="61"/>
      <c r="E36" s="89"/>
      <c r="F36" s="16" t="s">
        <v>10</v>
      </c>
      <c r="G36" s="9"/>
      <c r="H36" s="9"/>
      <c r="I36" s="9"/>
      <c r="J36" s="9"/>
      <c r="K36" s="9"/>
      <c r="L36" s="9"/>
      <c r="M36" s="9"/>
      <c r="N36" s="55"/>
    </row>
    <row r="37" spans="1:15" ht="29.25" customHeight="1">
      <c r="A37" s="49"/>
      <c r="B37" s="53"/>
      <c r="C37" s="61"/>
      <c r="D37" s="61"/>
      <c r="E37" s="89"/>
      <c r="F37" s="11" t="s">
        <v>11</v>
      </c>
      <c r="G37" s="9">
        <f>SUM(H37:M37)</f>
        <v>585270</v>
      </c>
      <c r="H37" s="9">
        <v>585270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55"/>
    </row>
    <row r="38" spans="1:15" ht="30" customHeight="1">
      <c r="A38" s="49"/>
      <c r="B38" s="53"/>
      <c r="C38" s="61"/>
      <c r="D38" s="61"/>
      <c r="E38" s="89"/>
      <c r="F38" s="11" t="s">
        <v>12</v>
      </c>
      <c r="G38" s="9">
        <f>SUM(H38:M38)</f>
        <v>65030</v>
      </c>
      <c r="H38" s="9">
        <v>65030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55"/>
    </row>
    <row r="39" spans="1:15" ht="27.75" customHeight="1">
      <c r="A39" s="49"/>
      <c r="B39" s="53"/>
      <c r="C39" s="61"/>
      <c r="D39" s="61"/>
      <c r="E39" s="89"/>
      <c r="F39" s="11" t="s">
        <v>13</v>
      </c>
      <c r="G39" s="9">
        <f t="shared" ref="G39:G40" si="11">SUM(H39:M39)</f>
        <v>99000</v>
      </c>
      <c r="H39" s="9">
        <v>99000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55"/>
      <c r="O39" s="2"/>
    </row>
    <row r="40" spans="1:15" ht="24.75" customHeight="1">
      <c r="A40" s="49"/>
      <c r="B40" s="53"/>
      <c r="C40" s="61"/>
      <c r="D40" s="61"/>
      <c r="E40" s="89"/>
      <c r="F40" s="11" t="s">
        <v>14</v>
      </c>
      <c r="G40" s="9">
        <f t="shared" si="11"/>
        <v>22000</v>
      </c>
      <c r="H40" s="9">
        <v>22000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55"/>
      <c r="O40" s="2"/>
    </row>
    <row r="41" spans="1:15" ht="24.75" customHeight="1">
      <c r="A41" s="92" t="s">
        <v>54</v>
      </c>
      <c r="B41" s="53" t="s">
        <v>51</v>
      </c>
      <c r="C41" s="61" t="s">
        <v>59</v>
      </c>
      <c r="D41" s="61"/>
      <c r="E41" s="89"/>
      <c r="F41" s="20" t="s">
        <v>9</v>
      </c>
      <c r="G41" s="19">
        <f>G43+G44+G45+G46</f>
        <v>273684</v>
      </c>
      <c r="H41" s="19">
        <f t="shared" ref="H41:M41" si="12">H43+H44+H45+H46</f>
        <v>0</v>
      </c>
      <c r="I41" s="19">
        <f t="shared" si="12"/>
        <v>0</v>
      </c>
      <c r="J41" s="19">
        <f t="shared" si="12"/>
        <v>0</v>
      </c>
      <c r="K41" s="19">
        <f t="shared" si="12"/>
        <v>273684</v>
      </c>
      <c r="L41" s="19">
        <f t="shared" si="12"/>
        <v>0</v>
      </c>
      <c r="M41" s="19">
        <f t="shared" si="12"/>
        <v>0</v>
      </c>
      <c r="N41" s="85" t="s">
        <v>56</v>
      </c>
      <c r="O41" s="2"/>
    </row>
    <row r="42" spans="1:15" ht="24.75" customHeight="1">
      <c r="A42" s="93"/>
      <c r="B42" s="53"/>
      <c r="C42" s="61"/>
      <c r="D42" s="61"/>
      <c r="E42" s="89"/>
      <c r="F42" s="16" t="s">
        <v>10</v>
      </c>
      <c r="G42" s="9"/>
      <c r="H42" s="9"/>
      <c r="I42" s="9"/>
      <c r="J42" s="9"/>
      <c r="K42" s="9"/>
      <c r="L42" s="9"/>
      <c r="M42" s="9"/>
      <c r="N42" s="86"/>
      <c r="O42" s="2"/>
    </row>
    <row r="43" spans="1:15" ht="24.75" customHeight="1">
      <c r="A43" s="93"/>
      <c r="B43" s="53"/>
      <c r="C43" s="61"/>
      <c r="D43" s="61"/>
      <c r="E43" s="89"/>
      <c r="F43" s="11" t="s">
        <v>11</v>
      </c>
      <c r="G43" s="9">
        <f>SUM(H43:M43)</f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86"/>
      <c r="O43" s="2"/>
    </row>
    <row r="44" spans="1:15" ht="24.75" customHeight="1">
      <c r="A44" s="93"/>
      <c r="B44" s="53"/>
      <c r="C44" s="61"/>
      <c r="D44" s="61"/>
      <c r="E44" s="89"/>
      <c r="F44" s="11" t="s">
        <v>12</v>
      </c>
      <c r="G44" s="9">
        <f t="shared" ref="G44:G46" si="13">SUM(H44:M44)</f>
        <v>0</v>
      </c>
      <c r="H44" s="9">
        <v>0</v>
      </c>
      <c r="I44" s="9">
        <v>0</v>
      </c>
      <c r="J44" s="9">
        <v>0</v>
      </c>
      <c r="K44" s="9"/>
      <c r="L44" s="9">
        <v>0</v>
      </c>
      <c r="M44" s="9">
        <v>0</v>
      </c>
      <c r="N44" s="86"/>
      <c r="O44" s="2"/>
    </row>
    <row r="45" spans="1:15" ht="24.75" customHeight="1">
      <c r="A45" s="93"/>
      <c r="B45" s="53"/>
      <c r="C45" s="61"/>
      <c r="D45" s="61"/>
      <c r="E45" s="89"/>
      <c r="F45" s="11" t="s">
        <v>13</v>
      </c>
      <c r="G45" s="9">
        <f t="shared" si="13"/>
        <v>273684</v>
      </c>
      <c r="H45" s="9">
        <v>0</v>
      </c>
      <c r="I45" s="9">
        <v>0</v>
      </c>
      <c r="J45" s="9">
        <v>0</v>
      </c>
      <c r="K45" s="9">
        <v>273684</v>
      </c>
      <c r="L45" s="9">
        <v>0</v>
      </c>
      <c r="M45" s="9">
        <v>0</v>
      </c>
      <c r="N45" s="86"/>
      <c r="O45" s="2"/>
    </row>
    <row r="46" spans="1:15" ht="24.75" customHeight="1">
      <c r="A46" s="94"/>
      <c r="B46" s="53"/>
      <c r="C46" s="61"/>
      <c r="D46" s="61"/>
      <c r="E46" s="89"/>
      <c r="F46" s="11" t="s">
        <v>14</v>
      </c>
      <c r="G46" s="9">
        <f t="shared" si="13"/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86"/>
      <c r="O46" s="2"/>
    </row>
    <row r="47" spans="1:15" ht="24.75" customHeight="1">
      <c r="A47" s="92" t="s">
        <v>55</v>
      </c>
      <c r="B47" s="53" t="s">
        <v>52</v>
      </c>
      <c r="C47" s="61" t="s">
        <v>59</v>
      </c>
      <c r="D47" s="61"/>
      <c r="E47" s="89"/>
      <c r="F47" s="20" t="s">
        <v>9</v>
      </c>
      <c r="G47" s="19">
        <f>G49+G50+G51+G52</f>
        <v>598572</v>
      </c>
      <c r="H47" s="19">
        <f t="shared" ref="H47:M47" si="14">H49+H50+H51+H52</f>
        <v>0</v>
      </c>
      <c r="I47" s="19">
        <f t="shared" si="14"/>
        <v>0</v>
      </c>
      <c r="J47" s="19">
        <f t="shared" si="14"/>
        <v>0</v>
      </c>
      <c r="K47" s="19">
        <f t="shared" si="14"/>
        <v>598572</v>
      </c>
      <c r="L47" s="19">
        <f t="shared" si="14"/>
        <v>0</v>
      </c>
      <c r="M47" s="19">
        <f t="shared" si="14"/>
        <v>0</v>
      </c>
      <c r="N47" s="86"/>
      <c r="O47" s="2"/>
    </row>
    <row r="48" spans="1:15" ht="24.75" customHeight="1">
      <c r="A48" s="93"/>
      <c r="B48" s="53"/>
      <c r="C48" s="61"/>
      <c r="D48" s="61"/>
      <c r="E48" s="89"/>
      <c r="F48" s="16" t="s">
        <v>10</v>
      </c>
      <c r="G48" s="9"/>
      <c r="H48" s="9"/>
      <c r="I48" s="9"/>
      <c r="J48" s="9"/>
      <c r="K48" s="9"/>
      <c r="L48" s="9"/>
      <c r="M48" s="9"/>
      <c r="N48" s="86"/>
      <c r="O48" s="2"/>
    </row>
    <row r="49" spans="1:15" ht="24.75" customHeight="1">
      <c r="A49" s="93"/>
      <c r="B49" s="53"/>
      <c r="C49" s="61"/>
      <c r="D49" s="61"/>
      <c r="E49" s="89"/>
      <c r="F49" s="11" t="s">
        <v>11</v>
      </c>
      <c r="G49" s="9">
        <f>SUM(H49:M49)</f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86"/>
      <c r="O49" s="2"/>
    </row>
    <row r="50" spans="1:15" ht="24.75" customHeight="1">
      <c r="A50" s="93"/>
      <c r="B50" s="53"/>
      <c r="C50" s="61"/>
      <c r="D50" s="61"/>
      <c r="E50" s="89"/>
      <c r="F50" s="11" t="s">
        <v>12</v>
      </c>
      <c r="G50" s="9">
        <f t="shared" ref="G50:G52" si="15">SUM(H50:M50)</f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86"/>
      <c r="O50" s="2"/>
    </row>
    <row r="51" spans="1:15" ht="24.75" customHeight="1">
      <c r="A51" s="93"/>
      <c r="B51" s="53"/>
      <c r="C51" s="61"/>
      <c r="D51" s="61"/>
      <c r="E51" s="89"/>
      <c r="F51" s="11" t="s">
        <v>13</v>
      </c>
      <c r="G51" s="9">
        <f t="shared" si="15"/>
        <v>598572</v>
      </c>
      <c r="H51" s="9">
        <v>0</v>
      </c>
      <c r="I51" s="9">
        <v>0</v>
      </c>
      <c r="J51" s="9">
        <v>0</v>
      </c>
      <c r="K51" s="9">
        <v>598572</v>
      </c>
      <c r="L51" s="9">
        <v>0</v>
      </c>
      <c r="M51" s="9">
        <v>0</v>
      </c>
      <c r="N51" s="86"/>
      <c r="O51" s="2"/>
    </row>
    <row r="52" spans="1:15" ht="24.75" customHeight="1">
      <c r="A52" s="93"/>
      <c r="B52" s="91"/>
      <c r="C52" s="82"/>
      <c r="D52" s="82"/>
      <c r="E52" s="90"/>
      <c r="F52" s="11" t="s">
        <v>14</v>
      </c>
      <c r="G52" s="9">
        <f t="shared" si="15"/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87"/>
      <c r="O52" s="2"/>
    </row>
    <row r="53" spans="1:15" ht="26.25" customHeight="1">
      <c r="A53" s="22"/>
      <c r="B53" s="23"/>
      <c r="C53" s="24"/>
      <c r="D53" s="25"/>
      <c r="E53" s="26"/>
      <c r="F53" s="38" t="s">
        <v>53</v>
      </c>
      <c r="G53" s="35">
        <f>SUM(G55:G58)</f>
        <v>1643556</v>
      </c>
      <c r="H53" s="35">
        <f t="shared" ref="H53:M53" si="16">SUM(H55:H58)</f>
        <v>771300</v>
      </c>
      <c r="I53" s="35">
        <f t="shared" si="16"/>
        <v>0</v>
      </c>
      <c r="J53" s="35">
        <f t="shared" si="16"/>
        <v>0</v>
      </c>
      <c r="K53" s="35">
        <f t="shared" si="16"/>
        <v>872256</v>
      </c>
      <c r="L53" s="35">
        <f t="shared" si="16"/>
        <v>0</v>
      </c>
      <c r="M53" s="35">
        <f t="shared" si="16"/>
        <v>0</v>
      </c>
      <c r="N53" s="82"/>
      <c r="O53" s="2"/>
    </row>
    <row r="54" spans="1:15" ht="27.75" customHeight="1">
      <c r="A54" s="57"/>
      <c r="B54" s="27"/>
      <c r="C54" s="28"/>
      <c r="D54" s="29"/>
      <c r="E54" s="59"/>
      <c r="F54" s="39" t="s">
        <v>10</v>
      </c>
      <c r="G54" s="35"/>
      <c r="H54" s="35"/>
      <c r="I54" s="35"/>
      <c r="J54" s="35"/>
      <c r="K54" s="35"/>
      <c r="L54" s="35"/>
      <c r="M54" s="35"/>
      <c r="N54" s="83"/>
      <c r="O54" s="2"/>
    </row>
    <row r="55" spans="1:15" ht="24.75" customHeight="1">
      <c r="A55" s="57"/>
      <c r="B55" s="27"/>
      <c r="C55" s="28"/>
      <c r="D55" s="29"/>
      <c r="E55" s="59"/>
      <c r="F55" s="38" t="s">
        <v>11</v>
      </c>
      <c r="G55" s="35">
        <f>G37</f>
        <v>585270</v>
      </c>
      <c r="H55" s="35">
        <f>H37</f>
        <v>585270</v>
      </c>
      <c r="I55" s="35">
        <f t="shared" ref="I55:M55" si="17">I37</f>
        <v>0</v>
      </c>
      <c r="J55" s="35">
        <f t="shared" si="17"/>
        <v>0</v>
      </c>
      <c r="K55" s="35">
        <f t="shared" si="17"/>
        <v>0</v>
      </c>
      <c r="L55" s="35">
        <f t="shared" si="17"/>
        <v>0</v>
      </c>
      <c r="M55" s="35">
        <f t="shared" si="17"/>
        <v>0</v>
      </c>
      <c r="N55" s="83"/>
      <c r="O55" s="2"/>
    </row>
    <row r="56" spans="1:15" ht="24.75" customHeight="1">
      <c r="A56" s="57"/>
      <c r="B56" s="27"/>
      <c r="C56" s="28"/>
      <c r="D56" s="29"/>
      <c r="E56" s="59"/>
      <c r="F56" s="38" t="s">
        <v>12</v>
      </c>
      <c r="G56" s="35">
        <f>G38</f>
        <v>65030</v>
      </c>
      <c r="H56" s="35">
        <f>H38</f>
        <v>65030</v>
      </c>
      <c r="I56" s="35">
        <f t="shared" ref="I56:M56" si="18">I38</f>
        <v>0</v>
      </c>
      <c r="J56" s="35">
        <f t="shared" si="18"/>
        <v>0</v>
      </c>
      <c r="K56" s="35">
        <f t="shared" si="18"/>
        <v>0</v>
      </c>
      <c r="L56" s="35">
        <f t="shared" si="18"/>
        <v>0</v>
      </c>
      <c r="M56" s="35">
        <f t="shared" si="18"/>
        <v>0</v>
      </c>
      <c r="N56" s="83"/>
      <c r="O56" s="2"/>
    </row>
    <row r="57" spans="1:15" ht="24.75" customHeight="1">
      <c r="A57" s="57"/>
      <c r="B57" s="27"/>
      <c r="C57" s="28"/>
      <c r="D57" s="29"/>
      <c r="E57" s="59"/>
      <c r="F57" s="38" t="s">
        <v>13</v>
      </c>
      <c r="G57" s="35">
        <f>SUM(H57:M57)</f>
        <v>971256</v>
      </c>
      <c r="H57" s="35">
        <f>H39</f>
        <v>99000</v>
      </c>
      <c r="I57" s="35">
        <f t="shared" ref="I57:J57" si="19">I39</f>
        <v>0</v>
      </c>
      <c r="J57" s="35">
        <f t="shared" si="19"/>
        <v>0</v>
      </c>
      <c r="K57" s="35">
        <f>K45+K51</f>
        <v>872256</v>
      </c>
      <c r="L57" s="35">
        <f t="shared" ref="L57:M57" si="20">L45+L51</f>
        <v>0</v>
      </c>
      <c r="M57" s="35">
        <f t="shared" si="20"/>
        <v>0</v>
      </c>
      <c r="N57" s="83"/>
      <c r="O57" s="2"/>
    </row>
    <row r="58" spans="1:15" ht="24.75" customHeight="1">
      <c r="A58" s="58"/>
      <c r="B58" s="30"/>
      <c r="C58" s="31"/>
      <c r="D58" s="32"/>
      <c r="E58" s="60"/>
      <c r="F58" s="38" t="s">
        <v>14</v>
      </c>
      <c r="G58" s="35">
        <f>G40</f>
        <v>22000</v>
      </c>
      <c r="H58" s="35">
        <f>H40</f>
        <v>22000</v>
      </c>
      <c r="I58" s="35">
        <f>I40</f>
        <v>0</v>
      </c>
      <c r="J58" s="35">
        <f>J40</f>
        <v>0</v>
      </c>
      <c r="K58" s="35">
        <f>K40</f>
        <v>0</v>
      </c>
      <c r="L58" s="35">
        <f>L40</f>
        <v>0</v>
      </c>
      <c r="M58" s="35">
        <f>M40</f>
        <v>0</v>
      </c>
      <c r="N58" s="84"/>
      <c r="O58" s="2"/>
    </row>
    <row r="59" spans="1:15" ht="30.75" customHeight="1">
      <c r="A59" s="56" t="s">
        <v>39</v>
      </c>
      <c r="B59" s="56"/>
      <c r="C59" s="56"/>
      <c r="D59" s="56"/>
      <c r="E59" s="56"/>
      <c r="F59" s="54"/>
      <c r="G59" s="54"/>
      <c r="H59" s="54"/>
      <c r="I59" s="54"/>
      <c r="J59" s="54"/>
      <c r="K59" s="54"/>
      <c r="L59" s="54"/>
      <c r="M59" s="54"/>
      <c r="N59" s="54"/>
      <c r="O59" s="2"/>
    </row>
    <row r="60" spans="1:15" ht="27" customHeight="1">
      <c r="A60" s="49" t="s">
        <v>40</v>
      </c>
      <c r="B60" s="50" t="s">
        <v>47</v>
      </c>
      <c r="C60" s="51" t="s">
        <v>59</v>
      </c>
      <c r="D60" s="51" t="s">
        <v>61</v>
      </c>
      <c r="E60" s="53" t="s">
        <v>16</v>
      </c>
      <c r="F60" s="20" t="s">
        <v>9</v>
      </c>
      <c r="G60" s="19">
        <f t="shared" ref="G60:L60" si="21">SUM(G62:G65)</f>
        <v>90000</v>
      </c>
      <c r="H60" s="19">
        <f t="shared" si="21"/>
        <v>50000</v>
      </c>
      <c r="I60" s="19">
        <f t="shared" si="21"/>
        <v>0</v>
      </c>
      <c r="J60" s="19">
        <f t="shared" si="21"/>
        <v>40000</v>
      </c>
      <c r="K60" s="19">
        <f t="shared" si="21"/>
        <v>0</v>
      </c>
      <c r="L60" s="19">
        <f t="shared" si="21"/>
        <v>0</v>
      </c>
      <c r="M60" s="19">
        <f>SUM(M62:M65)</f>
        <v>0</v>
      </c>
      <c r="N60" s="50" t="s">
        <v>48</v>
      </c>
      <c r="O60" s="2"/>
    </row>
    <row r="61" spans="1:15" ht="18.75">
      <c r="A61" s="49"/>
      <c r="B61" s="50"/>
      <c r="C61" s="51"/>
      <c r="D61" s="51"/>
      <c r="E61" s="53"/>
      <c r="F61" s="16" t="s">
        <v>10</v>
      </c>
      <c r="G61" s="9"/>
      <c r="H61" s="9"/>
      <c r="I61" s="9"/>
      <c r="J61" s="9"/>
      <c r="K61" s="9"/>
      <c r="L61" s="9"/>
      <c r="M61" s="9"/>
      <c r="N61" s="50"/>
    </row>
    <row r="62" spans="1:15" ht="26.25" customHeight="1">
      <c r="A62" s="49"/>
      <c r="B62" s="50"/>
      <c r="C62" s="51"/>
      <c r="D62" s="51"/>
      <c r="E62" s="53"/>
      <c r="F62" s="11" t="s">
        <v>11</v>
      </c>
      <c r="G62" s="9">
        <f>SUM(H62:M62)</f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50"/>
    </row>
    <row r="63" spans="1:15" ht="24" customHeight="1">
      <c r="A63" s="49"/>
      <c r="B63" s="50"/>
      <c r="C63" s="51"/>
      <c r="D63" s="51"/>
      <c r="E63" s="53"/>
      <c r="F63" s="11" t="s">
        <v>12</v>
      </c>
      <c r="G63" s="9">
        <f t="shared" ref="G63:G65" si="22">SUM(H63:M63)</f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50"/>
    </row>
    <row r="64" spans="1:15" ht="31.5" customHeight="1">
      <c r="A64" s="49"/>
      <c r="B64" s="50"/>
      <c r="C64" s="51"/>
      <c r="D64" s="51"/>
      <c r="E64" s="53"/>
      <c r="F64" s="11" t="s">
        <v>13</v>
      </c>
      <c r="G64" s="9">
        <f t="shared" si="22"/>
        <v>90000</v>
      </c>
      <c r="H64" s="9">
        <v>50000</v>
      </c>
      <c r="I64" s="9">
        <v>0</v>
      </c>
      <c r="J64" s="9">
        <v>40000</v>
      </c>
      <c r="K64" s="9">
        <v>0</v>
      </c>
      <c r="L64" s="9">
        <v>0</v>
      </c>
      <c r="M64" s="9">
        <v>0</v>
      </c>
      <c r="N64" s="50"/>
      <c r="O64" s="2"/>
    </row>
    <row r="65" spans="1:15" ht="18.75">
      <c r="A65" s="49"/>
      <c r="B65" s="50"/>
      <c r="C65" s="51"/>
      <c r="D65" s="51"/>
      <c r="E65" s="53"/>
      <c r="F65" s="11" t="s">
        <v>14</v>
      </c>
      <c r="G65" s="9">
        <f t="shared" si="22"/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50"/>
      <c r="O65" s="2"/>
    </row>
    <row r="66" spans="1:15" ht="27.75" customHeight="1">
      <c r="A66" s="49" t="s">
        <v>41</v>
      </c>
      <c r="B66" s="50" t="s">
        <v>29</v>
      </c>
      <c r="C66" s="51" t="s">
        <v>59</v>
      </c>
      <c r="D66" s="51" t="s">
        <v>62</v>
      </c>
      <c r="E66" s="53" t="s">
        <v>16</v>
      </c>
      <c r="F66" s="20" t="s">
        <v>9</v>
      </c>
      <c r="G66" s="19">
        <f t="shared" ref="G66:L66" si="23">SUM(G68:G71)</f>
        <v>17417012.34</v>
      </c>
      <c r="H66" s="19">
        <f t="shared" si="23"/>
        <v>17417012.34</v>
      </c>
      <c r="I66" s="19">
        <f t="shared" si="23"/>
        <v>0</v>
      </c>
      <c r="J66" s="19">
        <f t="shared" si="23"/>
        <v>0</v>
      </c>
      <c r="K66" s="19">
        <f t="shared" si="23"/>
        <v>0</v>
      </c>
      <c r="L66" s="19">
        <f t="shared" si="23"/>
        <v>0</v>
      </c>
      <c r="M66" s="19">
        <f>SUM(M68:M71)</f>
        <v>0</v>
      </c>
      <c r="N66" s="50" t="s">
        <v>32</v>
      </c>
      <c r="O66" s="2"/>
    </row>
    <row r="67" spans="1:15" ht="24" customHeight="1">
      <c r="A67" s="49"/>
      <c r="B67" s="50"/>
      <c r="C67" s="51"/>
      <c r="D67" s="51"/>
      <c r="E67" s="53"/>
      <c r="F67" s="16" t="s">
        <v>10</v>
      </c>
      <c r="G67" s="9"/>
      <c r="H67" s="9"/>
      <c r="I67" s="9"/>
      <c r="J67" s="9"/>
      <c r="K67" s="9"/>
      <c r="L67" s="9"/>
      <c r="M67" s="9"/>
      <c r="N67" s="50"/>
    </row>
    <row r="68" spans="1:15" ht="27" customHeight="1">
      <c r="A68" s="49"/>
      <c r="B68" s="50"/>
      <c r="C68" s="51"/>
      <c r="D68" s="51"/>
      <c r="E68" s="53"/>
      <c r="F68" s="11" t="s">
        <v>11</v>
      </c>
      <c r="G68" s="9">
        <f t="shared" ref="G68:G70" si="24">SUM(H68:M68)</f>
        <v>15311000</v>
      </c>
      <c r="H68" s="9">
        <v>15311000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50"/>
    </row>
    <row r="69" spans="1:15" ht="33" customHeight="1">
      <c r="A69" s="49"/>
      <c r="B69" s="50"/>
      <c r="C69" s="51"/>
      <c r="D69" s="51"/>
      <c r="E69" s="53"/>
      <c r="F69" s="11" t="s">
        <v>12</v>
      </c>
      <c r="G69" s="9">
        <f t="shared" si="24"/>
        <v>1701222.34</v>
      </c>
      <c r="H69" s="9">
        <v>1701222.34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50"/>
    </row>
    <row r="70" spans="1:15" ht="25.5" customHeight="1">
      <c r="A70" s="49"/>
      <c r="B70" s="50"/>
      <c r="C70" s="51"/>
      <c r="D70" s="51"/>
      <c r="E70" s="53"/>
      <c r="F70" s="11" t="s">
        <v>13</v>
      </c>
      <c r="G70" s="9">
        <f t="shared" si="24"/>
        <v>101200</v>
      </c>
      <c r="H70" s="9">
        <v>101200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50"/>
      <c r="O70" s="2"/>
    </row>
    <row r="71" spans="1:15" ht="26.25" customHeight="1">
      <c r="A71" s="49"/>
      <c r="B71" s="50"/>
      <c r="C71" s="51"/>
      <c r="D71" s="51"/>
      <c r="E71" s="53"/>
      <c r="F71" s="11" t="s">
        <v>14</v>
      </c>
      <c r="G71" s="9">
        <f>SUM(H71:M71)</f>
        <v>303590</v>
      </c>
      <c r="H71" s="9">
        <v>303590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50"/>
      <c r="O71" s="2"/>
    </row>
    <row r="72" spans="1:15" ht="29.25" customHeight="1">
      <c r="A72" s="49" t="s">
        <v>42</v>
      </c>
      <c r="B72" s="50" t="s">
        <v>30</v>
      </c>
      <c r="C72" s="51" t="s">
        <v>59</v>
      </c>
      <c r="D72" s="51" t="s">
        <v>63</v>
      </c>
      <c r="E72" s="53" t="s">
        <v>16</v>
      </c>
      <c r="F72" s="20" t="s">
        <v>9</v>
      </c>
      <c r="G72" s="19">
        <f t="shared" ref="G72:L72" si="25">SUM(G74:G77)</f>
        <v>3089391.56</v>
      </c>
      <c r="H72" s="19">
        <f t="shared" si="25"/>
        <v>3089391.56</v>
      </c>
      <c r="I72" s="19">
        <f t="shared" si="25"/>
        <v>0</v>
      </c>
      <c r="J72" s="19">
        <f t="shared" si="25"/>
        <v>0</v>
      </c>
      <c r="K72" s="19">
        <f t="shared" si="25"/>
        <v>0</v>
      </c>
      <c r="L72" s="19">
        <f t="shared" si="25"/>
        <v>0</v>
      </c>
      <c r="M72" s="19">
        <f>SUM(M74:M77)</f>
        <v>0</v>
      </c>
      <c r="N72" s="50" t="s">
        <v>33</v>
      </c>
      <c r="O72" s="2"/>
    </row>
    <row r="73" spans="1:15" ht="25.5" customHeight="1">
      <c r="A73" s="49"/>
      <c r="B73" s="50"/>
      <c r="C73" s="51"/>
      <c r="D73" s="51"/>
      <c r="E73" s="53"/>
      <c r="F73" s="16" t="s">
        <v>10</v>
      </c>
      <c r="G73" s="9"/>
      <c r="H73" s="9"/>
      <c r="I73" s="9"/>
      <c r="J73" s="9"/>
      <c r="K73" s="9"/>
      <c r="L73" s="9"/>
      <c r="M73" s="9"/>
      <c r="N73" s="50"/>
    </row>
    <row r="74" spans="1:15" ht="27" customHeight="1">
      <c r="A74" s="49"/>
      <c r="B74" s="50"/>
      <c r="C74" s="51"/>
      <c r="D74" s="51"/>
      <c r="E74" s="53"/>
      <c r="F74" s="11" t="s">
        <v>11</v>
      </c>
      <c r="G74" s="9">
        <f>SUM(H74:M74)</f>
        <v>2712749</v>
      </c>
      <c r="H74" s="9">
        <v>2712749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50"/>
    </row>
    <row r="75" spans="1:15" ht="28.5" customHeight="1">
      <c r="A75" s="49"/>
      <c r="B75" s="50"/>
      <c r="C75" s="51"/>
      <c r="D75" s="51"/>
      <c r="E75" s="53"/>
      <c r="F75" s="11" t="s">
        <v>12</v>
      </c>
      <c r="G75" s="9">
        <f t="shared" ref="G75" si="26">SUM(H75:M75)</f>
        <v>301416.56</v>
      </c>
      <c r="H75" s="9">
        <v>301416.56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50"/>
    </row>
    <row r="76" spans="1:15" ht="24.75" customHeight="1">
      <c r="A76" s="49"/>
      <c r="B76" s="50"/>
      <c r="C76" s="51"/>
      <c r="D76" s="51"/>
      <c r="E76" s="53"/>
      <c r="F76" s="11" t="s">
        <v>13</v>
      </c>
      <c r="G76" s="9">
        <f>SUM(H76:M76)</f>
        <v>18806</v>
      </c>
      <c r="H76" s="9">
        <v>18806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50"/>
      <c r="O76" s="2"/>
    </row>
    <row r="77" spans="1:15" ht="26.25" customHeight="1">
      <c r="A77" s="49"/>
      <c r="B77" s="50"/>
      <c r="C77" s="51"/>
      <c r="D77" s="51"/>
      <c r="E77" s="53"/>
      <c r="F77" s="11" t="s">
        <v>14</v>
      </c>
      <c r="G77" s="9">
        <f>SUM(H77:M77)</f>
        <v>56420</v>
      </c>
      <c r="H77" s="9">
        <v>56420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50"/>
      <c r="O77" s="2"/>
    </row>
    <row r="78" spans="1:15" ht="28.5" customHeight="1">
      <c r="A78" s="49" t="s">
        <v>43</v>
      </c>
      <c r="B78" s="50" t="s">
        <v>31</v>
      </c>
      <c r="C78" s="51" t="s">
        <v>59</v>
      </c>
      <c r="D78" s="51" t="s">
        <v>64</v>
      </c>
      <c r="E78" s="62" t="s">
        <v>16</v>
      </c>
      <c r="F78" s="19" t="s">
        <v>9</v>
      </c>
      <c r="G78" s="19">
        <f t="shared" ref="G78:L78" si="27">SUM(G80:G83)</f>
        <v>289940049.99000001</v>
      </c>
      <c r="H78" s="19">
        <f t="shared" si="27"/>
        <v>289940049.99000001</v>
      </c>
      <c r="I78" s="19">
        <f t="shared" si="27"/>
        <v>0</v>
      </c>
      <c r="J78" s="19">
        <f t="shared" si="27"/>
        <v>0</v>
      </c>
      <c r="K78" s="19">
        <f t="shared" si="27"/>
        <v>0</v>
      </c>
      <c r="L78" s="19">
        <f t="shared" si="27"/>
        <v>0</v>
      </c>
      <c r="M78" s="19">
        <f>SUM(M80:M83)</f>
        <v>0</v>
      </c>
      <c r="N78" s="50" t="s">
        <v>44</v>
      </c>
      <c r="O78" s="2"/>
    </row>
    <row r="79" spans="1:15" ht="25.5" customHeight="1">
      <c r="A79" s="49"/>
      <c r="B79" s="50"/>
      <c r="C79" s="51"/>
      <c r="D79" s="51"/>
      <c r="E79" s="62"/>
      <c r="F79" s="9" t="s">
        <v>10</v>
      </c>
      <c r="G79" s="9"/>
      <c r="H79" s="9"/>
      <c r="I79" s="9"/>
      <c r="J79" s="9"/>
      <c r="K79" s="9"/>
      <c r="L79" s="9"/>
      <c r="M79" s="9"/>
      <c r="N79" s="50"/>
    </row>
    <row r="80" spans="1:15" ht="26.25" customHeight="1">
      <c r="A80" s="49"/>
      <c r="B80" s="50"/>
      <c r="C80" s="51"/>
      <c r="D80" s="51"/>
      <c r="E80" s="62"/>
      <c r="F80" s="9" t="s">
        <v>11</v>
      </c>
      <c r="G80" s="9">
        <f>SUM(H80:M80)</f>
        <v>256609125</v>
      </c>
      <c r="H80" s="9">
        <v>256609125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50"/>
    </row>
    <row r="81" spans="1:15" ht="29.25" customHeight="1">
      <c r="A81" s="49"/>
      <c r="B81" s="50"/>
      <c r="C81" s="51"/>
      <c r="D81" s="51"/>
      <c r="E81" s="62"/>
      <c r="F81" s="9" t="s">
        <v>12</v>
      </c>
      <c r="G81" s="9">
        <f t="shared" ref="G81:G83" si="28">SUM(H81:M81)</f>
        <v>28512124.989999998</v>
      </c>
      <c r="H81" s="9">
        <v>28512124.989999998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50"/>
    </row>
    <row r="82" spans="1:15" ht="32.25" customHeight="1">
      <c r="A82" s="49"/>
      <c r="B82" s="50"/>
      <c r="C82" s="51"/>
      <c r="D82" s="51"/>
      <c r="E82" s="62"/>
      <c r="F82" s="9" t="s">
        <v>13</v>
      </c>
      <c r="G82" s="9">
        <f t="shared" si="28"/>
        <v>454700</v>
      </c>
      <c r="H82" s="9">
        <v>454700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50"/>
      <c r="O82" s="2"/>
    </row>
    <row r="83" spans="1:15" ht="27.75" customHeight="1">
      <c r="A83" s="49"/>
      <c r="B83" s="50"/>
      <c r="C83" s="51"/>
      <c r="D83" s="51"/>
      <c r="E83" s="62"/>
      <c r="F83" s="9" t="s">
        <v>14</v>
      </c>
      <c r="G83" s="9">
        <f t="shared" si="28"/>
        <v>4364100</v>
      </c>
      <c r="H83" s="9">
        <v>4364100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50"/>
      <c r="O83" s="2"/>
    </row>
    <row r="84" spans="1:15" s="4" customFormat="1" ht="26.25" customHeight="1">
      <c r="A84" s="64"/>
      <c r="B84" s="65"/>
      <c r="C84" s="65"/>
      <c r="D84" s="65"/>
      <c r="E84" s="66"/>
      <c r="F84" s="35" t="s">
        <v>45</v>
      </c>
      <c r="G84" s="35">
        <f>SUM(G86:G89)</f>
        <v>310536453.88999999</v>
      </c>
      <c r="H84" s="35">
        <f>SUM(H86:H89)</f>
        <v>310496453.88999999</v>
      </c>
      <c r="I84" s="35">
        <f t="shared" ref="I84:M84" si="29">SUM(I86:I89)</f>
        <v>0</v>
      </c>
      <c r="J84" s="35">
        <f t="shared" si="29"/>
        <v>40000</v>
      </c>
      <c r="K84" s="35">
        <f t="shared" si="29"/>
        <v>0</v>
      </c>
      <c r="L84" s="35">
        <f t="shared" si="29"/>
        <v>0</v>
      </c>
      <c r="M84" s="35">
        <f t="shared" si="29"/>
        <v>0</v>
      </c>
      <c r="N84" s="21"/>
      <c r="O84" s="6"/>
    </row>
    <row r="85" spans="1:15" s="4" customFormat="1" ht="16.5" customHeight="1">
      <c r="A85" s="67"/>
      <c r="B85" s="68"/>
      <c r="C85" s="68"/>
      <c r="D85" s="68"/>
      <c r="E85" s="69"/>
      <c r="F85" s="35" t="s">
        <v>10</v>
      </c>
      <c r="G85" s="35"/>
      <c r="H85" s="35"/>
      <c r="I85" s="35"/>
      <c r="J85" s="35"/>
      <c r="K85" s="35"/>
      <c r="L85" s="35"/>
      <c r="M85" s="35"/>
      <c r="N85" s="9"/>
      <c r="O85" s="5"/>
    </row>
    <row r="86" spans="1:15" s="4" customFormat="1" ht="23.25" customHeight="1">
      <c r="A86" s="67"/>
      <c r="B86" s="68"/>
      <c r="C86" s="68"/>
      <c r="D86" s="68"/>
      <c r="E86" s="69"/>
      <c r="F86" s="35" t="s">
        <v>11</v>
      </c>
      <c r="G86" s="35">
        <f>G80+G74+G68+G62</f>
        <v>274632874</v>
      </c>
      <c r="H86" s="35">
        <f t="shared" ref="H86:M86" si="30">H80+H74+H68+H62</f>
        <v>274632874</v>
      </c>
      <c r="I86" s="35">
        <f t="shared" si="30"/>
        <v>0</v>
      </c>
      <c r="J86" s="35">
        <f t="shared" si="30"/>
        <v>0</v>
      </c>
      <c r="K86" s="35">
        <f t="shared" si="30"/>
        <v>0</v>
      </c>
      <c r="L86" s="35">
        <f t="shared" si="30"/>
        <v>0</v>
      </c>
      <c r="M86" s="35">
        <f t="shared" si="30"/>
        <v>0</v>
      </c>
      <c r="N86" s="9"/>
      <c r="O86" s="5"/>
    </row>
    <row r="87" spans="1:15" s="4" customFormat="1" ht="24.75" customHeight="1">
      <c r="A87" s="67"/>
      <c r="B87" s="68"/>
      <c r="C87" s="68"/>
      <c r="D87" s="68"/>
      <c r="E87" s="69"/>
      <c r="F87" s="35" t="s">
        <v>12</v>
      </c>
      <c r="G87" s="35">
        <f>G81+G75+G69+G63</f>
        <v>30514763.889999997</v>
      </c>
      <c r="H87" s="35">
        <f t="shared" ref="H87:M87" si="31">H81+H75+H69+H63</f>
        <v>30514763.889999997</v>
      </c>
      <c r="I87" s="35">
        <f t="shared" si="31"/>
        <v>0</v>
      </c>
      <c r="J87" s="35">
        <f t="shared" si="31"/>
        <v>0</v>
      </c>
      <c r="K87" s="35">
        <f t="shared" si="31"/>
        <v>0</v>
      </c>
      <c r="L87" s="35">
        <f t="shared" si="31"/>
        <v>0</v>
      </c>
      <c r="M87" s="35">
        <f t="shared" si="31"/>
        <v>0</v>
      </c>
      <c r="N87" s="9"/>
      <c r="O87" s="5"/>
    </row>
    <row r="88" spans="1:15" s="4" customFormat="1" ht="27" customHeight="1">
      <c r="A88" s="67"/>
      <c r="B88" s="68"/>
      <c r="C88" s="68"/>
      <c r="D88" s="68"/>
      <c r="E88" s="69"/>
      <c r="F88" s="35" t="s">
        <v>13</v>
      </c>
      <c r="G88" s="35">
        <f>G82+G76+G70+G64</f>
        <v>664706</v>
      </c>
      <c r="H88" s="35">
        <f t="shared" ref="H88:M88" si="32">H82+H76+H70+H64</f>
        <v>624706</v>
      </c>
      <c r="I88" s="35">
        <f t="shared" si="32"/>
        <v>0</v>
      </c>
      <c r="J88" s="35">
        <f t="shared" si="32"/>
        <v>40000</v>
      </c>
      <c r="K88" s="35">
        <f t="shared" si="32"/>
        <v>0</v>
      </c>
      <c r="L88" s="35">
        <f t="shared" si="32"/>
        <v>0</v>
      </c>
      <c r="M88" s="35">
        <f t="shared" si="32"/>
        <v>0</v>
      </c>
      <c r="N88" s="9"/>
      <c r="O88" s="5"/>
    </row>
    <row r="89" spans="1:15" s="4" customFormat="1" ht="27.75" customHeight="1">
      <c r="A89" s="70"/>
      <c r="B89" s="71"/>
      <c r="C89" s="71"/>
      <c r="D89" s="71"/>
      <c r="E89" s="72"/>
      <c r="F89" s="35" t="s">
        <v>14</v>
      </c>
      <c r="G89" s="35">
        <f>G83+G77+G71+G65</f>
        <v>4724110</v>
      </c>
      <c r="H89" s="35">
        <f>H83+H77+H71+H65</f>
        <v>4724110</v>
      </c>
      <c r="I89" s="35">
        <f>I83+I77+I71+I65+I40</f>
        <v>0</v>
      </c>
      <c r="J89" s="35">
        <f>J83+J77+J71+J65+J40</f>
        <v>0</v>
      </c>
      <c r="K89" s="35">
        <f>K83+K77+K71+K65+K40</f>
        <v>0</v>
      </c>
      <c r="L89" s="35">
        <f>L83+L77+L71+L65+L40</f>
        <v>0</v>
      </c>
      <c r="M89" s="35">
        <f>M83+M77+M71+M65+M40</f>
        <v>0</v>
      </c>
      <c r="N89" s="9"/>
      <c r="O89" s="5"/>
    </row>
    <row r="90" spans="1:15" ht="28.5" customHeight="1">
      <c r="A90" s="73" t="s">
        <v>28</v>
      </c>
      <c r="B90" s="74"/>
      <c r="C90" s="74"/>
      <c r="D90" s="74"/>
      <c r="E90" s="75"/>
      <c r="F90" s="40"/>
      <c r="G90" s="40">
        <f>SUM(H90:M90)</f>
        <v>330149781.69999999</v>
      </c>
      <c r="H90" s="40">
        <f>SUM(H92:H95)</f>
        <v>319596667.24000001</v>
      </c>
      <c r="I90" s="40">
        <f t="shared" ref="I90:M90" si="33">SUM(I92:I95)</f>
        <v>3737309.81</v>
      </c>
      <c r="J90" s="40">
        <f t="shared" si="33"/>
        <v>4893548.6499999994</v>
      </c>
      <c r="K90" s="40">
        <f t="shared" si="33"/>
        <v>1222256</v>
      </c>
      <c r="L90" s="40">
        <f t="shared" si="33"/>
        <v>350000</v>
      </c>
      <c r="M90" s="40">
        <f t="shared" si="33"/>
        <v>350000</v>
      </c>
      <c r="N90" s="10"/>
    </row>
    <row r="91" spans="1:15" ht="26.25" customHeight="1">
      <c r="A91" s="76"/>
      <c r="B91" s="77"/>
      <c r="C91" s="77"/>
      <c r="D91" s="77"/>
      <c r="E91" s="78"/>
      <c r="F91" s="40" t="s">
        <v>10</v>
      </c>
      <c r="G91" s="40"/>
      <c r="H91" s="40"/>
      <c r="I91" s="40"/>
      <c r="J91" s="40"/>
      <c r="K91" s="40"/>
      <c r="L91" s="40"/>
      <c r="M91" s="40"/>
      <c r="N91" s="10"/>
    </row>
    <row r="92" spans="1:15" ht="24.75" customHeight="1">
      <c r="A92" s="76"/>
      <c r="B92" s="77"/>
      <c r="C92" s="77"/>
      <c r="D92" s="77"/>
      <c r="E92" s="78"/>
      <c r="F92" s="40" t="s">
        <v>11</v>
      </c>
      <c r="G92" s="40">
        <f>SUM(H92:M92)</f>
        <v>278029819.19</v>
      </c>
      <c r="H92" s="40">
        <f>H86+H55+H30</f>
        <v>276677919.30000001</v>
      </c>
      <c r="I92" s="40">
        <f t="shared" ref="I92:M92" si="34">I86+I55+I30</f>
        <v>658247.5</v>
      </c>
      <c r="J92" s="40">
        <f t="shared" si="34"/>
        <v>693652.39</v>
      </c>
      <c r="K92" s="40">
        <f t="shared" si="34"/>
        <v>0</v>
      </c>
      <c r="L92" s="40">
        <f t="shared" si="34"/>
        <v>0</v>
      </c>
      <c r="M92" s="40">
        <f t="shared" si="34"/>
        <v>0</v>
      </c>
      <c r="N92" s="10"/>
    </row>
    <row r="93" spans="1:15" ht="22.5" customHeight="1">
      <c r="A93" s="76"/>
      <c r="B93" s="77"/>
      <c r="C93" s="77"/>
      <c r="D93" s="77"/>
      <c r="E93" s="78"/>
      <c r="F93" s="40" t="s">
        <v>12</v>
      </c>
      <c r="G93" s="40">
        <f t="shared" ref="G93:G95" si="35">SUM(H93:M93)</f>
        <v>40254441.719999999</v>
      </c>
      <c r="H93" s="40">
        <f t="shared" ref="H93:J95" si="36">H87+H56+H31</f>
        <v>33756441.719999999</v>
      </c>
      <c r="I93" s="40">
        <f t="shared" si="36"/>
        <v>2826000</v>
      </c>
      <c r="J93" s="40">
        <f t="shared" si="36"/>
        <v>3672000</v>
      </c>
      <c r="K93" s="40">
        <f t="shared" ref="K93:M93" si="37">K87+K31</f>
        <v>0</v>
      </c>
      <c r="L93" s="40">
        <f t="shared" si="37"/>
        <v>0</v>
      </c>
      <c r="M93" s="40">
        <f t="shared" si="37"/>
        <v>0</v>
      </c>
      <c r="N93" s="10"/>
    </row>
    <row r="94" spans="1:15" ht="30.75" customHeight="1">
      <c r="A94" s="76"/>
      <c r="B94" s="77"/>
      <c r="C94" s="77"/>
      <c r="D94" s="77"/>
      <c r="E94" s="78"/>
      <c r="F94" s="40" t="s">
        <v>13</v>
      </c>
      <c r="G94" s="40">
        <f t="shared" si="35"/>
        <v>3711410.79</v>
      </c>
      <c r="H94" s="40">
        <f t="shared" si="36"/>
        <v>1008196.22</v>
      </c>
      <c r="I94" s="40">
        <f t="shared" si="36"/>
        <v>253062.31</v>
      </c>
      <c r="J94" s="40">
        <f t="shared" si="36"/>
        <v>527896.26</v>
      </c>
      <c r="K94" s="40">
        <f>K28+K53</f>
        <v>1222256</v>
      </c>
      <c r="L94" s="40">
        <f t="shared" ref="L94:M94" si="38">L88+L32</f>
        <v>350000</v>
      </c>
      <c r="M94" s="40">
        <f t="shared" si="38"/>
        <v>350000</v>
      </c>
      <c r="N94" s="10"/>
    </row>
    <row r="95" spans="1:15" ht="24" customHeight="1">
      <c r="A95" s="79"/>
      <c r="B95" s="80"/>
      <c r="C95" s="80"/>
      <c r="D95" s="80"/>
      <c r="E95" s="81"/>
      <c r="F95" s="40" t="s">
        <v>14</v>
      </c>
      <c r="G95" s="40">
        <f t="shared" si="35"/>
        <v>8154110</v>
      </c>
      <c r="H95" s="40">
        <f t="shared" si="36"/>
        <v>8154110</v>
      </c>
      <c r="I95" s="40">
        <f t="shared" si="36"/>
        <v>0</v>
      </c>
      <c r="J95" s="40">
        <f t="shared" si="36"/>
        <v>0</v>
      </c>
      <c r="K95" s="40">
        <f t="shared" ref="K95:M95" si="39">K89+K33</f>
        <v>0</v>
      </c>
      <c r="L95" s="40">
        <f t="shared" si="39"/>
        <v>0</v>
      </c>
      <c r="M95" s="40">
        <f t="shared" si="39"/>
        <v>0</v>
      </c>
      <c r="N95" s="10"/>
    </row>
    <row r="96" spans="1:1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  <row r="101" spans="7:7">
      <c r="G101" s="41"/>
    </row>
  </sheetData>
  <mergeCells count="86">
    <mergeCell ref="A84:E89"/>
    <mergeCell ref="A90:E95"/>
    <mergeCell ref="N53:N58"/>
    <mergeCell ref="N41:N52"/>
    <mergeCell ref="E35:E52"/>
    <mergeCell ref="B47:B52"/>
    <mergeCell ref="C47:C52"/>
    <mergeCell ref="D47:D52"/>
    <mergeCell ref="A41:A46"/>
    <mergeCell ref="A47:A52"/>
    <mergeCell ref="D41:D46"/>
    <mergeCell ref="A66:A71"/>
    <mergeCell ref="B66:B71"/>
    <mergeCell ref="C66:C71"/>
    <mergeCell ref="D66:D71"/>
    <mergeCell ref="E66:E71"/>
    <mergeCell ref="A28:A33"/>
    <mergeCell ref="B28:B33"/>
    <mergeCell ref="C28:C33"/>
    <mergeCell ref="D28:D33"/>
    <mergeCell ref="B22:B27"/>
    <mergeCell ref="C22:C27"/>
    <mergeCell ref="D22:D27"/>
    <mergeCell ref="E22:E27"/>
    <mergeCell ref="A34:N34"/>
    <mergeCell ref="A78:A83"/>
    <mergeCell ref="B78:B83"/>
    <mergeCell ref="C78:C83"/>
    <mergeCell ref="D78:D83"/>
    <mergeCell ref="E78:E83"/>
    <mergeCell ref="A60:A65"/>
    <mergeCell ref="B60:B65"/>
    <mergeCell ref="N66:N71"/>
    <mergeCell ref="A72:A77"/>
    <mergeCell ref="B72:B77"/>
    <mergeCell ref="C72:C77"/>
    <mergeCell ref="D72:D77"/>
    <mergeCell ref="E72:E77"/>
    <mergeCell ref="N72:N77"/>
    <mergeCell ref="N78:N83"/>
    <mergeCell ref="C60:C65"/>
    <mergeCell ref="D60:D65"/>
    <mergeCell ref="E60:E65"/>
    <mergeCell ref="N60:N65"/>
    <mergeCell ref="A59:N59"/>
    <mergeCell ref="N35:N40"/>
    <mergeCell ref="A54:A58"/>
    <mergeCell ref="E54:E58"/>
    <mergeCell ref="A35:A40"/>
    <mergeCell ref="B35:B40"/>
    <mergeCell ref="C35:C40"/>
    <mergeCell ref="D35:D40"/>
    <mergeCell ref="B41:B46"/>
    <mergeCell ref="C41:C46"/>
    <mergeCell ref="L5:L6"/>
    <mergeCell ref="E28:E33"/>
    <mergeCell ref="A16:A21"/>
    <mergeCell ref="B16:B21"/>
    <mergeCell ref="C16:C21"/>
    <mergeCell ref="D16:D21"/>
    <mergeCell ref="E16:E21"/>
    <mergeCell ref="A8:N8"/>
    <mergeCell ref="A10:A15"/>
    <mergeCell ref="B10:B15"/>
    <mergeCell ref="C10:C15"/>
    <mergeCell ref="D10:D15"/>
    <mergeCell ref="E10:E15"/>
    <mergeCell ref="N10:N27"/>
    <mergeCell ref="N28:N33"/>
    <mergeCell ref="A22:A27"/>
    <mergeCell ref="M1:N1"/>
    <mergeCell ref="A2:N2"/>
    <mergeCell ref="A3:A6"/>
    <mergeCell ref="B3:B6"/>
    <mergeCell ref="C3:C6"/>
    <mergeCell ref="D3:D6"/>
    <mergeCell ref="E3:E6"/>
    <mergeCell ref="F3:F6"/>
    <mergeCell ref="G3:M4"/>
    <mergeCell ref="N3:N6"/>
    <mergeCell ref="M5:M6"/>
    <mergeCell ref="G5:G6"/>
    <mergeCell ref="H5:H6"/>
    <mergeCell ref="I5:I6"/>
    <mergeCell ref="J5:J6"/>
    <mergeCell ref="K5:K6"/>
  </mergeCells>
  <pageMargins left="0.70866141732283472" right="0.70866141732283472" top="0.74803149606299213" bottom="0.74803149606299213" header="0.31496062992125984" footer="0.31496062992125984"/>
  <pageSetup paperSize="9" scale="40" fitToHeight="0" orientation="landscape" r:id="rId1"/>
  <rowBreaks count="1" manualBreakCount="1">
    <brk id="52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2023-02-03T07:52:26Z</dcterms:modified>
</cp:coreProperties>
</file>