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8800" windowHeight="12435"/>
  </bookViews>
  <sheets>
    <sheet name="Лист1" sheetId="1" r:id="rId1"/>
  </sheets>
  <definedNames>
    <definedName name="_xlnm.Print_Area" localSheetId="0">Лист1!$A$1:$M$367</definedName>
  </definedNames>
  <calcPr calcId="125725" refMode="R1C1"/>
</workbook>
</file>

<file path=xl/calcChain.xml><?xml version="1.0" encoding="utf-8"?>
<calcChain xmlns="http://schemas.openxmlformats.org/spreadsheetml/2006/main">
  <c r="J365" i="1"/>
  <c r="J364"/>
  <c r="F363"/>
  <c r="J362"/>
  <c r="F362" s="1"/>
  <c r="F268"/>
  <c r="F267"/>
  <c r="F266"/>
  <c r="F265"/>
  <c r="K264"/>
  <c r="I264"/>
  <c r="H264"/>
  <c r="F280"/>
  <c r="F279"/>
  <c r="F278"/>
  <c r="F277"/>
  <c r="K276"/>
  <c r="I276"/>
  <c r="H276"/>
  <c r="F274"/>
  <c r="F272"/>
  <c r="F271"/>
  <c r="K270"/>
  <c r="I270"/>
  <c r="H270"/>
  <c r="F139"/>
  <c r="F138"/>
  <c r="F137"/>
  <c r="F136"/>
  <c r="F135"/>
  <c r="L134"/>
  <c r="K134"/>
  <c r="I134"/>
  <c r="G134"/>
  <c r="I365"/>
  <c r="F199"/>
  <c r="F71"/>
  <c r="F276" l="1"/>
  <c r="F264"/>
  <c r="F270"/>
  <c r="F134"/>
  <c r="F217"/>
  <c r="F133"/>
  <c r="F132"/>
  <c r="F131"/>
  <c r="F130"/>
  <c r="F129"/>
  <c r="L128"/>
  <c r="K128"/>
  <c r="I128"/>
  <c r="G128"/>
  <c r="F127"/>
  <c r="F126"/>
  <c r="F125"/>
  <c r="F124"/>
  <c r="F123"/>
  <c r="L122"/>
  <c r="K122"/>
  <c r="I122"/>
  <c r="G122"/>
  <c r="H110"/>
  <c r="I110"/>
  <c r="K110"/>
  <c r="L110"/>
  <c r="G110"/>
  <c r="L365"/>
  <c r="K365"/>
  <c r="L221"/>
  <c r="K221"/>
  <c r="J221"/>
  <c r="F231"/>
  <c r="F230"/>
  <c r="F229"/>
  <c r="F228"/>
  <c r="I227"/>
  <c r="H227"/>
  <c r="G227"/>
  <c r="F348"/>
  <c r="F347"/>
  <c r="F346"/>
  <c r="F345"/>
  <c r="F344"/>
  <c r="L343"/>
  <c r="K343"/>
  <c r="I343"/>
  <c r="G343"/>
  <c r="F103"/>
  <c r="F102"/>
  <c r="F101"/>
  <c r="F100"/>
  <c r="F99"/>
  <c r="L98"/>
  <c r="K98"/>
  <c r="I98"/>
  <c r="G98"/>
  <c r="K116"/>
  <c r="J116"/>
  <c r="F128" l="1"/>
  <c r="F122"/>
  <c r="F343"/>
  <c r="F98"/>
  <c r="F227"/>
  <c r="F243"/>
  <c r="F240" s="1"/>
  <c r="L240"/>
  <c r="K240"/>
  <c r="F245"/>
  <c r="F244"/>
  <c r="F242"/>
  <c r="F241"/>
  <c r="J240"/>
  <c r="I240"/>
  <c r="G240"/>
  <c r="J234"/>
  <c r="F298"/>
  <c r="F322"/>
  <c r="F319"/>
  <c r="F316"/>
  <c r="F313"/>
  <c r="F310"/>
  <c r="F205"/>
  <c r="F204"/>
  <c r="F109"/>
  <c r="F108"/>
  <c r="F107"/>
  <c r="F106"/>
  <c r="F105"/>
  <c r="L104"/>
  <c r="K104"/>
  <c r="I104"/>
  <c r="G104"/>
  <c r="F341"/>
  <c r="F340"/>
  <c r="F339"/>
  <c r="K338"/>
  <c r="G338"/>
  <c r="F338"/>
  <c r="L337"/>
  <c r="F337" s="1"/>
  <c r="F262"/>
  <c r="F261"/>
  <c r="F260"/>
  <c r="F259"/>
  <c r="K258"/>
  <c r="J258"/>
  <c r="I258"/>
  <c r="H258"/>
  <c r="G258"/>
  <c r="F304"/>
  <c r="F68"/>
  <c r="J366"/>
  <c r="J367"/>
  <c r="F258" l="1"/>
  <c r="F104"/>
  <c r="H240"/>
  <c r="L367"/>
  <c r="L366"/>
  <c r="L364"/>
  <c r="L363"/>
  <c r="K367"/>
  <c r="K366"/>
  <c r="K364"/>
  <c r="G367"/>
  <c r="G366"/>
  <c r="G364"/>
  <c r="H367"/>
  <c r="H366"/>
  <c r="H364"/>
  <c r="H363"/>
  <c r="I363"/>
  <c r="I364"/>
  <c r="I366"/>
  <c r="I367"/>
  <c r="F354"/>
  <c r="F367" l="1"/>
  <c r="I202" l="1"/>
  <c r="H202"/>
  <c r="F202" l="1"/>
  <c r="F32"/>
  <c r="F31"/>
  <c r="F30"/>
  <c r="F29"/>
  <c r="F28"/>
  <c r="H27"/>
  <c r="G27"/>
  <c r="F26"/>
  <c r="F25"/>
  <c r="F24"/>
  <c r="F23"/>
  <c r="F22"/>
  <c r="K21"/>
  <c r="H21"/>
  <c r="G21"/>
  <c r="F20"/>
  <c r="F19"/>
  <c r="G18"/>
  <c r="G365" s="1"/>
  <c r="F17"/>
  <c r="F16"/>
  <c r="L15"/>
  <c r="K15"/>
  <c r="J15"/>
  <c r="I15"/>
  <c r="H15"/>
  <c r="G15" l="1"/>
  <c r="F15" s="1"/>
  <c r="F18"/>
  <c r="F27"/>
  <c r="F21"/>
  <c r="F306" l="1"/>
  <c r="F305"/>
  <c r="F303"/>
  <c r="F302"/>
  <c r="L301"/>
  <c r="K301"/>
  <c r="I301"/>
  <c r="H301"/>
  <c r="I56"/>
  <c r="I49"/>
  <c r="I295"/>
  <c r="I289"/>
  <c r="H295"/>
  <c r="F300"/>
  <c r="F299"/>
  <c r="F297"/>
  <c r="F296"/>
  <c r="L295"/>
  <c r="K295"/>
  <c r="J295"/>
  <c r="F301" l="1"/>
  <c r="F295"/>
  <c r="I234"/>
  <c r="I214"/>
  <c r="H196"/>
  <c r="I196"/>
  <c r="F196" l="1"/>
  <c r="H172"/>
  <c r="H214"/>
  <c r="F214" s="1"/>
  <c r="G80" l="1"/>
  <c r="I74"/>
  <c r="I62"/>
  <c r="I190"/>
  <c r="H12"/>
  <c r="I221"/>
  <c r="H237" l="1"/>
  <c r="H365" s="1"/>
  <c r="H362" s="1"/>
  <c r="F79" l="1"/>
  <c r="F78"/>
  <c r="F77"/>
  <c r="F76"/>
  <c r="F75"/>
  <c r="L74"/>
  <c r="H74"/>
  <c r="G74"/>
  <c r="F37"/>
  <c r="G34"/>
  <c r="F74" l="1"/>
  <c r="G159" l="1"/>
  <c r="H190" l="1"/>
  <c r="F189"/>
  <c r="F188"/>
  <c r="F187"/>
  <c r="F186"/>
  <c r="F185"/>
  <c r="L184"/>
  <c r="K184"/>
  <c r="I184"/>
  <c r="H184"/>
  <c r="G184"/>
  <c r="F183"/>
  <c r="F182"/>
  <c r="F180"/>
  <c r="F179"/>
  <c r="L178"/>
  <c r="K178"/>
  <c r="J178"/>
  <c r="G178"/>
  <c r="L49"/>
  <c r="K49"/>
  <c r="J49"/>
  <c r="H49"/>
  <c r="H178" l="1"/>
  <c r="F184"/>
  <c r="F178"/>
  <c r="F67" l="1"/>
  <c r="F66"/>
  <c r="F65"/>
  <c r="F64"/>
  <c r="F63"/>
  <c r="L62"/>
  <c r="K62"/>
  <c r="J62"/>
  <c r="H62"/>
  <c r="G62"/>
  <c r="H116"/>
  <c r="I116"/>
  <c r="F62" l="1"/>
  <c r="H34"/>
  <c r="I34"/>
  <c r="J34"/>
  <c r="K34"/>
  <c r="L34"/>
  <c r="F35"/>
  <c r="F36"/>
  <c r="F38"/>
  <c r="F39"/>
  <c r="I159"/>
  <c r="F34" l="1"/>
  <c r="F158" l="1"/>
  <c r="F157"/>
  <c r="F156"/>
  <c r="F155"/>
  <c r="F154"/>
  <c r="I153"/>
  <c r="H153"/>
  <c r="G153"/>
  <c r="L56"/>
  <c r="K56"/>
  <c r="F153" l="1"/>
  <c r="F256"/>
  <c r="F255"/>
  <c r="F254"/>
  <c r="F253"/>
  <c r="K252"/>
  <c r="J252"/>
  <c r="I252"/>
  <c r="H252"/>
  <c r="G252"/>
  <c r="G190"/>
  <c r="F250"/>
  <c r="F249"/>
  <c r="F248"/>
  <c r="F247"/>
  <c r="L246"/>
  <c r="K246"/>
  <c r="I246"/>
  <c r="H246"/>
  <c r="G246"/>
  <c r="F195"/>
  <c r="F194"/>
  <c r="F193"/>
  <c r="F192"/>
  <c r="F191"/>
  <c r="L190"/>
  <c r="K190"/>
  <c r="F46"/>
  <c r="F45"/>
  <c r="F44"/>
  <c r="F43"/>
  <c r="L42"/>
  <c r="K42"/>
  <c r="J42"/>
  <c r="I42"/>
  <c r="H42"/>
  <c r="G42"/>
  <c r="F121"/>
  <c r="F120"/>
  <c r="F119"/>
  <c r="F118"/>
  <c r="F117"/>
  <c r="L116"/>
  <c r="G116"/>
  <c r="H56"/>
  <c r="H159"/>
  <c r="F239"/>
  <c r="F238"/>
  <c r="F237"/>
  <c r="F236"/>
  <c r="F235"/>
  <c r="H234"/>
  <c r="G234"/>
  <c r="F171"/>
  <c r="F170"/>
  <c r="F168"/>
  <c r="F167"/>
  <c r="F152"/>
  <c r="F151"/>
  <c r="F150"/>
  <c r="F149"/>
  <c r="F148"/>
  <c r="I147"/>
  <c r="H147"/>
  <c r="G147"/>
  <c r="F61"/>
  <c r="F60"/>
  <c r="F59"/>
  <c r="F58"/>
  <c r="F57"/>
  <c r="G56"/>
  <c r="F54"/>
  <c r="F53"/>
  <c r="F52"/>
  <c r="F51"/>
  <c r="F50"/>
  <c r="G49"/>
  <c r="G141"/>
  <c r="H141"/>
  <c r="I141"/>
  <c r="F142"/>
  <c r="F14"/>
  <c r="F13"/>
  <c r="F12"/>
  <c r="F11"/>
  <c r="F10"/>
  <c r="H9"/>
  <c r="G9"/>
  <c r="F143"/>
  <c r="F144"/>
  <c r="F145"/>
  <c r="F146"/>
  <c r="F160"/>
  <c r="F161"/>
  <c r="F162"/>
  <c r="F163"/>
  <c r="F164"/>
  <c r="G221"/>
  <c r="H221"/>
  <c r="F222"/>
  <c r="F223"/>
  <c r="F224"/>
  <c r="F225"/>
  <c r="H282"/>
  <c r="F283"/>
  <c r="F284"/>
  <c r="F285"/>
  <c r="F286"/>
  <c r="F308"/>
  <c r="F309"/>
  <c r="F311"/>
  <c r="F312"/>
  <c r="G350"/>
  <c r="G363" s="1"/>
  <c r="F350"/>
  <c r="F351"/>
  <c r="F352"/>
  <c r="F353"/>
  <c r="L307"/>
  <c r="K307"/>
  <c r="I307"/>
  <c r="L349"/>
  <c r="K350"/>
  <c r="K363" s="1"/>
  <c r="K282"/>
  <c r="I282"/>
  <c r="J166"/>
  <c r="K166"/>
  <c r="G166"/>
  <c r="H166"/>
  <c r="F169"/>
  <c r="L166"/>
  <c r="I362" l="1"/>
  <c r="G362"/>
  <c r="K362"/>
  <c r="L362"/>
  <c r="F307"/>
  <c r="F9"/>
  <c r="F147"/>
  <c r="F42"/>
  <c r="F252"/>
  <c r="F349"/>
  <c r="F141"/>
  <c r="F49"/>
  <c r="F56"/>
  <c r="F166"/>
  <c r="F234"/>
  <c r="F246"/>
  <c r="F282"/>
  <c r="F159"/>
  <c r="F221"/>
  <c r="F116"/>
  <c r="F190"/>
  <c r="F366"/>
  <c r="F364"/>
  <c r="F365"/>
</calcChain>
</file>

<file path=xl/sharedStrings.xml><?xml version="1.0" encoding="utf-8"?>
<sst xmlns="http://schemas.openxmlformats.org/spreadsheetml/2006/main" count="629" uniqueCount="216">
  <si>
    <t xml:space="preserve">Наименование   
мероприятия    
программы
</t>
  </si>
  <si>
    <t>№ п/п</t>
  </si>
  <si>
    <t xml:space="preserve">Срок   
начала / 
окончания
работ
</t>
  </si>
  <si>
    <t xml:space="preserve">Источники
финансирования
</t>
  </si>
  <si>
    <t>Ожидаемые результаты реализации мероприятия</t>
  </si>
  <si>
    <t>Всего</t>
  </si>
  <si>
    <t>Всего, в том числе:</t>
  </si>
  <si>
    <t>Федеральный бюджет</t>
  </si>
  <si>
    <t>Областной бюджет</t>
  </si>
  <si>
    <t>Бюджет поселения</t>
  </si>
  <si>
    <t>Внебюджетные источники</t>
  </si>
  <si>
    <t>ИТОГО ПО ПРОГРАММЕ</t>
  </si>
  <si>
    <t>Ответственный исполнитель</t>
  </si>
  <si>
    <t xml:space="preserve">Объемы финансирования, 
в т.ч. по годам    
(рублей)
</t>
  </si>
  <si>
    <t>5.1.</t>
  </si>
  <si>
    <t>6.1.</t>
  </si>
  <si>
    <t>Уплата взносов на капитальный ремонт многоквартирных домов, находящихся  на территории сельских поселений МО "Устьянский муниципальный район" в Фонд капитального ремонта многоквартирных домов Архангельской области в 100 % объеме</t>
  </si>
  <si>
    <t>9.1.</t>
  </si>
  <si>
    <t>Уплата счетов по электроэнергии, начисляемых на объекты, находящиеся в муниципальной собственности</t>
  </si>
  <si>
    <t>Управление строительства и инфраструктуры администрации муниципального образования «Устьянский муниципальный район»</t>
  </si>
  <si>
    <t>Актуализация схем теплоснабжения, водоснабжения, водоотведения</t>
  </si>
  <si>
    <t>Задача 2.  Мероприятия в области благоустройства коммунального хозяйства.</t>
  </si>
  <si>
    <t>2020-2025</t>
  </si>
  <si>
    <t>1.1.</t>
  </si>
  <si>
    <t>2.1</t>
  </si>
  <si>
    <t>3.1</t>
  </si>
  <si>
    <t>4.2.</t>
  </si>
  <si>
    <t>7.1.</t>
  </si>
  <si>
    <t>8.1.</t>
  </si>
  <si>
    <t>Проведение ремонта жилищного фонда</t>
  </si>
  <si>
    <t xml:space="preserve">Снос аварийных и ветхих домов, домов после пожара, уборка земельного участка от мусора  </t>
  </si>
  <si>
    <t>Строительство водопроводной сети в п. Лойга</t>
  </si>
  <si>
    <t>4.1</t>
  </si>
  <si>
    <t>Задача 5. Содержание кладбищ и оказание ритуальных услуг на территории сельских поселений муниципального образования "Устьянский муниципальный район"</t>
  </si>
  <si>
    <t>5.2.</t>
  </si>
  <si>
    <t>5.3.</t>
  </si>
  <si>
    <t>Задача 6. Строительство водопроводных сетей, систем водоочистки</t>
  </si>
  <si>
    <t xml:space="preserve">Задача 7. Уплата взносов на капитальный ремонт </t>
  </si>
  <si>
    <t>1.2.</t>
  </si>
  <si>
    <t>2.2.</t>
  </si>
  <si>
    <t>Оплата в полном объеме счетов на электроэнергию, 100% ежегодно</t>
  </si>
  <si>
    <t>Оплата в полном объеме почтовых расходов и публикаций в средствах массовой информации, услуги начисления платы за соцнаем, 100% ежегодно</t>
  </si>
  <si>
    <t>Земельные участки пригодные для дальнейшего использования, 1 участок ежегодно</t>
  </si>
  <si>
    <t>Выполнение функций  Управлением строительства и инфраструктуры администрации МО "Устьянский муниципальный район", 100% ежегодно</t>
  </si>
  <si>
    <t xml:space="preserve">Выполнение полномочий в рамках организации в границах поселений электро-, тепло-, газо-, и водоснабжения в полном объеме, 100% ежегодно </t>
  </si>
  <si>
    <t>Уборка мусора на кладбищах, 100% ежегодно.</t>
  </si>
  <si>
    <t>Работы по подготовке к отопительному периоду, 100% ежегодно.</t>
  </si>
  <si>
    <t>Актуализированы схемы теплоснабжения, водоснабжения, водоотведения, 30 единиц</t>
  </si>
  <si>
    <t>Строительство водопроводной сети п. Лойга</t>
  </si>
  <si>
    <t>Мероприятия для участия в региональной программе "Чистая вода"</t>
  </si>
  <si>
    <t>2023-2025</t>
  </si>
  <si>
    <t>6.2.</t>
  </si>
  <si>
    <t>2.1.1.</t>
  </si>
  <si>
    <t>2.1.2.</t>
  </si>
  <si>
    <t>Администрация муниципального образования "Устьянский муниципальный район»</t>
  </si>
  <si>
    <t>В т.ч. уплата счетов по электроэнергии, начисляемых на объекты, находящиеся в муниципальной собственности</t>
  </si>
  <si>
    <t>Задача 10. Завершение работ по оформлению объектов незавершенного строительства</t>
  </si>
  <si>
    <t>8.3.</t>
  </si>
  <si>
    <t>Проектирование теплотрассы в с. Шангалы</t>
  </si>
  <si>
    <t>Проектная документация, 1 ед.</t>
  </si>
  <si>
    <t>8.4.</t>
  </si>
  <si>
    <t>Приобретение котлов</t>
  </si>
  <si>
    <t>6 котлов</t>
  </si>
  <si>
    <t>10.1.</t>
  </si>
  <si>
    <t>Проектирование кладбищ, 10 проектов.</t>
  </si>
  <si>
    <t>5.4.</t>
  </si>
  <si>
    <t>Мероприятия в области благоустройства</t>
  </si>
  <si>
    <t>Текущий и капитальный ремонт муниципального жилищного фонда на территории Устьянского района.</t>
  </si>
  <si>
    <t>Ремонт децентрализованных источников водоснабжения (колодцев) на территории Устьянского района</t>
  </si>
  <si>
    <t>4.3.</t>
  </si>
  <si>
    <t>Содержание, ремонт, капитальный ремонт систем водоснабжения и водоотведения</t>
  </si>
  <si>
    <t>2022-2025</t>
  </si>
  <si>
    <t>Транспортировка бесхозных трупов, 100% ежегодно</t>
  </si>
  <si>
    <t>6.3.</t>
  </si>
  <si>
    <t>Устройство магистральной сети к распределительному к распределительному колодцу спортивного зала п. Илеза</t>
  </si>
  <si>
    <t>6.4.</t>
  </si>
  <si>
    <t>Субсидии на разработку ПСД "Строительство и подключение блочно-модульной станции очистки воды" в п. Октябрьский</t>
  </si>
  <si>
    <t>Управление строительства и инфраструктуры администрации МО «Устьянский муниципальный район»</t>
  </si>
  <si>
    <t>Управление строительства и инфраструктуры администрации МО «Устьянский муниципальный район» (2020-2021 гг) / Администрация Устьянского муниципального района (2022-2025 гг)</t>
  </si>
  <si>
    <t>4.4.</t>
  </si>
  <si>
    <t xml:space="preserve">Исполнительный лист (ремонт водопровода) </t>
  </si>
  <si>
    <t>Управление строительства и инфраструктуры администрации МО "Устьянский муниципальный район"/Финансовое управление администрации Устьянского муниципального района</t>
  </si>
  <si>
    <t>Софинансирование программы "Чистая вода" Шангалы, Кизема, Октябрьский</t>
  </si>
  <si>
    <t xml:space="preserve">Дополнительные работы, выполненные при исполнении муниципального контракта на выполнение работ по строительству, рекунструкции питьевого водоснабжения </t>
  </si>
  <si>
    <t>Ремонт водопровода</t>
  </si>
  <si>
    <t>4.5.</t>
  </si>
  <si>
    <t>Устройство магистральной сети  к распределительному колодцу спортивного зала п. Илеза</t>
  </si>
  <si>
    <t>Проведение проверки достоверности сметной стоимости объектов:установка и обвязка котельного оборудования в здании котельной п.Илеза и устройство каркасно-модульной котельной п.Илеза</t>
  </si>
  <si>
    <t>Выполнение работ по проектированию и строительству котельных на территории Устьянского района, 2 объекта</t>
  </si>
  <si>
    <t>Содержание кладбищ и оказание ритуальных услуг</t>
  </si>
  <si>
    <t>Разработка проектно-сметной документации  мест захоронения</t>
  </si>
  <si>
    <t>9.2.</t>
  </si>
  <si>
    <t>Выполнение работ по проектированию и строительству котельной</t>
  </si>
  <si>
    <t>Устройство каркасно-модульной котельной в п.Квазеньга</t>
  </si>
  <si>
    <t>Устройство каркасно-модульной котельной в п. Глубокий</t>
  </si>
  <si>
    <t>Выполнение работ по проектированию и строительству котельных на территории Устьянского района</t>
  </si>
  <si>
    <t>9.3.</t>
  </si>
  <si>
    <t>9.4.</t>
  </si>
  <si>
    <t>Ремонт здания котельной в п.Илеза</t>
  </si>
  <si>
    <t xml:space="preserve">Выполнение работ по ремонту котельной на территории п.Илеза Устьянского района, 1 объект </t>
  </si>
  <si>
    <t>6.5.</t>
  </si>
  <si>
    <t>6.6.</t>
  </si>
  <si>
    <t>Разработанная проектная и рабочая документация по строительству и подключению блочно-модульной станции очистки воды, строительство водопроводных сетей п.Кизема</t>
  </si>
  <si>
    <t>Разработанная проектная документация по объекту "Реконструкция станции биологической очистки, строительство канализационных сетей, ремонт канализационной насосной станции в с. Шангалы</t>
  </si>
  <si>
    <t>Предоставление субсидии муниципальным унитарным предприятиям муниципального образования "Устьянский муниципальный район", в целях предупреждения банкротства и восстановления платежеспособности</t>
  </si>
  <si>
    <t>Администрация Устьянского муниципального района</t>
  </si>
  <si>
    <t>2021-2022</t>
  </si>
  <si>
    <t>Выполнение работ по устройству тепловых сетей в п. Илеза</t>
  </si>
  <si>
    <t>Выполнение работ по устройству тепловых сетей в п. Илеза, 1 объект</t>
  </si>
  <si>
    <t>Строительство участка теплосети, расположенного по адресу: рп. Октябрьский, ул. Магистральная, д. 26,
1 объект</t>
  </si>
  <si>
    <t>9.5.</t>
  </si>
  <si>
    <t>9.6.</t>
  </si>
  <si>
    <t>Устройство каркасно-модульной котельной в д. Ульяновская</t>
  </si>
  <si>
    <t>9.7.</t>
  </si>
  <si>
    <t>Капитальный ремонт муниципального жилищного фонда на территории Устьянского района.</t>
  </si>
  <si>
    <t>1.3.</t>
  </si>
  <si>
    <t>Управление строительства и инфраструктуры администрации МО «Устьянский муниципальный район» (2020-2021 гг)</t>
  </si>
  <si>
    <t>Мероприятия в целях проведения капитального ремонта жилого фонда</t>
  </si>
  <si>
    <t>1.4.</t>
  </si>
  <si>
    <t>Мероприятия в целях проведения текущего ремонта жилого фонда</t>
  </si>
  <si>
    <t>Текущий ремонт муниципального жилищного фонда на территории Устьянского района.</t>
  </si>
  <si>
    <t>Организация ритуальных услуг</t>
  </si>
  <si>
    <t>Разработка проектной и рабочей документации по объекту: "Строительство и подключение блочно-модульной станции очистки воды, строительство водонапорных сетей с последующим объединением с существующими сетями (закольцовка) п. Октябрьский"</t>
  </si>
  <si>
    <t>Строительство участка теплосети, расположенного по адресу: рп. Октябрьский, ул. Магистральная, д. 26</t>
  </si>
  <si>
    <t>6.7.</t>
  </si>
  <si>
    <t>Плата за ограниченное пользование частями земельного участка (плата за сервитут) по соглашению с ОАО "РЖД"</t>
  </si>
  <si>
    <t>Плата за публичный сервитут в отношении земельного участка находящегося в аренде ОАО "РЖД"</t>
  </si>
  <si>
    <t>Передача полномочий в рамках организации в границах поселений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РФ</t>
  </si>
  <si>
    <t>6.8.</t>
  </si>
  <si>
    <t>Расходы на содержание муниципальных органов и обеспечение их функций</t>
  </si>
  <si>
    <t>Мероприятия по подготовке к отопительному периоду</t>
  </si>
  <si>
    <t>Задача 1. Выполнение мероприятий в области жилищного хозяйства на территории сельских поселений МО "Устьянский муниципальный район" до 2022 года/на териитории Устьянского муниципального округа с 2023 года</t>
  </si>
  <si>
    <t>Управление строительства и инфраструктуры администрации МО «Устьянский муниципальный район» (2020-2021 гг) / КУМИ администрации Устьянского муниципального района (2022-2025 гг)/Администрация Устьянского муниципального района до 2022 года/ Администрация Устьянскоготьмуниципального округа с 2023 года</t>
  </si>
  <si>
    <t>Администрация Устьянского муниципального района до 2022 года/ Администрация Устьянского муниципального округа с 2023 года</t>
  </si>
  <si>
    <t>Задача 3. Обеспечение выполнения  функций и полномочий  на территории  сельских поселений муниципального образования "Устьянский муниципальный район" до 2022 года/ Администрация Устьянского муниципального округа с 2023 года</t>
  </si>
  <si>
    <t>Управление строительства и инфраструктуры администрации МО «Устьянский муниципальный район» (2020-2021 гг) / Администрация Устьянского муниципального района  до 2022 года/ Администрация Устьянский муниципальный округ с 2023 года</t>
  </si>
  <si>
    <t>Управление строительства и инфраструктуры администрации МО «Устьянский муниципальный район» (2020-2021 гг) / Администрация Устьянского муниципального района  до 2022 года</t>
  </si>
  <si>
    <t>2020-2021</t>
  </si>
  <si>
    <t>2020-2022</t>
  </si>
  <si>
    <t>Управление строительства и инфраструктуры администрации МО «Устьянский муниципальный район»; Администрация Устьянского муниципального района; Администрации муниципальных образований-поселений до 2022 года</t>
  </si>
  <si>
    <t>4.6.</t>
  </si>
  <si>
    <t xml:space="preserve">Администрация Устьянского муниципального округа </t>
  </si>
  <si>
    <t>Реализация мероприятий по социально-экономическому развитию муниципальных округов (проведение ремонта водозаборных колонок д.Алферовская (5 ед.)</t>
  </si>
  <si>
    <t>4.7.</t>
  </si>
  <si>
    <t>Управление строительства и инфраструктуры администрации МО «Устьянский муниципальный район» (2020-2021 гг) / Администрация Устьянского муниципального района (2022-2022 гг)</t>
  </si>
  <si>
    <t>Управление строительства и инфраструктуры администрации МО «Устьянский муниципальный район»/Администрация Устьянского муниципального района (2022-2022 гг), администрации муниципальных образований поселений</t>
  </si>
  <si>
    <t>Управление строительства и инфраструктуры администрации МО «Устьянский муниципальный район» (2020-2021 гг) / Администрация Устьянского муниципального района 2020 год</t>
  </si>
  <si>
    <t>Управление строительства и инфраструктуры администрации МО «Устьянский муниципальный район» (2020-2021 гг) / Администрация Устьянского муниципального района (2022-2021 гг)</t>
  </si>
  <si>
    <t>Управление строительства и инфраструктуры администрации МО «Устьянский муниципальный район» (2020-2021 гг) / Администрация Устьянского муниципального района до 2022 года/ Администрация Устьянского муниципального округа с 2023 года</t>
  </si>
  <si>
    <t>2021-2023</t>
  </si>
  <si>
    <t>Задача 8. Подготовка объектов ТЭК и ЖКХ сельских поселений МО "Устьянский муниципальный район" к отопительному периоду до 2022 года/ Администрация Устьянского муниципального округа с 2023 года</t>
  </si>
  <si>
    <t>Управление строительства и инфраструктуры администрации муниципального образования «Устьянский муниципальный район» до 2022 года/  Администрация Устьянского муниципального района с 2023 года</t>
  </si>
  <si>
    <t>Управление строительства и инфраструктуры администрации МО «Устьянский муниципальный район» (2020-2021 гг) / Администрация Устьянского муниципального района до 2022 года</t>
  </si>
  <si>
    <t>Задача 9. Строительство котельных</t>
  </si>
  <si>
    <t>9.8.</t>
  </si>
  <si>
    <t>Реализация мероприятий по социально-ъэкономическому развитию муниципальных округов (Реконструкция котельной в д.Левоплосская с переходом оборудования на биотопливо)</t>
  </si>
  <si>
    <t>Выполнение работ по реконструкции котельной, расположенной в д.Левоплосская Устьянского муниципального округа с переходом на биотопливо</t>
  </si>
  <si>
    <t>Реализация мероприятий по социально-ъэкономическому развитию муниципальных округов (Модернизация котельной по ул.50 лет Октября д.1а с.Шангалы)</t>
  </si>
  <si>
    <t>Выполнение мероприятий по реконструкции котельной, расположенной в с.Шангалы ул. 50 лепт Октября д.1а</t>
  </si>
  <si>
    <t>9.9.</t>
  </si>
  <si>
    <t>Перечень мероприятий муниципальной программы "Комплексное развитие систем коммунальной инфраструктуры на территории  Устьянского муниципального округа</t>
  </si>
  <si>
    <t>Задача 4. Выполнение мероприятий в области коммунального хозяйства на территории сельских поселений МО "Устьянский муниципальный район" до 2022 года/ на территории Устьянского муниципального округа с 2023 года.</t>
  </si>
  <si>
    <t>Администрация Устьянского муниципального округа с 2023 года</t>
  </si>
  <si>
    <t>6.9.</t>
  </si>
  <si>
    <t>На разработку и прохождение государственной экспертизы проектной документации по объекту "Реконструкция станции биологической очистки, строительство канализационных сетей, ремонт канализационной насосной станции в с. Шангалы</t>
  </si>
  <si>
    <t>Ремонт колодцев на территории Устьянского муниципального округа</t>
  </si>
  <si>
    <t>Администрация Устьянский муниципальный округ с 2023 года</t>
  </si>
  <si>
    <t>Ремонт колодцев на территории сельсского поселения "Илезское"</t>
  </si>
  <si>
    <t>4.8.</t>
  </si>
  <si>
    <t>8.5.</t>
  </si>
  <si>
    <t>Администрация Устьянского муниципального округа</t>
  </si>
  <si>
    <t>Получение заключения достоверности сведений</t>
  </si>
  <si>
    <t>9.10.</t>
  </si>
  <si>
    <t>Подготовка проектной документации проведение достоверности сметной документации по объекту теплоснабжения, расположенного в д.Левоплосское</t>
  </si>
  <si>
    <t xml:space="preserve">Выполнение работ по проектированию и строительству котельных </t>
  </si>
  <si>
    <t>4.9.</t>
  </si>
  <si>
    <t>Разработка проектно-сметной документации на строительство и реконструкцию (модернизацию) объектов водоотведентия</t>
  </si>
  <si>
    <t>Выполнение работ по разработке проектно-сметной документации</t>
  </si>
  <si>
    <t>Проведение текущего ремонта котельных в период прохождения отопительного периода</t>
  </si>
  <si>
    <t>8.2</t>
  </si>
  <si>
    <t>8.6.</t>
  </si>
  <si>
    <t>Разработка проектной и рабочей документации по строительству и подключению блочно-модульной станции очистки воды, строительство водопроводных сетей п. Кизема</t>
  </si>
  <si>
    <t>Проведены ремонты котельных, расположенный на территории с. Шангалы Устьянского муниципального округа</t>
  </si>
  <si>
    <t>4.10.</t>
  </si>
  <si>
    <t>Реализация мероприятий по социально-экономическому развитию муниципальных округов (Капитальный ремонт систем центрального водоснабжения на территории дер.Алферовская, пос.Мирный, пос.Глубокий, дер.Ларютинская)</t>
  </si>
  <si>
    <t>Капитальный ремонт систем центрального водоснабжения на территории дер.Алферовская, пос.Мирный, пос.Глубокий, дер.Ларютинская</t>
  </si>
  <si>
    <t>9.11.</t>
  </si>
  <si>
    <t>Реализация мероприятий по социально-экономическому развитию муниципальных округов (Подготовка проектной документации и проверка достоверности сметной документации по объекту теплоснабжения, расположенного в дер.Левоплосская)</t>
  </si>
  <si>
    <t>Подготовка проектной документации и проверка достоверности сметной документации по объекту теплоснабжения, расположенного в дер.Левоплосская</t>
  </si>
  <si>
    <t>Ремонт децентрализованных источников водоснабжения на территории Устьянского муниципального округа</t>
  </si>
  <si>
    <t>Реализация мероприятий по социально-экономическому развитию муниципальных округов (ремонт источников децентрализованного водоснабжения в населенных пунктах Устьянского муниципального округа (14 ед.) п.Квазеньга, д.Кондратовская, п.Кизема, п.Первомайский, п.Глубокий, п.Студенец, п.Кидюга, пос.Илеза, сел.Малодоры)</t>
  </si>
  <si>
    <t>Мероприятия в области жилищного хозяйства</t>
  </si>
  <si>
    <t>7.2.</t>
  </si>
  <si>
    <t>Уплата взносов на капитальный ремонт многоквартирных домов</t>
  </si>
  <si>
    <t xml:space="preserve"> Администрация Устьянского муниципального округа </t>
  </si>
  <si>
    <t xml:space="preserve">Управление строительства и инфраструктуры администрации МО «Устьянский муниципальный район» (2020-2021 гг) / КУМИ администрации Устьянского муниципального района до 2022 года/ </t>
  </si>
  <si>
    <t>Получение эпидемиологическое заключения на соответствие воды в колодцах</t>
  </si>
  <si>
    <t>Проведение проверки достоверности сметной документации в отношении сети теплоснабжения в с.Шангалы</t>
  </si>
  <si>
    <t>4.11.</t>
  </si>
  <si>
    <t>Получение заключение на сооветствиие воды (с целью исполнения решения суда)</t>
  </si>
  <si>
    <t>4.12.</t>
  </si>
  <si>
    <t>Прокладка водопроводной сети к зданию новой котельной протяженностью 60 метров, дер.Ульяновская</t>
  </si>
  <si>
    <t>4.13.</t>
  </si>
  <si>
    <t>Прокладка канализационной сети в дер.Нагорская</t>
  </si>
  <si>
    <t>Местный бюджет</t>
  </si>
  <si>
    <t>Местный бюджета</t>
  </si>
  <si>
    <t>Расходы на модернизацию (строительство) котельных на твердом биотопливе, источником финансового обеспечения которых является специальный казначейский кредит</t>
  </si>
  <si>
    <t>Подгтовка проекта замены котла в котельной д.Едьма</t>
  </si>
  <si>
    <t>4.14.</t>
  </si>
  <si>
    <t>Прокладка канализационной сети в дер.Нагорская за счет средств местного бюджета</t>
  </si>
  <si>
    <t>Проведение работ по технологическому и ценовому аудиту обоснования инвестиций  по строительству 14 пеллетных котельных на территории Устьянского муниципального округа Архангельской области</t>
  </si>
  <si>
    <t>8.7.</t>
  </si>
  <si>
    <t>8.8.</t>
  </si>
  <si>
    <r>
      <rPr>
        <sz val="8"/>
        <rFont val="Times New Roman"/>
        <family val="1"/>
        <charset val="204"/>
      </rPr>
      <t>Подгтовка проекта замены котла в котельной д.Едьм</t>
    </r>
    <r>
      <rPr>
        <sz val="8"/>
        <color rgb="FFFF0000"/>
        <rFont val="Times New Roman"/>
        <family val="1"/>
        <charset val="204"/>
      </rPr>
      <t>а</t>
    </r>
  </si>
  <si>
    <t>8.9.</t>
  </si>
  <si>
    <t>Приложение №1 к программе «Комплексное развитие коммунальной инфраструктуры на территории Устьянского муниципального округа», утвержденной постановлением от от 29 декабря 2023 года  №3187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</si>
</sst>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rgb="FFFF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2" borderId="0" xfId="0" applyFill="1"/>
    <xf numFmtId="0" fontId="3" fillId="2" borderId="3" xfId="0" applyNumberFormat="1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0" borderId="5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right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2" fontId="4" fillId="0" borderId="0" xfId="0" applyNumberFormat="1" applyFont="1" applyBorder="1" applyAlignment="1">
      <alignment horizontal="right" wrapText="1"/>
    </xf>
    <xf numFmtId="2" fontId="4" fillId="0" borderId="0" xfId="0" applyNumberFormat="1" applyFont="1" applyBorder="1" applyAlignment="1">
      <alignment wrapText="1"/>
    </xf>
    <xf numFmtId="2" fontId="3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1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Fill="1"/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1" fillId="4" borderId="0" xfId="0" applyNumberFormat="1" applyFont="1" applyFill="1" applyBorder="1" applyAlignment="1">
      <alignment horizontal="center" vertical="center" wrapText="1"/>
    </xf>
    <xf numFmtId="2" fontId="0" fillId="4" borderId="0" xfId="0" applyNumberFormat="1" applyFill="1"/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2" fontId="0" fillId="2" borderId="0" xfId="0" applyNumberFormat="1" applyFill="1"/>
    <xf numFmtId="0" fontId="7" fillId="2" borderId="0" xfId="0" applyFont="1" applyFill="1"/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17" fontId="4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" fontId="4" fillId="0" borderId="4" xfId="0" applyNumberFormat="1" applyFont="1" applyFill="1" applyBorder="1" applyAlignment="1">
      <alignment horizontal="center" vertical="center" wrapText="1"/>
    </xf>
    <xf numFmtId="16" fontId="4" fillId="0" borderId="7" xfId="0" applyNumberFormat="1" applyFont="1" applyFill="1" applyBorder="1" applyAlignment="1">
      <alignment horizontal="center" vertical="center" wrapText="1"/>
    </xf>
    <xf numFmtId="16" fontId="4" fillId="0" borderId="8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3" fillId="0" borderId="11" xfId="0" applyNumberFormat="1" applyFont="1" applyFill="1" applyBorder="1" applyAlignment="1">
      <alignment horizontal="center" vertical="top" wrapText="1"/>
    </xf>
    <xf numFmtId="0" fontId="3" fillId="0" borderId="2" xfId="0" applyNumberFormat="1" applyFont="1" applyFill="1" applyBorder="1" applyAlignment="1">
      <alignment horizontal="center" vertical="top" wrapText="1"/>
    </xf>
    <xf numFmtId="0" fontId="3" fillId="0" borderId="3" xfId="0" applyNumberFormat="1" applyFont="1" applyFill="1" applyBorder="1" applyAlignment="1">
      <alignment horizontal="center" vertical="top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left" vertical="center" wrapText="1"/>
    </xf>
    <xf numFmtId="0" fontId="4" fillId="2" borderId="7" xfId="0" applyNumberFormat="1" applyFont="1" applyFill="1" applyBorder="1" applyAlignment="1">
      <alignment horizontal="left" vertical="center" wrapText="1"/>
    </xf>
    <xf numFmtId="0" fontId="4" fillId="2" borderId="8" xfId="0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26"/>
  <sheetViews>
    <sheetView tabSelected="1" view="pageBreakPreview" zoomScaleSheetLayoutView="100" workbookViewId="0">
      <pane xSplit="5" ySplit="8" topLeftCell="G9" activePane="bottomRight" state="frozen"/>
      <selection pane="topRight" activeCell="F1" sqref="F1"/>
      <selection pane="bottomLeft" activeCell="A9" sqref="A9"/>
      <selection pane="bottomRight" activeCell="G1" sqref="G1:M3"/>
    </sheetView>
  </sheetViews>
  <sheetFormatPr defaultRowHeight="12.75"/>
  <cols>
    <col min="1" max="1" width="5.5703125" customWidth="1"/>
    <col min="2" max="2" width="43" customWidth="1"/>
    <col min="3" max="3" width="40.140625" customWidth="1"/>
    <col min="4" max="4" width="8.85546875" customWidth="1"/>
    <col min="5" max="5" width="27.85546875" customWidth="1"/>
    <col min="6" max="6" width="14.5703125" style="25" customWidth="1"/>
    <col min="7" max="7" width="12.42578125" style="27" customWidth="1"/>
    <col min="8" max="9" width="11.140625" style="25" customWidth="1"/>
    <col min="10" max="10" width="13.140625" style="49" bestFit="1" customWidth="1"/>
    <col min="11" max="11" width="10.85546875" style="42" bestFit="1" customWidth="1"/>
    <col min="12" max="12" width="10.5703125" style="25" customWidth="1"/>
    <col min="13" max="13" width="37.7109375" customWidth="1"/>
  </cols>
  <sheetData>
    <row r="1" spans="1:13" ht="20.100000000000001" customHeight="1">
      <c r="A1" s="7"/>
      <c r="B1" s="7"/>
      <c r="C1" s="7"/>
      <c r="D1" s="7"/>
      <c r="E1" s="7"/>
      <c r="F1" s="21"/>
      <c r="G1" s="76" t="s">
        <v>215</v>
      </c>
      <c r="H1" s="76"/>
      <c r="I1" s="76"/>
      <c r="J1" s="76"/>
      <c r="K1" s="76"/>
      <c r="L1" s="76"/>
      <c r="M1" s="76"/>
    </row>
    <row r="2" spans="1:13" ht="22.5" customHeight="1">
      <c r="A2" s="7"/>
      <c r="B2" s="7"/>
      <c r="C2" s="7"/>
      <c r="D2" s="7"/>
      <c r="E2" s="7"/>
      <c r="F2" s="21"/>
      <c r="G2" s="76"/>
      <c r="H2" s="76"/>
      <c r="I2" s="76"/>
      <c r="J2" s="76"/>
      <c r="K2" s="76"/>
      <c r="L2" s="76"/>
      <c r="M2" s="76"/>
    </row>
    <row r="3" spans="1:13" ht="2.25" hidden="1" customHeight="1">
      <c r="A3" s="9"/>
      <c r="B3" s="9"/>
      <c r="C3" s="9"/>
      <c r="D3" s="9"/>
      <c r="E3" s="9"/>
      <c r="F3" s="22"/>
      <c r="G3" s="76"/>
      <c r="H3" s="76"/>
      <c r="I3" s="76"/>
      <c r="J3" s="76"/>
      <c r="K3" s="76"/>
      <c r="L3" s="76"/>
      <c r="M3" s="76"/>
    </row>
    <row r="4" spans="1:13" ht="29.25" hidden="1" customHeight="1">
      <c r="A4" s="77" t="s">
        <v>160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6"/>
    </row>
    <row r="5" spans="1:13" ht="56.25" customHeight="1">
      <c r="A5" s="100" t="s">
        <v>1</v>
      </c>
      <c r="B5" s="100" t="s">
        <v>0</v>
      </c>
      <c r="C5" s="100" t="s">
        <v>12</v>
      </c>
      <c r="D5" s="100" t="s">
        <v>2</v>
      </c>
      <c r="E5" s="100" t="s">
        <v>3</v>
      </c>
      <c r="F5" s="102" t="s">
        <v>13</v>
      </c>
      <c r="G5" s="103"/>
      <c r="H5" s="103"/>
      <c r="I5" s="103"/>
      <c r="J5" s="103"/>
      <c r="K5" s="103"/>
      <c r="L5" s="104"/>
      <c r="M5" s="83" t="s">
        <v>4</v>
      </c>
    </row>
    <row r="6" spans="1:13" ht="13.5" customHeight="1">
      <c r="A6" s="101"/>
      <c r="B6" s="101"/>
      <c r="C6" s="101"/>
      <c r="D6" s="101"/>
      <c r="E6" s="101"/>
      <c r="F6" s="23" t="s">
        <v>5</v>
      </c>
      <c r="G6" s="29">
        <v>2020</v>
      </c>
      <c r="H6" s="28">
        <v>2021</v>
      </c>
      <c r="I6" s="28">
        <v>2022</v>
      </c>
      <c r="J6" s="45">
        <v>2023</v>
      </c>
      <c r="K6" s="45">
        <v>2024</v>
      </c>
      <c r="L6" s="28">
        <v>2025</v>
      </c>
      <c r="M6" s="83"/>
    </row>
    <row r="7" spans="1:13">
      <c r="A7" s="2">
        <v>1</v>
      </c>
      <c r="B7" s="2">
        <v>2</v>
      </c>
      <c r="C7" s="2">
        <v>3</v>
      </c>
      <c r="D7" s="2">
        <v>4</v>
      </c>
      <c r="E7" s="2">
        <v>5</v>
      </c>
      <c r="F7" s="28">
        <v>6</v>
      </c>
      <c r="G7" s="29">
        <v>7</v>
      </c>
      <c r="H7" s="28">
        <v>8</v>
      </c>
      <c r="I7" s="28">
        <v>9</v>
      </c>
      <c r="J7" s="45">
        <v>10</v>
      </c>
      <c r="K7" s="45">
        <v>11</v>
      </c>
      <c r="L7" s="28">
        <v>12</v>
      </c>
      <c r="M7" s="2">
        <v>13</v>
      </c>
    </row>
    <row r="8" spans="1:13" s="3" customFormat="1" ht="12.75" customHeight="1">
      <c r="A8" s="98" t="s">
        <v>131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4"/>
    </row>
    <row r="9" spans="1:13" s="3" customFormat="1" ht="15.75" customHeight="1">
      <c r="A9" s="51" t="s">
        <v>23</v>
      </c>
      <c r="B9" s="89" t="s">
        <v>191</v>
      </c>
      <c r="C9" s="51" t="s">
        <v>132</v>
      </c>
      <c r="D9" s="51" t="s">
        <v>22</v>
      </c>
      <c r="E9" s="8" t="s">
        <v>6</v>
      </c>
      <c r="F9" s="30">
        <f>F10+F11+F12+F13+F14</f>
        <v>4063300.69</v>
      </c>
      <c r="G9" s="30">
        <f t="shared" ref="G9:H9" si="0">G10+G11+G12+G13+G14</f>
        <v>400000</v>
      </c>
      <c r="H9" s="30">
        <f t="shared" si="0"/>
        <v>1067450.48</v>
      </c>
      <c r="I9" s="35">
        <v>617693.68999999994</v>
      </c>
      <c r="J9" s="43">
        <v>969156.52</v>
      </c>
      <c r="K9" s="43">
        <v>504500</v>
      </c>
      <c r="L9" s="30">
        <v>504500</v>
      </c>
      <c r="M9" s="88" t="s">
        <v>41</v>
      </c>
    </row>
    <row r="10" spans="1:13" s="3" customFormat="1">
      <c r="A10" s="52"/>
      <c r="B10" s="90"/>
      <c r="C10" s="52"/>
      <c r="D10" s="52"/>
      <c r="E10" s="8" t="s">
        <v>7</v>
      </c>
      <c r="F10" s="30">
        <f t="shared" ref="F10:F14" si="1">SUM(G10:L10)</f>
        <v>0</v>
      </c>
      <c r="G10" s="30">
        <v>0</v>
      </c>
      <c r="H10" s="30">
        <v>0</v>
      </c>
      <c r="I10" s="35">
        <v>0</v>
      </c>
      <c r="J10" s="43">
        <v>0</v>
      </c>
      <c r="K10" s="43">
        <v>0</v>
      </c>
      <c r="L10" s="30">
        <v>0</v>
      </c>
      <c r="M10" s="88"/>
    </row>
    <row r="11" spans="1:13" s="3" customFormat="1">
      <c r="A11" s="52"/>
      <c r="B11" s="90"/>
      <c r="C11" s="52"/>
      <c r="D11" s="52"/>
      <c r="E11" s="8" t="s">
        <v>8</v>
      </c>
      <c r="F11" s="30">
        <f t="shared" si="1"/>
        <v>0</v>
      </c>
      <c r="G11" s="30">
        <v>0</v>
      </c>
      <c r="H11" s="30">
        <v>0</v>
      </c>
      <c r="I11" s="35">
        <v>0</v>
      </c>
      <c r="J11" s="43">
        <v>0</v>
      </c>
      <c r="K11" s="43">
        <v>0</v>
      </c>
      <c r="L11" s="30">
        <v>0</v>
      </c>
      <c r="M11" s="88"/>
    </row>
    <row r="12" spans="1:13" s="3" customFormat="1">
      <c r="A12" s="52"/>
      <c r="B12" s="90"/>
      <c r="C12" s="52"/>
      <c r="D12" s="52"/>
      <c r="E12" s="8" t="s">
        <v>204</v>
      </c>
      <c r="F12" s="30">
        <f t="shared" si="1"/>
        <v>4063300.69</v>
      </c>
      <c r="G12" s="30">
        <v>400000</v>
      </c>
      <c r="H12" s="30">
        <f>1067450.48</f>
        <v>1067450.48</v>
      </c>
      <c r="I12" s="35">
        <v>617693.68999999994</v>
      </c>
      <c r="J12" s="43">
        <v>969156.52</v>
      </c>
      <c r="K12" s="43">
        <v>504500</v>
      </c>
      <c r="L12" s="30">
        <v>504500</v>
      </c>
      <c r="M12" s="88"/>
    </row>
    <row r="13" spans="1:13" s="3" customFormat="1">
      <c r="A13" s="52"/>
      <c r="B13" s="90"/>
      <c r="C13" s="52"/>
      <c r="D13" s="52"/>
      <c r="E13" s="8" t="s">
        <v>9</v>
      </c>
      <c r="F13" s="30">
        <f t="shared" si="1"/>
        <v>0</v>
      </c>
      <c r="G13" s="30">
        <v>0</v>
      </c>
      <c r="H13" s="30">
        <v>0</v>
      </c>
      <c r="I13" s="35">
        <v>0</v>
      </c>
      <c r="J13" s="43">
        <v>0</v>
      </c>
      <c r="K13" s="43">
        <v>0</v>
      </c>
      <c r="L13" s="30">
        <v>0</v>
      </c>
      <c r="M13" s="88"/>
    </row>
    <row r="14" spans="1:13" s="3" customFormat="1" ht="48" customHeight="1">
      <c r="A14" s="53"/>
      <c r="B14" s="91"/>
      <c r="C14" s="53"/>
      <c r="D14" s="53"/>
      <c r="E14" s="8" t="s">
        <v>10</v>
      </c>
      <c r="F14" s="30">
        <f t="shared" si="1"/>
        <v>0</v>
      </c>
      <c r="G14" s="30">
        <v>0</v>
      </c>
      <c r="H14" s="30">
        <v>0</v>
      </c>
      <c r="I14" s="35">
        <v>0</v>
      </c>
      <c r="J14" s="43">
        <v>0</v>
      </c>
      <c r="K14" s="43">
        <v>0</v>
      </c>
      <c r="L14" s="30">
        <v>0</v>
      </c>
      <c r="M14" s="88"/>
    </row>
    <row r="15" spans="1:13" s="3" customFormat="1" ht="11.25" customHeight="1">
      <c r="A15" s="51" t="s">
        <v>38</v>
      </c>
      <c r="B15" s="89" t="s">
        <v>29</v>
      </c>
      <c r="C15" s="51" t="s">
        <v>116</v>
      </c>
      <c r="D15" s="51" t="s">
        <v>22</v>
      </c>
      <c r="E15" s="8" t="s">
        <v>6</v>
      </c>
      <c r="F15" s="30">
        <f t="shared" ref="F15:F26" si="2">SUM(G15:L15)</f>
        <v>1627673.56</v>
      </c>
      <c r="G15" s="30">
        <f t="shared" ref="G15:L15" si="3">G16+G17+G18+G19+G20</f>
        <v>827673.56</v>
      </c>
      <c r="H15" s="30">
        <f t="shared" si="3"/>
        <v>800000</v>
      </c>
      <c r="I15" s="35">
        <f t="shared" si="3"/>
        <v>0</v>
      </c>
      <c r="J15" s="43">
        <f t="shared" si="3"/>
        <v>0</v>
      </c>
      <c r="K15" s="43">
        <f t="shared" si="3"/>
        <v>0</v>
      </c>
      <c r="L15" s="30">
        <f t="shared" si="3"/>
        <v>0</v>
      </c>
      <c r="M15" s="57" t="s">
        <v>67</v>
      </c>
    </row>
    <row r="16" spans="1:13" s="3" customFormat="1" ht="11.25" customHeight="1">
      <c r="A16" s="52"/>
      <c r="B16" s="90"/>
      <c r="C16" s="52"/>
      <c r="D16" s="52"/>
      <c r="E16" s="8" t="s">
        <v>7</v>
      </c>
      <c r="F16" s="30">
        <f t="shared" si="2"/>
        <v>0</v>
      </c>
      <c r="G16" s="30">
        <v>0</v>
      </c>
      <c r="H16" s="30">
        <v>0</v>
      </c>
      <c r="I16" s="35">
        <v>0</v>
      </c>
      <c r="J16" s="43">
        <v>0</v>
      </c>
      <c r="K16" s="43">
        <v>0</v>
      </c>
      <c r="L16" s="30">
        <v>0</v>
      </c>
      <c r="M16" s="58"/>
    </row>
    <row r="17" spans="1:13" s="3" customFormat="1" ht="11.25" customHeight="1">
      <c r="A17" s="52"/>
      <c r="B17" s="90"/>
      <c r="C17" s="52"/>
      <c r="D17" s="52"/>
      <c r="E17" s="8" t="s">
        <v>8</v>
      </c>
      <c r="F17" s="30">
        <f t="shared" si="2"/>
        <v>0</v>
      </c>
      <c r="G17" s="30">
        <v>0</v>
      </c>
      <c r="H17" s="30">
        <v>0</v>
      </c>
      <c r="I17" s="35">
        <v>0</v>
      </c>
      <c r="J17" s="43">
        <v>0</v>
      </c>
      <c r="K17" s="43">
        <v>0</v>
      </c>
      <c r="L17" s="30">
        <v>0</v>
      </c>
      <c r="M17" s="58"/>
    </row>
    <row r="18" spans="1:13" s="3" customFormat="1" ht="11.25" customHeight="1">
      <c r="A18" s="52"/>
      <c r="B18" s="90"/>
      <c r="C18" s="52"/>
      <c r="D18" s="52"/>
      <c r="E18" s="8" t="s">
        <v>204</v>
      </c>
      <c r="F18" s="30">
        <f t="shared" si="2"/>
        <v>1627673.56</v>
      </c>
      <c r="G18" s="30">
        <f>827673.56</f>
        <v>827673.56</v>
      </c>
      <c r="H18" s="30">
        <v>800000</v>
      </c>
      <c r="I18" s="35">
        <v>0</v>
      </c>
      <c r="J18" s="43">
        <v>0</v>
      </c>
      <c r="K18" s="43">
        <v>0</v>
      </c>
      <c r="L18" s="30">
        <v>0</v>
      </c>
      <c r="M18" s="58"/>
    </row>
    <row r="19" spans="1:13" s="3" customFormat="1" ht="11.25" customHeight="1">
      <c r="A19" s="52"/>
      <c r="B19" s="90"/>
      <c r="C19" s="52"/>
      <c r="D19" s="52"/>
      <c r="E19" s="8" t="s">
        <v>9</v>
      </c>
      <c r="F19" s="30">
        <f t="shared" si="2"/>
        <v>0</v>
      </c>
      <c r="G19" s="30">
        <v>0</v>
      </c>
      <c r="H19" s="30">
        <v>0</v>
      </c>
      <c r="I19" s="35">
        <v>0</v>
      </c>
      <c r="J19" s="43">
        <v>0</v>
      </c>
      <c r="K19" s="43">
        <v>0</v>
      </c>
      <c r="L19" s="30">
        <v>0</v>
      </c>
      <c r="M19" s="58"/>
    </row>
    <row r="20" spans="1:13" s="3" customFormat="1" ht="11.25" customHeight="1">
      <c r="A20" s="53"/>
      <c r="B20" s="91"/>
      <c r="C20" s="53"/>
      <c r="D20" s="53"/>
      <c r="E20" s="8" t="s">
        <v>10</v>
      </c>
      <c r="F20" s="30">
        <f t="shared" si="2"/>
        <v>0</v>
      </c>
      <c r="G20" s="30">
        <v>0</v>
      </c>
      <c r="H20" s="30">
        <v>0</v>
      </c>
      <c r="I20" s="35">
        <v>0</v>
      </c>
      <c r="J20" s="43">
        <v>0</v>
      </c>
      <c r="K20" s="43">
        <v>0</v>
      </c>
      <c r="L20" s="30">
        <v>0</v>
      </c>
      <c r="M20" s="59"/>
    </row>
    <row r="21" spans="1:13" s="3" customFormat="1" ht="11.25" customHeight="1">
      <c r="A21" s="51" t="s">
        <v>115</v>
      </c>
      <c r="B21" s="89" t="s">
        <v>117</v>
      </c>
      <c r="C21" s="51" t="s">
        <v>133</v>
      </c>
      <c r="D21" s="51" t="s">
        <v>22</v>
      </c>
      <c r="E21" s="8" t="s">
        <v>6</v>
      </c>
      <c r="F21" s="30">
        <f t="shared" si="2"/>
        <v>5178933.54</v>
      </c>
      <c r="G21" s="30">
        <f t="shared" ref="G21:K21" si="4">G22+G23+G24+G25+G26</f>
        <v>0</v>
      </c>
      <c r="H21" s="30">
        <f t="shared" si="4"/>
        <v>0</v>
      </c>
      <c r="I21" s="35">
        <v>1353350</v>
      </c>
      <c r="J21" s="43">
        <v>2325583.54</v>
      </c>
      <c r="K21" s="43">
        <f t="shared" si="4"/>
        <v>1000000</v>
      </c>
      <c r="L21" s="30">
        <v>500000</v>
      </c>
      <c r="M21" s="57" t="s">
        <v>114</v>
      </c>
    </row>
    <row r="22" spans="1:13" s="3" customFormat="1" ht="11.25" customHeight="1">
      <c r="A22" s="52"/>
      <c r="B22" s="90"/>
      <c r="C22" s="52"/>
      <c r="D22" s="52"/>
      <c r="E22" s="8" t="s">
        <v>7</v>
      </c>
      <c r="F22" s="30">
        <f t="shared" si="2"/>
        <v>0</v>
      </c>
      <c r="G22" s="30">
        <v>0</v>
      </c>
      <c r="H22" s="30">
        <v>0</v>
      </c>
      <c r="I22" s="35">
        <v>0</v>
      </c>
      <c r="J22" s="43">
        <v>0</v>
      </c>
      <c r="K22" s="43">
        <v>0</v>
      </c>
      <c r="L22" s="30">
        <v>0</v>
      </c>
      <c r="M22" s="58"/>
    </row>
    <row r="23" spans="1:13" s="3" customFormat="1" ht="11.25" customHeight="1">
      <c r="A23" s="52"/>
      <c r="B23" s="90"/>
      <c r="C23" s="52"/>
      <c r="D23" s="52"/>
      <c r="E23" s="8" t="s">
        <v>8</v>
      </c>
      <c r="F23" s="30">
        <f t="shared" si="2"/>
        <v>0</v>
      </c>
      <c r="G23" s="30">
        <v>0</v>
      </c>
      <c r="H23" s="30">
        <v>0</v>
      </c>
      <c r="I23" s="35">
        <v>0</v>
      </c>
      <c r="J23" s="43">
        <v>0</v>
      </c>
      <c r="K23" s="43">
        <v>0</v>
      </c>
      <c r="L23" s="30">
        <v>0</v>
      </c>
      <c r="M23" s="58"/>
    </row>
    <row r="24" spans="1:13" s="3" customFormat="1" ht="11.25" customHeight="1">
      <c r="A24" s="52"/>
      <c r="B24" s="90"/>
      <c r="C24" s="52"/>
      <c r="D24" s="52"/>
      <c r="E24" s="8" t="s">
        <v>204</v>
      </c>
      <c r="F24" s="30">
        <f t="shared" si="2"/>
        <v>5178933.54</v>
      </c>
      <c r="G24" s="30">
        <v>0</v>
      </c>
      <c r="H24" s="30">
        <v>0</v>
      </c>
      <c r="I24" s="35">
        <v>1353350</v>
      </c>
      <c r="J24" s="43">
        <v>2325583.54</v>
      </c>
      <c r="K24" s="43">
        <v>1000000</v>
      </c>
      <c r="L24" s="30">
        <v>500000</v>
      </c>
      <c r="M24" s="58"/>
    </row>
    <row r="25" spans="1:13" s="3" customFormat="1" ht="11.25" customHeight="1">
      <c r="A25" s="52"/>
      <c r="B25" s="90"/>
      <c r="C25" s="52"/>
      <c r="D25" s="52"/>
      <c r="E25" s="8" t="s">
        <v>9</v>
      </c>
      <c r="F25" s="30">
        <f t="shared" si="2"/>
        <v>0</v>
      </c>
      <c r="G25" s="30">
        <v>0</v>
      </c>
      <c r="H25" s="30">
        <v>0</v>
      </c>
      <c r="I25" s="35">
        <v>0</v>
      </c>
      <c r="J25" s="43">
        <v>0</v>
      </c>
      <c r="K25" s="43">
        <v>0</v>
      </c>
      <c r="L25" s="30">
        <v>0</v>
      </c>
      <c r="M25" s="58"/>
    </row>
    <row r="26" spans="1:13" s="3" customFormat="1" ht="11.25" customHeight="1">
      <c r="A26" s="53"/>
      <c r="B26" s="91"/>
      <c r="C26" s="53"/>
      <c r="D26" s="53"/>
      <c r="E26" s="8" t="s">
        <v>10</v>
      </c>
      <c r="F26" s="30">
        <f t="shared" si="2"/>
        <v>0</v>
      </c>
      <c r="G26" s="30">
        <v>0</v>
      </c>
      <c r="H26" s="30">
        <v>0</v>
      </c>
      <c r="I26" s="35">
        <v>0</v>
      </c>
      <c r="J26" s="43">
        <v>0</v>
      </c>
      <c r="K26" s="43">
        <v>0</v>
      </c>
      <c r="L26" s="30">
        <v>0</v>
      </c>
      <c r="M26" s="59"/>
    </row>
    <row r="27" spans="1:13" s="3" customFormat="1" ht="11.25" customHeight="1">
      <c r="A27" s="51" t="s">
        <v>118</v>
      </c>
      <c r="B27" s="89" t="s">
        <v>119</v>
      </c>
      <c r="C27" s="51" t="s">
        <v>133</v>
      </c>
      <c r="D27" s="51" t="s">
        <v>22</v>
      </c>
      <c r="E27" s="8" t="s">
        <v>6</v>
      </c>
      <c r="F27" s="30">
        <f t="shared" ref="F27:F32" si="5">SUM(G27:L27)</f>
        <v>2006547.65</v>
      </c>
      <c r="G27" s="30">
        <f t="shared" ref="G27:H27" si="6">G28+G29+G30+G31+G32</f>
        <v>0</v>
      </c>
      <c r="H27" s="30">
        <f t="shared" si="6"/>
        <v>0</v>
      </c>
      <c r="I27" s="35">
        <v>875000</v>
      </c>
      <c r="J27" s="43">
        <v>131547.65</v>
      </c>
      <c r="K27" s="43">
        <v>500000</v>
      </c>
      <c r="L27" s="30">
        <v>500000</v>
      </c>
      <c r="M27" s="57" t="s">
        <v>120</v>
      </c>
    </row>
    <row r="28" spans="1:13" s="3" customFormat="1" ht="11.25" customHeight="1">
      <c r="A28" s="52"/>
      <c r="B28" s="90"/>
      <c r="C28" s="52"/>
      <c r="D28" s="52"/>
      <c r="E28" s="8" t="s">
        <v>7</v>
      </c>
      <c r="F28" s="30">
        <f t="shared" si="5"/>
        <v>0</v>
      </c>
      <c r="G28" s="30">
        <v>0</v>
      </c>
      <c r="H28" s="30">
        <v>0</v>
      </c>
      <c r="I28" s="35">
        <v>0</v>
      </c>
      <c r="J28" s="43">
        <v>0</v>
      </c>
      <c r="K28" s="43">
        <v>0</v>
      </c>
      <c r="L28" s="30">
        <v>0</v>
      </c>
      <c r="M28" s="58"/>
    </row>
    <row r="29" spans="1:13" s="3" customFormat="1" ht="11.25" customHeight="1">
      <c r="A29" s="52"/>
      <c r="B29" s="90"/>
      <c r="C29" s="52"/>
      <c r="D29" s="52"/>
      <c r="E29" s="8" t="s">
        <v>8</v>
      </c>
      <c r="F29" s="30">
        <f t="shared" si="5"/>
        <v>0</v>
      </c>
      <c r="G29" s="30">
        <v>0</v>
      </c>
      <c r="H29" s="30">
        <v>0</v>
      </c>
      <c r="I29" s="35">
        <v>0</v>
      </c>
      <c r="J29" s="43">
        <v>0</v>
      </c>
      <c r="K29" s="43">
        <v>0</v>
      </c>
      <c r="L29" s="30">
        <v>0</v>
      </c>
      <c r="M29" s="58"/>
    </row>
    <row r="30" spans="1:13" s="3" customFormat="1" ht="11.25" customHeight="1">
      <c r="A30" s="52"/>
      <c r="B30" s="90"/>
      <c r="C30" s="52"/>
      <c r="D30" s="52"/>
      <c r="E30" s="8" t="s">
        <v>204</v>
      </c>
      <c r="F30" s="30">
        <f t="shared" si="5"/>
        <v>2006547.65</v>
      </c>
      <c r="G30" s="30">
        <v>0</v>
      </c>
      <c r="H30" s="30">
        <v>0</v>
      </c>
      <c r="I30" s="35">
        <v>875000</v>
      </c>
      <c r="J30" s="43">
        <v>131547.65</v>
      </c>
      <c r="K30" s="43">
        <v>500000</v>
      </c>
      <c r="L30" s="30">
        <v>500000</v>
      </c>
      <c r="M30" s="58"/>
    </row>
    <row r="31" spans="1:13" s="3" customFormat="1" ht="11.25" customHeight="1">
      <c r="A31" s="52"/>
      <c r="B31" s="90"/>
      <c r="C31" s="52"/>
      <c r="D31" s="52"/>
      <c r="E31" s="8" t="s">
        <v>9</v>
      </c>
      <c r="F31" s="30">
        <f t="shared" si="5"/>
        <v>0</v>
      </c>
      <c r="G31" s="30">
        <v>0</v>
      </c>
      <c r="H31" s="30">
        <v>0</v>
      </c>
      <c r="I31" s="35">
        <v>0</v>
      </c>
      <c r="J31" s="43">
        <v>0</v>
      </c>
      <c r="K31" s="43">
        <v>0</v>
      </c>
      <c r="L31" s="30">
        <v>0</v>
      </c>
      <c r="M31" s="58"/>
    </row>
    <row r="32" spans="1:13" s="3" customFormat="1" ht="11.25" customHeight="1">
      <c r="A32" s="53"/>
      <c r="B32" s="91"/>
      <c r="C32" s="53"/>
      <c r="D32" s="53"/>
      <c r="E32" s="8" t="s">
        <v>10</v>
      </c>
      <c r="F32" s="30">
        <f t="shared" si="5"/>
        <v>0</v>
      </c>
      <c r="G32" s="30">
        <v>0</v>
      </c>
      <c r="H32" s="30">
        <v>0</v>
      </c>
      <c r="I32" s="35">
        <v>0</v>
      </c>
      <c r="J32" s="43">
        <v>0</v>
      </c>
      <c r="K32" s="43">
        <v>0</v>
      </c>
      <c r="L32" s="30">
        <v>0</v>
      </c>
      <c r="M32" s="59"/>
    </row>
    <row r="33" spans="1:13" s="3" customFormat="1" ht="12.75" customHeight="1">
      <c r="A33" s="73" t="s">
        <v>21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5"/>
    </row>
    <row r="34" spans="1:13" s="3" customFormat="1" ht="12.75" customHeight="1">
      <c r="A34" s="64" t="s">
        <v>24</v>
      </c>
      <c r="B34" s="54" t="s">
        <v>18</v>
      </c>
      <c r="C34" s="51" t="s">
        <v>77</v>
      </c>
      <c r="D34" s="51" t="s">
        <v>137</v>
      </c>
      <c r="E34" s="8" t="s">
        <v>6</v>
      </c>
      <c r="F34" s="30">
        <f>F35+F36+F37+F38+F39+F40</f>
        <v>133013</v>
      </c>
      <c r="G34" s="30">
        <f>G35+G36+G37+G38+G39+G40</f>
        <v>73013</v>
      </c>
      <c r="H34" s="30">
        <f t="shared" ref="H34:L34" si="7">H35+H36+H37+H38+H39</f>
        <v>60000</v>
      </c>
      <c r="I34" s="35">
        <f t="shared" si="7"/>
        <v>0</v>
      </c>
      <c r="J34" s="43">
        <f t="shared" si="7"/>
        <v>0</v>
      </c>
      <c r="K34" s="43">
        <f t="shared" si="7"/>
        <v>0</v>
      </c>
      <c r="L34" s="30">
        <f t="shared" si="7"/>
        <v>0</v>
      </c>
      <c r="M34" s="57" t="s">
        <v>40</v>
      </c>
    </row>
    <row r="35" spans="1:13" s="3" customFormat="1">
      <c r="A35" s="65"/>
      <c r="B35" s="55"/>
      <c r="C35" s="52"/>
      <c r="D35" s="52"/>
      <c r="E35" s="8" t="s">
        <v>7</v>
      </c>
      <c r="F35" s="30">
        <f t="shared" ref="F35:F46" si="8">SUM(G35:L35)</f>
        <v>0</v>
      </c>
      <c r="G35" s="30">
        <v>0</v>
      </c>
      <c r="H35" s="30">
        <v>0</v>
      </c>
      <c r="I35" s="35">
        <v>0</v>
      </c>
      <c r="J35" s="43">
        <v>0</v>
      </c>
      <c r="K35" s="43">
        <v>0</v>
      </c>
      <c r="L35" s="30">
        <v>0</v>
      </c>
      <c r="M35" s="58"/>
    </row>
    <row r="36" spans="1:13" s="3" customFormat="1">
      <c r="A36" s="65"/>
      <c r="B36" s="55"/>
      <c r="C36" s="52"/>
      <c r="D36" s="52"/>
      <c r="E36" s="8" t="s">
        <v>8</v>
      </c>
      <c r="F36" s="30">
        <f t="shared" si="8"/>
        <v>0</v>
      </c>
      <c r="G36" s="30">
        <v>0</v>
      </c>
      <c r="H36" s="30">
        <v>0</v>
      </c>
      <c r="I36" s="35">
        <v>0</v>
      </c>
      <c r="J36" s="43">
        <v>0</v>
      </c>
      <c r="K36" s="43">
        <v>0</v>
      </c>
      <c r="L36" s="30">
        <v>0</v>
      </c>
      <c r="M36" s="58"/>
    </row>
    <row r="37" spans="1:13" s="3" customFormat="1">
      <c r="A37" s="65"/>
      <c r="B37" s="55"/>
      <c r="C37" s="52"/>
      <c r="D37" s="52"/>
      <c r="E37" s="8" t="s">
        <v>204</v>
      </c>
      <c r="F37" s="30">
        <f t="shared" ref="F37" si="9">SUM(G37:L37)</f>
        <v>88013</v>
      </c>
      <c r="G37" s="30">
        <v>28013</v>
      </c>
      <c r="H37" s="30">
        <v>60000</v>
      </c>
      <c r="I37" s="35">
        <v>0</v>
      </c>
      <c r="J37" s="43">
        <v>0</v>
      </c>
      <c r="K37" s="43">
        <v>0</v>
      </c>
      <c r="L37" s="30">
        <v>0</v>
      </c>
      <c r="M37" s="58"/>
    </row>
    <row r="38" spans="1:13" s="3" customFormat="1">
      <c r="A38" s="65"/>
      <c r="B38" s="55"/>
      <c r="C38" s="52"/>
      <c r="D38" s="52"/>
      <c r="E38" s="8" t="s">
        <v>9</v>
      </c>
      <c r="F38" s="30">
        <f t="shared" si="8"/>
        <v>0</v>
      </c>
      <c r="G38" s="30">
        <v>0</v>
      </c>
      <c r="H38" s="30">
        <v>0</v>
      </c>
      <c r="I38" s="35">
        <v>0</v>
      </c>
      <c r="J38" s="43">
        <v>0</v>
      </c>
      <c r="K38" s="43">
        <v>0</v>
      </c>
      <c r="L38" s="30">
        <v>0</v>
      </c>
      <c r="M38" s="58"/>
    </row>
    <row r="39" spans="1:13" s="3" customFormat="1" ht="14.25" customHeight="1">
      <c r="A39" s="66"/>
      <c r="B39" s="56"/>
      <c r="C39" s="53"/>
      <c r="D39" s="53"/>
      <c r="E39" s="8" t="s">
        <v>10</v>
      </c>
      <c r="F39" s="30">
        <f t="shared" si="8"/>
        <v>0</v>
      </c>
      <c r="G39" s="30">
        <v>0</v>
      </c>
      <c r="H39" s="30">
        <v>0</v>
      </c>
      <c r="I39" s="35">
        <v>0</v>
      </c>
      <c r="J39" s="43">
        <v>0</v>
      </c>
      <c r="K39" s="43">
        <v>0</v>
      </c>
      <c r="L39" s="30">
        <v>0</v>
      </c>
      <c r="M39" s="59"/>
    </row>
    <row r="40" spans="1:13" s="3" customFormat="1" ht="25.5" customHeight="1">
      <c r="A40" s="15" t="s">
        <v>52</v>
      </c>
      <c r="B40" s="14" t="s">
        <v>55</v>
      </c>
      <c r="C40" s="8" t="s">
        <v>54</v>
      </c>
      <c r="D40" s="8">
        <v>2020</v>
      </c>
      <c r="E40" s="8" t="s">
        <v>204</v>
      </c>
      <c r="F40" s="30">
        <v>45000</v>
      </c>
      <c r="G40" s="30">
        <v>45000</v>
      </c>
      <c r="H40" s="30">
        <v>0</v>
      </c>
      <c r="I40" s="35">
        <v>0</v>
      </c>
      <c r="J40" s="43">
        <v>0</v>
      </c>
      <c r="K40" s="43">
        <v>0</v>
      </c>
      <c r="L40" s="30">
        <v>0</v>
      </c>
      <c r="M40" s="17" t="s">
        <v>40</v>
      </c>
    </row>
    <row r="41" spans="1:13" s="3" customFormat="1" ht="35.25" customHeight="1">
      <c r="A41" s="16" t="s">
        <v>53</v>
      </c>
      <c r="B41" s="13" t="s">
        <v>55</v>
      </c>
      <c r="C41" s="12" t="s">
        <v>77</v>
      </c>
      <c r="D41" s="12">
        <v>2020</v>
      </c>
      <c r="E41" s="8"/>
      <c r="F41" s="30">
        <v>0</v>
      </c>
      <c r="G41" s="31">
        <v>0</v>
      </c>
      <c r="H41" s="30">
        <v>0</v>
      </c>
      <c r="I41" s="35">
        <v>0</v>
      </c>
      <c r="J41" s="43">
        <v>0</v>
      </c>
      <c r="K41" s="43">
        <v>0</v>
      </c>
      <c r="L41" s="30">
        <v>0</v>
      </c>
      <c r="M41" s="18" t="s">
        <v>40</v>
      </c>
    </row>
    <row r="42" spans="1:13" s="3" customFormat="1">
      <c r="A42" s="51" t="s">
        <v>39</v>
      </c>
      <c r="B42" s="54" t="s">
        <v>30</v>
      </c>
      <c r="C42" s="51" t="s">
        <v>77</v>
      </c>
      <c r="D42" s="51">
        <v>2020</v>
      </c>
      <c r="E42" s="8" t="s">
        <v>6</v>
      </c>
      <c r="F42" s="30">
        <f t="shared" si="8"/>
        <v>149093.78</v>
      </c>
      <c r="G42" s="30">
        <f t="shared" ref="G42:L42" si="10">G43+G44+G45+G46+G47</f>
        <v>149093.78</v>
      </c>
      <c r="H42" s="30">
        <f t="shared" si="10"/>
        <v>0</v>
      </c>
      <c r="I42" s="35">
        <f t="shared" si="10"/>
        <v>0</v>
      </c>
      <c r="J42" s="43">
        <f t="shared" si="10"/>
        <v>0</v>
      </c>
      <c r="K42" s="43">
        <f t="shared" si="10"/>
        <v>0</v>
      </c>
      <c r="L42" s="30">
        <f t="shared" si="10"/>
        <v>0</v>
      </c>
      <c r="M42" s="57" t="s">
        <v>42</v>
      </c>
    </row>
    <row r="43" spans="1:13" s="3" customFormat="1">
      <c r="A43" s="52"/>
      <c r="B43" s="55"/>
      <c r="C43" s="52"/>
      <c r="D43" s="52"/>
      <c r="E43" s="8" t="s">
        <v>7</v>
      </c>
      <c r="F43" s="30">
        <f t="shared" si="8"/>
        <v>0</v>
      </c>
      <c r="G43" s="30">
        <v>0</v>
      </c>
      <c r="H43" s="30">
        <v>0</v>
      </c>
      <c r="I43" s="35">
        <v>0</v>
      </c>
      <c r="J43" s="43">
        <v>0</v>
      </c>
      <c r="K43" s="43">
        <v>0</v>
      </c>
      <c r="L43" s="30">
        <v>0</v>
      </c>
      <c r="M43" s="58"/>
    </row>
    <row r="44" spans="1:13" s="3" customFormat="1">
      <c r="A44" s="52"/>
      <c r="B44" s="55"/>
      <c r="C44" s="52"/>
      <c r="D44" s="52"/>
      <c r="E44" s="8" t="s">
        <v>8</v>
      </c>
      <c r="F44" s="30">
        <f t="shared" si="8"/>
        <v>0</v>
      </c>
      <c r="G44" s="30">
        <v>0</v>
      </c>
      <c r="H44" s="30">
        <v>0</v>
      </c>
      <c r="I44" s="35">
        <v>0</v>
      </c>
      <c r="J44" s="43">
        <v>0</v>
      </c>
      <c r="K44" s="43">
        <v>0</v>
      </c>
      <c r="L44" s="30">
        <v>0</v>
      </c>
      <c r="M44" s="58"/>
    </row>
    <row r="45" spans="1:13" s="3" customFormat="1">
      <c r="A45" s="52"/>
      <c r="B45" s="55"/>
      <c r="C45" s="52"/>
      <c r="D45" s="52"/>
      <c r="E45" s="8" t="s">
        <v>204</v>
      </c>
      <c r="F45" s="30">
        <f t="shared" si="8"/>
        <v>149093.78</v>
      </c>
      <c r="G45" s="30">
        <v>149093.78</v>
      </c>
      <c r="H45" s="30">
        <v>0</v>
      </c>
      <c r="I45" s="35">
        <v>0</v>
      </c>
      <c r="J45" s="43">
        <v>0</v>
      </c>
      <c r="K45" s="43">
        <v>0</v>
      </c>
      <c r="L45" s="30">
        <v>0</v>
      </c>
      <c r="M45" s="58"/>
    </row>
    <row r="46" spans="1:13" s="3" customFormat="1">
      <c r="A46" s="52"/>
      <c r="B46" s="55"/>
      <c r="C46" s="52"/>
      <c r="D46" s="52"/>
      <c r="E46" s="8" t="s">
        <v>9</v>
      </c>
      <c r="F46" s="30">
        <f t="shared" si="8"/>
        <v>0</v>
      </c>
      <c r="G46" s="30">
        <v>0</v>
      </c>
      <c r="H46" s="30">
        <v>0</v>
      </c>
      <c r="I46" s="35">
        <v>0</v>
      </c>
      <c r="J46" s="43">
        <v>0</v>
      </c>
      <c r="K46" s="43">
        <v>0</v>
      </c>
      <c r="L46" s="30">
        <v>0</v>
      </c>
      <c r="M46" s="58"/>
    </row>
    <row r="47" spans="1:13" s="3" customFormat="1">
      <c r="A47" s="53"/>
      <c r="B47" s="56"/>
      <c r="C47" s="53"/>
      <c r="D47" s="53"/>
      <c r="E47" s="8" t="s">
        <v>10</v>
      </c>
      <c r="F47" s="30">
        <v>0</v>
      </c>
      <c r="G47" s="30">
        <v>0</v>
      </c>
      <c r="H47" s="30">
        <v>0</v>
      </c>
      <c r="I47" s="35">
        <v>0</v>
      </c>
      <c r="J47" s="43">
        <v>0</v>
      </c>
      <c r="K47" s="43">
        <v>0</v>
      </c>
      <c r="L47" s="30">
        <v>0</v>
      </c>
      <c r="M47" s="59"/>
    </row>
    <row r="48" spans="1:13" s="3" customFormat="1" ht="14.25" customHeight="1">
      <c r="A48" s="87" t="s">
        <v>134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19"/>
    </row>
    <row r="49" spans="1:13" s="3" customFormat="1" ht="11.25" customHeight="1">
      <c r="A49" s="64" t="s">
        <v>25</v>
      </c>
      <c r="B49" s="54" t="s">
        <v>129</v>
      </c>
      <c r="C49" s="51" t="s">
        <v>136</v>
      </c>
      <c r="D49" s="51" t="s">
        <v>138</v>
      </c>
      <c r="E49" s="8" t="s">
        <v>6</v>
      </c>
      <c r="F49" s="30">
        <f t="shared" ref="F49:L49" si="11">F50+F51+F52+F53+F54</f>
        <v>22920193.920000002</v>
      </c>
      <c r="G49" s="30">
        <f t="shared" si="11"/>
        <v>11218839</v>
      </c>
      <c r="H49" s="30">
        <f t="shared" si="11"/>
        <v>11571445</v>
      </c>
      <c r="I49" s="35">
        <f>I50+I51+I52+I53+I54</f>
        <v>129909.92</v>
      </c>
      <c r="J49" s="43">
        <f t="shared" si="11"/>
        <v>0</v>
      </c>
      <c r="K49" s="43">
        <f t="shared" si="11"/>
        <v>0</v>
      </c>
      <c r="L49" s="30">
        <f t="shared" si="11"/>
        <v>0</v>
      </c>
      <c r="M49" s="57" t="s">
        <v>43</v>
      </c>
    </row>
    <row r="50" spans="1:13" s="3" customFormat="1" ht="11.25" customHeight="1">
      <c r="A50" s="65"/>
      <c r="B50" s="55"/>
      <c r="C50" s="52"/>
      <c r="D50" s="52"/>
      <c r="E50" s="8" t="s">
        <v>7</v>
      </c>
      <c r="F50" s="30">
        <f>SUM(G50:L50)</f>
        <v>0</v>
      </c>
      <c r="G50" s="30">
        <v>0</v>
      </c>
      <c r="H50" s="30">
        <v>0</v>
      </c>
      <c r="I50" s="35">
        <v>0</v>
      </c>
      <c r="J50" s="43">
        <v>0</v>
      </c>
      <c r="K50" s="43">
        <v>0</v>
      </c>
      <c r="L50" s="30">
        <v>0</v>
      </c>
      <c r="M50" s="58"/>
    </row>
    <row r="51" spans="1:13" s="3" customFormat="1" ht="11.25" customHeight="1">
      <c r="A51" s="65"/>
      <c r="B51" s="55"/>
      <c r="C51" s="52"/>
      <c r="D51" s="52"/>
      <c r="E51" s="8" t="s">
        <v>8</v>
      </c>
      <c r="F51" s="30">
        <f>SUM(G51:L51)</f>
        <v>0</v>
      </c>
      <c r="G51" s="30">
        <v>0</v>
      </c>
      <c r="H51" s="30">
        <v>0</v>
      </c>
      <c r="I51" s="35">
        <v>0</v>
      </c>
      <c r="J51" s="43">
        <v>0</v>
      </c>
      <c r="K51" s="43">
        <v>0</v>
      </c>
      <c r="L51" s="30">
        <v>0</v>
      </c>
      <c r="M51" s="58"/>
    </row>
    <row r="52" spans="1:13" s="3" customFormat="1" ht="11.25" customHeight="1">
      <c r="A52" s="65"/>
      <c r="B52" s="55"/>
      <c r="C52" s="52"/>
      <c r="D52" s="52"/>
      <c r="E52" s="8" t="s">
        <v>204</v>
      </c>
      <c r="F52" s="30">
        <f>SUM(G52:L52)</f>
        <v>22920193.920000002</v>
      </c>
      <c r="G52" s="30">
        <v>11218839</v>
      </c>
      <c r="H52" s="30">
        <v>11571445</v>
      </c>
      <c r="I52" s="35">
        <v>129909.92</v>
      </c>
      <c r="J52" s="43">
        <v>0</v>
      </c>
      <c r="K52" s="43">
        <v>0</v>
      </c>
      <c r="L52" s="30">
        <v>0</v>
      </c>
      <c r="M52" s="58"/>
    </row>
    <row r="53" spans="1:13" s="3" customFormat="1" ht="11.25" customHeight="1">
      <c r="A53" s="65"/>
      <c r="B53" s="55"/>
      <c r="C53" s="52"/>
      <c r="D53" s="52"/>
      <c r="E53" s="8" t="s">
        <v>9</v>
      </c>
      <c r="F53" s="30">
        <f>SUM(G53:L53)</f>
        <v>0</v>
      </c>
      <c r="G53" s="30">
        <v>0</v>
      </c>
      <c r="H53" s="30">
        <v>0</v>
      </c>
      <c r="I53" s="35">
        <v>0</v>
      </c>
      <c r="J53" s="43">
        <v>0</v>
      </c>
      <c r="K53" s="43">
        <v>0</v>
      </c>
      <c r="L53" s="30">
        <v>0</v>
      </c>
      <c r="M53" s="58"/>
    </row>
    <row r="54" spans="1:13" s="3" customFormat="1" ht="14.25" customHeight="1">
      <c r="A54" s="66"/>
      <c r="B54" s="56"/>
      <c r="C54" s="53"/>
      <c r="D54" s="53"/>
      <c r="E54" s="8" t="s">
        <v>10</v>
      </c>
      <c r="F54" s="30">
        <f>SUM(G54:L54)</f>
        <v>0</v>
      </c>
      <c r="G54" s="30">
        <v>0</v>
      </c>
      <c r="H54" s="30">
        <v>0</v>
      </c>
      <c r="I54" s="35">
        <v>0</v>
      </c>
      <c r="J54" s="43">
        <v>0</v>
      </c>
      <c r="K54" s="43">
        <v>0</v>
      </c>
      <c r="L54" s="30">
        <v>0</v>
      </c>
      <c r="M54" s="59"/>
    </row>
    <row r="55" spans="1:13" s="3" customFormat="1" ht="11.25" customHeight="1">
      <c r="A55" s="84" t="s">
        <v>161</v>
      </c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6"/>
      <c r="M55" s="10"/>
    </row>
    <row r="56" spans="1:13" s="3" customFormat="1" ht="11.25" customHeight="1">
      <c r="A56" s="64" t="s">
        <v>32</v>
      </c>
      <c r="B56" s="54" t="s">
        <v>127</v>
      </c>
      <c r="C56" s="51" t="s">
        <v>139</v>
      </c>
      <c r="D56" s="51" t="s">
        <v>138</v>
      </c>
      <c r="E56" s="8" t="s">
        <v>6</v>
      </c>
      <c r="F56" s="30">
        <f>F57+F58+F59+F60+F61</f>
        <v>2102149</v>
      </c>
      <c r="G56" s="30">
        <f t="shared" ref="G56:L56" si="12">G57+G58+G59+G60+G61</f>
        <v>662715</v>
      </c>
      <c r="H56" s="30">
        <f t="shared" si="12"/>
        <v>662715</v>
      </c>
      <c r="I56" s="35">
        <f>I57+I58+I59+I60+I61</f>
        <v>776719</v>
      </c>
      <c r="J56" s="43">
        <v>0</v>
      </c>
      <c r="K56" s="43">
        <f t="shared" si="12"/>
        <v>0</v>
      </c>
      <c r="L56" s="30">
        <f t="shared" si="12"/>
        <v>0</v>
      </c>
      <c r="M56" s="57" t="s">
        <v>44</v>
      </c>
    </row>
    <row r="57" spans="1:13" s="3" customFormat="1" ht="11.25" customHeight="1">
      <c r="A57" s="65"/>
      <c r="B57" s="55"/>
      <c r="C57" s="52"/>
      <c r="D57" s="52"/>
      <c r="E57" s="8" t="s">
        <v>7</v>
      </c>
      <c r="F57" s="30">
        <f>SUM(G57:L57)</f>
        <v>0</v>
      </c>
      <c r="G57" s="30">
        <v>0</v>
      </c>
      <c r="H57" s="30">
        <v>0</v>
      </c>
      <c r="I57" s="35">
        <v>0</v>
      </c>
      <c r="J57" s="43">
        <v>0</v>
      </c>
      <c r="K57" s="43">
        <v>0</v>
      </c>
      <c r="L57" s="30">
        <v>0</v>
      </c>
      <c r="M57" s="58"/>
    </row>
    <row r="58" spans="1:13" s="3" customFormat="1" ht="11.25" customHeight="1">
      <c r="A58" s="65"/>
      <c r="B58" s="55"/>
      <c r="C58" s="52"/>
      <c r="D58" s="52"/>
      <c r="E58" s="8" t="s">
        <v>8</v>
      </c>
      <c r="F58" s="30">
        <f>SUM(G58:L58)</f>
        <v>0</v>
      </c>
      <c r="G58" s="30">
        <v>0</v>
      </c>
      <c r="H58" s="30">
        <v>0</v>
      </c>
      <c r="I58" s="35">
        <v>0</v>
      </c>
      <c r="J58" s="43">
        <v>0</v>
      </c>
      <c r="K58" s="43">
        <v>0</v>
      </c>
      <c r="L58" s="30">
        <v>0</v>
      </c>
      <c r="M58" s="58"/>
    </row>
    <row r="59" spans="1:13" s="3" customFormat="1" ht="11.25" customHeight="1">
      <c r="A59" s="65"/>
      <c r="B59" s="55"/>
      <c r="C59" s="52"/>
      <c r="D59" s="52"/>
      <c r="E59" s="8" t="s">
        <v>204</v>
      </c>
      <c r="F59" s="30">
        <f>SUM(G59:L59)</f>
        <v>2102149</v>
      </c>
      <c r="G59" s="30">
        <v>662715</v>
      </c>
      <c r="H59" s="30">
        <v>662715</v>
      </c>
      <c r="I59" s="35">
        <v>776719</v>
      </c>
      <c r="J59" s="43">
        <v>0</v>
      </c>
      <c r="K59" s="43">
        <v>0</v>
      </c>
      <c r="L59" s="30">
        <v>0</v>
      </c>
      <c r="M59" s="58"/>
    </row>
    <row r="60" spans="1:13" s="3" customFormat="1" ht="11.25" customHeight="1">
      <c r="A60" s="65"/>
      <c r="B60" s="55"/>
      <c r="C60" s="52"/>
      <c r="D60" s="52"/>
      <c r="E60" s="8" t="s">
        <v>9</v>
      </c>
      <c r="F60" s="30">
        <f>SUM(G60:L60)</f>
        <v>0</v>
      </c>
      <c r="G60" s="30">
        <v>0</v>
      </c>
      <c r="H60" s="30">
        <v>0</v>
      </c>
      <c r="I60" s="35">
        <v>0</v>
      </c>
      <c r="J60" s="43">
        <v>0</v>
      </c>
      <c r="K60" s="43">
        <v>0</v>
      </c>
      <c r="L60" s="30">
        <v>0</v>
      </c>
      <c r="M60" s="58"/>
    </row>
    <row r="61" spans="1:13" s="3" customFormat="1" ht="15.75" customHeight="1">
      <c r="A61" s="66"/>
      <c r="B61" s="56"/>
      <c r="C61" s="53"/>
      <c r="D61" s="53"/>
      <c r="E61" s="11" t="s">
        <v>10</v>
      </c>
      <c r="F61" s="32">
        <f>SUM(G61:L61)</f>
        <v>0</v>
      </c>
      <c r="G61" s="30">
        <v>0</v>
      </c>
      <c r="H61" s="30">
        <v>0</v>
      </c>
      <c r="I61" s="35">
        <v>0</v>
      </c>
      <c r="J61" s="43">
        <v>0</v>
      </c>
      <c r="K61" s="43">
        <v>0</v>
      </c>
      <c r="L61" s="30">
        <v>0</v>
      </c>
      <c r="M61" s="59"/>
    </row>
    <row r="62" spans="1:13" s="3" customFormat="1" ht="12.75" customHeight="1">
      <c r="A62" s="51" t="s">
        <v>26</v>
      </c>
      <c r="B62" s="54" t="s">
        <v>189</v>
      </c>
      <c r="C62" s="51" t="s">
        <v>78</v>
      </c>
      <c r="D62" s="51" t="s">
        <v>50</v>
      </c>
      <c r="E62" s="8" t="s">
        <v>6</v>
      </c>
      <c r="F62" s="30">
        <f t="shared" ref="F62:L62" si="13">F63+F64+F65+F66+F67</f>
        <v>2047673</v>
      </c>
      <c r="G62" s="30">
        <f t="shared" si="13"/>
        <v>0</v>
      </c>
      <c r="H62" s="30">
        <f t="shared" si="13"/>
        <v>500000</v>
      </c>
      <c r="I62" s="35">
        <f t="shared" si="13"/>
        <v>547673</v>
      </c>
      <c r="J62" s="43">
        <f t="shared" si="13"/>
        <v>0</v>
      </c>
      <c r="K62" s="43">
        <f t="shared" si="13"/>
        <v>500000</v>
      </c>
      <c r="L62" s="30">
        <f t="shared" si="13"/>
        <v>500000</v>
      </c>
      <c r="M62" s="57" t="s">
        <v>68</v>
      </c>
    </row>
    <row r="63" spans="1:13" s="3" customFormat="1" ht="12.75" customHeight="1">
      <c r="A63" s="52"/>
      <c r="B63" s="55"/>
      <c r="C63" s="52"/>
      <c r="D63" s="52"/>
      <c r="E63" s="8" t="s">
        <v>7</v>
      </c>
      <c r="F63" s="30">
        <f t="shared" ref="F63:F68" si="14">SUM(G63:L63)</f>
        <v>0</v>
      </c>
      <c r="G63" s="30">
        <v>0</v>
      </c>
      <c r="H63" s="30">
        <v>0</v>
      </c>
      <c r="I63" s="35">
        <v>0</v>
      </c>
      <c r="J63" s="43">
        <v>0</v>
      </c>
      <c r="K63" s="43">
        <v>0</v>
      </c>
      <c r="L63" s="30">
        <v>0</v>
      </c>
      <c r="M63" s="58"/>
    </row>
    <row r="64" spans="1:13" s="3" customFormat="1" ht="12.75" customHeight="1">
      <c r="A64" s="52"/>
      <c r="B64" s="55"/>
      <c r="C64" s="52"/>
      <c r="D64" s="52"/>
      <c r="E64" s="8" t="s">
        <v>8</v>
      </c>
      <c r="F64" s="30">
        <f t="shared" si="14"/>
        <v>0</v>
      </c>
      <c r="G64" s="30">
        <v>0</v>
      </c>
      <c r="H64" s="30">
        <v>0</v>
      </c>
      <c r="I64" s="35">
        <v>0</v>
      </c>
      <c r="J64" s="43">
        <v>0</v>
      </c>
      <c r="K64" s="43">
        <v>0</v>
      </c>
      <c r="L64" s="30">
        <v>0</v>
      </c>
      <c r="M64" s="58"/>
    </row>
    <row r="65" spans="1:13" s="3" customFormat="1" ht="12.75" customHeight="1">
      <c r="A65" s="52"/>
      <c r="B65" s="55"/>
      <c r="C65" s="52"/>
      <c r="D65" s="52"/>
      <c r="E65" s="8" t="s">
        <v>204</v>
      </c>
      <c r="F65" s="30">
        <f t="shared" si="14"/>
        <v>2047673</v>
      </c>
      <c r="G65" s="30">
        <v>0</v>
      </c>
      <c r="H65" s="30">
        <v>500000</v>
      </c>
      <c r="I65" s="35">
        <v>547673</v>
      </c>
      <c r="J65" s="43">
        <v>0</v>
      </c>
      <c r="K65" s="43">
        <v>500000</v>
      </c>
      <c r="L65" s="30">
        <v>500000</v>
      </c>
      <c r="M65" s="58"/>
    </row>
    <row r="66" spans="1:13" s="3" customFormat="1" ht="12.75" customHeight="1">
      <c r="A66" s="52"/>
      <c r="B66" s="55"/>
      <c r="C66" s="52"/>
      <c r="D66" s="52"/>
      <c r="E66" s="8" t="s">
        <v>9</v>
      </c>
      <c r="F66" s="30">
        <f t="shared" si="14"/>
        <v>0</v>
      </c>
      <c r="G66" s="30">
        <v>0</v>
      </c>
      <c r="H66" s="30">
        <v>0</v>
      </c>
      <c r="I66" s="35">
        <v>0</v>
      </c>
      <c r="J66" s="43">
        <v>0</v>
      </c>
      <c r="K66" s="43">
        <v>0</v>
      </c>
      <c r="L66" s="30">
        <v>0</v>
      </c>
      <c r="M66" s="58"/>
    </row>
    <row r="67" spans="1:13" s="3" customFormat="1" ht="12" customHeight="1">
      <c r="A67" s="53"/>
      <c r="B67" s="56"/>
      <c r="C67" s="53"/>
      <c r="D67" s="53"/>
      <c r="E67" s="8" t="s">
        <v>10</v>
      </c>
      <c r="F67" s="30">
        <f t="shared" si="14"/>
        <v>0</v>
      </c>
      <c r="G67" s="30">
        <v>0</v>
      </c>
      <c r="H67" s="30">
        <v>0</v>
      </c>
      <c r="I67" s="35">
        <v>0</v>
      </c>
      <c r="J67" s="43">
        <v>0</v>
      </c>
      <c r="K67" s="43">
        <v>0</v>
      </c>
      <c r="L67" s="30">
        <v>0</v>
      </c>
      <c r="M67" s="59"/>
    </row>
    <row r="68" spans="1:13" s="3" customFormat="1" ht="12.75" customHeight="1">
      <c r="A68" s="51" t="s">
        <v>69</v>
      </c>
      <c r="B68" s="54" t="s">
        <v>165</v>
      </c>
      <c r="C68" s="51" t="s">
        <v>166</v>
      </c>
      <c r="D68" s="51">
        <v>2023</v>
      </c>
      <c r="E68" s="8" t="s">
        <v>6</v>
      </c>
      <c r="F68" s="30">
        <f t="shared" si="14"/>
        <v>191382</v>
      </c>
      <c r="G68" s="30">
        <v>0</v>
      </c>
      <c r="H68" s="30">
        <v>0</v>
      </c>
      <c r="I68" s="30">
        <v>0</v>
      </c>
      <c r="J68" s="43">
        <v>191382</v>
      </c>
      <c r="K68" s="43">
        <v>0</v>
      </c>
      <c r="L68" s="30">
        <v>0</v>
      </c>
      <c r="M68" s="57" t="s">
        <v>167</v>
      </c>
    </row>
    <row r="69" spans="1:13" s="3" customFormat="1" ht="12.75" customHeight="1">
      <c r="A69" s="52"/>
      <c r="B69" s="55"/>
      <c r="C69" s="52"/>
      <c r="D69" s="52"/>
      <c r="E69" s="8" t="s">
        <v>7</v>
      </c>
      <c r="F69" s="30">
        <v>0</v>
      </c>
      <c r="G69" s="30">
        <v>0</v>
      </c>
      <c r="H69" s="30">
        <v>0</v>
      </c>
      <c r="I69" s="30">
        <v>0</v>
      </c>
      <c r="J69" s="43">
        <v>0</v>
      </c>
      <c r="K69" s="43">
        <v>0</v>
      </c>
      <c r="L69" s="30">
        <v>0</v>
      </c>
      <c r="M69" s="58"/>
    </row>
    <row r="70" spans="1:13" s="3" customFormat="1" ht="12.75" customHeight="1">
      <c r="A70" s="52"/>
      <c r="B70" s="55"/>
      <c r="C70" s="52"/>
      <c r="D70" s="52"/>
      <c r="E70" s="8" t="s">
        <v>8</v>
      </c>
      <c r="F70" s="30">
        <v>0</v>
      </c>
      <c r="G70" s="30">
        <v>0</v>
      </c>
      <c r="H70" s="30">
        <v>0</v>
      </c>
      <c r="I70" s="30">
        <v>0</v>
      </c>
      <c r="J70" s="43">
        <v>0</v>
      </c>
      <c r="K70" s="43">
        <v>0</v>
      </c>
      <c r="L70" s="30">
        <v>0</v>
      </c>
      <c r="M70" s="58"/>
    </row>
    <row r="71" spans="1:13" s="3" customFormat="1" ht="12.75" customHeight="1">
      <c r="A71" s="52"/>
      <c r="B71" s="55"/>
      <c r="C71" s="52"/>
      <c r="D71" s="52"/>
      <c r="E71" s="8" t="s">
        <v>204</v>
      </c>
      <c r="F71" s="30">
        <f>SUM(G71+H71+I71+J71+K71+L71)</f>
        <v>191382</v>
      </c>
      <c r="G71" s="30">
        <v>0</v>
      </c>
      <c r="H71" s="30">
        <v>0</v>
      </c>
      <c r="I71" s="30">
        <v>0</v>
      </c>
      <c r="J71" s="43">
        <v>191382</v>
      </c>
      <c r="K71" s="43">
        <v>0</v>
      </c>
      <c r="L71" s="30">
        <v>0</v>
      </c>
      <c r="M71" s="58"/>
    </row>
    <row r="72" spans="1:13" s="3" customFormat="1" ht="12.75" customHeight="1">
      <c r="A72" s="52"/>
      <c r="B72" s="55"/>
      <c r="C72" s="52"/>
      <c r="D72" s="52"/>
      <c r="E72" s="8" t="s">
        <v>9</v>
      </c>
      <c r="F72" s="30">
        <v>0</v>
      </c>
      <c r="G72" s="30">
        <v>0</v>
      </c>
      <c r="H72" s="30">
        <v>0</v>
      </c>
      <c r="I72" s="30">
        <v>0</v>
      </c>
      <c r="J72" s="43">
        <v>0</v>
      </c>
      <c r="K72" s="43">
        <v>0</v>
      </c>
      <c r="L72" s="30">
        <v>0</v>
      </c>
      <c r="M72" s="58"/>
    </row>
    <row r="73" spans="1:13" s="3" customFormat="1" ht="10.5" customHeight="1">
      <c r="A73" s="53"/>
      <c r="B73" s="56"/>
      <c r="C73" s="53"/>
      <c r="D73" s="53"/>
      <c r="E73" s="8" t="s">
        <v>10</v>
      </c>
      <c r="F73" s="30">
        <v>0</v>
      </c>
      <c r="G73" s="30">
        <v>0</v>
      </c>
      <c r="H73" s="30">
        <v>0</v>
      </c>
      <c r="I73" s="30">
        <v>0</v>
      </c>
      <c r="J73" s="43">
        <v>0</v>
      </c>
      <c r="K73" s="43">
        <v>0</v>
      </c>
      <c r="L73" s="30">
        <v>0</v>
      </c>
      <c r="M73" s="59"/>
    </row>
    <row r="74" spans="1:13" s="3" customFormat="1" ht="12" customHeight="1">
      <c r="A74" s="51" t="s">
        <v>79</v>
      </c>
      <c r="B74" s="54" t="s">
        <v>70</v>
      </c>
      <c r="C74" s="51" t="s">
        <v>135</v>
      </c>
      <c r="D74" s="51" t="s">
        <v>71</v>
      </c>
      <c r="E74" s="8" t="s">
        <v>6</v>
      </c>
      <c r="F74" s="30">
        <f t="shared" ref="F74:L74" si="15">F75+F76+F77+F78+F79</f>
        <v>5401672.5</v>
      </c>
      <c r="G74" s="30">
        <f t="shared" si="15"/>
        <v>0</v>
      </c>
      <c r="H74" s="30">
        <f t="shared" si="15"/>
        <v>500000</v>
      </c>
      <c r="I74" s="35">
        <f t="shared" si="15"/>
        <v>3379982.62</v>
      </c>
      <c r="J74" s="43">
        <v>1399689.88</v>
      </c>
      <c r="K74" s="43">
        <v>122000</v>
      </c>
      <c r="L74" s="30">
        <f t="shared" si="15"/>
        <v>0</v>
      </c>
      <c r="M74" s="57" t="s">
        <v>70</v>
      </c>
    </row>
    <row r="75" spans="1:13" s="3" customFormat="1" ht="12" customHeight="1">
      <c r="A75" s="52"/>
      <c r="B75" s="55"/>
      <c r="C75" s="52"/>
      <c r="D75" s="52"/>
      <c r="E75" s="8" t="s">
        <v>7</v>
      </c>
      <c r="F75" s="30">
        <f>SUM(G75:L75)</f>
        <v>0</v>
      </c>
      <c r="G75" s="30">
        <v>0</v>
      </c>
      <c r="H75" s="30">
        <v>0</v>
      </c>
      <c r="I75" s="35">
        <v>0</v>
      </c>
      <c r="J75" s="43">
        <v>0</v>
      </c>
      <c r="K75" s="43">
        <v>0</v>
      </c>
      <c r="L75" s="30">
        <v>0</v>
      </c>
      <c r="M75" s="58"/>
    </row>
    <row r="76" spans="1:13" s="3" customFormat="1" ht="12" customHeight="1">
      <c r="A76" s="52"/>
      <c r="B76" s="55"/>
      <c r="C76" s="52"/>
      <c r="D76" s="52"/>
      <c r="E76" s="8" t="s">
        <v>8</v>
      </c>
      <c r="F76" s="30">
        <f>SUM(G76:L76)</f>
        <v>0</v>
      </c>
      <c r="G76" s="30">
        <v>0</v>
      </c>
      <c r="H76" s="30">
        <v>0</v>
      </c>
      <c r="I76" s="35">
        <v>0</v>
      </c>
      <c r="J76" s="43">
        <v>0</v>
      </c>
      <c r="K76" s="43">
        <v>0</v>
      </c>
      <c r="L76" s="30">
        <v>0</v>
      </c>
      <c r="M76" s="58"/>
    </row>
    <row r="77" spans="1:13" s="3" customFormat="1" ht="12" customHeight="1">
      <c r="A77" s="52"/>
      <c r="B77" s="55"/>
      <c r="C77" s="52"/>
      <c r="D77" s="52"/>
      <c r="E77" s="8" t="s">
        <v>204</v>
      </c>
      <c r="F77" s="30">
        <f>SUM(G77:L77)</f>
        <v>5401672.5</v>
      </c>
      <c r="G77" s="30">
        <v>0</v>
      </c>
      <c r="H77" s="30">
        <v>500000</v>
      </c>
      <c r="I77" s="35">
        <v>3379982.62</v>
      </c>
      <c r="J77" s="43">
        <v>1399689.88</v>
      </c>
      <c r="K77" s="43">
        <v>122000</v>
      </c>
      <c r="L77" s="30">
        <v>0</v>
      </c>
      <c r="M77" s="58"/>
    </row>
    <row r="78" spans="1:13" s="3" customFormat="1" ht="12" customHeight="1">
      <c r="A78" s="52"/>
      <c r="B78" s="55"/>
      <c r="C78" s="52"/>
      <c r="D78" s="52"/>
      <c r="E78" s="8" t="s">
        <v>9</v>
      </c>
      <c r="F78" s="30">
        <f>SUM(G78:L78)</f>
        <v>0</v>
      </c>
      <c r="G78" s="30">
        <v>0</v>
      </c>
      <c r="H78" s="30">
        <v>0</v>
      </c>
      <c r="I78" s="35">
        <v>0</v>
      </c>
      <c r="J78" s="43">
        <v>0</v>
      </c>
      <c r="K78" s="43">
        <v>0</v>
      </c>
      <c r="L78" s="30">
        <v>0</v>
      </c>
      <c r="M78" s="58"/>
    </row>
    <row r="79" spans="1:13" s="3" customFormat="1" ht="12.75" customHeight="1">
      <c r="A79" s="53"/>
      <c r="B79" s="56"/>
      <c r="C79" s="53"/>
      <c r="D79" s="53"/>
      <c r="E79" s="8" t="s">
        <v>10</v>
      </c>
      <c r="F79" s="30">
        <f>SUM(G79:L79)</f>
        <v>0</v>
      </c>
      <c r="G79" s="30">
        <v>0</v>
      </c>
      <c r="H79" s="30">
        <v>0</v>
      </c>
      <c r="I79" s="35">
        <v>0</v>
      </c>
      <c r="J79" s="43">
        <v>0</v>
      </c>
      <c r="K79" s="43">
        <v>0</v>
      </c>
      <c r="L79" s="30">
        <v>0</v>
      </c>
      <c r="M79" s="59"/>
    </row>
    <row r="80" spans="1:13" s="3" customFormat="1" ht="12" customHeight="1">
      <c r="A80" s="51" t="s">
        <v>85</v>
      </c>
      <c r="B80" s="54" t="s">
        <v>84</v>
      </c>
      <c r="C80" s="51" t="s">
        <v>78</v>
      </c>
      <c r="D80" s="51">
        <v>2021</v>
      </c>
      <c r="E80" s="8" t="s">
        <v>6</v>
      </c>
      <c r="F80" s="30">
        <v>136822</v>
      </c>
      <c r="G80" s="30">
        <f t="shared" ref="G80" si="16">G81+G82+G83+G84+G85</f>
        <v>0</v>
      </c>
      <c r="H80" s="30">
        <v>136821.5</v>
      </c>
      <c r="I80" s="35">
        <v>0</v>
      </c>
      <c r="J80" s="43">
        <v>0</v>
      </c>
      <c r="K80" s="43">
        <v>0</v>
      </c>
      <c r="L80" s="30">
        <v>0</v>
      </c>
      <c r="M80" s="20"/>
    </row>
    <row r="81" spans="1:13" s="3" customFormat="1" ht="12" customHeight="1">
      <c r="A81" s="52"/>
      <c r="B81" s="55"/>
      <c r="C81" s="52"/>
      <c r="D81" s="52"/>
      <c r="E81" s="8" t="s">
        <v>7</v>
      </c>
      <c r="F81" s="30">
        <v>0</v>
      </c>
      <c r="G81" s="30">
        <v>0</v>
      </c>
      <c r="H81" s="30">
        <v>0</v>
      </c>
      <c r="I81" s="35">
        <v>0</v>
      </c>
      <c r="J81" s="43">
        <v>0</v>
      </c>
      <c r="K81" s="43">
        <v>0</v>
      </c>
      <c r="L81" s="30">
        <v>0</v>
      </c>
      <c r="M81" s="20"/>
    </row>
    <row r="82" spans="1:13" s="3" customFormat="1" ht="12" customHeight="1">
      <c r="A82" s="52"/>
      <c r="B82" s="55"/>
      <c r="C82" s="52"/>
      <c r="D82" s="52"/>
      <c r="E82" s="8" t="s">
        <v>8</v>
      </c>
      <c r="F82" s="30">
        <v>0</v>
      </c>
      <c r="G82" s="30">
        <v>0</v>
      </c>
      <c r="H82" s="30">
        <v>0</v>
      </c>
      <c r="I82" s="35">
        <v>0</v>
      </c>
      <c r="J82" s="43">
        <v>0</v>
      </c>
      <c r="K82" s="43">
        <v>0</v>
      </c>
      <c r="L82" s="30">
        <v>0</v>
      </c>
      <c r="M82" s="58" t="s">
        <v>80</v>
      </c>
    </row>
    <row r="83" spans="1:13" s="3" customFormat="1" ht="12" customHeight="1">
      <c r="A83" s="52"/>
      <c r="B83" s="55"/>
      <c r="C83" s="52"/>
      <c r="D83" s="52"/>
      <c r="E83" s="8" t="s">
        <v>204</v>
      </c>
      <c r="F83" s="30">
        <v>136821.5</v>
      </c>
      <c r="G83" s="30">
        <v>0</v>
      </c>
      <c r="H83" s="30">
        <v>136821.5</v>
      </c>
      <c r="I83" s="35">
        <v>0</v>
      </c>
      <c r="J83" s="43">
        <v>0</v>
      </c>
      <c r="K83" s="43">
        <v>0</v>
      </c>
      <c r="L83" s="30">
        <v>0</v>
      </c>
      <c r="M83" s="58"/>
    </row>
    <row r="84" spans="1:13" s="3" customFormat="1" ht="12" customHeight="1">
      <c r="A84" s="52"/>
      <c r="B84" s="55"/>
      <c r="C84" s="52"/>
      <c r="D84" s="52"/>
      <c r="E84" s="8" t="s">
        <v>9</v>
      </c>
      <c r="F84" s="30">
        <v>0</v>
      </c>
      <c r="G84" s="30">
        <v>0</v>
      </c>
      <c r="H84" s="30">
        <v>0</v>
      </c>
      <c r="I84" s="35">
        <v>0</v>
      </c>
      <c r="J84" s="43">
        <v>0</v>
      </c>
      <c r="K84" s="43">
        <v>0</v>
      </c>
      <c r="L84" s="30">
        <v>0</v>
      </c>
      <c r="M84" s="20"/>
    </row>
    <row r="85" spans="1:13" s="3" customFormat="1" ht="12" customHeight="1">
      <c r="A85" s="53"/>
      <c r="B85" s="56"/>
      <c r="C85" s="53"/>
      <c r="D85" s="53"/>
      <c r="E85" s="8" t="s">
        <v>10</v>
      </c>
      <c r="F85" s="30">
        <v>0</v>
      </c>
      <c r="G85" s="30">
        <v>0</v>
      </c>
      <c r="H85" s="30">
        <v>0</v>
      </c>
      <c r="I85" s="35">
        <v>0</v>
      </c>
      <c r="J85" s="43">
        <v>0</v>
      </c>
      <c r="K85" s="43">
        <v>0</v>
      </c>
      <c r="L85" s="30">
        <v>0</v>
      </c>
      <c r="M85" s="20"/>
    </row>
    <row r="86" spans="1:13" s="3" customFormat="1" ht="12" customHeight="1">
      <c r="A86" s="51" t="s">
        <v>140</v>
      </c>
      <c r="B86" s="54" t="s">
        <v>83</v>
      </c>
      <c r="C86" s="51" t="s">
        <v>81</v>
      </c>
      <c r="D86" s="51">
        <v>2021</v>
      </c>
      <c r="E86" s="8" t="s">
        <v>6</v>
      </c>
      <c r="F86" s="30">
        <v>142694.22</v>
      </c>
      <c r="G86" s="30">
        <v>0</v>
      </c>
      <c r="H86" s="30">
        <v>142694.22</v>
      </c>
      <c r="I86" s="35">
        <v>0</v>
      </c>
      <c r="J86" s="43">
        <v>0</v>
      </c>
      <c r="K86" s="43">
        <v>0</v>
      </c>
      <c r="L86" s="30">
        <v>0</v>
      </c>
      <c r="M86" s="46"/>
    </row>
    <row r="87" spans="1:13" s="3" customFormat="1" ht="12" customHeight="1">
      <c r="A87" s="52"/>
      <c r="B87" s="55"/>
      <c r="C87" s="52"/>
      <c r="D87" s="52"/>
      <c r="E87" s="8" t="s">
        <v>7</v>
      </c>
      <c r="F87" s="30">
        <v>0</v>
      </c>
      <c r="G87" s="30">
        <v>0</v>
      </c>
      <c r="H87" s="30">
        <v>0</v>
      </c>
      <c r="I87" s="35">
        <v>0</v>
      </c>
      <c r="J87" s="43">
        <v>0</v>
      </c>
      <c r="K87" s="43">
        <v>0</v>
      </c>
      <c r="L87" s="30">
        <v>0</v>
      </c>
      <c r="M87" s="47"/>
    </row>
    <row r="88" spans="1:13" s="3" customFormat="1" ht="12" customHeight="1">
      <c r="A88" s="52"/>
      <c r="B88" s="55"/>
      <c r="C88" s="52"/>
      <c r="D88" s="52"/>
      <c r="E88" s="8" t="s">
        <v>8</v>
      </c>
      <c r="F88" s="30">
        <v>0</v>
      </c>
      <c r="G88" s="30">
        <v>0</v>
      </c>
      <c r="H88" s="30">
        <v>0</v>
      </c>
      <c r="I88" s="35">
        <v>0</v>
      </c>
      <c r="J88" s="43">
        <v>0</v>
      </c>
      <c r="K88" s="43">
        <v>0</v>
      </c>
      <c r="L88" s="30">
        <v>0</v>
      </c>
      <c r="M88" s="47"/>
    </row>
    <row r="89" spans="1:13" s="3" customFormat="1" ht="12" customHeight="1">
      <c r="A89" s="52"/>
      <c r="B89" s="55"/>
      <c r="C89" s="52"/>
      <c r="D89" s="52"/>
      <c r="E89" s="8" t="s">
        <v>204</v>
      </c>
      <c r="F89" s="30">
        <v>142694.22</v>
      </c>
      <c r="G89" s="30">
        <v>0</v>
      </c>
      <c r="H89" s="30">
        <v>142694.22</v>
      </c>
      <c r="I89" s="35">
        <v>0</v>
      </c>
      <c r="J89" s="43">
        <v>0</v>
      </c>
      <c r="K89" s="43">
        <v>0</v>
      </c>
      <c r="L89" s="30">
        <v>0</v>
      </c>
      <c r="M89" s="47"/>
    </row>
    <row r="90" spans="1:13" s="3" customFormat="1" ht="12" customHeight="1">
      <c r="A90" s="52"/>
      <c r="B90" s="55"/>
      <c r="C90" s="52"/>
      <c r="D90" s="52"/>
      <c r="E90" s="8" t="s">
        <v>9</v>
      </c>
      <c r="F90" s="30">
        <v>0</v>
      </c>
      <c r="G90" s="30">
        <v>0</v>
      </c>
      <c r="H90" s="30">
        <v>0</v>
      </c>
      <c r="I90" s="35">
        <v>0</v>
      </c>
      <c r="J90" s="43">
        <v>0</v>
      </c>
      <c r="K90" s="43">
        <v>0</v>
      </c>
      <c r="L90" s="30">
        <v>0</v>
      </c>
      <c r="M90" s="47"/>
    </row>
    <row r="91" spans="1:13" s="3" customFormat="1" ht="12" customHeight="1">
      <c r="A91" s="53"/>
      <c r="B91" s="56"/>
      <c r="C91" s="53"/>
      <c r="D91" s="53"/>
      <c r="E91" s="8" t="s">
        <v>10</v>
      </c>
      <c r="F91" s="30">
        <v>0</v>
      </c>
      <c r="G91" s="30">
        <v>0</v>
      </c>
      <c r="H91" s="30">
        <v>0</v>
      </c>
      <c r="I91" s="35">
        <v>0</v>
      </c>
      <c r="J91" s="43">
        <v>0</v>
      </c>
      <c r="K91" s="43">
        <v>0</v>
      </c>
      <c r="L91" s="30">
        <v>0</v>
      </c>
      <c r="M91" s="48"/>
    </row>
    <row r="92" spans="1:13" s="3" customFormat="1" ht="12" customHeight="1">
      <c r="A92" s="51" t="s">
        <v>143</v>
      </c>
      <c r="B92" s="54" t="s">
        <v>142</v>
      </c>
      <c r="C92" s="51" t="s">
        <v>141</v>
      </c>
      <c r="D92" s="51">
        <v>2023</v>
      </c>
      <c r="E92" s="8" t="s">
        <v>6</v>
      </c>
      <c r="F92" s="30">
        <v>0</v>
      </c>
      <c r="G92" s="30">
        <v>0</v>
      </c>
      <c r="H92" s="30">
        <v>0</v>
      </c>
      <c r="I92" s="35">
        <v>0</v>
      </c>
      <c r="J92" s="43">
        <v>0</v>
      </c>
      <c r="K92" s="43">
        <v>0</v>
      </c>
      <c r="L92" s="31">
        <v>0</v>
      </c>
      <c r="M92" s="37"/>
    </row>
    <row r="93" spans="1:13" s="3" customFormat="1" ht="12" customHeight="1">
      <c r="A93" s="52"/>
      <c r="B93" s="55"/>
      <c r="C93" s="52"/>
      <c r="D93" s="52"/>
      <c r="E93" s="8" t="s">
        <v>7</v>
      </c>
      <c r="F93" s="30">
        <v>0</v>
      </c>
      <c r="G93" s="30">
        <v>0</v>
      </c>
      <c r="H93" s="30">
        <v>0</v>
      </c>
      <c r="I93" s="35">
        <v>0</v>
      </c>
      <c r="J93" s="43">
        <v>0</v>
      </c>
      <c r="K93" s="43">
        <v>0</v>
      </c>
      <c r="L93" s="30">
        <v>0</v>
      </c>
      <c r="M93" s="37"/>
    </row>
    <row r="94" spans="1:13" s="3" customFormat="1" ht="12" customHeight="1">
      <c r="A94" s="52"/>
      <c r="B94" s="55"/>
      <c r="C94" s="52"/>
      <c r="D94" s="52"/>
      <c r="E94" s="8" t="s">
        <v>8</v>
      </c>
      <c r="F94" s="30">
        <v>0</v>
      </c>
      <c r="G94" s="30">
        <v>0</v>
      </c>
      <c r="H94" s="30">
        <v>0</v>
      </c>
      <c r="I94" s="35">
        <v>0</v>
      </c>
      <c r="J94" s="43">
        <v>0</v>
      </c>
      <c r="K94" s="43">
        <v>0</v>
      </c>
      <c r="L94" s="30">
        <v>0</v>
      </c>
      <c r="M94" s="37"/>
    </row>
    <row r="95" spans="1:13" s="3" customFormat="1" ht="12" customHeight="1">
      <c r="A95" s="52"/>
      <c r="B95" s="55"/>
      <c r="C95" s="52"/>
      <c r="D95" s="52"/>
      <c r="E95" s="8" t="s">
        <v>204</v>
      </c>
      <c r="F95" s="30">
        <v>0</v>
      </c>
      <c r="G95" s="30">
        <v>0</v>
      </c>
      <c r="H95" s="30">
        <v>0</v>
      </c>
      <c r="I95" s="35">
        <v>0</v>
      </c>
      <c r="J95" s="43">
        <v>0</v>
      </c>
      <c r="K95" s="43">
        <v>0</v>
      </c>
      <c r="L95" s="30">
        <v>0</v>
      </c>
      <c r="M95" s="37"/>
    </row>
    <row r="96" spans="1:13" s="3" customFormat="1" ht="12" customHeight="1">
      <c r="A96" s="52"/>
      <c r="B96" s="55"/>
      <c r="C96" s="52"/>
      <c r="D96" s="52"/>
      <c r="E96" s="8" t="s">
        <v>9</v>
      </c>
      <c r="F96" s="30">
        <v>0</v>
      </c>
      <c r="G96" s="30">
        <v>0</v>
      </c>
      <c r="H96" s="30">
        <v>0</v>
      </c>
      <c r="I96" s="35">
        <v>0</v>
      </c>
      <c r="J96" s="43">
        <v>0</v>
      </c>
      <c r="K96" s="43">
        <v>0</v>
      </c>
      <c r="L96" s="30">
        <v>0</v>
      </c>
      <c r="M96" s="37"/>
    </row>
    <row r="97" spans="1:13" s="3" customFormat="1" ht="12" customHeight="1">
      <c r="A97" s="53"/>
      <c r="B97" s="56"/>
      <c r="C97" s="53"/>
      <c r="D97" s="53"/>
      <c r="E97" s="8" t="s">
        <v>10</v>
      </c>
      <c r="F97" s="30">
        <v>0</v>
      </c>
      <c r="G97" s="30">
        <v>0</v>
      </c>
      <c r="H97" s="30">
        <v>0</v>
      </c>
      <c r="I97" s="35">
        <v>0</v>
      </c>
      <c r="J97" s="43">
        <v>0</v>
      </c>
      <c r="K97" s="43">
        <v>0</v>
      </c>
      <c r="L97" s="30">
        <v>0</v>
      </c>
      <c r="M97" s="37"/>
    </row>
    <row r="98" spans="1:13" s="3" customFormat="1" ht="12" customHeight="1">
      <c r="A98" s="51" t="s">
        <v>168</v>
      </c>
      <c r="B98" s="54" t="s">
        <v>184</v>
      </c>
      <c r="C98" s="51" t="s">
        <v>141</v>
      </c>
      <c r="D98" s="51">
        <v>2023</v>
      </c>
      <c r="E98" s="8" t="s">
        <v>6</v>
      </c>
      <c r="F98" s="30">
        <f>F99+F100+F101+F102+F103</f>
        <v>1910618.1</v>
      </c>
      <c r="G98" s="30">
        <f>G99+G100+G101+G102+G103</f>
        <v>0</v>
      </c>
      <c r="H98" s="30">
        <v>0</v>
      </c>
      <c r="I98" s="35">
        <f>I99+I100+I101+I102+I103</f>
        <v>0</v>
      </c>
      <c r="J98" s="43">
        <v>1910618.1</v>
      </c>
      <c r="K98" s="43">
        <f>K99+K100+K101+K102+K103</f>
        <v>0</v>
      </c>
      <c r="L98" s="30">
        <f>L99+L100+L101+L102+L103</f>
        <v>0</v>
      </c>
      <c r="M98" s="57" t="s">
        <v>185</v>
      </c>
    </row>
    <row r="99" spans="1:13" s="3" customFormat="1" ht="12" customHeight="1">
      <c r="A99" s="52"/>
      <c r="B99" s="55"/>
      <c r="C99" s="52"/>
      <c r="D99" s="52"/>
      <c r="E99" s="8" t="s">
        <v>7</v>
      </c>
      <c r="F99" s="30">
        <f>SUM(G99:L99)</f>
        <v>0</v>
      </c>
      <c r="G99" s="30">
        <v>0</v>
      </c>
      <c r="H99" s="30">
        <v>0</v>
      </c>
      <c r="I99" s="35">
        <v>0</v>
      </c>
      <c r="J99" s="43">
        <v>0</v>
      </c>
      <c r="K99" s="43">
        <v>0</v>
      </c>
      <c r="L99" s="30">
        <v>0</v>
      </c>
      <c r="M99" s="58"/>
    </row>
    <row r="100" spans="1:13" s="3" customFormat="1" ht="12" customHeight="1">
      <c r="A100" s="52"/>
      <c r="B100" s="55"/>
      <c r="C100" s="52"/>
      <c r="D100" s="52"/>
      <c r="E100" s="8" t="s">
        <v>8</v>
      </c>
      <c r="F100" s="30">
        <f>SUM(G100:L100)</f>
        <v>1910618.1</v>
      </c>
      <c r="G100" s="30">
        <v>0</v>
      </c>
      <c r="H100" s="30">
        <v>0</v>
      </c>
      <c r="I100" s="35">
        <v>0</v>
      </c>
      <c r="J100" s="43">
        <v>1910618.1</v>
      </c>
      <c r="K100" s="43">
        <v>0</v>
      </c>
      <c r="L100" s="30">
        <v>0</v>
      </c>
      <c r="M100" s="58"/>
    </row>
    <row r="101" spans="1:13" s="3" customFormat="1" ht="12" customHeight="1">
      <c r="A101" s="52"/>
      <c r="B101" s="55"/>
      <c r="C101" s="52"/>
      <c r="D101" s="52"/>
      <c r="E101" s="8" t="s">
        <v>204</v>
      </c>
      <c r="F101" s="30">
        <f>SUM(G101:L101)</f>
        <v>0</v>
      </c>
      <c r="G101" s="30">
        <v>0</v>
      </c>
      <c r="H101" s="30">
        <v>0</v>
      </c>
      <c r="I101" s="35">
        <v>0</v>
      </c>
      <c r="J101" s="43">
        <v>0</v>
      </c>
      <c r="K101" s="43">
        <v>0</v>
      </c>
      <c r="L101" s="30">
        <v>0</v>
      </c>
      <c r="M101" s="58"/>
    </row>
    <row r="102" spans="1:13" s="3" customFormat="1" ht="9.75" customHeight="1">
      <c r="A102" s="52"/>
      <c r="B102" s="55"/>
      <c r="C102" s="52"/>
      <c r="D102" s="52"/>
      <c r="E102" s="8" t="s">
        <v>9</v>
      </c>
      <c r="F102" s="30">
        <f>SUM(G102:L102)</f>
        <v>0</v>
      </c>
      <c r="G102" s="30">
        <v>0</v>
      </c>
      <c r="H102" s="30">
        <v>0</v>
      </c>
      <c r="I102" s="35">
        <v>0</v>
      </c>
      <c r="J102" s="43">
        <v>0</v>
      </c>
      <c r="K102" s="43">
        <v>0</v>
      </c>
      <c r="L102" s="30">
        <v>0</v>
      </c>
      <c r="M102" s="58"/>
    </row>
    <row r="103" spans="1:13" s="3" customFormat="1" ht="17.25" customHeight="1">
      <c r="A103" s="53"/>
      <c r="B103" s="56"/>
      <c r="C103" s="53"/>
      <c r="D103" s="53"/>
      <c r="E103" s="8" t="s">
        <v>10</v>
      </c>
      <c r="F103" s="30">
        <f>SUM(G103:L103)</f>
        <v>0</v>
      </c>
      <c r="G103" s="30">
        <v>0</v>
      </c>
      <c r="H103" s="30">
        <v>0</v>
      </c>
      <c r="I103" s="35">
        <v>0</v>
      </c>
      <c r="J103" s="43">
        <v>0</v>
      </c>
      <c r="K103" s="43">
        <v>0</v>
      </c>
      <c r="L103" s="30">
        <v>0</v>
      </c>
      <c r="M103" s="59"/>
    </row>
    <row r="104" spans="1:13" s="3" customFormat="1" ht="12" customHeight="1">
      <c r="A104" s="51" t="s">
        <v>175</v>
      </c>
      <c r="B104" s="54" t="s">
        <v>190</v>
      </c>
      <c r="C104" s="51" t="s">
        <v>141</v>
      </c>
      <c r="D104" s="51">
        <v>2023</v>
      </c>
      <c r="E104" s="8" t="s">
        <v>6</v>
      </c>
      <c r="F104" s="30">
        <f>F105+F106+F107+F108+F109</f>
        <v>2658079.69</v>
      </c>
      <c r="G104" s="30">
        <f>G105+G106+G107+G108+G109</f>
        <v>0</v>
      </c>
      <c r="H104" s="30">
        <v>0</v>
      </c>
      <c r="I104" s="35">
        <f>I105+I106+I107+I108+I109</f>
        <v>0</v>
      </c>
      <c r="J104" s="43">
        <v>2658079.69</v>
      </c>
      <c r="K104" s="43">
        <f>K105+K106+K107+K108+K109</f>
        <v>0</v>
      </c>
      <c r="L104" s="30">
        <f>L105+L106+L107+L108+L109</f>
        <v>0</v>
      </c>
      <c r="M104" s="57" t="s">
        <v>80</v>
      </c>
    </row>
    <row r="105" spans="1:13" s="3" customFormat="1" ht="12" customHeight="1">
      <c r="A105" s="52"/>
      <c r="B105" s="55"/>
      <c r="C105" s="52"/>
      <c r="D105" s="52"/>
      <c r="E105" s="8" t="s">
        <v>7</v>
      </c>
      <c r="F105" s="30">
        <f>SUM(G105:L105)</f>
        <v>0</v>
      </c>
      <c r="G105" s="30">
        <v>0</v>
      </c>
      <c r="H105" s="30">
        <v>0</v>
      </c>
      <c r="I105" s="35">
        <v>0</v>
      </c>
      <c r="J105" s="43">
        <v>0</v>
      </c>
      <c r="K105" s="43">
        <v>0</v>
      </c>
      <c r="L105" s="30">
        <v>0</v>
      </c>
      <c r="M105" s="58"/>
    </row>
    <row r="106" spans="1:13" s="3" customFormat="1" ht="12" customHeight="1">
      <c r="A106" s="52"/>
      <c r="B106" s="55"/>
      <c r="C106" s="52"/>
      <c r="D106" s="52"/>
      <c r="E106" s="8" t="s">
        <v>8</v>
      </c>
      <c r="F106" s="30">
        <f>SUM(G106:L106)</f>
        <v>2658079.69</v>
      </c>
      <c r="G106" s="30">
        <v>0</v>
      </c>
      <c r="H106" s="30">
        <v>0</v>
      </c>
      <c r="I106" s="35">
        <v>0</v>
      </c>
      <c r="J106" s="43">
        <v>2658079.69</v>
      </c>
      <c r="K106" s="43">
        <v>0</v>
      </c>
      <c r="L106" s="30">
        <v>0</v>
      </c>
      <c r="M106" s="58"/>
    </row>
    <row r="107" spans="1:13" s="3" customFormat="1" ht="12" customHeight="1">
      <c r="A107" s="52"/>
      <c r="B107" s="55"/>
      <c r="C107" s="52"/>
      <c r="D107" s="52"/>
      <c r="E107" s="8" t="s">
        <v>204</v>
      </c>
      <c r="F107" s="30">
        <f>SUM(G107:L107)</f>
        <v>0</v>
      </c>
      <c r="G107" s="30">
        <v>0</v>
      </c>
      <c r="H107" s="30">
        <v>0</v>
      </c>
      <c r="I107" s="35">
        <v>0</v>
      </c>
      <c r="J107" s="43">
        <v>0</v>
      </c>
      <c r="K107" s="43">
        <v>0</v>
      </c>
      <c r="L107" s="30">
        <v>0</v>
      </c>
      <c r="M107" s="58"/>
    </row>
    <row r="108" spans="1:13" s="3" customFormat="1" ht="11.25" customHeight="1">
      <c r="A108" s="52"/>
      <c r="B108" s="55"/>
      <c r="C108" s="52"/>
      <c r="D108" s="52"/>
      <c r="E108" s="8" t="s">
        <v>9</v>
      </c>
      <c r="F108" s="30">
        <f>SUM(G108:L108)</f>
        <v>0</v>
      </c>
      <c r="G108" s="30">
        <v>0</v>
      </c>
      <c r="H108" s="30">
        <v>0</v>
      </c>
      <c r="I108" s="35">
        <v>0</v>
      </c>
      <c r="J108" s="43">
        <v>0</v>
      </c>
      <c r="K108" s="43">
        <v>0</v>
      </c>
      <c r="L108" s="30">
        <v>0</v>
      </c>
      <c r="M108" s="58"/>
    </row>
    <row r="109" spans="1:13" s="3" customFormat="1" ht="32.25" customHeight="1">
      <c r="A109" s="53"/>
      <c r="B109" s="56"/>
      <c r="C109" s="53"/>
      <c r="D109" s="53"/>
      <c r="E109" s="8" t="s">
        <v>10</v>
      </c>
      <c r="F109" s="30">
        <f>SUM(G109:L109)</f>
        <v>0</v>
      </c>
      <c r="G109" s="30">
        <v>0</v>
      </c>
      <c r="H109" s="30">
        <v>0</v>
      </c>
      <c r="I109" s="35">
        <v>0</v>
      </c>
      <c r="J109" s="43">
        <v>0</v>
      </c>
      <c r="K109" s="43">
        <v>0</v>
      </c>
      <c r="L109" s="30">
        <v>0</v>
      </c>
      <c r="M109" s="59"/>
    </row>
    <row r="110" spans="1:13" s="3" customFormat="1" ht="15" customHeight="1">
      <c r="A110" s="51" t="s">
        <v>183</v>
      </c>
      <c r="B110" s="54" t="s">
        <v>196</v>
      </c>
      <c r="C110" s="51" t="s">
        <v>141</v>
      </c>
      <c r="D110" s="51"/>
      <c r="E110" s="8" t="s">
        <v>6</v>
      </c>
      <c r="F110" s="30">
        <v>60000</v>
      </c>
      <c r="G110" s="30">
        <f t="shared" ref="G110:L110" si="17">G111+G112+G113+G114+G115</f>
        <v>0</v>
      </c>
      <c r="H110" s="30">
        <f t="shared" si="17"/>
        <v>0</v>
      </c>
      <c r="I110" s="30">
        <f t="shared" si="17"/>
        <v>0</v>
      </c>
      <c r="J110" s="43">
        <v>0</v>
      </c>
      <c r="K110" s="30">
        <f t="shared" si="17"/>
        <v>0</v>
      </c>
      <c r="L110" s="30">
        <f t="shared" si="17"/>
        <v>0</v>
      </c>
      <c r="M110" s="70" t="s">
        <v>199</v>
      </c>
    </row>
    <row r="111" spans="1:13" s="3" customFormat="1" ht="15.75" customHeight="1">
      <c r="A111" s="52"/>
      <c r="B111" s="55"/>
      <c r="C111" s="52"/>
      <c r="D111" s="52"/>
      <c r="E111" s="8" t="s">
        <v>7</v>
      </c>
      <c r="F111" s="30">
        <v>0</v>
      </c>
      <c r="G111" s="30">
        <v>0</v>
      </c>
      <c r="H111" s="30">
        <v>0</v>
      </c>
      <c r="I111" s="30">
        <v>0</v>
      </c>
      <c r="J111" s="43">
        <v>0</v>
      </c>
      <c r="K111" s="30">
        <v>0</v>
      </c>
      <c r="L111" s="30">
        <v>0</v>
      </c>
      <c r="M111" s="71"/>
    </row>
    <row r="112" spans="1:13" s="3" customFormat="1" ht="15" customHeight="1">
      <c r="A112" s="52"/>
      <c r="B112" s="55"/>
      <c r="C112" s="52"/>
      <c r="D112" s="52"/>
      <c r="E112" s="8" t="s">
        <v>8</v>
      </c>
      <c r="F112" s="30">
        <v>0</v>
      </c>
      <c r="G112" s="30">
        <v>0</v>
      </c>
      <c r="H112" s="30">
        <v>0</v>
      </c>
      <c r="I112" s="30">
        <v>0</v>
      </c>
      <c r="J112" s="43">
        <v>0</v>
      </c>
      <c r="K112" s="30">
        <v>0</v>
      </c>
      <c r="L112" s="30">
        <v>0</v>
      </c>
      <c r="M112" s="71"/>
    </row>
    <row r="113" spans="1:13" s="3" customFormat="1" ht="13.5" customHeight="1">
      <c r="A113" s="52"/>
      <c r="B113" s="55"/>
      <c r="C113" s="52"/>
      <c r="D113" s="52"/>
      <c r="E113" s="8" t="s">
        <v>204</v>
      </c>
      <c r="F113" s="30">
        <v>60000</v>
      </c>
      <c r="G113" s="30">
        <v>0</v>
      </c>
      <c r="H113" s="30">
        <v>0</v>
      </c>
      <c r="I113" s="30">
        <v>0</v>
      </c>
      <c r="J113" s="43">
        <v>0</v>
      </c>
      <c r="K113" s="30">
        <v>0</v>
      </c>
      <c r="L113" s="30">
        <v>0</v>
      </c>
      <c r="M113" s="71"/>
    </row>
    <row r="114" spans="1:13" s="3" customFormat="1" ht="14.25" customHeight="1">
      <c r="A114" s="52"/>
      <c r="B114" s="55"/>
      <c r="C114" s="52"/>
      <c r="D114" s="52"/>
      <c r="E114" s="8" t="s">
        <v>9</v>
      </c>
      <c r="F114" s="30">
        <v>0</v>
      </c>
      <c r="G114" s="30">
        <v>0</v>
      </c>
      <c r="H114" s="30">
        <v>0</v>
      </c>
      <c r="I114" s="30">
        <v>0</v>
      </c>
      <c r="J114" s="43">
        <v>0</v>
      </c>
      <c r="K114" s="30">
        <v>0</v>
      </c>
      <c r="L114" s="30">
        <v>0</v>
      </c>
      <c r="M114" s="71"/>
    </row>
    <row r="115" spans="1:13" s="3" customFormat="1" ht="27.75" customHeight="1">
      <c r="A115" s="53"/>
      <c r="B115" s="56"/>
      <c r="C115" s="53"/>
      <c r="D115" s="53"/>
      <c r="E115" s="8" t="s">
        <v>10</v>
      </c>
      <c r="F115" s="30">
        <v>0</v>
      </c>
      <c r="G115" s="30">
        <v>0</v>
      </c>
      <c r="H115" s="30">
        <v>0</v>
      </c>
      <c r="I115" s="30">
        <v>0</v>
      </c>
      <c r="J115" s="43">
        <v>0</v>
      </c>
      <c r="K115" s="30">
        <v>0</v>
      </c>
      <c r="L115" s="30">
        <v>0</v>
      </c>
      <c r="M115" s="72"/>
    </row>
    <row r="116" spans="1:13" s="3" customFormat="1" ht="12" customHeight="1">
      <c r="A116" s="51" t="s">
        <v>198</v>
      </c>
      <c r="B116" s="54" t="s">
        <v>176</v>
      </c>
      <c r="C116" s="51" t="s">
        <v>141</v>
      </c>
      <c r="D116" s="51">
        <v>2023</v>
      </c>
      <c r="E116" s="8" t="s">
        <v>6</v>
      </c>
      <c r="F116" s="30">
        <f>F117+F118+F119+F120+F121</f>
        <v>7000000</v>
      </c>
      <c r="G116" s="30">
        <f>G117+G118+G119+G120+G121</f>
        <v>0</v>
      </c>
      <c r="H116" s="30">
        <f>H117+H118+H119+H120+H121</f>
        <v>0</v>
      </c>
      <c r="I116" s="35">
        <f>I117+I118+I119+I120+I121</f>
        <v>0</v>
      </c>
      <c r="J116" s="43">
        <f>J117+J118+J119</f>
        <v>2800000</v>
      </c>
      <c r="K116" s="43">
        <f>K117+K118+K119</f>
        <v>4200000</v>
      </c>
      <c r="L116" s="30">
        <f>L117+L118+L119+L120+L121</f>
        <v>0</v>
      </c>
      <c r="M116" s="57" t="s">
        <v>177</v>
      </c>
    </row>
    <row r="117" spans="1:13" s="3" customFormat="1" ht="12" customHeight="1">
      <c r="A117" s="52"/>
      <c r="B117" s="55"/>
      <c r="C117" s="52"/>
      <c r="D117" s="52"/>
      <c r="E117" s="8" t="s">
        <v>7</v>
      </c>
      <c r="F117" s="30">
        <f>SUM(G117:L117)</f>
        <v>0</v>
      </c>
      <c r="G117" s="30">
        <v>0</v>
      </c>
      <c r="H117" s="30">
        <v>0</v>
      </c>
      <c r="I117" s="35">
        <v>0</v>
      </c>
      <c r="J117" s="43">
        <v>0</v>
      </c>
      <c r="K117" s="43">
        <v>0</v>
      </c>
      <c r="L117" s="30">
        <v>0</v>
      </c>
      <c r="M117" s="58"/>
    </row>
    <row r="118" spans="1:13" s="3" customFormat="1" ht="12" customHeight="1">
      <c r="A118" s="52"/>
      <c r="B118" s="55"/>
      <c r="C118" s="52"/>
      <c r="D118" s="52"/>
      <c r="E118" s="8" t="s">
        <v>8</v>
      </c>
      <c r="F118" s="30">
        <f>SUM(G118:L118)</f>
        <v>6248561.0499999998</v>
      </c>
      <c r="G118" s="30">
        <v>0</v>
      </c>
      <c r="H118" s="30">
        <v>0</v>
      </c>
      <c r="I118" s="35">
        <v>0</v>
      </c>
      <c r="J118" s="43">
        <v>2426561.0499999998</v>
      </c>
      <c r="K118" s="43">
        <v>3822000</v>
      </c>
      <c r="L118" s="30">
        <v>0</v>
      </c>
      <c r="M118" s="58"/>
    </row>
    <row r="119" spans="1:13" s="3" customFormat="1" ht="12" customHeight="1">
      <c r="A119" s="52"/>
      <c r="B119" s="55"/>
      <c r="C119" s="52"/>
      <c r="D119" s="52"/>
      <c r="E119" s="8" t="s">
        <v>204</v>
      </c>
      <c r="F119" s="30">
        <f>SUM(G119:L119)</f>
        <v>751438.95</v>
      </c>
      <c r="G119" s="30">
        <v>0</v>
      </c>
      <c r="H119" s="30">
        <v>0</v>
      </c>
      <c r="I119" s="35">
        <v>0</v>
      </c>
      <c r="J119" s="43">
        <v>373438.95</v>
      </c>
      <c r="K119" s="43">
        <v>378000</v>
      </c>
      <c r="L119" s="30">
        <v>0</v>
      </c>
      <c r="M119" s="58"/>
    </row>
    <row r="120" spans="1:13" s="3" customFormat="1" ht="12" customHeight="1">
      <c r="A120" s="52"/>
      <c r="B120" s="55"/>
      <c r="C120" s="52"/>
      <c r="D120" s="52"/>
      <c r="E120" s="8" t="s">
        <v>9</v>
      </c>
      <c r="F120" s="30">
        <f>SUM(G120:L120)</f>
        <v>0</v>
      </c>
      <c r="G120" s="30">
        <v>0</v>
      </c>
      <c r="H120" s="30">
        <v>0</v>
      </c>
      <c r="I120" s="35">
        <v>0</v>
      </c>
      <c r="J120" s="43">
        <v>0</v>
      </c>
      <c r="K120" s="43">
        <v>0</v>
      </c>
      <c r="L120" s="30">
        <v>0</v>
      </c>
      <c r="M120" s="58"/>
    </row>
    <row r="121" spans="1:13" s="3" customFormat="1" ht="14.25" customHeight="1">
      <c r="A121" s="53"/>
      <c r="B121" s="56"/>
      <c r="C121" s="53"/>
      <c r="D121" s="53"/>
      <c r="E121" s="8" t="s">
        <v>10</v>
      </c>
      <c r="F121" s="30">
        <f>SUM(G121:L121)</f>
        <v>0</v>
      </c>
      <c r="G121" s="30">
        <v>0</v>
      </c>
      <c r="H121" s="30">
        <v>0</v>
      </c>
      <c r="I121" s="35">
        <v>0</v>
      </c>
      <c r="J121" s="43">
        <v>0</v>
      </c>
      <c r="K121" s="43">
        <v>0</v>
      </c>
      <c r="L121" s="30">
        <v>0</v>
      </c>
      <c r="M121" s="59"/>
    </row>
    <row r="122" spans="1:13" s="3" customFormat="1" ht="13.5" customHeight="1">
      <c r="A122" s="51" t="s">
        <v>200</v>
      </c>
      <c r="B122" s="54" t="s">
        <v>201</v>
      </c>
      <c r="C122" s="51" t="s">
        <v>141</v>
      </c>
      <c r="D122" s="51">
        <v>2023</v>
      </c>
      <c r="E122" s="8" t="s">
        <v>6</v>
      </c>
      <c r="F122" s="30">
        <f>F123+F124+F125+F126+F127</f>
        <v>92180</v>
      </c>
      <c r="G122" s="30">
        <f>G123+G124+G125+G126+G127</f>
        <v>0</v>
      </c>
      <c r="H122" s="30">
        <v>0</v>
      </c>
      <c r="I122" s="35">
        <f>I123+I124+I125+I126+I127</f>
        <v>0</v>
      </c>
      <c r="J122" s="43">
        <v>92180</v>
      </c>
      <c r="K122" s="43">
        <f>K123+K124+K125+K126+K127</f>
        <v>0</v>
      </c>
      <c r="L122" s="30">
        <f>L123+L124+L125+L126+L127</f>
        <v>0</v>
      </c>
      <c r="M122" s="57" t="s">
        <v>201</v>
      </c>
    </row>
    <row r="123" spans="1:13" s="3" customFormat="1" ht="12.75" customHeight="1">
      <c r="A123" s="52"/>
      <c r="B123" s="55"/>
      <c r="C123" s="52"/>
      <c r="D123" s="52"/>
      <c r="E123" s="8" t="s">
        <v>7</v>
      </c>
      <c r="F123" s="30">
        <f>SUM(G123:L123)</f>
        <v>0</v>
      </c>
      <c r="G123" s="30">
        <v>0</v>
      </c>
      <c r="H123" s="30">
        <v>0</v>
      </c>
      <c r="I123" s="35">
        <v>0</v>
      </c>
      <c r="J123" s="43">
        <v>0</v>
      </c>
      <c r="K123" s="43">
        <v>0</v>
      </c>
      <c r="L123" s="30">
        <v>0</v>
      </c>
      <c r="M123" s="58"/>
    </row>
    <row r="124" spans="1:13" s="3" customFormat="1" ht="12.75" customHeight="1">
      <c r="A124" s="52"/>
      <c r="B124" s="55"/>
      <c r="C124" s="52"/>
      <c r="D124" s="52"/>
      <c r="E124" s="8" t="s">
        <v>8</v>
      </c>
      <c r="F124" s="30">
        <f>SUM(G124:L124)</f>
        <v>92180</v>
      </c>
      <c r="G124" s="30">
        <v>0</v>
      </c>
      <c r="H124" s="30">
        <v>0</v>
      </c>
      <c r="I124" s="35">
        <v>0</v>
      </c>
      <c r="J124" s="43">
        <v>92180</v>
      </c>
      <c r="K124" s="43">
        <v>0</v>
      </c>
      <c r="L124" s="30">
        <v>0</v>
      </c>
      <c r="M124" s="58"/>
    </row>
    <row r="125" spans="1:13" s="3" customFormat="1" ht="12.75" customHeight="1">
      <c r="A125" s="52"/>
      <c r="B125" s="55"/>
      <c r="C125" s="52"/>
      <c r="D125" s="52"/>
      <c r="E125" s="8" t="s">
        <v>204</v>
      </c>
      <c r="F125" s="30">
        <f>SUM(G125:L125)</f>
        <v>0</v>
      </c>
      <c r="G125" s="30">
        <v>0</v>
      </c>
      <c r="H125" s="30">
        <v>0</v>
      </c>
      <c r="I125" s="35">
        <v>0</v>
      </c>
      <c r="J125" s="43">
        <v>0</v>
      </c>
      <c r="K125" s="43">
        <v>0</v>
      </c>
      <c r="L125" s="30">
        <v>0</v>
      </c>
      <c r="M125" s="58"/>
    </row>
    <row r="126" spans="1:13" s="3" customFormat="1" ht="12.75" customHeight="1">
      <c r="A126" s="52"/>
      <c r="B126" s="55"/>
      <c r="C126" s="52"/>
      <c r="D126" s="52"/>
      <c r="E126" s="8" t="s">
        <v>9</v>
      </c>
      <c r="F126" s="30">
        <f>SUM(G126:L126)</f>
        <v>0</v>
      </c>
      <c r="G126" s="30">
        <v>0</v>
      </c>
      <c r="H126" s="30">
        <v>0</v>
      </c>
      <c r="I126" s="35">
        <v>0</v>
      </c>
      <c r="J126" s="43">
        <v>0</v>
      </c>
      <c r="K126" s="43">
        <v>0</v>
      </c>
      <c r="L126" s="30">
        <v>0</v>
      </c>
      <c r="M126" s="58"/>
    </row>
    <row r="127" spans="1:13" s="3" customFormat="1" ht="12.75" customHeight="1">
      <c r="A127" s="53"/>
      <c r="B127" s="56"/>
      <c r="C127" s="53"/>
      <c r="D127" s="53"/>
      <c r="E127" s="8" t="s">
        <v>10</v>
      </c>
      <c r="F127" s="30">
        <f>SUM(G127:L127)</f>
        <v>0</v>
      </c>
      <c r="G127" s="30">
        <v>0</v>
      </c>
      <c r="H127" s="30">
        <v>0</v>
      </c>
      <c r="I127" s="35">
        <v>0</v>
      </c>
      <c r="J127" s="43">
        <v>0</v>
      </c>
      <c r="K127" s="43">
        <v>0</v>
      </c>
      <c r="L127" s="30">
        <v>0</v>
      </c>
      <c r="M127" s="59"/>
    </row>
    <row r="128" spans="1:13" s="3" customFormat="1" ht="12.75" customHeight="1">
      <c r="A128" s="51" t="s">
        <v>202</v>
      </c>
      <c r="B128" s="54" t="s">
        <v>203</v>
      </c>
      <c r="C128" s="51" t="s">
        <v>141</v>
      </c>
      <c r="D128" s="51">
        <v>2023</v>
      </c>
      <c r="E128" s="8" t="s">
        <v>6</v>
      </c>
      <c r="F128" s="30">
        <f>F129+F130+F131+F132+F133</f>
        <v>390650</v>
      </c>
      <c r="G128" s="30">
        <f>G129+G130+G131+G132+G133</f>
        <v>0</v>
      </c>
      <c r="H128" s="30">
        <v>0</v>
      </c>
      <c r="I128" s="35">
        <f>I129+I130+I131+I132+I133</f>
        <v>0</v>
      </c>
      <c r="J128" s="43">
        <v>390650</v>
      </c>
      <c r="K128" s="43">
        <f>K129+K130+K131+K132+K133</f>
        <v>0</v>
      </c>
      <c r="L128" s="30">
        <f>L129+L130+L131+L132+L133</f>
        <v>0</v>
      </c>
      <c r="M128" s="57" t="s">
        <v>203</v>
      </c>
    </row>
    <row r="129" spans="1:13" s="3" customFormat="1" ht="11.25" customHeight="1">
      <c r="A129" s="52"/>
      <c r="B129" s="55"/>
      <c r="C129" s="52"/>
      <c r="D129" s="52"/>
      <c r="E129" s="8" t="s">
        <v>7</v>
      </c>
      <c r="F129" s="30">
        <f>SUM(G129:L129)</f>
        <v>0</v>
      </c>
      <c r="G129" s="30">
        <v>0</v>
      </c>
      <c r="H129" s="30">
        <v>0</v>
      </c>
      <c r="I129" s="35">
        <v>0</v>
      </c>
      <c r="J129" s="43">
        <v>0</v>
      </c>
      <c r="K129" s="43">
        <v>0</v>
      </c>
      <c r="L129" s="30">
        <v>0</v>
      </c>
      <c r="M129" s="58"/>
    </row>
    <row r="130" spans="1:13" s="3" customFormat="1" ht="11.25" customHeight="1">
      <c r="A130" s="52"/>
      <c r="B130" s="55"/>
      <c r="C130" s="52"/>
      <c r="D130" s="52"/>
      <c r="E130" s="8" t="s">
        <v>8</v>
      </c>
      <c r="F130" s="30">
        <f>SUM(G130:L130)</f>
        <v>390650</v>
      </c>
      <c r="G130" s="30">
        <v>0</v>
      </c>
      <c r="H130" s="30">
        <v>0</v>
      </c>
      <c r="I130" s="35">
        <v>0</v>
      </c>
      <c r="J130" s="43">
        <v>390650</v>
      </c>
      <c r="K130" s="43">
        <v>0</v>
      </c>
      <c r="L130" s="30">
        <v>0</v>
      </c>
      <c r="M130" s="58"/>
    </row>
    <row r="131" spans="1:13" s="3" customFormat="1" ht="11.25" customHeight="1">
      <c r="A131" s="52"/>
      <c r="B131" s="55"/>
      <c r="C131" s="52"/>
      <c r="D131" s="52"/>
      <c r="E131" s="8" t="s">
        <v>204</v>
      </c>
      <c r="F131" s="30">
        <f>SUM(G131:L131)</f>
        <v>0</v>
      </c>
      <c r="G131" s="30">
        <v>0</v>
      </c>
      <c r="H131" s="30">
        <v>0</v>
      </c>
      <c r="I131" s="35">
        <v>0</v>
      </c>
      <c r="J131" s="43">
        <v>0</v>
      </c>
      <c r="K131" s="43">
        <v>0</v>
      </c>
      <c r="L131" s="30">
        <v>0</v>
      </c>
      <c r="M131" s="58"/>
    </row>
    <row r="132" spans="1:13" s="3" customFormat="1" ht="11.25" customHeight="1">
      <c r="A132" s="52"/>
      <c r="B132" s="55"/>
      <c r="C132" s="52"/>
      <c r="D132" s="52"/>
      <c r="E132" s="8" t="s">
        <v>9</v>
      </c>
      <c r="F132" s="30">
        <f>SUM(G132:L132)</f>
        <v>0</v>
      </c>
      <c r="G132" s="30">
        <v>0</v>
      </c>
      <c r="H132" s="30">
        <v>0</v>
      </c>
      <c r="I132" s="35">
        <v>0</v>
      </c>
      <c r="J132" s="43">
        <v>0</v>
      </c>
      <c r="K132" s="43">
        <v>0</v>
      </c>
      <c r="L132" s="30">
        <v>0</v>
      </c>
      <c r="M132" s="58"/>
    </row>
    <row r="133" spans="1:13" s="3" customFormat="1" ht="11.25" customHeight="1">
      <c r="A133" s="53"/>
      <c r="B133" s="56"/>
      <c r="C133" s="53"/>
      <c r="D133" s="53"/>
      <c r="E133" s="8" t="s">
        <v>10</v>
      </c>
      <c r="F133" s="30">
        <f>SUM(G133:L133)</f>
        <v>0</v>
      </c>
      <c r="G133" s="30">
        <v>0</v>
      </c>
      <c r="H133" s="30">
        <v>0</v>
      </c>
      <c r="I133" s="35">
        <v>0</v>
      </c>
      <c r="J133" s="43">
        <v>0</v>
      </c>
      <c r="K133" s="43">
        <v>0</v>
      </c>
      <c r="L133" s="30">
        <v>0</v>
      </c>
      <c r="M133" s="59"/>
    </row>
    <row r="134" spans="1:13" s="3" customFormat="1" ht="11.25" customHeight="1">
      <c r="A134" s="63" t="s">
        <v>208</v>
      </c>
      <c r="B134" s="54" t="s">
        <v>209</v>
      </c>
      <c r="C134" s="51" t="s">
        <v>141</v>
      </c>
      <c r="D134" s="51">
        <v>2023</v>
      </c>
      <c r="E134" s="8" t="s">
        <v>6</v>
      </c>
      <c r="F134" s="30">
        <f>F135+F136+F137+F138+F139</f>
        <v>129248.57</v>
      </c>
      <c r="G134" s="30">
        <f>G135+G136+G137+G138+G139</f>
        <v>0</v>
      </c>
      <c r="H134" s="30">
        <v>0</v>
      </c>
      <c r="I134" s="35">
        <f>I135+I136+I137+I138+I139</f>
        <v>0</v>
      </c>
      <c r="J134" s="43">
        <v>129248.57</v>
      </c>
      <c r="K134" s="43">
        <f>K135+K136+K137+K138+K139</f>
        <v>0</v>
      </c>
      <c r="L134" s="30">
        <f>L135+L136+L137+L138+L139</f>
        <v>0</v>
      </c>
      <c r="M134" s="70" t="s">
        <v>209</v>
      </c>
    </row>
    <row r="135" spans="1:13" s="3" customFormat="1" ht="11.25" customHeight="1">
      <c r="A135" s="52"/>
      <c r="B135" s="55"/>
      <c r="C135" s="52"/>
      <c r="D135" s="52"/>
      <c r="E135" s="8" t="s">
        <v>7</v>
      </c>
      <c r="F135" s="30">
        <f>SUM(G135:L135)</f>
        <v>0</v>
      </c>
      <c r="G135" s="30">
        <v>0</v>
      </c>
      <c r="H135" s="30">
        <v>0</v>
      </c>
      <c r="I135" s="35">
        <v>0</v>
      </c>
      <c r="J135" s="43">
        <v>0</v>
      </c>
      <c r="K135" s="43">
        <v>0</v>
      </c>
      <c r="L135" s="30">
        <v>0</v>
      </c>
      <c r="M135" s="71"/>
    </row>
    <row r="136" spans="1:13" s="3" customFormat="1" ht="11.25" customHeight="1">
      <c r="A136" s="52"/>
      <c r="B136" s="55"/>
      <c r="C136" s="52"/>
      <c r="D136" s="52"/>
      <c r="E136" s="8" t="s">
        <v>8</v>
      </c>
      <c r="F136" s="30">
        <f>SUM(G136:L136)</f>
        <v>0</v>
      </c>
      <c r="G136" s="30">
        <v>0</v>
      </c>
      <c r="H136" s="30">
        <v>0</v>
      </c>
      <c r="I136" s="35">
        <v>0</v>
      </c>
      <c r="J136" s="43">
        <v>0</v>
      </c>
      <c r="K136" s="43">
        <v>0</v>
      </c>
      <c r="L136" s="30">
        <v>0</v>
      </c>
      <c r="M136" s="71"/>
    </row>
    <row r="137" spans="1:13" s="3" customFormat="1" ht="11.25" customHeight="1">
      <c r="A137" s="52"/>
      <c r="B137" s="55"/>
      <c r="C137" s="52"/>
      <c r="D137" s="52"/>
      <c r="E137" s="8" t="s">
        <v>204</v>
      </c>
      <c r="F137" s="30">
        <f>SUM(G137:L137)</f>
        <v>129248.57</v>
      </c>
      <c r="G137" s="30">
        <v>0</v>
      </c>
      <c r="H137" s="30">
        <v>0</v>
      </c>
      <c r="I137" s="35">
        <v>0</v>
      </c>
      <c r="J137" s="43">
        <v>129248.57</v>
      </c>
      <c r="K137" s="43">
        <v>0</v>
      </c>
      <c r="L137" s="30">
        <v>0</v>
      </c>
      <c r="M137" s="71"/>
    </row>
    <row r="138" spans="1:13" s="3" customFormat="1" ht="11.25" customHeight="1">
      <c r="A138" s="52"/>
      <c r="B138" s="55"/>
      <c r="C138" s="52"/>
      <c r="D138" s="52"/>
      <c r="E138" s="8" t="s">
        <v>9</v>
      </c>
      <c r="F138" s="30">
        <f>SUM(G138:L138)</f>
        <v>0</v>
      </c>
      <c r="G138" s="30">
        <v>0</v>
      </c>
      <c r="H138" s="30">
        <v>0</v>
      </c>
      <c r="I138" s="35">
        <v>0</v>
      </c>
      <c r="J138" s="43">
        <v>0</v>
      </c>
      <c r="K138" s="43">
        <v>0</v>
      </c>
      <c r="L138" s="30">
        <v>0</v>
      </c>
      <c r="M138" s="71"/>
    </row>
    <row r="139" spans="1:13" s="3" customFormat="1" ht="11.25" customHeight="1">
      <c r="A139" s="53"/>
      <c r="B139" s="56"/>
      <c r="C139" s="53"/>
      <c r="D139" s="53"/>
      <c r="E139" s="8" t="s">
        <v>10</v>
      </c>
      <c r="F139" s="30">
        <f>SUM(G139:L139)</f>
        <v>0</v>
      </c>
      <c r="G139" s="30">
        <v>0</v>
      </c>
      <c r="H139" s="30">
        <v>0</v>
      </c>
      <c r="I139" s="35">
        <v>0</v>
      </c>
      <c r="J139" s="43">
        <v>0</v>
      </c>
      <c r="K139" s="43">
        <v>0</v>
      </c>
      <c r="L139" s="30">
        <v>0</v>
      </c>
      <c r="M139" s="72"/>
    </row>
    <row r="140" spans="1:13" s="3" customFormat="1" ht="11.25" customHeight="1">
      <c r="A140" s="73" t="s">
        <v>33</v>
      </c>
      <c r="B140" s="74"/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5"/>
    </row>
    <row r="141" spans="1:13" s="3" customFormat="1" ht="11.25" customHeight="1">
      <c r="A141" s="51" t="s">
        <v>14</v>
      </c>
      <c r="B141" s="54" t="s">
        <v>89</v>
      </c>
      <c r="C141" s="51" t="s">
        <v>145</v>
      </c>
      <c r="D141" s="51" t="s">
        <v>138</v>
      </c>
      <c r="E141" s="8" t="s">
        <v>6</v>
      </c>
      <c r="F141" s="30">
        <f t="shared" ref="F141:F146" si="18">SUM(G141:L141)</f>
        <v>1500721</v>
      </c>
      <c r="G141" s="30">
        <f t="shared" ref="G141:I141" si="19">G142+G143+G144+G145+G146</f>
        <v>484921</v>
      </c>
      <c r="H141" s="30">
        <f t="shared" si="19"/>
        <v>455000</v>
      </c>
      <c r="I141" s="35">
        <f t="shared" si="19"/>
        <v>560800</v>
      </c>
      <c r="J141" s="43">
        <v>0</v>
      </c>
      <c r="K141" s="43">
        <v>0</v>
      </c>
      <c r="L141" s="30">
        <v>0</v>
      </c>
      <c r="M141" s="57" t="s">
        <v>45</v>
      </c>
    </row>
    <row r="142" spans="1:13" s="3" customFormat="1" ht="11.25" customHeight="1">
      <c r="A142" s="52"/>
      <c r="B142" s="55"/>
      <c r="C142" s="52"/>
      <c r="D142" s="52"/>
      <c r="E142" s="8" t="s">
        <v>7</v>
      </c>
      <c r="F142" s="30">
        <f t="shared" si="18"/>
        <v>0</v>
      </c>
      <c r="G142" s="30">
        <v>0</v>
      </c>
      <c r="H142" s="30">
        <v>0</v>
      </c>
      <c r="I142" s="35">
        <v>0</v>
      </c>
      <c r="J142" s="43">
        <v>0</v>
      </c>
      <c r="K142" s="43">
        <v>0</v>
      </c>
      <c r="L142" s="30">
        <v>0</v>
      </c>
      <c r="M142" s="58"/>
    </row>
    <row r="143" spans="1:13" s="3" customFormat="1" ht="11.25" customHeight="1">
      <c r="A143" s="52"/>
      <c r="B143" s="55"/>
      <c r="C143" s="52"/>
      <c r="D143" s="52"/>
      <c r="E143" s="8" t="s">
        <v>8</v>
      </c>
      <c r="F143" s="30">
        <f t="shared" si="18"/>
        <v>0</v>
      </c>
      <c r="G143" s="30">
        <v>0</v>
      </c>
      <c r="H143" s="30">
        <v>0</v>
      </c>
      <c r="I143" s="35">
        <v>0</v>
      </c>
      <c r="J143" s="43">
        <v>0</v>
      </c>
      <c r="K143" s="43">
        <v>0</v>
      </c>
      <c r="L143" s="30">
        <v>0</v>
      </c>
      <c r="M143" s="58"/>
    </row>
    <row r="144" spans="1:13" s="3" customFormat="1" ht="11.25" customHeight="1">
      <c r="A144" s="52"/>
      <c r="B144" s="55"/>
      <c r="C144" s="52"/>
      <c r="D144" s="52"/>
      <c r="E144" s="8" t="s">
        <v>204</v>
      </c>
      <c r="F144" s="30">
        <f t="shared" si="18"/>
        <v>1500721</v>
      </c>
      <c r="G144" s="30">
        <v>484921</v>
      </c>
      <c r="H144" s="30">
        <v>455000</v>
      </c>
      <c r="I144" s="35">
        <v>560800</v>
      </c>
      <c r="J144" s="43">
        <v>0</v>
      </c>
      <c r="K144" s="43">
        <v>0</v>
      </c>
      <c r="L144" s="30">
        <v>0</v>
      </c>
      <c r="M144" s="58"/>
    </row>
    <row r="145" spans="1:13" s="3" customFormat="1" ht="11.25" customHeight="1">
      <c r="A145" s="52"/>
      <c r="B145" s="55"/>
      <c r="C145" s="52"/>
      <c r="D145" s="52"/>
      <c r="E145" s="8" t="s">
        <v>9</v>
      </c>
      <c r="F145" s="30">
        <f t="shared" si="18"/>
        <v>0</v>
      </c>
      <c r="G145" s="30">
        <v>0</v>
      </c>
      <c r="H145" s="30">
        <v>0</v>
      </c>
      <c r="I145" s="35">
        <v>0</v>
      </c>
      <c r="J145" s="43">
        <v>0</v>
      </c>
      <c r="K145" s="43">
        <v>0</v>
      </c>
      <c r="L145" s="30">
        <v>0</v>
      </c>
      <c r="M145" s="58"/>
    </row>
    <row r="146" spans="1:13" s="3" customFormat="1" ht="11.25" customHeight="1">
      <c r="A146" s="53"/>
      <c r="B146" s="56"/>
      <c r="C146" s="53"/>
      <c r="D146" s="53"/>
      <c r="E146" s="8" t="s">
        <v>10</v>
      </c>
      <c r="F146" s="30">
        <f t="shared" si="18"/>
        <v>0</v>
      </c>
      <c r="G146" s="30">
        <v>0</v>
      </c>
      <c r="H146" s="30">
        <v>0</v>
      </c>
      <c r="I146" s="35">
        <v>0</v>
      </c>
      <c r="J146" s="43">
        <v>0</v>
      </c>
      <c r="K146" s="43">
        <v>0</v>
      </c>
      <c r="L146" s="30">
        <v>0</v>
      </c>
      <c r="M146" s="59"/>
    </row>
    <row r="147" spans="1:13" s="3" customFormat="1" ht="12.75" customHeight="1">
      <c r="A147" s="80" t="s">
        <v>34</v>
      </c>
      <c r="B147" s="54" t="s">
        <v>121</v>
      </c>
      <c r="C147" s="51" t="s">
        <v>144</v>
      </c>
      <c r="D147" s="51" t="s">
        <v>138</v>
      </c>
      <c r="E147" s="8" t="s">
        <v>6</v>
      </c>
      <c r="F147" s="30">
        <f t="shared" ref="F147:I147" si="20">F148+F149+F150+F151+F152</f>
        <v>178000</v>
      </c>
      <c r="G147" s="30">
        <f t="shared" si="20"/>
        <v>38000</v>
      </c>
      <c r="H147" s="30">
        <f t="shared" si="20"/>
        <v>70000</v>
      </c>
      <c r="I147" s="35">
        <f t="shared" si="20"/>
        <v>70000</v>
      </c>
      <c r="J147" s="43">
        <v>0</v>
      </c>
      <c r="K147" s="43">
        <v>0</v>
      </c>
      <c r="L147" s="30">
        <v>0</v>
      </c>
      <c r="M147" s="57" t="s">
        <v>72</v>
      </c>
    </row>
    <row r="148" spans="1:13" s="3" customFormat="1">
      <c r="A148" s="81"/>
      <c r="B148" s="55"/>
      <c r="C148" s="52"/>
      <c r="D148" s="52"/>
      <c r="E148" s="8" t="s">
        <v>7</v>
      </c>
      <c r="F148" s="30">
        <f>SUM(G148:L148)</f>
        <v>0</v>
      </c>
      <c r="G148" s="30">
        <v>0</v>
      </c>
      <c r="H148" s="30">
        <v>0</v>
      </c>
      <c r="I148" s="35">
        <v>0</v>
      </c>
      <c r="J148" s="43">
        <v>0</v>
      </c>
      <c r="K148" s="43">
        <v>0</v>
      </c>
      <c r="L148" s="30">
        <v>0</v>
      </c>
      <c r="M148" s="58"/>
    </row>
    <row r="149" spans="1:13" s="3" customFormat="1">
      <c r="A149" s="81"/>
      <c r="B149" s="55"/>
      <c r="C149" s="52"/>
      <c r="D149" s="52"/>
      <c r="E149" s="8" t="s">
        <v>8</v>
      </c>
      <c r="F149" s="30">
        <f>SUM(G149:L149)</f>
        <v>0</v>
      </c>
      <c r="G149" s="30">
        <v>0</v>
      </c>
      <c r="H149" s="30">
        <v>0</v>
      </c>
      <c r="I149" s="35">
        <v>0</v>
      </c>
      <c r="J149" s="43">
        <v>0</v>
      </c>
      <c r="K149" s="43">
        <v>0</v>
      </c>
      <c r="L149" s="30">
        <v>0</v>
      </c>
      <c r="M149" s="58"/>
    </row>
    <row r="150" spans="1:13" s="3" customFormat="1">
      <c r="A150" s="81"/>
      <c r="B150" s="55"/>
      <c r="C150" s="52"/>
      <c r="D150" s="52"/>
      <c r="E150" s="8" t="s">
        <v>204</v>
      </c>
      <c r="F150" s="30">
        <f>SUM(G150:L150)</f>
        <v>178000</v>
      </c>
      <c r="G150" s="30">
        <v>38000</v>
      </c>
      <c r="H150" s="30">
        <v>70000</v>
      </c>
      <c r="I150" s="35">
        <v>70000</v>
      </c>
      <c r="J150" s="43">
        <v>0</v>
      </c>
      <c r="K150" s="43">
        <v>0</v>
      </c>
      <c r="L150" s="30">
        <v>0</v>
      </c>
      <c r="M150" s="58"/>
    </row>
    <row r="151" spans="1:13" s="3" customFormat="1">
      <c r="A151" s="81"/>
      <c r="B151" s="55"/>
      <c r="C151" s="52"/>
      <c r="D151" s="52"/>
      <c r="E151" s="8" t="s">
        <v>9</v>
      </c>
      <c r="F151" s="30">
        <f>SUM(G151:L151)</f>
        <v>0</v>
      </c>
      <c r="G151" s="30">
        <v>0</v>
      </c>
      <c r="H151" s="30">
        <v>0</v>
      </c>
      <c r="I151" s="35">
        <v>0</v>
      </c>
      <c r="J151" s="43">
        <v>0</v>
      </c>
      <c r="K151" s="43">
        <v>0</v>
      </c>
      <c r="L151" s="30">
        <v>0</v>
      </c>
      <c r="M151" s="58"/>
    </row>
    <row r="152" spans="1:13" s="3" customFormat="1">
      <c r="A152" s="82"/>
      <c r="B152" s="56"/>
      <c r="C152" s="53"/>
      <c r="D152" s="53"/>
      <c r="E152" s="11" t="s">
        <v>10</v>
      </c>
      <c r="F152" s="32">
        <f>SUM(G152:L152)</f>
        <v>0</v>
      </c>
      <c r="G152" s="32">
        <v>0</v>
      </c>
      <c r="H152" s="32">
        <v>0</v>
      </c>
      <c r="I152" s="36">
        <v>0</v>
      </c>
      <c r="J152" s="44">
        <v>0</v>
      </c>
      <c r="K152" s="44">
        <v>0</v>
      </c>
      <c r="L152" s="32">
        <v>0</v>
      </c>
      <c r="M152" s="59"/>
    </row>
    <row r="153" spans="1:13" s="3" customFormat="1" ht="12.75" customHeight="1">
      <c r="A153" s="51" t="s">
        <v>35</v>
      </c>
      <c r="B153" s="54" t="s">
        <v>90</v>
      </c>
      <c r="C153" s="51" t="s">
        <v>144</v>
      </c>
      <c r="D153" s="51" t="s">
        <v>138</v>
      </c>
      <c r="E153" s="8" t="s">
        <v>6</v>
      </c>
      <c r="F153" s="30">
        <f t="shared" ref="F153:F158" si="21">SUM(G153:L153)</f>
        <v>1017500</v>
      </c>
      <c r="G153" s="30">
        <f t="shared" ref="G153:I153" si="22">G154+G155+G156+G157+G158</f>
        <v>500000</v>
      </c>
      <c r="H153" s="30">
        <f t="shared" si="22"/>
        <v>317500</v>
      </c>
      <c r="I153" s="35">
        <f t="shared" si="22"/>
        <v>200000</v>
      </c>
      <c r="J153" s="43">
        <v>0</v>
      </c>
      <c r="K153" s="43">
        <v>0</v>
      </c>
      <c r="L153" s="30">
        <v>0</v>
      </c>
      <c r="M153" s="57" t="s">
        <v>64</v>
      </c>
    </row>
    <row r="154" spans="1:13" s="3" customFormat="1" ht="12.75" customHeight="1">
      <c r="A154" s="52"/>
      <c r="B154" s="55"/>
      <c r="C154" s="52"/>
      <c r="D154" s="52"/>
      <c r="E154" s="8" t="s">
        <v>7</v>
      </c>
      <c r="F154" s="30">
        <f t="shared" si="21"/>
        <v>0</v>
      </c>
      <c r="G154" s="30">
        <v>0</v>
      </c>
      <c r="H154" s="30">
        <v>0</v>
      </c>
      <c r="I154" s="35">
        <v>0</v>
      </c>
      <c r="J154" s="43">
        <v>0</v>
      </c>
      <c r="K154" s="43">
        <v>0</v>
      </c>
      <c r="L154" s="30">
        <v>0</v>
      </c>
      <c r="M154" s="58"/>
    </row>
    <row r="155" spans="1:13" s="3" customFormat="1">
      <c r="A155" s="52"/>
      <c r="B155" s="55"/>
      <c r="C155" s="52"/>
      <c r="D155" s="52"/>
      <c r="E155" s="8" t="s">
        <v>8</v>
      </c>
      <c r="F155" s="30">
        <f t="shared" si="21"/>
        <v>0</v>
      </c>
      <c r="G155" s="30">
        <v>0</v>
      </c>
      <c r="H155" s="30">
        <v>0</v>
      </c>
      <c r="I155" s="35">
        <v>0</v>
      </c>
      <c r="J155" s="43">
        <v>0</v>
      </c>
      <c r="K155" s="43">
        <v>0</v>
      </c>
      <c r="L155" s="30">
        <v>0</v>
      </c>
      <c r="M155" s="58"/>
    </row>
    <row r="156" spans="1:13" s="3" customFormat="1">
      <c r="A156" s="52"/>
      <c r="B156" s="55"/>
      <c r="C156" s="52"/>
      <c r="D156" s="52"/>
      <c r="E156" s="8" t="s">
        <v>204</v>
      </c>
      <c r="F156" s="30">
        <f t="shared" si="21"/>
        <v>1017500</v>
      </c>
      <c r="G156" s="30">
        <v>500000</v>
      </c>
      <c r="H156" s="30">
        <v>317500</v>
      </c>
      <c r="I156" s="35">
        <v>200000</v>
      </c>
      <c r="J156" s="43">
        <v>0</v>
      </c>
      <c r="K156" s="43">
        <v>0</v>
      </c>
      <c r="L156" s="30">
        <v>0</v>
      </c>
      <c r="M156" s="58"/>
    </row>
    <row r="157" spans="1:13" s="3" customFormat="1">
      <c r="A157" s="52"/>
      <c r="B157" s="55"/>
      <c r="C157" s="52"/>
      <c r="D157" s="52"/>
      <c r="E157" s="8" t="s">
        <v>9</v>
      </c>
      <c r="F157" s="30">
        <f t="shared" si="21"/>
        <v>0</v>
      </c>
      <c r="G157" s="30">
        <v>0</v>
      </c>
      <c r="H157" s="30">
        <v>0</v>
      </c>
      <c r="I157" s="35">
        <v>0</v>
      </c>
      <c r="J157" s="43">
        <v>0</v>
      </c>
      <c r="K157" s="43">
        <v>0</v>
      </c>
      <c r="L157" s="30">
        <v>0</v>
      </c>
      <c r="M157" s="58"/>
    </row>
    <row r="158" spans="1:13" s="3" customFormat="1">
      <c r="A158" s="53"/>
      <c r="B158" s="56"/>
      <c r="C158" s="53"/>
      <c r="D158" s="53"/>
      <c r="E158" s="8" t="s">
        <v>10</v>
      </c>
      <c r="F158" s="30">
        <f t="shared" si="21"/>
        <v>0</v>
      </c>
      <c r="G158" s="30">
        <v>0</v>
      </c>
      <c r="H158" s="30">
        <v>0</v>
      </c>
      <c r="I158" s="35">
        <v>0</v>
      </c>
      <c r="J158" s="43">
        <v>0</v>
      </c>
      <c r="K158" s="43">
        <v>0</v>
      </c>
      <c r="L158" s="30">
        <v>0</v>
      </c>
      <c r="M158" s="59"/>
    </row>
    <row r="159" spans="1:13" s="3" customFormat="1">
      <c r="A159" s="51" t="s">
        <v>65</v>
      </c>
      <c r="B159" s="54" t="s">
        <v>66</v>
      </c>
      <c r="C159" s="51" t="s">
        <v>144</v>
      </c>
      <c r="D159" s="51" t="s">
        <v>138</v>
      </c>
      <c r="E159" s="8" t="s">
        <v>6</v>
      </c>
      <c r="F159" s="30">
        <f t="shared" ref="F159:F164" si="23">SUM(G159:L159)</f>
        <v>39607</v>
      </c>
      <c r="G159" s="30">
        <f t="shared" ref="G159:H159" si="24">G160+G161+G162+G163+G164</f>
        <v>0</v>
      </c>
      <c r="H159" s="30">
        <f t="shared" si="24"/>
        <v>30000</v>
      </c>
      <c r="I159" s="35">
        <f>I160+I161+I162+I163+I164</f>
        <v>9607</v>
      </c>
      <c r="J159" s="43">
        <v>0</v>
      </c>
      <c r="K159" s="43">
        <v>0</v>
      </c>
      <c r="L159" s="30">
        <v>0</v>
      </c>
      <c r="M159" s="57"/>
    </row>
    <row r="160" spans="1:13" s="3" customFormat="1" ht="12.75" customHeight="1">
      <c r="A160" s="52"/>
      <c r="B160" s="55"/>
      <c r="C160" s="52"/>
      <c r="D160" s="52"/>
      <c r="E160" s="8" t="s">
        <v>7</v>
      </c>
      <c r="F160" s="30">
        <f t="shared" si="23"/>
        <v>0</v>
      </c>
      <c r="G160" s="30">
        <v>0</v>
      </c>
      <c r="H160" s="30">
        <v>0</v>
      </c>
      <c r="I160" s="35">
        <v>0</v>
      </c>
      <c r="J160" s="43">
        <v>0</v>
      </c>
      <c r="K160" s="43">
        <v>0</v>
      </c>
      <c r="L160" s="30">
        <v>0</v>
      </c>
      <c r="M160" s="58"/>
    </row>
    <row r="161" spans="1:13" s="3" customFormat="1">
      <c r="A161" s="52"/>
      <c r="B161" s="55"/>
      <c r="C161" s="52"/>
      <c r="D161" s="52"/>
      <c r="E161" s="8" t="s">
        <v>8</v>
      </c>
      <c r="F161" s="30">
        <f t="shared" si="23"/>
        <v>0</v>
      </c>
      <c r="G161" s="30">
        <v>0</v>
      </c>
      <c r="H161" s="30">
        <v>0</v>
      </c>
      <c r="I161" s="35">
        <v>0</v>
      </c>
      <c r="J161" s="43">
        <v>0</v>
      </c>
      <c r="K161" s="43">
        <v>0</v>
      </c>
      <c r="L161" s="30">
        <v>0</v>
      </c>
      <c r="M161" s="58"/>
    </row>
    <row r="162" spans="1:13" s="3" customFormat="1">
      <c r="A162" s="52"/>
      <c r="B162" s="55"/>
      <c r="C162" s="52"/>
      <c r="D162" s="52"/>
      <c r="E162" s="8" t="s">
        <v>204</v>
      </c>
      <c r="F162" s="30">
        <f t="shared" si="23"/>
        <v>39607</v>
      </c>
      <c r="G162" s="30">
        <v>0</v>
      </c>
      <c r="H162" s="30">
        <v>30000</v>
      </c>
      <c r="I162" s="35">
        <v>9607</v>
      </c>
      <c r="J162" s="43">
        <v>0</v>
      </c>
      <c r="K162" s="43">
        <v>0</v>
      </c>
      <c r="L162" s="30">
        <v>0</v>
      </c>
      <c r="M162" s="58"/>
    </row>
    <row r="163" spans="1:13" s="3" customFormat="1">
      <c r="A163" s="52"/>
      <c r="B163" s="55"/>
      <c r="C163" s="52"/>
      <c r="D163" s="52"/>
      <c r="E163" s="8" t="s">
        <v>9</v>
      </c>
      <c r="F163" s="30">
        <f t="shared" si="23"/>
        <v>0</v>
      </c>
      <c r="G163" s="30">
        <v>0</v>
      </c>
      <c r="H163" s="30">
        <v>0</v>
      </c>
      <c r="I163" s="35">
        <v>0</v>
      </c>
      <c r="J163" s="43">
        <v>0</v>
      </c>
      <c r="K163" s="43">
        <v>0</v>
      </c>
      <c r="L163" s="30">
        <v>0</v>
      </c>
      <c r="M163" s="58"/>
    </row>
    <row r="164" spans="1:13" s="3" customFormat="1">
      <c r="A164" s="53"/>
      <c r="B164" s="56"/>
      <c r="C164" s="53"/>
      <c r="D164" s="53"/>
      <c r="E164" s="8" t="s">
        <v>10</v>
      </c>
      <c r="F164" s="30">
        <f t="shared" si="23"/>
        <v>0</v>
      </c>
      <c r="G164" s="30">
        <v>0</v>
      </c>
      <c r="H164" s="30">
        <v>0</v>
      </c>
      <c r="I164" s="35">
        <v>0</v>
      </c>
      <c r="J164" s="43">
        <v>0</v>
      </c>
      <c r="K164" s="43">
        <v>0</v>
      </c>
      <c r="L164" s="30">
        <v>0</v>
      </c>
      <c r="M164" s="59"/>
    </row>
    <row r="165" spans="1:13" s="3" customFormat="1">
      <c r="A165" s="87" t="s">
        <v>36</v>
      </c>
      <c r="B165" s="74"/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5"/>
    </row>
    <row r="166" spans="1:13" s="3" customFormat="1" ht="12.75" customHeight="1">
      <c r="A166" s="64" t="s">
        <v>15</v>
      </c>
      <c r="B166" s="54" t="s">
        <v>48</v>
      </c>
      <c r="C166" s="51" t="s">
        <v>146</v>
      </c>
      <c r="D166" s="51">
        <v>2020</v>
      </c>
      <c r="E166" s="8" t="s">
        <v>6</v>
      </c>
      <c r="F166" s="30">
        <f t="shared" ref="F166:L166" si="25">F167+F168+F169+F170+F171</f>
        <v>770321.5</v>
      </c>
      <c r="G166" s="30">
        <f t="shared" si="25"/>
        <v>770321.5</v>
      </c>
      <c r="H166" s="30">
        <f t="shared" si="25"/>
        <v>0</v>
      </c>
      <c r="I166" s="35">
        <v>0</v>
      </c>
      <c r="J166" s="43">
        <f t="shared" si="25"/>
        <v>0</v>
      </c>
      <c r="K166" s="43">
        <f t="shared" si="25"/>
        <v>0</v>
      </c>
      <c r="L166" s="30">
        <f t="shared" si="25"/>
        <v>0</v>
      </c>
      <c r="M166" s="57" t="s">
        <v>31</v>
      </c>
    </row>
    <row r="167" spans="1:13" s="3" customFormat="1">
      <c r="A167" s="65"/>
      <c r="B167" s="55"/>
      <c r="C167" s="52"/>
      <c r="D167" s="52"/>
      <c r="E167" s="8" t="s">
        <v>7</v>
      </c>
      <c r="F167" s="30">
        <f>SUM(G167:L167)</f>
        <v>0</v>
      </c>
      <c r="G167" s="30">
        <v>0</v>
      </c>
      <c r="H167" s="30">
        <v>0</v>
      </c>
      <c r="I167" s="35">
        <v>0</v>
      </c>
      <c r="J167" s="43">
        <v>0</v>
      </c>
      <c r="K167" s="43">
        <v>0</v>
      </c>
      <c r="L167" s="30">
        <v>0</v>
      </c>
      <c r="M167" s="58"/>
    </row>
    <row r="168" spans="1:13" s="3" customFormat="1">
      <c r="A168" s="65"/>
      <c r="B168" s="55"/>
      <c r="C168" s="52"/>
      <c r="D168" s="52"/>
      <c r="E168" s="8" t="s">
        <v>8</v>
      </c>
      <c r="F168" s="30">
        <f>SUM(G168:L168)</f>
        <v>0</v>
      </c>
      <c r="G168" s="30">
        <v>0</v>
      </c>
      <c r="H168" s="30">
        <v>0</v>
      </c>
      <c r="I168" s="35">
        <v>0</v>
      </c>
      <c r="J168" s="43">
        <v>0</v>
      </c>
      <c r="K168" s="43">
        <v>0</v>
      </c>
      <c r="L168" s="30">
        <v>0</v>
      </c>
      <c r="M168" s="58"/>
    </row>
    <row r="169" spans="1:13" s="3" customFormat="1">
      <c r="A169" s="65"/>
      <c r="B169" s="55"/>
      <c r="C169" s="52"/>
      <c r="D169" s="52"/>
      <c r="E169" s="8" t="s">
        <v>204</v>
      </c>
      <c r="F169" s="30">
        <f>SUM(G169:L169)</f>
        <v>770321.5</v>
      </c>
      <c r="G169" s="30">
        <v>770321.5</v>
      </c>
      <c r="H169" s="30">
        <v>0</v>
      </c>
      <c r="I169" s="35">
        <v>0</v>
      </c>
      <c r="J169" s="43">
        <v>0</v>
      </c>
      <c r="K169" s="43">
        <v>0</v>
      </c>
      <c r="L169" s="30">
        <v>0</v>
      </c>
      <c r="M169" s="58"/>
    </row>
    <row r="170" spans="1:13" s="3" customFormat="1">
      <c r="A170" s="65"/>
      <c r="B170" s="55"/>
      <c r="C170" s="52"/>
      <c r="D170" s="52"/>
      <c r="E170" s="8" t="s">
        <v>9</v>
      </c>
      <c r="F170" s="30">
        <f>SUM(G170:L170)</f>
        <v>0</v>
      </c>
      <c r="G170" s="30">
        <v>0</v>
      </c>
      <c r="H170" s="30">
        <v>0</v>
      </c>
      <c r="I170" s="35">
        <v>0</v>
      </c>
      <c r="J170" s="43">
        <v>0</v>
      </c>
      <c r="K170" s="43">
        <v>0</v>
      </c>
      <c r="L170" s="30">
        <v>0</v>
      </c>
      <c r="M170" s="58"/>
    </row>
    <row r="171" spans="1:13" s="3" customFormat="1" ht="12" customHeight="1">
      <c r="A171" s="66"/>
      <c r="B171" s="56"/>
      <c r="C171" s="53"/>
      <c r="D171" s="53"/>
      <c r="E171" s="8" t="s">
        <v>10</v>
      </c>
      <c r="F171" s="30">
        <f>SUM(G171:L171)</f>
        <v>0</v>
      </c>
      <c r="G171" s="30">
        <v>0</v>
      </c>
      <c r="H171" s="30">
        <v>0</v>
      </c>
      <c r="I171" s="35">
        <v>0</v>
      </c>
      <c r="J171" s="43">
        <v>0</v>
      </c>
      <c r="K171" s="43">
        <v>0</v>
      </c>
      <c r="L171" s="30">
        <v>0</v>
      </c>
      <c r="M171" s="59"/>
    </row>
    <row r="172" spans="1:13" s="3" customFormat="1" ht="13.5" customHeight="1">
      <c r="A172" s="64" t="s">
        <v>51</v>
      </c>
      <c r="B172" s="54" t="s">
        <v>87</v>
      </c>
      <c r="C172" s="51" t="s">
        <v>147</v>
      </c>
      <c r="D172" s="51">
        <v>2021</v>
      </c>
      <c r="E172" s="8" t="s">
        <v>6</v>
      </c>
      <c r="F172" s="30">
        <v>20000</v>
      </c>
      <c r="G172" s="30">
        <v>0</v>
      </c>
      <c r="H172" s="30">
        <f>H173+H174+H175+H176+H177</f>
        <v>20000</v>
      </c>
      <c r="I172" s="35">
        <v>0</v>
      </c>
      <c r="J172" s="43">
        <v>0</v>
      </c>
      <c r="K172" s="43">
        <v>0</v>
      </c>
      <c r="L172" s="30">
        <v>0</v>
      </c>
      <c r="M172" s="57" t="s">
        <v>74</v>
      </c>
    </row>
    <row r="173" spans="1:13" s="3" customFormat="1" ht="13.5" customHeight="1">
      <c r="A173" s="65"/>
      <c r="B173" s="55"/>
      <c r="C173" s="52"/>
      <c r="D173" s="52"/>
      <c r="E173" s="8" t="s">
        <v>7</v>
      </c>
      <c r="F173" s="30">
        <v>0</v>
      </c>
      <c r="G173" s="30">
        <v>0</v>
      </c>
      <c r="H173" s="30">
        <v>0</v>
      </c>
      <c r="I173" s="35">
        <v>0</v>
      </c>
      <c r="J173" s="43">
        <v>0</v>
      </c>
      <c r="K173" s="43">
        <v>0</v>
      </c>
      <c r="L173" s="30">
        <v>0</v>
      </c>
      <c r="M173" s="58"/>
    </row>
    <row r="174" spans="1:13" s="3" customFormat="1" ht="13.5" customHeight="1">
      <c r="A174" s="65"/>
      <c r="B174" s="55"/>
      <c r="C174" s="52"/>
      <c r="D174" s="52"/>
      <c r="E174" s="8" t="s">
        <v>8</v>
      </c>
      <c r="F174" s="30">
        <v>0</v>
      </c>
      <c r="G174" s="30">
        <v>0</v>
      </c>
      <c r="H174" s="30">
        <v>0</v>
      </c>
      <c r="I174" s="35">
        <v>0</v>
      </c>
      <c r="J174" s="43">
        <v>0</v>
      </c>
      <c r="K174" s="43">
        <v>0</v>
      </c>
      <c r="L174" s="30">
        <v>0</v>
      </c>
      <c r="M174" s="58"/>
    </row>
    <row r="175" spans="1:13" s="3" customFormat="1" ht="13.5" customHeight="1">
      <c r="A175" s="65"/>
      <c r="B175" s="55"/>
      <c r="C175" s="52"/>
      <c r="D175" s="52"/>
      <c r="E175" s="8" t="s">
        <v>204</v>
      </c>
      <c r="F175" s="30">
        <v>20000</v>
      </c>
      <c r="G175" s="30">
        <v>0</v>
      </c>
      <c r="H175" s="30">
        <v>20000</v>
      </c>
      <c r="I175" s="35">
        <v>0</v>
      </c>
      <c r="J175" s="43">
        <v>0</v>
      </c>
      <c r="K175" s="43">
        <v>0</v>
      </c>
      <c r="L175" s="30">
        <v>0</v>
      </c>
      <c r="M175" s="58"/>
    </row>
    <row r="176" spans="1:13" s="3" customFormat="1" ht="13.5" customHeight="1">
      <c r="A176" s="65"/>
      <c r="B176" s="55"/>
      <c r="C176" s="52"/>
      <c r="D176" s="52"/>
      <c r="E176" s="8" t="s">
        <v>9</v>
      </c>
      <c r="F176" s="30">
        <v>0</v>
      </c>
      <c r="G176" s="30">
        <v>0</v>
      </c>
      <c r="H176" s="30">
        <v>0</v>
      </c>
      <c r="I176" s="35">
        <v>0</v>
      </c>
      <c r="J176" s="43">
        <v>0</v>
      </c>
      <c r="K176" s="43">
        <v>0</v>
      </c>
      <c r="L176" s="30">
        <v>0</v>
      </c>
      <c r="M176" s="58"/>
    </row>
    <row r="177" spans="1:13" s="3" customFormat="1" ht="12" customHeight="1">
      <c r="A177" s="66"/>
      <c r="B177" s="56"/>
      <c r="C177" s="53"/>
      <c r="D177" s="53"/>
      <c r="E177" s="8" t="s">
        <v>10</v>
      </c>
      <c r="F177" s="30">
        <v>0</v>
      </c>
      <c r="G177" s="30">
        <v>0</v>
      </c>
      <c r="H177" s="30">
        <v>0</v>
      </c>
      <c r="I177" s="35">
        <v>0</v>
      </c>
      <c r="J177" s="43">
        <v>0</v>
      </c>
      <c r="K177" s="43">
        <v>0</v>
      </c>
      <c r="L177" s="30">
        <v>0</v>
      </c>
      <c r="M177" s="59"/>
    </row>
    <row r="178" spans="1:13" s="3" customFormat="1" ht="12.75" customHeight="1">
      <c r="A178" s="64" t="s">
        <v>73</v>
      </c>
      <c r="B178" s="54" t="s">
        <v>86</v>
      </c>
      <c r="C178" s="51" t="s">
        <v>147</v>
      </c>
      <c r="D178" s="51">
        <v>2021</v>
      </c>
      <c r="E178" s="8" t="s">
        <v>6</v>
      </c>
      <c r="F178" s="30">
        <f t="shared" ref="F178:H178" si="26">F179+F180+F181+F182+F183</f>
        <v>1865263.12</v>
      </c>
      <c r="G178" s="30">
        <f t="shared" si="26"/>
        <v>0</v>
      </c>
      <c r="H178" s="30">
        <f t="shared" si="26"/>
        <v>1865263.12</v>
      </c>
      <c r="I178" s="35">
        <v>0</v>
      </c>
      <c r="J178" s="43">
        <f t="shared" ref="J178:L178" si="27">J179+J180+J181+J182+J183</f>
        <v>0</v>
      </c>
      <c r="K178" s="43">
        <f t="shared" si="27"/>
        <v>0</v>
      </c>
      <c r="L178" s="30">
        <f t="shared" si="27"/>
        <v>0</v>
      </c>
      <c r="M178" s="57" t="s">
        <v>74</v>
      </c>
    </row>
    <row r="179" spans="1:13" s="3" customFormat="1">
      <c r="A179" s="65"/>
      <c r="B179" s="55"/>
      <c r="C179" s="52"/>
      <c r="D179" s="52"/>
      <c r="E179" s="8" t="s">
        <v>7</v>
      </c>
      <c r="F179" s="30">
        <f>SUM(G179:L179)</f>
        <v>0</v>
      </c>
      <c r="G179" s="30">
        <v>0</v>
      </c>
      <c r="H179" s="30">
        <v>0</v>
      </c>
      <c r="I179" s="35">
        <v>0</v>
      </c>
      <c r="J179" s="43">
        <v>0</v>
      </c>
      <c r="K179" s="43">
        <v>0</v>
      </c>
      <c r="L179" s="30">
        <v>0</v>
      </c>
      <c r="M179" s="58"/>
    </row>
    <row r="180" spans="1:13" s="3" customFormat="1">
      <c r="A180" s="65"/>
      <c r="B180" s="55"/>
      <c r="C180" s="52"/>
      <c r="D180" s="52"/>
      <c r="E180" s="8" t="s">
        <v>8</v>
      </c>
      <c r="F180" s="30">
        <f>SUM(G180:L180)</f>
        <v>0</v>
      </c>
      <c r="G180" s="30">
        <v>0</v>
      </c>
      <c r="H180" s="30">
        <v>0</v>
      </c>
      <c r="I180" s="35">
        <v>0</v>
      </c>
      <c r="J180" s="43">
        <v>0</v>
      </c>
      <c r="K180" s="43">
        <v>0</v>
      </c>
      <c r="L180" s="30">
        <v>0</v>
      </c>
      <c r="M180" s="58"/>
    </row>
    <row r="181" spans="1:13" s="3" customFormat="1">
      <c r="A181" s="65"/>
      <c r="B181" s="55"/>
      <c r="C181" s="52"/>
      <c r="D181" s="52"/>
      <c r="E181" s="8" t="s">
        <v>204</v>
      </c>
      <c r="F181" s="30">
        <v>1865263.12</v>
      </c>
      <c r="G181" s="30">
        <v>0</v>
      </c>
      <c r="H181" s="30">
        <v>1865263.12</v>
      </c>
      <c r="I181" s="35">
        <v>0</v>
      </c>
      <c r="J181" s="43">
        <v>0</v>
      </c>
      <c r="K181" s="43">
        <v>0</v>
      </c>
      <c r="L181" s="30">
        <v>0</v>
      </c>
      <c r="M181" s="58"/>
    </row>
    <row r="182" spans="1:13" s="3" customFormat="1">
      <c r="A182" s="65"/>
      <c r="B182" s="55"/>
      <c r="C182" s="52"/>
      <c r="D182" s="52"/>
      <c r="E182" s="8" t="s">
        <v>9</v>
      </c>
      <c r="F182" s="30">
        <f>SUM(G182:L182)</f>
        <v>0</v>
      </c>
      <c r="G182" s="30">
        <v>0</v>
      </c>
      <c r="H182" s="30">
        <v>0</v>
      </c>
      <c r="I182" s="35">
        <v>0</v>
      </c>
      <c r="J182" s="43">
        <v>0</v>
      </c>
      <c r="K182" s="43">
        <v>0</v>
      </c>
      <c r="L182" s="30">
        <v>0</v>
      </c>
      <c r="M182" s="58"/>
    </row>
    <row r="183" spans="1:13" s="3" customFormat="1" ht="15" customHeight="1">
      <c r="A183" s="66"/>
      <c r="B183" s="56"/>
      <c r="C183" s="53"/>
      <c r="D183" s="53"/>
      <c r="E183" s="8" t="s">
        <v>10</v>
      </c>
      <c r="F183" s="30">
        <f>SUM(G183:L183)</f>
        <v>0</v>
      </c>
      <c r="G183" s="30">
        <v>0</v>
      </c>
      <c r="H183" s="30">
        <v>0</v>
      </c>
      <c r="I183" s="35">
        <v>0</v>
      </c>
      <c r="J183" s="43">
        <v>0</v>
      </c>
      <c r="K183" s="43">
        <v>0</v>
      </c>
      <c r="L183" s="30">
        <v>0</v>
      </c>
      <c r="M183" s="59"/>
    </row>
    <row r="184" spans="1:13" s="3" customFormat="1" ht="12.75" customHeight="1">
      <c r="A184" s="64" t="s">
        <v>75</v>
      </c>
      <c r="B184" s="54" t="s">
        <v>122</v>
      </c>
      <c r="C184" s="51" t="s">
        <v>148</v>
      </c>
      <c r="D184" s="51" t="s">
        <v>149</v>
      </c>
      <c r="E184" s="8" t="s">
        <v>6</v>
      </c>
      <c r="F184" s="30">
        <f t="shared" ref="F184:I184" si="28">F185+F186+F187+F188+F189</f>
        <v>7399880.5199999996</v>
      </c>
      <c r="G184" s="30">
        <f t="shared" si="28"/>
        <v>0</v>
      </c>
      <c r="H184" s="30">
        <f t="shared" si="28"/>
        <v>5382867</v>
      </c>
      <c r="I184" s="35">
        <f t="shared" si="28"/>
        <v>2017013.52</v>
      </c>
      <c r="J184" s="43">
        <v>0</v>
      </c>
      <c r="K184" s="43">
        <f t="shared" ref="K184:L184" si="29">K185+K186+K187+K188+K189</f>
        <v>0</v>
      </c>
      <c r="L184" s="30">
        <f t="shared" si="29"/>
        <v>0</v>
      </c>
      <c r="M184" s="57" t="s">
        <v>76</v>
      </c>
    </row>
    <row r="185" spans="1:13" s="3" customFormat="1">
      <c r="A185" s="65"/>
      <c r="B185" s="55"/>
      <c r="C185" s="52"/>
      <c r="D185" s="52"/>
      <c r="E185" s="8" t="s">
        <v>7</v>
      </c>
      <c r="F185" s="30">
        <f>SUM(G185:L185)</f>
        <v>0</v>
      </c>
      <c r="G185" s="30">
        <v>0</v>
      </c>
      <c r="H185" s="30">
        <v>0</v>
      </c>
      <c r="I185" s="35">
        <v>0</v>
      </c>
      <c r="J185" s="43">
        <v>0</v>
      </c>
      <c r="K185" s="43">
        <v>0</v>
      </c>
      <c r="L185" s="30">
        <v>0</v>
      </c>
      <c r="M185" s="58"/>
    </row>
    <row r="186" spans="1:13" s="3" customFormat="1">
      <c r="A186" s="65"/>
      <c r="B186" s="55"/>
      <c r="C186" s="52"/>
      <c r="D186" s="52"/>
      <c r="E186" s="8" t="s">
        <v>8</v>
      </c>
      <c r="F186" s="30">
        <f>SUM(G186:L186)</f>
        <v>0</v>
      </c>
      <c r="G186" s="30">
        <v>0</v>
      </c>
      <c r="H186" s="30">
        <v>0</v>
      </c>
      <c r="I186" s="35">
        <v>0</v>
      </c>
      <c r="J186" s="43">
        <v>0</v>
      </c>
      <c r="K186" s="43">
        <v>0</v>
      </c>
      <c r="L186" s="30">
        <v>0</v>
      </c>
      <c r="M186" s="58"/>
    </row>
    <row r="187" spans="1:13" s="3" customFormat="1">
      <c r="A187" s="65"/>
      <c r="B187" s="55"/>
      <c r="C187" s="52"/>
      <c r="D187" s="52"/>
      <c r="E187" s="8" t="s">
        <v>204</v>
      </c>
      <c r="F187" s="30">
        <f>SUM(G187:L187)</f>
        <v>7399880.5199999996</v>
      </c>
      <c r="G187" s="30">
        <v>0</v>
      </c>
      <c r="H187" s="30">
        <v>5382867</v>
      </c>
      <c r="I187" s="35">
        <v>2017013.52</v>
      </c>
      <c r="J187" s="43">
        <v>0</v>
      </c>
      <c r="K187" s="43">
        <v>0</v>
      </c>
      <c r="L187" s="30">
        <v>0</v>
      </c>
      <c r="M187" s="58"/>
    </row>
    <row r="188" spans="1:13" s="3" customFormat="1">
      <c r="A188" s="65"/>
      <c r="B188" s="55"/>
      <c r="C188" s="52"/>
      <c r="D188" s="52"/>
      <c r="E188" s="8" t="s">
        <v>9</v>
      </c>
      <c r="F188" s="30">
        <f>SUM(G188:L188)</f>
        <v>0</v>
      </c>
      <c r="G188" s="30">
        <v>0</v>
      </c>
      <c r="H188" s="30">
        <v>0</v>
      </c>
      <c r="I188" s="35">
        <v>0</v>
      </c>
      <c r="J188" s="43">
        <v>0</v>
      </c>
      <c r="K188" s="43">
        <v>0</v>
      </c>
      <c r="L188" s="30">
        <v>0</v>
      </c>
      <c r="M188" s="58"/>
    </row>
    <row r="189" spans="1:13" s="3" customFormat="1" ht="15" customHeight="1">
      <c r="A189" s="66"/>
      <c r="B189" s="56"/>
      <c r="C189" s="53"/>
      <c r="D189" s="53"/>
      <c r="E189" s="8" t="s">
        <v>10</v>
      </c>
      <c r="F189" s="30">
        <f>SUM(G189:L189)</f>
        <v>0</v>
      </c>
      <c r="G189" s="30">
        <v>0</v>
      </c>
      <c r="H189" s="30">
        <v>0</v>
      </c>
      <c r="I189" s="35">
        <v>0</v>
      </c>
      <c r="J189" s="43">
        <v>0</v>
      </c>
      <c r="K189" s="43">
        <v>0</v>
      </c>
      <c r="L189" s="30">
        <v>0</v>
      </c>
      <c r="M189" s="59"/>
    </row>
    <row r="190" spans="1:13" s="3" customFormat="1">
      <c r="A190" s="64" t="s">
        <v>100</v>
      </c>
      <c r="B190" s="54" t="s">
        <v>49</v>
      </c>
      <c r="C190" s="51" t="s">
        <v>148</v>
      </c>
      <c r="D190" s="51" t="s">
        <v>22</v>
      </c>
      <c r="E190" s="8" t="s">
        <v>6</v>
      </c>
      <c r="F190" s="30">
        <f t="shared" ref="F190:L190" si="30">F191+F192+F193+F194+F195</f>
        <v>17170740.030000001</v>
      </c>
      <c r="G190" s="30">
        <f t="shared" si="30"/>
        <v>17170740.030000001</v>
      </c>
      <c r="H190" s="30">
        <f t="shared" ref="H190:I190" si="31">H191+H192+H193+H194+H195</f>
        <v>0</v>
      </c>
      <c r="I190" s="35">
        <f t="shared" si="31"/>
        <v>0</v>
      </c>
      <c r="J190" s="43">
        <v>0</v>
      </c>
      <c r="K190" s="43">
        <f t="shared" si="30"/>
        <v>0</v>
      </c>
      <c r="L190" s="30">
        <f t="shared" si="30"/>
        <v>0</v>
      </c>
      <c r="M190" s="57" t="s">
        <v>82</v>
      </c>
    </row>
    <row r="191" spans="1:13" s="3" customFormat="1">
      <c r="A191" s="65"/>
      <c r="B191" s="55"/>
      <c r="C191" s="52"/>
      <c r="D191" s="52"/>
      <c r="E191" s="8" t="s">
        <v>7</v>
      </c>
      <c r="F191" s="30">
        <f>SUM(G191:L191)</f>
        <v>10982324.060000001</v>
      </c>
      <c r="G191" s="30">
        <v>10982324.060000001</v>
      </c>
      <c r="H191" s="30">
        <v>0</v>
      </c>
      <c r="I191" s="35">
        <v>0</v>
      </c>
      <c r="J191" s="43">
        <v>0</v>
      </c>
      <c r="K191" s="43">
        <v>0</v>
      </c>
      <c r="L191" s="30">
        <v>0</v>
      </c>
      <c r="M191" s="58"/>
    </row>
    <row r="192" spans="1:13" s="3" customFormat="1">
      <c r="A192" s="65"/>
      <c r="B192" s="55"/>
      <c r="C192" s="52"/>
      <c r="D192" s="52"/>
      <c r="E192" s="8" t="s">
        <v>8</v>
      </c>
      <c r="F192" s="30">
        <f>SUM(G192:L192)</f>
        <v>2312128.39</v>
      </c>
      <c r="G192" s="30">
        <v>2312128.39</v>
      </c>
      <c r="H192" s="30">
        <v>0</v>
      </c>
      <c r="I192" s="35">
        <v>0</v>
      </c>
      <c r="J192" s="43">
        <v>0</v>
      </c>
      <c r="K192" s="43">
        <v>0</v>
      </c>
      <c r="L192" s="30">
        <v>0</v>
      </c>
      <c r="M192" s="58"/>
    </row>
    <row r="193" spans="1:13" s="3" customFormat="1">
      <c r="A193" s="65"/>
      <c r="B193" s="55"/>
      <c r="C193" s="52"/>
      <c r="D193" s="52"/>
      <c r="E193" s="8" t="s">
        <v>204</v>
      </c>
      <c r="F193" s="30">
        <f>SUM(G193:L193)</f>
        <v>3876287.58</v>
      </c>
      <c r="G193" s="30">
        <v>3876287.58</v>
      </c>
      <c r="H193" s="30">
        <v>0</v>
      </c>
      <c r="I193" s="35">
        <v>0</v>
      </c>
      <c r="J193" s="43">
        <v>0</v>
      </c>
      <c r="K193" s="43">
        <v>0</v>
      </c>
      <c r="L193" s="30">
        <v>0</v>
      </c>
      <c r="M193" s="58"/>
    </row>
    <row r="194" spans="1:13" s="3" customFormat="1">
      <c r="A194" s="65"/>
      <c r="B194" s="55"/>
      <c r="C194" s="52"/>
      <c r="D194" s="52"/>
      <c r="E194" s="8" t="s">
        <v>9</v>
      </c>
      <c r="F194" s="30">
        <f>SUM(G194:L194)</f>
        <v>0</v>
      </c>
      <c r="G194" s="30">
        <v>0</v>
      </c>
      <c r="H194" s="30">
        <v>0</v>
      </c>
      <c r="I194" s="35">
        <v>0</v>
      </c>
      <c r="J194" s="43">
        <v>0</v>
      </c>
      <c r="K194" s="43">
        <v>0</v>
      </c>
      <c r="L194" s="30">
        <v>0</v>
      </c>
      <c r="M194" s="58"/>
    </row>
    <row r="195" spans="1:13" s="3" customFormat="1" ht="11.25" customHeight="1">
      <c r="A195" s="66"/>
      <c r="B195" s="56"/>
      <c r="C195" s="53"/>
      <c r="D195" s="53"/>
      <c r="E195" s="8" t="s">
        <v>10</v>
      </c>
      <c r="F195" s="30">
        <f>SUM(G195:L195)</f>
        <v>0</v>
      </c>
      <c r="G195" s="30">
        <v>0</v>
      </c>
      <c r="H195" s="30">
        <v>0</v>
      </c>
      <c r="I195" s="35">
        <v>0</v>
      </c>
      <c r="J195" s="43">
        <v>0</v>
      </c>
      <c r="K195" s="43">
        <v>0</v>
      </c>
      <c r="L195" s="30">
        <v>0</v>
      </c>
      <c r="M195" s="59"/>
    </row>
    <row r="196" spans="1:13" s="3" customFormat="1" ht="14.25" customHeight="1">
      <c r="A196" s="64" t="s">
        <v>101</v>
      </c>
      <c r="B196" s="54" t="s">
        <v>164</v>
      </c>
      <c r="C196" s="51" t="s">
        <v>148</v>
      </c>
      <c r="D196" s="51" t="s">
        <v>22</v>
      </c>
      <c r="E196" s="8" t="s">
        <v>6</v>
      </c>
      <c r="F196" s="30">
        <f>SUM(G196+H196+I196+J196+K196+L196)</f>
        <v>2695000</v>
      </c>
      <c r="G196" s="30">
        <v>0</v>
      </c>
      <c r="H196" s="30">
        <f>H197+H198+H199+H200+H201</f>
        <v>675000</v>
      </c>
      <c r="I196" s="35">
        <f t="shared" ref="I196" si="32">I197+I198+I199+I200+I201</f>
        <v>675000</v>
      </c>
      <c r="J196" s="43">
        <v>1345000</v>
      </c>
      <c r="K196" s="43">
        <v>0</v>
      </c>
      <c r="L196" s="30">
        <v>0</v>
      </c>
      <c r="M196" s="57" t="s">
        <v>103</v>
      </c>
    </row>
    <row r="197" spans="1:13" s="3" customFormat="1" ht="14.25" customHeight="1">
      <c r="A197" s="65"/>
      <c r="B197" s="55"/>
      <c r="C197" s="52"/>
      <c r="D197" s="52"/>
      <c r="E197" s="8" t="s">
        <v>7</v>
      </c>
      <c r="F197" s="30">
        <v>0</v>
      </c>
      <c r="G197" s="30">
        <v>0</v>
      </c>
      <c r="H197" s="30">
        <v>0</v>
      </c>
      <c r="I197" s="35">
        <v>0</v>
      </c>
      <c r="J197" s="43">
        <v>0</v>
      </c>
      <c r="K197" s="43">
        <v>0</v>
      </c>
      <c r="L197" s="30">
        <v>0</v>
      </c>
      <c r="M197" s="58"/>
    </row>
    <row r="198" spans="1:13" s="3" customFormat="1" ht="14.25" customHeight="1">
      <c r="A198" s="65"/>
      <c r="B198" s="55"/>
      <c r="C198" s="52"/>
      <c r="D198" s="52"/>
      <c r="E198" s="8" t="s">
        <v>8</v>
      </c>
      <c r="F198" s="30">
        <v>0</v>
      </c>
      <c r="G198" s="30">
        <v>0</v>
      </c>
      <c r="H198" s="30">
        <v>0</v>
      </c>
      <c r="I198" s="35">
        <v>0</v>
      </c>
      <c r="J198" s="43">
        <v>0</v>
      </c>
      <c r="K198" s="43">
        <v>0</v>
      </c>
      <c r="L198" s="30">
        <v>0</v>
      </c>
      <c r="M198" s="58"/>
    </row>
    <row r="199" spans="1:13" s="3" customFormat="1" ht="14.25" customHeight="1">
      <c r="A199" s="65"/>
      <c r="B199" s="55"/>
      <c r="C199" s="52"/>
      <c r="D199" s="52"/>
      <c r="E199" s="8" t="s">
        <v>204</v>
      </c>
      <c r="F199" s="30">
        <f>SUM(G199+H199+I199+J199+K199+L199)</f>
        <v>2695000</v>
      </c>
      <c r="G199" s="30">
        <v>0</v>
      </c>
      <c r="H199" s="30">
        <v>675000</v>
      </c>
      <c r="I199" s="35">
        <v>675000</v>
      </c>
      <c r="J199" s="43">
        <v>1345000</v>
      </c>
      <c r="K199" s="43">
        <v>0</v>
      </c>
      <c r="L199" s="30">
        <v>0</v>
      </c>
      <c r="M199" s="58"/>
    </row>
    <row r="200" spans="1:13" s="3" customFormat="1" ht="14.25" customHeight="1">
      <c r="A200" s="65"/>
      <c r="B200" s="55"/>
      <c r="C200" s="52"/>
      <c r="D200" s="52"/>
      <c r="E200" s="8" t="s">
        <v>9</v>
      </c>
      <c r="F200" s="30">
        <v>0</v>
      </c>
      <c r="G200" s="30">
        <v>0</v>
      </c>
      <c r="H200" s="30">
        <v>0</v>
      </c>
      <c r="I200" s="35">
        <v>0</v>
      </c>
      <c r="J200" s="43">
        <v>0</v>
      </c>
      <c r="K200" s="43">
        <v>0</v>
      </c>
      <c r="L200" s="30">
        <v>0</v>
      </c>
      <c r="M200" s="58"/>
    </row>
    <row r="201" spans="1:13" s="3" customFormat="1" ht="12.75" customHeight="1">
      <c r="A201" s="66"/>
      <c r="B201" s="56"/>
      <c r="C201" s="53"/>
      <c r="D201" s="53"/>
      <c r="E201" s="8" t="s">
        <v>10</v>
      </c>
      <c r="F201" s="30">
        <v>0</v>
      </c>
      <c r="G201" s="30">
        <v>0</v>
      </c>
      <c r="H201" s="30">
        <v>0</v>
      </c>
      <c r="I201" s="35">
        <v>0</v>
      </c>
      <c r="J201" s="43">
        <v>0</v>
      </c>
      <c r="K201" s="43">
        <v>0</v>
      </c>
      <c r="L201" s="30">
        <v>0</v>
      </c>
      <c r="M201" s="59"/>
    </row>
    <row r="202" spans="1:13" s="3" customFormat="1" ht="13.5" customHeight="1">
      <c r="A202" s="64" t="s">
        <v>124</v>
      </c>
      <c r="B202" s="67" t="s">
        <v>181</v>
      </c>
      <c r="C202" s="51" t="s">
        <v>148</v>
      </c>
      <c r="D202" s="51" t="s">
        <v>22</v>
      </c>
      <c r="E202" s="8" t="s">
        <v>6</v>
      </c>
      <c r="F202" s="30">
        <f>SUM(G202:L202)</f>
        <v>6823094.1200000001</v>
      </c>
      <c r="G202" s="30">
        <v>0</v>
      </c>
      <c r="H202" s="30">
        <f>H203+H204+H205+H206+H207</f>
        <v>5170364.71</v>
      </c>
      <c r="I202" s="35">
        <f>I203+I204+I205+I206+I207</f>
        <v>1652729.41</v>
      </c>
      <c r="J202" s="43">
        <v>0</v>
      </c>
      <c r="K202" s="43">
        <v>0</v>
      </c>
      <c r="L202" s="30">
        <v>0</v>
      </c>
      <c r="M202" s="117" t="s">
        <v>102</v>
      </c>
    </row>
    <row r="203" spans="1:13" s="3" customFormat="1" ht="13.5" customHeight="1">
      <c r="A203" s="65"/>
      <c r="B203" s="68"/>
      <c r="C203" s="52"/>
      <c r="D203" s="52"/>
      <c r="E203" s="8" t="s">
        <v>7</v>
      </c>
      <c r="F203" s="30">
        <v>0</v>
      </c>
      <c r="G203" s="30">
        <v>0</v>
      </c>
      <c r="H203" s="30">
        <v>0</v>
      </c>
      <c r="I203" s="35">
        <v>0</v>
      </c>
      <c r="J203" s="43">
        <v>0</v>
      </c>
      <c r="K203" s="43">
        <v>0</v>
      </c>
      <c r="L203" s="30">
        <v>0</v>
      </c>
      <c r="M203" s="118"/>
    </row>
    <row r="204" spans="1:13" s="3" customFormat="1" ht="13.5" customHeight="1">
      <c r="A204" s="65"/>
      <c r="B204" s="68"/>
      <c r="C204" s="52"/>
      <c r="D204" s="52"/>
      <c r="E204" s="8" t="s">
        <v>8</v>
      </c>
      <c r="F204" s="30">
        <f>SUM(G204:L204)</f>
        <v>5799630</v>
      </c>
      <c r="G204" s="30">
        <v>0</v>
      </c>
      <c r="H204" s="30">
        <v>4394810</v>
      </c>
      <c r="I204" s="35">
        <v>1404820</v>
      </c>
      <c r="J204" s="43">
        <v>0</v>
      </c>
      <c r="K204" s="43">
        <v>0</v>
      </c>
      <c r="L204" s="30">
        <v>0</v>
      </c>
      <c r="M204" s="118"/>
    </row>
    <row r="205" spans="1:13" s="3" customFormat="1" ht="13.5" customHeight="1">
      <c r="A205" s="65"/>
      <c r="B205" s="68"/>
      <c r="C205" s="52"/>
      <c r="D205" s="52"/>
      <c r="E205" s="8" t="s">
        <v>204</v>
      </c>
      <c r="F205" s="30">
        <f>SUM(G205:L205)</f>
        <v>1023464.12</v>
      </c>
      <c r="G205" s="30">
        <v>0</v>
      </c>
      <c r="H205" s="30">
        <v>775554.71</v>
      </c>
      <c r="I205" s="35">
        <v>247909.41</v>
      </c>
      <c r="J205" s="43">
        <v>0</v>
      </c>
      <c r="K205" s="43">
        <v>0</v>
      </c>
      <c r="L205" s="30">
        <v>0</v>
      </c>
      <c r="M205" s="118"/>
    </row>
    <row r="206" spans="1:13" s="3" customFormat="1" ht="13.5" customHeight="1">
      <c r="A206" s="65"/>
      <c r="B206" s="68"/>
      <c r="C206" s="52"/>
      <c r="D206" s="52"/>
      <c r="E206" s="8" t="s">
        <v>9</v>
      </c>
      <c r="F206" s="30">
        <v>0</v>
      </c>
      <c r="G206" s="30">
        <v>0</v>
      </c>
      <c r="H206" s="30">
        <v>0</v>
      </c>
      <c r="I206" s="35">
        <v>0</v>
      </c>
      <c r="J206" s="43">
        <v>0</v>
      </c>
      <c r="K206" s="43">
        <v>0</v>
      </c>
      <c r="L206" s="30">
        <v>0</v>
      </c>
      <c r="M206" s="118"/>
    </row>
    <row r="207" spans="1:13" s="3" customFormat="1" ht="13.5" customHeight="1">
      <c r="A207" s="66"/>
      <c r="B207" s="69"/>
      <c r="C207" s="53"/>
      <c r="D207" s="53"/>
      <c r="E207" s="8" t="s">
        <v>10</v>
      </c>
      <c r="F207" s="30">
        <v>0</v>
      </c>
      <c r="G207" s="30">
        <v>0</v>
      </c>
      <c r="H207" s="30">
        <v>0</v>
      </c>
      <c r="I207" s="35">
        <v>0</v>
      </c>
      <c r="J207" s="43">
        <v>0</v>
      </c>
      <c r="K207" s="43">
        <v>0</v>
      </c>
      <c r="L207" s="30">
        <v>0</v>
      </c>
      <c r="M207" s="119"/>
    </row>
    <row r="208" spans="1:13" s="3" customFormat="1" ht="13.5" customHeight="1">
      <c r="A208" s="64" t="s">
        <v>128</v>
      </c>
      <c r="B208" s="51" t="s">
        <v>122</v>
      </c>
      <c r="C208" s="51" t="s">
        <v>162</v>
      </c>
      <c r="D208" s="51">
        <v>2023</v>
      </c>
      <c r="E208" s="8" t="s">
        <v>6</v>
      </c>
      <c r="F208" s="30">
        <v>1305962.3400000001</v>
      </c>
      <c r="G208" s="30">
        <v>0</v>
      </c>
      <c r="H208" s="30">
        <v>0</v>
      </c>
      <c r="I208" s="35">
        <v>0</v>
      </c>
      <c r="J208" s="43">
        <v>1305962.3400000001</v>
      </c>
      <c r="K208" s="43">
        <v>0</v>
      </c>
      <c r="L208" s="30">
        <v>0</v>
      </c>
      <c r="M208" s="117" t="s">
        <v>122</v>
      </c>
    </row>
    <row r="209" spans="1:13" s="3" customFormat="1" ht="12.75" customHeight="1">
      <c r="A209" s="65"/>
      <c r="B209" s="52"/>
      <c r="C209" s="52"/>
      <c r="D209" s="52"/>
      <c r="E209" s="8" t="s">
        <v>7</v>
      </c>
      <c r="F209" s="30">
        <v>0</v>
      </c>
      <c r="G209" s="30">
        <v>0</v>
      </c>
      <c r="H209" s="30">
        <v>0</v>
      </c>
      <c r="I209" s="35">
        <v>0</v>
      </c>
      <c r="J209" s="43">
        <v>0</v>
      </c>
      <c r="K209" s="43">
        <v>0</v>
      </c>
      <c r="L209" s="30">
        <v>0</v>
      </c>
      <c r="M209" s="118"/>
    </row>
    <row r="210" spans="1:13" s="3" customFormat="1">
      <c r="A210" s="65"/>
      <c r="B210" s="52"/>
      <c r="C210" s="52"/>
      <c r="D210" s="52"/>
      <c r="E210" s="8" t="s">
        <v>8</v>
      </c>
      <c r="F210" s="30">
        <v>0</v>
      </c>
      <c r="G210" s="30">
        <v>0</v>
      </c>
      <c r="H210" s="30">
        <v>0</v>
      </c>
      <c r="I210" s="35">
        <v>0</v>
      </c>
      <c r="J210" s="43">
        <v>0</v>
      </c>
      <c r="K210" s="43">
        <v>0</v>
      </c>
      <c r="L210" s="30">
        <v>0</v>
      </c>
      <c r="M210" s="118"/>
    </row>
    <row r="211" spans="1:13" s="3" customFormat="1">
      <c r="A211" s="65"/>
      <c r="B211" s="52"/>
      <c r="C211" s="52"/>
      <c r="D211" s="52"/>
      <c r="E211" s="8" t="s">
        <v>204</v>
      </c>
      <c r="F211" s="30">
        <v>1305962.3400000001</v>
      </c>
      <c r="G211" s="30">
        <v>0</v>
      </c>
      <c r="H211" s="30">
        <v>0</v>
      </c>
      <c r="I211" s="35">
        <v>0</v>
      </c>
      <c r="J211" s="43">
        <v>1305962.3400000001</v>
      </c>
      <c r="K211" s="43">
        <v>0</v>
      </c>
      <c r="L211" s="30">
        <v>0</v>
      </c>
      <c r="M211" s="118"/>
    </row>
    <row r="212" spans="1:13" s="3" customFormat="1">
      <c r="A212" s="65"/>
      <c r="B212" s="52"/>
      <c r="C212" s="52"/>
      <c r="D212" s="52"/>
      <c r="E212" s="8" t="s">
        <v>9</v>
      </c>
      <c r="F212" s="30">
        <v>0</v>
      </c>
      <c r="G212" s="30">
        <v>0</v>
      </c>
      <c r="H212" s="30">
        <v>0</v>
      </c>
      <c r="I212" s="35">
        <v>0</v>
      </c>
      <c r="J212" s="43">
        <v>0</v>
      </c>
      <c r="K212" s="43">
        <v>0</v>
      </c>
      <c r="L212" s="30">
        <v>0</v>
      </c>
      <c r="M212" s="118"/>
    </row>
    <row r="213" spans="1:13" s="3" customFormat="1">
      <c r="A213" s="66"/>
      <c r="B213" s="53"/>
      <c r="C213" s="53"/>
      <c r="D213" s="53"/>
      <c r="E213" s="8" t="s">
        <v>10</v>
      </c>
      <c r="F213" s="30">
        <v>0</v>
      </c>
      <c r="G213" s="30">
        <v>0</v>
      </c>
      <c r="H213" s="30">
        <v>0</v>
      </c>
      <c r="I213" s="35">
        <v>0</v>
      </c>
      <c r="J213" s="43">
        <v>0</v>
      </c>
      <c r="K213" s="43">
        <v>0</v>
      </c>
      <c r="L213" s="30">
        <v>0</v>
      </c>
      <c r="M213" s="119"/>
    </row>
    <row r="214" spans="1:13" s="3" customFormat="1" ht="13.5" customHeight="1">
      <c r="A214" s="64" t="s">
        <v>163</v>
      </c>
      <c r="B214" s="51" t="s">
        <v>125</v>
      </c>
      <c r="C214" s="51" t="s">
        <v>133</v>
      </c>
      <c r="D214" s="51" t="s">
        <v>22</v>
      </c>
      <c r="E214" s="8" t="s">
        <v>6</v>
      </c>
      <c r="F214" s="30">
        <f>SUM(G214)+H214+I214+J214+K214+L214</f>
        <v>202000</v>
      </c>
      <c r="G214" s="30">
        <v>0</v>
      </c>
      <c r="H214" s="30">
        <f>H215+H216+H217+H218+H219</f>
        <v>0</v>
      </c>
      <c r="I214" s="35">
        <f>I215+I216+I217+I218+I219</f>
        <v>0</v>
      </c>
      <c r="J214" s="43">
        <v>0</v>
      </c>
      <c r="K214" s="43">
        <v>101000</v>
      </c>
      <c r="L214" s="30">
        <v>101000</v>
      </c>
      <c r="M214" s="117" t="s">
        <v>126</v>
      </c>
    </row>
    <row r="215" spans="1:13" s="3" customFormat="1" ht="12.75" customHeight="1">
      <c r="A215" s="65"/>
      <c r="B215" s="52"/>
      <c r="C215" s="52"/>
      <c r="D215" s="52"/>
      <c r="E215" s="8" t="s">
        <v>7</v>
      </c>
      <c r="F215" s="30">
        <v>0</v>
      </c>
      <c r="G215" s="30">
        <v>0</v>
      </c>
      <c r="H215" s="30">
        <v>0</v>
      </c>
      <c r="I215" s="35">
        <v>0</v>
      </c>
      <c r="J215" s="43">
        <v>0</v>
      </c>
      <c r="K215" s="43">
        <v>0</v>
      </c>
      <c r="L215" s="30">
        <v>0</v>
      </c>
      <c r="M215" s="118"/>
    </row>
    <row r="216" spans="1:13" s="3" customFormat="1">
      <c r="A216" s="65"/>
      <c r="B216" s="52"/>
      <c r="C216" s="52"/>
      <c r="D216" s="52"/>
      <c r="E216" s="8" t="s">
        <v>8</v>
      </c>
      <c r="F216" s="30">
        <v>0</v>
      </c>
      <c r="G216" s="30">
        <v>0</v>
      </c>
      <c r="H216" s="30">
        <v>0</v>
      </c>
      <c r="I216" s="35">
        <v>0</v>
      </c>
      <c r="J216" s="43">
        <v>0</v>
      </c>
      <c r="K216" s="43">
        <v>0</v>
      </c>
      <c r="L216" s="30">
        <v>0</v>
      </c>
      <c r="M216" s="118"/>
    </row>
    <row r="217" spans="1:13" s="3" customFormat="1">
      <c r="A217" s="65"/>
      <c r="B217" s="52"/>
      <c r="C217" s="52"/>
      <c r="D217" s="52"/>
      <c r="E217" s="8" t="s">
        <v>204</v>
      </c>
      <c r="F217" s="30">
        <f>SUM(G217+H217+I217+J217+K217+L217)</f>
        <v>202000</v>
      </c>
      <c r="G217" s="30">
        <v>0</v>
      </c>
      <c r="H217" s="30">
        <v>0</v>
      </c>
      <c r="I217" s="35">
        <v>0</v>
      </c>
      <c r="J217" s="43">
        <v>0</v>
      </c>
      <c r="K217" s="43">
        <v>101000</v>
      </c>
      <c r="L217" s="30">
        <v>101000</v>
      </c>
      <c r="M217" s="118"/>
    </row>
    <row r="218" spans="1:13" s="3" customFormat="1">
      <c r="A218" s="65"/>
      <c r="B218" s="52"/>
      <c r="C218" s="52"/>
      <c r="D218" s="52"/>
      <c r="E218" s="8" t="s">
        <v>9</v>
      </c>
      <c r="F218" s="30">
        <v>0</v>
      </c>
      <c r="G218" s="30">
        <v>0</v>
      </c>
      <c r="H218" s="30">
        <v>0</v>
      </c>
      <c r="I218" s="35">
        <v>0</v>
      </c>
      <c r="J218" s="43">
        <v>0</v>
      </c>
      <c r="K218" s="43">
        <v>0</v>
      </c>
      <c r="L218" s="30">
        <v>0</v>
      </c>
      <c r="M218" s="118"/>
    </row>
    <row r="219" spans="1:13" s="3" customFormat="1">
      <c r="A219" s="66"/>
      <c r="B219" s="53"/>
      <c r="C219" s="53"/>
      <c r="D219" s="53"/>
      <c r="E219" s="8" t="s">
        <v>10</v>
      </c>
      <c r="F219" s="30">
        <v>0</v>
      </c>
      <c r="G219" s="30">
        <v>0</v>
      </c>
      <c r="H219" s="30">
        <v>0</v>
      </c>
      <c r="I219" s="35">
        <v>0</v>
      </c>
      <c r="J219" s="43">
        <v>0</v>
      </c>
      <c r="K219" s="43">
        <v>0</v>
      </c>
      <c r="L219" s="30">
        <v>0</v>
      </c>
      <c r="M219" s="119"/>
    </row>
    <row r="220" spans="1:13" s="3" customFormat="1" ht="12" customHeight="1">
      <c r="A220" s="92" t="s">
        <v>37</v>
      </c>
      <c r="B220" s="93"/>
      <c r="C220" s="93"/>
      <c r="D220" s="93"/>
      <c r="E220" s="93"/>
      <c r="F220" s="93"/>
      <c r="G220" s="93"/>
      <c r="H220" s="93"/>
      <c r="I220" s="93"/>
      <c r="J220" s="93"/>
      <c r="K220" s="93"/>
      <c r="L220" s="93"/>
      <c r="M220" s="94"/>
    </row>
    <row r="221" spans="1:13" s="3" customFormat="1" ht="11.25" customHeight="1">
      <c r="A221" s="51" t="s">
        <v>27</v>
      </c>
      <c r="B221" s="54" t="s">
        <v>16</v>
      </c>
      <c r="C221" s="51" t="s">
        <v>195</v>
      </c>
      <c r="D221" s="51" t="s">
        <v>138</v>
      </c>
      <c r="E221" s="8" t="s">
        <v>6</v>
      </c>
      <c r="F221" s="30">
        <f>SUM(G221:L221)</f>
        <v>4594124.2200000007</v>
      </c>
      <c r="G221" s="30">
        <f t="shared" ref="G221:I221" si="33">G222+G223+G224+G225+G226</f>
        <v>64000</v>
      </c>
      <c r="H221" s="30">
        <f t="shared" si="33"/>
        <v>1600000</v>
      </c>
      <c r="I221" s="35">
        <f t="shared" si="33"/>
        <v>2930124.22</v>
      </c>
      <c r="J221" s="43">
        <f>J222+J223+J224</f>
        <v>0</v>
      </c>
      <c r="K221" s="43">
        <f t="shared" ref="K221:L221" si="34">K222+K223+K224</f>
        <v>0</v>
      </c>
      <c r="L221" s="43">
        <f t="shared" si="34"/>
        <v>0</v>
      </c>
      <c r="M221" s="57" t="s">
        <v>16</v>
      </c>
    </row>
    <row r="222" spans="1:13" s="3" customFormat="1" ht="11.25" customHeight="1">
      <c r="A222" s="52"/>
      <c r="B222" s="55"/>
      <c r="C222" s="52"/>
      <c r="D222" s="52"/>
      <c r="E222" s="8" t="s">
        <v>7</v>
      </c>
      <c r="F222" s="30">
        <f>SUM(G222:L222)</f>
        <v>0</v>
      </c>
      <c r="G222" s="30">
        <v>0</v>
      </c>
      <c r="H222" s="30">
        <v>0</v>
      </c>
      <c r="I222" s="35">
        <v>0</v>
      </c>
      <c r="J222" s="43">
        <v>0</v>
      </c>
      <c r="K222" s="43">
        <v>0</v>
      </c>
      <c r="L222" s="30">
        <v>0</v>
      </c>
      <c r="M222" s="58"/>
    </row>
    <row r="223" spans="1:13" s="3" customFormat="1" ht="11.25" customHeight="1">
      <c r="A223" s="52"/>
      <c r="B223" s="55"/>
      <c r="C223" s="52"/>
      <c r="D223" s="52"/>
      <c r="E223" s="8" t="s">
        <v>8</v>
      </c>
      <c r="F223" s="30">
        <f>SUM(G223:L223)</f>
        <v>0</v>
      </c>
      <c r="G223" s="30">
        <v>0</v>
      </c>
      <c r="H223" s="30">
        <v>0</v>
      </c>
      <c r="I223" s="35">
        <v>0</v>
      </c>
      <c r="J223" s="43">
        <v>0</v>
      </c>
      <c r="K223" s="43">
        <v>0</v>
      </c>
      <c r="L223" s="30">
        <v>0</v>
      </c>
      <c r="M223" s="58"/>
    </row>
    <row r="224" spans="1:13" s="3" customFormat="1" ht="11.25" customHeight="1">
      <c r="A224" s="52"/>
      <c r="B224" s="55"/>
      <c r="C224" s="52"/>
      <c r="D224" s="52"/>
      <c r="E224" s="8" t="s">
        <v>204</v>
      </c>
      <c r="F224" s="30">
        <f>SUM(G224:L224)</f>
        <v>4594124.2200000007</v>
      </c>
      <c r="G224" s="30">
        <v>64000</v>
      </c>
      <c r="H224" s="30">
        <v>1600000</v>
      </c>
      <c r="I224" s="35">
        <v>2930124.22</v>
      </c>
      <c r="J224" s="43">
        <v>0</v>
      </c>
      <c r="K224" s="43">
        <v>0</v>
      </c>
      <c r="L224" s="30">
        <v>0</v>
      </c>
      <c r="M224" s="58"/>
    </row>
    <row r="225" spans="1:13" s="3" customFormat="1" ht="11.25" customHeight="1">
      <c r="A225" s="52"/>
      <c r="B225" s="55"/>
      <c r="C225" s="52"/>
      <c r="D225" s="52"/>
      <c r="E225" s="8" t="s">
        <v>9</v>
      </c>
      <c r="F225" s="30">
        <f>SUM(G225:L225)</f>
        <v>0</v>
      </c>
      <c r="G225" s="30">
        <v>0</v>
      </c>
      <c r="H225" s="30">
        <v>0</v>
      </c>
      <c r="I225" s="35">
        <v>0</v>
      </c>
      <c r="J225" s="43">
        <v>0</v>
      </c>
      <c r="K225" s="43">
        <v>0</v>
      </c>
      <c r="L225" s="30">
        <v>0</v>
      </c>
      <c r="M225" s="58"/>
    </row>
    <row r="226" spans="1:13" s="3" customFormat="1" ht="26.25" customHeight="1">
      <c r="A226" s="53"/>
      <c r="B226" s="56"/>
      <c r="C226" s="53"/>
      <c r="D226" s="53"/>
      <c r="E226" s="8" t="s">
        <v>10</v>
      </c>
      <c r="F226" s="30">
        <v>0</v>
      </c>
      <c r="G226" s="30">
        <v>0</v>
      </c>
      <c r="H226" s="30">
        <v>0</v>
      </c>
      <c r="I226" s="35">
        <v>0</v>
      </c>
      <c r="J226" s="43">
        <v>0</v>
      </c>
      <c r="K226" s="43">
        <v>0</v>
      </c>
      <c r="L226" s="30">
        <v>0</v>
      </c>
      <c r="M226" s="59"/>
    </row>
    <row r="227" spans="1:13" s="3" customFormat="1" ht="15" customHeight="1">
      <c r="A227" s="51" t="s">
        <v>192</v>
      </c>
      <c r="B227" s="54" t="s">
        <v>193</v>
      </c>
      <c r="C227" s="51" t="s">
        <v>194</v>
      </c>
      <c r="D227" s="51" t="s">
        <v>50</v>
      </c>
      <c r="E227" s="8" t="s">
        <v>6</v>
      </c>
      <c r="F227" s="30">
        <f>SUM(G227:L227)</f>
        <v>14076879.810000001</v>
      </c>
      <c r="G227" s="30">
        <f t="shared" ref="G227:I227" si="35">G228+G229+G230+G231+G232</f>
        <v>0</v>
      </c>
      <c r="H227" s="30">
        <f t="shared" si="35"/>
        <v>0</v>
      </c>
      <c r="I227" s="35">
        <f t="shared" si="35"/>
        <v>0</v>
      </c>
      <c r="J227" s="43">
        <v>3984079.81</v>
      </c>
      <c r="K227" s="43">
        <v>5046400</v>
      </c>
      <c r="L227" s="30">
        <v>5046400</v>
      </c>
      <c r="M227" s="57" t="s">
        <v>16</v>
      </c>
    </row>
    <row r="228" spans="1:13" s="3" customFormat="1" ht="11.25" customHeight="1">
      <c r="A228" s="52"/>
      <c r="B228" s="55"/>
      <c r="C228" s="52"/>
      <c r="D228" s="52"/>
      <c r="E228" s="8" t="s">
        <v>7</v>
      </c>
      <c r="F228" s="30">
        <f>SUM(G228:L228)</f>
        <v>0</v>
      </c>
      <c r="G228" s="30">
        <v>0</v>
      </c>
      <c r="H228" s="30">
        <v>0</v>
      </c>
      <c r="I228" s="35">
        <v>0</v>
      </c>
      <c r="J228" s="43">
        <v>0</v>
      </c>
      <c r="K228" s="43">
        <v>0</v>
      </c>
      <c r="L228" s="30">
        <v>0</v>
      </c>
      <c r="M228" s="58"/>
    </row>
    <row r="229" spans="1:13" s="3" customFormat="1" ht="11.25" customHeight="1">
      <c r="A229" s="52"/>
      <c r="B229" s="55"/>
      <c r="C229" s="52"/>
      <c r="D229" s="52"/>
      <c r="E229" s="8" t="s">
        <v>8</v>
      </c>
      <c r="F229" s="30">
        <f>SUM(G229:L229)</f>
        <v>0</v>
      </c>
      <c r="G229" s="30">
        <v>0</v>
      </c>
      <c r="H229" s="30">
        <v>0</v>
      </c>
      <c r="I229" s="35">
        <v>0</v>
      </c>
      <c r="J229" s="43">
        <v>0</v>
      </c>
      <c r="K229" s="43">
        <v>0</v>
      </c>
      <c r="L229" s="30">
        <v>0</v>
      </c>
      <c r="M229" s="58"/>
    </row>
    <row r="230" spans="1:13" s="3" customFormat="1" ht="11.25" customHeight="1">
      <c r="A230" s="52"/>
      <c r="B230" s="55"/>
      <c r="C230" s="52"/>
      <c r="D230" s="52"/>
      <c r="E230" s="8" t="s">
        <v>204</v>
      </c>
      <c r="F230" s="30">
        <f>SUM(G230:L230)</f>
        <v>14076879.810000001</v>
      </c>
      <c r="G230" s="30">
        <v>0</v>
      </c>
      <c r="H230" s="30">
        <v>0</v>
      </c>
      <c r="I230" s="35">
        <v>0</v>
      </c>
      <c r="J230" s="43">
        <v>3984079.81</v>
      </c>
      <c r="K230" s="43">
        <v>5046400</v>
      </c>
      <c r="L230" s="30">
        <v>5046400</v>
      </c>
      <c r="M230" s="58"/>
    </row>
    <row r="231" spans="1:13" s="3" customFormat="1" ht="11.25" customHeight="1">
      <c r="A231" s="52"/>
      <c r="B231" s="55"/>
      <c r="C231" s="52"/>
      <c r="D231" s="52"/>
      <c r="E231" s="8" t="s">
        <v>9</v>
      </c>
      <c r="F231" s="30">
        <f>SUM(G231:L231)</f>
        <v>0</v>
      </c>
      <c r="G231" s="30">
        <v>0</v>
      </c>
      <c r="H231" s="30">
        <v>0</v>
      </c>
      <c r="I231" s="35">
        <v>0</v>
      </c>
      <c r="J231" s="43">
        <v>0</v>
      </c>
      <c r="K231" s="43">
        <v>0</v>
      </c>
      <c r="L231" s="30">
        <v>0</v>
      </c>
      <c r="M231" s="58"/>
    </row>
    <row r="232" spans="1:13" s="3" customFormat="1" ht="20.25" customHeight="1">
      <c r="A232" s="53"/>
      <c r="B232" s="56"/>
      <c r="C232" s="53"/>
      <c r="D232" s="53"/>
      <c r="E232" s="8" t="s">
        <v>10</v>
      </c>
      <c r="F232" s="30">
        <v>0</v>
      </c>
      <c r="G232" s="30">
        <v>0</v>
      </c>
      <c r="H232" s="30">
        <v>0</v>
      </c>
      <c r="I232" s="35">
        <v>0</v>
      </c>
      <c r="J232" s="43">
        <v>0</v>
      </c>
      <c r="K232" s="43">
        <v>0</v>
      </c>
      <c r="L232" s="30">
        <v>0</v>
      </c>
      <c r="M232" s="59"/>
    </row>
    <row r="233" spans="1:13" s="3" customFormat="1" ht="22.5" customHeight="1">
      <c r="A233" s="87" t="s">
        <v>150</v>
      </c>
      <c r="B233" s="95"/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6"/>
    </row>
    <row r="234" spans="1:13" s="3" customFormat="1" ht="12.75" customHeight="1">
      <c r="A234" s="51" t="s">
        <v>28</v>
      </c>
      <c r="B234" s="54" t="s">
        <v>130</v>
      </c>
      <c r="C234" s="51" t="s">
        <v>148</v>
      </c>
      <c r="D234" s="51" t="s">
        <v>22</v>
      </c>
      <c r="E234" s="8" t="s">
        <v>6</v>
      </c>
      <c r="F234" s="30">
        <f t="shared" ref="F234:F239" si="36">SUM(G234:L234)</f>
        <v>17024222.850000001</v>
      </c>
      <c r="G234" s="30">
        <f t="shared" ref="G234:I234" si="37">G235+G236+G237+G238+G239</f>
        <v>2706376.8</v>
      </c>
      <c r="H234" s="30">
        <f t="shared" si="37"/>
        <v>4864435.8999999994</v>
      </c>
      <c r="I234" s="35">
        <f t="shared" si="37"/>
        <v>7453410.1500000004</v>
      </c>
      <c r="J234" s="43">
        <f>J237</f>
        <v>0</v>
      </c>
      <c r="K234" s="43">
        <v>1000000</v>
      </c>
      <c r="L234" s="30">
        <v>1000000</v>
      </c>
      <c r="M234" s="57" t="s">
        <v>46</v>
      </c>
    </row>
    <row r="235" spans="1:13" s="3" customFormat="1">
      <c r="A235" s="52"/>
      <c r="B235" s="55"/>
      <c r="C235" s="52"/>
      <c r="D235" s="52"/>
      <c r="E235" s="8" t="s">
        <v>7</v>
      </c>
      <c r="F235" s="30">
        <f t="shared" si="36"/>
        <v>0</v>
      </c>
      <c r="G235" s="30">
        <v>0</v>
      </c>
      <c r="H235" s="30">
        <v>0</v>
      </c>
      <c r="I235" s="35">
        <v>0</v>
      </c>
      <c r="J235" s="43">
        <v>0</v>
      </c>
      <c r="K235" s="43">
        <v>0</v>
      </c>
      <c r="L235" s="30">
        <v>0</v>
      </c>
      <c r="M235" s="58"/>
    </row>
    <row r="236" spans="1:13" s="3" customFormat="1">
      <c r="A236" s="52"/>
      <c r="B236" s="55"/>
      <c r="C236" s="52"/>
      <c r="D236" s="52"/>
      <c r="E236" s="8" t="s">
        <v>8</v>
      </c>
      <c r="F236" s="30">
        <f t="shared" si="36"/>
        <v>0</v>
      </c>
      <c r="G236" s="30">
        <v>0</v>
      </c>
      <c r="H236" s="30">
        <v>0</v>
      </c>
      <c r="I236" s="35">
        <v>0</v>
      </c>
      <c r="J236" s="43">
        <v>0</v>
      </c>
      <c r="K236" s="43">
        <v>0</v>
      </c>
      <c r="L236" s="30">
        <v>0</v>
      </c>
      <c r="M236" s="58"/>
    </row>
    <row r="237" spans="1:13" s="3" customFormat="1">
      <c r="A237" s="52"/>
      <c r="B237" s="55"/>
      <c r="C237" s="52"/>
      <c r="D237" s="52"/>
      <c r="E237" s="8" t="s">
        <v>205</v>
      </c>
      <c r="F237" s="30">
        <f t="shared" si="36"/>
        <v>17024222.850000001</v>
      </c>
      <c r="G237" s="30">
        <v>2706376.8</v>
      </c>
      <c r="H237" s="30">
        <f>814707.6+4049728.3</f>
        <v>4864435.8999999994</v>
      </c>
      <c r="I237" s="35">
        <v>7453410.1500000004</v>
      </c>
      <c r="J237" s="43">
        <v>0</v>
      </c>
      <c r="K237" s="43">
        <v>1000000</v>
      </c>
      <c r="L237" s="30">
        <v>1000000</v>
      </c>
      <c r="M237" s="58"/>
    </row>
    <row r="238" spans="1:13" s="3" customFormat="1">
      <c r="A238" s="52"/>
      <c r="B238" s="55"/>
      <c r="C238" s="52"/>
      <c r="D238" s="52"/>
      <c r="E238" s="8" t="s">
        <v>9</v>
      </c>
      <c r="F238" s="30">
        <f t="shared" si="36"/>
        <v>0</v>
      </c>
      <c r="G238" s="30">
        <v>0</v>
      </c>
      <c r="H238" s="30">
        <v>0</v>
      </c>
      <c r="I238" s="35">
        <v>0</v>
      </c>
      <c r="J238" s="43">
        <v>0</v>
      </c>
      <c r="K238" s="43">
        <v>0</v>
      </c>
      <c r="L238" s="30">
        <v>0</v>
      </c>
      <c r="M238" s="58"/>
    </row>
    <row r="239" spans="1:13" s="3" customFormat="1">
      <c r="A239" s="53"/>
      <c r="B239" s="56"/>
      <c r="C239" s="53"/>
      <c r="D239" s="53"/>
      <c r="E239" s="8" t="s">
        <v>10</v>
      </c>
      <c r="F239" s="30">
        <f t="shared" si="36"/>
        <v>0</v>
      </c>
      <c r="G239" s="30">
        <v>0</v>
      </c>
      <c r="H239" s="30">
        <v>0</v>
      </c>
      <c r="I239" s="35">
        <v>0</v>
      </c>
      <c r="J239" s="43">
        <v>0</v>
      </c>
      <c r="K239" s="43">
        <v>0</v>
      </c>
      <c r="L239" s="30">
        <v>0</v>
      </c>
      <c r="M239" s="59"/>
    </row>
    <row r="240" spans="1:13" s="3" customFormat="1">
      <c r="A240" s="64" t="s">
        <v>179</v>
      </c>
      <c r="B240" s="70" t="s">
        <v>178</v>
      </c>
      <c r="C240" s="51" t="s">
        <v>148</v>
      </c>
      <c r="D240" s="51" t="s">
        <v>22</v>
      </c>
      <c r="E240" s="8" t="s">
        <v>6</v>
      </c>
      <c r="F240" s="30">
        <f>F243</f>
        <v>1000000</v>
      </c>
      <c r="G240" s="30">
        <f t="shared" ref="G240:I240" si="38">G241+G242+G243+G244+G245</f>
        <v>0</v>
      </c>
      <c r="H240" s="30">
        <f t="shared" si="38"/>
        <v>0</v>
      </c>
      <c r="I240" s="35">
        <f t="shared" si="38"/>
        <v>0</v>
      </c>
      <c r="J240" s="43">
        <f>J243</f>
        <v>1000000</v>
      </c>
      <c r="K240" s="43">
        <f t="shared" ref="K240:L240" si="39">K243</f>
        <v>0</v>
      </c>
      <c r="L240" s="43">
        <f t="shared" si="39"/>
        <v>0</v>
      </c>
      <c r="M240" s="57" t="s">
        <v>182</v>
      </c>
    </row>
    <row r="241" spans="1:13" s="3" customFormat="1">
      <c r="A241" s="65"/>
      <c r="B241" s="71"/>
      <c r="C241" s="52"/>
      <c r="D241" s="52"/>
      <c r="E241" s="8" t="s">
        <v>7</v>
      </c>
      <c r="F241" s="30">
        <f t="shared" ref="F241:F245" si="40">SUM(G241:L241)</f>
        <v>0</v>
      </c>
      <c r="G241" s="30">
        <v>0</v>
      </c>
      <c r="H241" s="30">
        <v>0</v>
      </c>
      <c r="I241" s="35">
        <v>0</v>
      </c>
      <c r="J241" s="43">
        <v>0</v>
      </c>
      <c r="K241" s="43">
        <v>0</v>
      </c>
      <c r="L241" s="30">
        <v>0</v>
      </c>
      <c r="M241" s="58"/>
    </row>
    <row r="242" spans="1:13" s="3" customFormat="1">
      <c r="A242" s="65"/>
      <c r="B242" s="71"/>
      <c r="C242" s="52"/>
      <c r="D242" s="52"/>
      <c r="E242" s="8" t="s">
        <v>8</v>
      </c>
      <c r="F242" s="30">
        <f t="shared" si="40"/>
        <v>0</v>
      </c>
      <c r="G242" s="30">
        <v>0</v>
      </c>
      <c r="H242" s="30">
        <v>0</v>
      </c>
      <c r="I242" s="35">
        <v>0</v>
      </c>
      <c r="J242" s="43">
        <v>0</v>
      </c>
      <c r="K242" s="43">
        <v>0</v>
      </c>
      <c r="L242" s="30">
        <v>0</v>
      </c>
      <c r="M242" s="58"/>
    </row>
    <row r="243" spans="1:13" s="3" customFormat="1">
      <c r="A243" s="65"/>
      <c r="B243" s="71"/>
      <c r="C243" s="52"/>
      <c r="D243" s="52"/>
      <c r="E243" s="8" t="s">
        <v>204</v>
      </c>
      <c r="F243" s="30">
        <f>J243</f>
        <v>1000000</v>
      </c>
      <c r="G243" s="30">
        <v>0</v>
      </c>
      <c r="H243" s="30">
        <v>0</v>
      </c>
      <c r="I243" s="35">
        <v>0</v>
      </c>
      <c r="J243" s="43">
        <v>1000000</v>
      </c>
      <c r="K243" s="43">
        <v>0</v>
      </c>
      <c r="L243" s="30">
        <v>0</v>
      </c>
      <c r="M243" s="58"/>
    </row>
    <row r="244" spans="1:13" s="3" customFormat="1">
      <c r="A244" s="65"/>
      <c r="B244" s="71"/>
      <c r="C244" s="52"/>
      <c r="D244" s="52"/>
      <c r="E244" s="8" t="s">
        <v>9</v>
      </c>
      <c r="F244" s="30">
        <f t="shared" si="40"/>
        <v>0</v>
      </c>
      <c r="G244" s="30">
        <v>0</v>
      </c>
      <c r="H244" s="30">
        <v>0</v>
      </c>
      <c r="I244" s="35">
        <v>0</v>
      </c>
      <c r="J244" s="43">
        <v>0</v>
      </c>
      <c r="K244" s="43">
        <v>0</v>
      </c>
      <c r="L244" s="30">
        <v>0</v>
      </c>
      <c r="M244" s="58"/>
    </row>
    <row r="245" spans="1:13" s="3" customFormat="1">
      <c r="A245" s="66"/>
      <c r="B245" s="72"/>
      <c r="C245" s="53"/>
      <c r="D245" s="53"/>
      <c r="E245" s="8" t="s">
        <v>10</v>
      </c>
      <c r="F245" s="30">
        <f t="shared" si="40"/>
        <v>0</v>
      </c>
      <c r="G245" s="30">
        <v>0</v>
      </c>
      <c r="H245" s="30">
        <v>0</v>
      </c>
      <c r="I245" s="35">
        <v>0</v>
      </c>
      <c r="J245" s="43">
        <v>0</v>
      </c>
      <c r="K245" s="43">
        <v>0</v>
      </c>
      <c r="L245" s="30">
        <v>0</v>
      </c>
      <c r="M245" s="59"/>
    </row>
    <row r="246" spans="1:13" s="3" customFormat="1">
      <c r="A246" s="51" t="s">
        <v>57</v>
      </c>
      <c r="B246" s="54" t="s">
        <v>20</v>
      </c>
      <c r="C246" s="51" t="s">
        <v>151</v>
      </c>
      <c r="D246" s="51" t="s">
        <v>22</v>
      </c>
      <c r="E246" s="8" t="s">
        <v>6</v>
      </c>
      <c r="F246" s="30">
        <f>SUM(G246:L246)</f>
        <v>0</v>
      </c>
      <c r="G246" s="30">
        <f t="shared" ref="G246:L246" si="41">G247+G248+G249+G250+G251</f>
        <v>0</v>
      </c>
      <c r="H246" s="30">
        <f t="shared" si="41"/>
        <v>0</v>
      </c>
      <c r="I246" s="35">
        <f t="shared" si="41"/>
        <v>0</v>
      </c>
      <c r="J246" s="43">
        <v>0</v>
      </c>
      <c r="K246" s="43">
        <f t="shared" si="41"/>
        <v>0</v>
      </c>
      <c r="L246" s="30">
        <f t="shared" si="41"/>
        <v>0</v>
      </c>
      <c r="M246" s="57" t="s">
        <v>47</v>
      </c>
    </row>
    <row r="247" spans="1:13" s="3" customFormat="1">
      <c r="A247" s="52"/>
      <c r="B247" s="55"/>
      <c r="C247" s="52"/>
      <c r="D247" s="52"/>
      <c r="E247" s="8" t="s">
        <v>7</v>
      </c>
      <c r="F247" s="30">
        <f>SUM(G247:L247)</f>
        <v>0</v>
      </c>
      <c r="G247" s="30">
        <v>0</v>
      </c>
      <c r="H247" s="30">
        <v>0</v>
      </c>
      <c r="I247" s="35">
        <v>0</v>
      </c>
      <c r="J247" s="43">
        <v>0</v>
      </c>
      <c r="K247" s="43">
        <v>0</v>
      </c>
      <c r="L247" s="30">
        <v>0</v>
      </c>
      <c r="M247" s="58"/>
    </row>
    <row r="248" spans="1:13" s="3" customFormat="1">
      <c r="A248" s="52"/>
      <c r="B248" s="55"/>
      <c r="C248" s="52"/>
      <c r="D248" s="52"/>
      <c r="E248" s="8" t="s">
        <v>8</v>
      </c>
      <c r="F248" s="30">
        <f>SUM(G248:L248)</f>
        <v>0</v>
      </c>
      <c r="G248" s="30">
        <v>0</v>
      </c>
      <c r="H248" s="30">
        <v>0</v>
      </c>
      <c r="I248" s="35">
        <v>0</v>
      </c>
      <c r="J248" s="43">
        <v>0</v>
      </c>
      <c r="K248" s="43">
        <v>0</v>
      </c>
      <c r="L248" s="30">
        <v>0</v>
      </c>
      <c r="M248" s="58"/>
    </row>
    <row r="249" spans="1:13" s="3" customFormat="1">
      <c r="A249" s="52"/>
      <c r="B249" s="55"/>
      <c r="C249" s="52"/>
      <c r="D249" s="52"/>
      <c r="E249" s="8" t="s">
        <v>204</v>
      </c>
      <c r="F249" s="30">
        <f>SUM(G249:L249)</f>
        <v>0</v>
      </c>
      <c r="G249" s="30">
        <v>0</v>
      </c>
      <c r="H249" s="30">
        <v>0</v>
      </c>
      <c r="I249" s="35">
        <v>0</v>
      </c>
      <c r="J249" s="43">
        <v>0</v>
      </c>
      <c r="K249" s="43">
        <v>0</v>
      </c>
      <c r="L249" s="30">
        <v>0</v>
      </c>
      <c r="M249" s="58"/>
    </row>
    <row r="250" spans="1:13" s="3" customFormat="1">
      <c r="A250" s="52"/>
      <c r="B250" s="55"/>
      <c r="C250" s="52"/>
      <c r="D250" s="52"/>
      <c r="E250" s="8" t="s">
        <v>9</v>
      </c>
      <c r="F250" s="30">
        <f>SUM(G250:L250)</f>
        <v>0</v>
      </c>
      <c r="G250" s="30">
        <v>0</v>
      </c>
      <c r="H250" s="30">
        <v>0</v>
      </c>
      <c r="I250" s="35">
        <v>0</v>
      </c>
      <c r="J250" s="43">
        <v>0</v>
      </c>
      <c r="K250" s="43">
        <v>0</v>
      </c>
      <c r="L250" s="30">
        <v>0</v>
      </c>
      <c r="M250" s="58"/>
    </row>
    <row r="251" spans="1:13" s="3" customFormat="1">
      <c r="A251" s="53"/>
      <c r="B251" s="56"/>
      <c r="C251" s="53"/>
      <c r="D251" s="53"/>
      <c r="E251" s="8" t="s">
        <v>10</v>
      </c>
      <c r="F251" s="30">
        <v>0</v>
      </c>
      <c r="G251" s="30">
        <v>0</v>
      </c>
      <c r="H251" s="30">
        <v>0</v>
      </c>
      <c r="I251" s="35">
        <v>0</v>
      </c>
      <c r="J251" s="43">
        <v>0</v>
      </c>
      <c r="K251" s="43">
        <v>0</v>
      </c>
      <c r="L251" s="30">
        <v>0</v>
      </c>
      <c r="M251" s="59"/>
    </row>
    <row r="252" spans="1:13" s="3" customFormat="1">
      <c r="A252" s="51" t="s">
        <v>60</v>
      </c>
      <c r="B252" s="54" t="s">
        <v>61</v>
      </c>
      <c r="C252" s="51" t="s">
        <v>19</v>
      </c>
      <c r="D252" s="51">
        <v>2020</v>
      </c>
      <c r="E252" s="8" t="s">
        <v>6</v>
      </c>
      <c r="F252" s="30">
        <f>SUM(G252:L252)</f>
        <v>144593.29</v>
      </c>
      <c r="G252" s="30">
        <f>G253+G254+G255+G256+G257</f>
        <v>144593.29</v>
      </c>
      <c r="H252" s="30">
        <f>H253+H254+H255+H256+H257</f>
        <v>0</v>
      </c>
      <c r="I252" s="35">
        <f>I253+I254+I255+I256+I257</f>
        <v>0</v>
      </c>
      <c r="J252" s="43">
        <f>J253+J254+J255+J256+J257</f>
        <v>0</v>
      </c>
      <c r="K252" s="43">
        <f>K253+K254+K255+K256+K257</f>
        <v>0</v>
      </c>
      <c r="L252" s="30">
        <v>0</v>
      </c>
      <c r="M252" s="57" t="s">
        <v>62</v>
      </c>
    </row>
    <row r="253" spans="1:13" s="3" customFormat="1">
      <c r="A253" s="52"/>
      <c r="B253" s="55"/>
      <c r="C253" s="52"/>
      <c r="D253" s="52"/>
      <c r="E253" s="8" t="s">
        <v>7</v>
      </c>
      <c r="F253" s="30">
        <f>SUM(G253:L253)</f>
        <v>0</v>
      </c>
      <c r="G253" s="30">
        <v>0</v>
      </c>
      <c r="H253" s="30">
        <v>0</v>
      </c>
      <c r="I253" s="35">
        <v>0</v>
      </c>
      <c r="J253" s="43">
        <v>0</v>
      </c>
      <c r="K253" s="43">
        <v>0</v>
      </c>
      <c r="L253" s="30">
        <v>0</v>
      </c>
      <c r="M253" s="58"/>
    </row>
    <row r="254" spans="1:13" s="3" customFormat="1">
      <c r="A254" s="52"/>
      <c r="B254" s="55"/>
      <c r="C254" s="52"/>
      <c r="D254" s="52"/>
      <c r="E254" s="8" t="s">
        <v>8</v>
      </c>
      <c r="F254" s="30">
        <f>SUM(G254:L254)</f>
        <v>0</v>
      </c>
      <c r="G254" s="30">
        <v>0</v>
      </c>
      <c r="H254" s="30">
        <v>0</v>
      </c>
      <c r="I254" s="35">
        <v>0</v>
      </c>
      <c r="J254" s="43">
        <v>0</v>
      </c>
      <c r="K254" s="43">
        <v>0</v>
      </c>
      <c r="L254" s="30">
        <v>0</v>
      </c>
      <c r="M254" s="58"/>
    </row>
    <row r="255" spans="1:13" s="3" customFormat="1">
      <c r="A255" s="52"/>
      <c r="B255" s="55"/>
      <c r="C255" s="52"/>
      <c r="D255" s="52"/>
      <c r="E255" s="8" t="s">
        <v>204</v>
      </c>
      <c r="F255" s="30">
        <f>SUM(G255:L255)</f>
        <v>144593.29</v>
      </c>
      <c r="G255" s="30">
        <v>144593.29</v>
      </c>
      <c r="H255" s="30">
        <v>0</v>
      </c>
      <c r="I255" s="35">
        <v>0</v>
      </c>
      <c r="J255" s="43">
        <v>0</v>
      </c>
      <c r="K255" s="43">
        <v>0</v>
      </c>
      <c r="L255" s="30">
        <v>0</v>
      </c>
      <c r="M255" s="58"/>
    </row>
    <row r="256" spans="1:13" s="3" customFormat="1">
      <c r="A256" s="52"/>
      <c r="B256" s="55"/>
      <c r="C256" s="52"/>
      <c r="D256" s="52"/>
      <c r="E256" s="8" t="s">
        <v>9</v>
      </c>
      <c r="F256" s="30">
        <f>SUM(G256:L256)</f>
        <v>0</v>
      </c>
      <c r="G256" s="30">
        <v>0</v>
      </c>
      <c r="H256" s="30">
        <v>0</v>
      </c>
      <c r="I256" s="35">
        <v>0</v>
      </c>
      <c r="J256" s="43">
        <v>0</v>
      </c>
      <c r="K256" s="43">
        <v>0</v>
      </c>
      <c r="L256" s="30">
        <v>0</v>
      </c>
      <c r="M256" s="58"/>
    </row>
    <row r="257" spans="1:13" s="3" customFormat="1">
      <c r="A257" s="53"/>
      <c r="B257" s="56"/>
      <c r="C257" s="53"/>
      <c r="D257" s="53"/>
      <c r="E257" s="8" t="s">
        <v>10</v>
      </c>
      <c r="F257" s="30">
        <v>0</v>
      </c>
      <c r="G257" s="30">
        <v>0</v>
      </c>
      <c r="H257" s="30">
        <v>0</v>
      </c>
      <c r="I257" s="35">
        <v>0</v>
      </c>
      <c r="J257" s="43">
        <v>0</v>
      </c>
      <c r="K257" s="43">
        <v>0</v>
      </c>
      <c r="L257" s="30">
        <v>0</v>
      </c>
      <c r="M257" s="59"/>
    </row>
    <row r="258" spans="1:13" s="3" customFormat="1" ht="13.5" customHeight="1">
      <c r="A258" s="51" t="s">
        <v>169</v>
      </c>
      <c r="B258" s="54" t="s">
        <v>58</v>
      </c>
      <c r="C258" s="51" t="s">
        <v>19</v>
      </c>
      <c r="D258" s="51">
        <v>2020</v>
      </c>
      <c r="E258" s="8" t="s">
        <v>6</v>
      </c>
      <c r="F258" s="30">
        <f>SUM(G258:L258)</f>
        <v>474244</v>
      </c>
      <c r="G258" s="30">
        <f>G259+G260+G261+G262+G263</f>
        <v>474244</v>
      </c>
      <c r="H258" s="30">
        <f>H259+H260+H261+H262+H263</f>
        <v>0</v>
      </c>
      <c r="I258" s="35">
        <f>I259+I260+I261+I262+I263</f>
        <v>0</v>
      </c>
      <c r="J258" s="43">
        <f>J259+J260+J261+J262+J263</f>
        <v>0</v>
      </c>
      <c r="K258" s="43">
        <f>K259+K260+K261+K262+K263</f>
        <v>0</v>
      </c>
      <c r="L258" s="30">
        <v>0</v>
      </c>
      <c r="M258" s="57" t="s">
        <v>59</v>
      </c>
    </row>
    <row r="259" spans="1:13" s="3" customFormat="1" ht="12.75" customHeight="1">
      <c r="A259" s="52"/>
      <c r="B259" s="55"/>
      <c r="C259" s="52"/>
      <c r="D259" s="52"/>
      <c r="E259" s="8" t="s">
        <v>7</v>
      </c>
      <c r="F259" s="30">
        <f>SUM(G259:L259)</f>
        <v>0</v>
      </c>
      <c r="G259" s="30">
        <v>0</v>
      </c>
      <c r="H259" s="30">
        <v>0</v>
      </c>
      <c r="I259" s="35">
        <v>0</v>
      </c>
      <c r="J259" s="43">
        <v>0</v>
      </c>
      <c r="K259" s="43">
        <v>0</v>
      </c>
      <c r="L259" s="30">
        <v>0</v>
      </c>
      <c r="M259" s="58"/>
    </row>
    <row r="260" spans="1:13" s="3" customFormat="1" ht="12.75" customHeight="1">
      <c r="A260" s="52"/>
      <c r="B260" s="55"/>
      <c r="C260" s="52"/>
      <c r="D260" s="52"/>
      <c r="E260" s="8" t="s">
        <v>8</v>
      </c>
      <c r="F260" s="30">
        <f>SUM(G260:L260)</f>
        <v>0</v>
      </c>
      <c r="G260" s="30">
        <v>0</v>
      </c>
      <c r="H260" s="30">
        <v>0</v>
      </c>
      <c r="I260" s="35">
        <v>0</v>
      </c>
      <c r="J260" s="43">
        <v>0</v>
      </c>
      <c r="K260" s="43">
        <v>0</v>
      </c>
      <c r="L260" s="30">
        <v>0</v>
      </c>
      <c r="M260" s="58"/>
    </row>
    <row r="261" spans="1:13" s="3" customFormat="1" ht="12.75" customHeight="1">
      <c r="A261" s="52"/>
      <c r="B261" s="55"/>
      <c r="C261" s="52"/>
      <c r="D261" s="52"/>
      <c r="E261" s="8" t="s">
        <v>204</v>
      </c>
      <c r="F261" s="30">
        <f>SUM(G261:L261)</f>
        <v>474244</v>
      </c>
      <c r="G261" s="30">
        <v>474244</v>
      </c>
      <c r="H261" s="30">
        <v>0</v>
      </c>
      <c r="I261" s="35">
        <v>0</v>
      </c>
      <c r="J261" s="43">
        <v>0</v>
      </c>
      <c r="K261" s="43">
        <v>0</v>
      </c>
      <c r="L261" s="30">
        <v>0</v>
      </c>
      <c r="M261" s="58"/>
    </row>
    <row r="262" spans="1:13" s="3" customFormat="1" ht="12.75" customHeight="1">
      <c r="A262" s="52"/>
      <c r="B262" s="55"/>
      <c r="C262" s="52"/>
      <c r="D262" s="52"/>
      <c r="E262" s="8" t="s">
        <v>9</v>
      </c>
      <c r="F262" s="30">
        <f>SUM(G262:L262)</f>
        <v>0</v>
      </c>
      <c r="G262" s="30">
        <v>0</v>
      </c>
      <c r="H262" s="30">
        <v>0</v>
      </c>
      <c r="I262" s="35">
        <v>0</v>
      </c>
      <c r="J262" s="43">
        <v>0</v>
      </c>
      <c r="K262" s="43">
        <v>0</v>
      </c>
      <c r="L262" s="30">
        <v>0</v>
      </c>
      <c r="M262" s="58"/>
    </row>
    <row r="263" spans="1:13" s="3" customFormat="1" ht="12.75" customHeight="1">
      <c r="A263" s="53"/>
      <c r="B263" s="56"/>
      <c r="C263" s="53"/>
      <c r="D263" s="53"/>
      <c r="E263" s="8" t="s">
        <v>10</v>
      </c>
      <c r="F263" s="30">
        <v>0</v>
      </c>
      <c r="G263" s="30">
        <v>0</v>
      </c>
      <c r="H263" s="30">
        <v>0</v>
      </c>
      <c r="I263" s="35">
        <v>0</v>
      </c>
      <c r="J263" s="43">
        <v>0</v>
      </c>
      <c r="K263" s="43">
        <v>0</v>
      </c>
      <c r="L263" s="30">
        <v>0</v>
      </c>
      <c r="M263" s="59"/>
    </row>
    <row r="264" spans="1:13" s="3" customFormat="1" ht="12.75" customHeight="1">
      <c r="A264" s="51" t="s">
        <v>180</v>
      </c>
      <c r="B264" s="54" t="s">
        <v>197</v>
      </c>
      <c r="C264" s="51" t="s">
        <v>170</v>
      </c>
      <c r="D264" s="51">
        <v>2023</v>
      </c>
      <c r="E264" s="8" t="s">
        <v>6</v>
      </c>
      <c r="F264" s="30">
        <f>SUM(G264:L264)</f>
        <v>20000</v>
      </c>
      <c r="G264" s="30">
        <v>0</v>
      </c>
      <c r="H264" s="30">
        <f>H265+H266+H267+H268+H269</f>
        <v>0</v>
      </c>
      <c r="I264" s="35">
        <f>I265+I266+I267+I268+I269</f>
        <v>0</v>
      </c>
      <c r="J264" s="43">
        <v>20000</v>
      </c>
      <c r="K264" s="43">
        <f>K265+K266+K267+K268+K269</f>
        <v>0</v>
      </c>
      <c r="L264" s="30">
        <v>0</v>
      </c>
      <c r="M264" s="57" t="s">
        <v>171</v>
      </c>
    </row>
    <row r="265" spans="1:13" s="3" customFormat="1" ht="12.75" customHeight="1">
      <c r="A265" s="52"/>
      <c r="B265" s="55"/>
      <c r="C265" s="52"/>
      <c r="D265" s="52"/>
      <c r="E265" s="8" t="s">
        <v>7</v>
      </c>
      <c r="F265" s="30">
        <f>SUM(G265:L265)</f>
        <v>0</v>
      </c>
      <c r="G265" s="30">
        <v>0</v>
      </c>
      <c r="H265" s="30">
        <v>0</v>
      </c>
      <c r="I265" s="35">
        <v>0</v>
      </c>
      <c r="J265" s="43">
        <v>0</v>
      </c>
      <c r="K265" s="43">
        <v>0</v>
      </c>
      <c r="L265" s="30">
        <v>0</v>
      </c>
      <c r="M265" s="58"/>
    </row>
    <row r="266" spans="1:13" s="3" customFormat="1" ht="12.75" customHeight="1">
      <c r="A266" s="52"/>
      <c r="B266" s="55"/>
      <c r="C266" s="52"/>
      <c r="D266" s="52"/>
      <c r="E266" s="8" t="s">
        <v>8</v>
      </c>
      <c r="F266" s="30">
        <f>SUM(G266:L266)</f>
        <v>0</v>
      </c>
      <c r="G266" s="30">
        <v>0</v>
      </c>
      <c r="H266" s="30">
        <v>0</v>
      </c>
      <c r="I266" s="35">
        <v>0</v>
      </c>
      <c r="J266" s="43">
        <v>0</v>
      </c>
      <c r="K266" s="43">
        <v>0</v>
      </c>
      <c r="L266" s="30">
        <v>0</v>
      </c>
      <c r="M266" s="58"/>
    </row>
    <row r="267" spans="1:13" s="3" customFormat="1" ht="12.75" customHeight="1">
      <c r="A267" s="52"/>
      <c r="B267" s="55"/>
      <c r="C267" s="52"/>
      <c r="D267" s="52"/>
      <c r="E267" s="8" t="s">
        <v>204</v>
      </c>
      <c r="F267" s="30">
        <f>SUM(G267:L267)</f>
        <v>20000</v>
      </c>
      <c r="G267" s="30">
        <v>0</v>
      </c>
      <c r="H267" s="30">
        <v>0</v>
      </c>
      <c r="I267" s="35">
        <v>0</v>
      </c>
      <c r="J267" s="43">
        <v>20000</v>
      </c>
      <c r="K267" s="43">
        <v>0</v>
      </c>
      <c r="L267" s="30">
        <v>0</v>
      </c>
      <c r="M267" s="58"/>
    </row>
    <row r="268" spans="1:13" s="3" customFormat="1" ht="12.75" customHeight="1">
      <c r="A268" s="52"/>
      <c r="B268" s="55"/>
      <c r="C268" s="52"/>
      <c r="D268" s="52"/>
      <c r="E268" s="8" t="s">
        <v>9</v>
      </c>
      <c r="F268" s="30">
        <f>SUM(G268:L268)</f>
        <v>0</v>
      </c>
      <c r="G268" s="30">
        <v>0</v>
      </c>
      <c r="H268" s="30">
        <v>0</v>
      </c>
      <c r="I268" s="35">
        <v>0</v>
      </c>
      <c r="J268" s="43">
        <v>0</v>
      </c>
      <c r="K268" s="43">
        <v>0</v>
      </c>
      <c r="L268" s="30">
        <v>0</v>
      </c>
      <c r="M268" s="58"/>
    </row>
    <row r="269" spans="1:13" s="3" customFormat="1" ht="12.75" customHeight="1">
      <c r="A269" s="53"/>
      <c r="B269" s="56"/>
      <c r="C269" s="53"/>
      <c r="D269" s="53"/>
      <c r="E269" s="8" t="s">
        <v>10</v>
      </c>
      <c r="F269" s="30">
        <v>0</v>
      </c>
      <c r="G269" s="30">
        <v>0</v>
      </c>
      <c r="H269" s="30">
        <v>0</v>
      </c>
      <c r="I269" s="35">
        <v>0</v>
      </c>
      <c r="J269" s="43">
        <v>0</v>
      </c>
      <c r="K269" s="43">
        <v>0</v>
      </c>
      <c r="L269" s="30">
        <v>0</v>
      </c>
      <c r="M269" s="59"/>
    </row>
    <row r="270" spans="1:13" s="3" customFormat="1" ht="12.75" customHeight="1">
      <c r="A270" s="51" t="s">
        <v>211</v>
      </c>
      <c r="B270" s="54" t="s">
        <v>206</v>
      </c>
      <c r="C270" s="51" t="s">
        <v>170</v>
      </c>
      <c r="D270" s="51">
        <v>2023</v>
      </c>
      <c r="E270" s="8" t="s">
        <v>6</v>
      </c>
      <c r="F270" s="30">
        <f>SUM(G270:L270)</f>
        <v>977300000</v>
      </c>
      <c r="G270" s="30">
        <v>0</v>
      </c>
      <c r="H270" s="30">
        <f>H271+H272+H273+H274+H275</f>
        <v>0</v>
      </c>
      <c r="I270" s="35">
        <f>I271+I272+I273+I274+I275</f>
        <v>0</v>
      </c>
      <c r="J270" s="43">
        <v>977300000</v>
      </c>
      <c r="K270" s="43">
        <f>K271+K272+K273+K274+K275</f>
        <v>0</v>
      </c>
      <c r="L270" s="30">
        <v>0</v>
      </c>
      <c r="M270" s="57" t="s">
        <v>206</v>
      </c>
    </row>
    <row r="271" spans="1:13" s="3" customFormat="1" ht="12.75" customHeight="1">
      <c r="A271" s="52"/>
      <c r="B271" s="55"/>
      <c r="C271" s="52"/>
      <c r="D271" s="52"/>
      <c r="E271" s="8" t="s">
        <v>7</v>
      </c>
      <c r="F271" s="30">
        <f>SUM(G271:L271)</f>
        <v>0</v>
      </c>
      <c r="G271" s="30">
        <v>0</v>
      </c>
      <c r="H271" s="30">
        <v>0</v>
      </c>
      <c r="I271" s="35">
        <v>0</v>
      </c>
      <c r="J271" s="43">
        <v>0</v>
      </c>
      <c r="K271" s="43">
        <v>0</v>
      </c>
      <c r="L271" s="30">
        <v>0</v>
      </c>
      <c r="M271" s="58"/>
    </row>
    <row r="272" spans="1:13" s="3" customFormat="1" ht="12.75" customHeight="1">
      <c r="A272" s="52"/>
      <c r="B272" s="55"/>
      <c r="C272" s="52"/>
      <c r="D272" s="52"/>
      <c r="E272" s="8" t="s">
        <v>8</v>
      </c>
      <c r="F272" s="30">
        <f>SUM(G272:L272)</f>
        <v>977300000</v>
      </c>
      <c r="G272" s="30">
        <v>0</v>
      </c>
      <c r="H272" s="30">
        <v>0</v>
      </c>
      <c r="I272" s="35">
        <v>0</v>
      </c>
      <c r="J272" s="43">
        <v>977300000</v>
      </c>
      <c r="K272" s="43">
        <v>0</v>
      </c>
      <c r="L272" s="30">
        <v>0</v>
      </c>
      <c r="M272" s="58"/>
    </row>
    <row r="273" spans="1:13" s="3" customFormat="1" ht="12.75" customHeight="1">
      <c r="A273" s="52"/>
      <c r="B273" s="55"/>
      <c r="C273" s="52"/>
      <c r="D273" s="52"/>
      <c r="E273" s="8" t="s">
        <v>204</v>
      </c>
      <c r="F273" s="30">
        <v>0</v>
      </c>
      <c r="G273" s="30">
        <v>0</v>
      </c>
      <c r="H273" s="30">
        <v>0</v>
      </c>
      <c r="I273" s="35">
        <v>0</v>
      </c>
      <c r="J273" s="43">
        <v>0</v>
      </c>
      <c r="K273" s="43">
        <v>0</v>
      </c>
      <c r="L273" s="30">
        <v>0</v>
      </c>
      <c r="M273" s="58"/>
    </row>
    <row r="274" spans="1:13" s="3" customFormat="1" ht="12.75" customHeight="1">
      <c r="A274" s="52"/>
      <c r="B274" s="55"/>
      <c r="C274" s="52"/>
      <c r="D274" s="52"/>
      <c r="E274" s="8" t="s">
        <v>9</v>
      </c>
      <c r="F274" s="30">
        <f>SUM(G274:L274)</f>
        <v>0</v>
      </c>
      <c r="G274" s="30">
        <v>0</v>
      </c>
      <c r="H274" s="30">
        <v>0</v>
      </c>
      <c r="I274" s="35">
        <v>0</v>
      </c>
      <c r="J274" s="43">
        <v>0</v>
      </c>
      <c r="K274" s="43">
        <v>0</v>
      </c>
      <c r="L274" s="30">
        <v>0</v>
      </c>
      <c r="M274" s="58"/>
    </row>
    <row r="275" spans="1:13" s="3" customFormat="1" ht="12.75" customHeight="1">
      <c r="A275" s="53"/>
      <c r="B275" s="56"/>
      <c r="C275" s="53"/>
      <c r="D275" s="53"/>
      <c r="E275" s="8" t="s">
        <v>10</v>
      </c>
      <c r="F275" s="30">
        <v>0</v>
      </c>
      <c r="G275" s="30">
        <v>0</v>
      </c>
      <c r="H275" s="30">
        <v>0</v>
      </c>
      <c r="I275" s="35">
        <v>0</v>
      </c>
      <c r="J275" s="43">
        <v>0</v>
      </c>
      <c r="K275" s="43">
        <v>0</v>
      </c>
      <c r="L275" s="30">
        <v>0</v>
      </c>
      <c r="M275" s="59"/>
    </row>
    <row r="276" spans="1:13" s="50" customFormat="1" ht="12.75" customHeight="1">
      <c r="A276" s="51" t="s">
        <v>212</v>
      </c>
      <c r="B276" s="54" t="s">
        <v>207</v>
      </c>
      <c r="C276" s="51" t="s">
        <v>170</v>
      </c>
      <c r="D276" s="51">
        <v>2023</v>
      </c>
      <c r="E276" s="8" t="s">
        <v>6</v>
      </c>
      <c r="F276" s="30">
        <f>SUM(G276:L276)</f>
        <v>25000</v>
      </c>
      <c r="G276" s="30">
        <v>0</v>
      </c>
      <c r="H276" s="30">
        <f>H277+H278+H279+H280+H281</f>
        <v>0</v>
      </c>
      <c r="I276" s="35">
        <f>I277+I278+I279+I280+I281</f>
        <v>0</v>
      </c>
      <c r="J276" s="43">
        <v>25000</v>
      </c>
      <c r="K276" s="43">
        <f>K277+K278+K279+K280+K281</f>
        <v>0</v>
      </c>
      <c r="L276" s="30">
        <v>0</v>
      </c>
      <c r="M276" s="60" t="s">
        <v>213</v>
      </c>
    </row>
    <row r="277" spans="1:13" s="50" customFormat="1" ht="12.75" customHeight="1">
      <c r="A277" s="52"/>
      <c r="B277" s="55"/>
      <c r="C277" s="52"/>
      <c r="D277" s="52"/>
      <c r="E277" s="8" t="s">
        <v>7</v>
      </c>
      <c r="F277" s="30">
        <f>SUM(G277:L277)</f>
        <v>0</v>
      </c>
      <c r="G277" s="30">
        <v>0</v>
      </c>
      <c r="H277" s="30">
        <v>0</v>
      </c>
      <c r="I277" s="35">
        <v>0</v>
      </c>
      <c r="J277" s="43">
        <v>0</v>
      </c>
      <c r="K277" s="43">
        <v>0</v>
      </c>
      <c r="L277" s="30">
        <v>0</v>
      </c>
      <c r="M277" s="61"/>
    </row>
    <row r="278" spans="1:13" s="50" customFormat="1" ht="12.75" customHeight="1">
      <c r="A278" s="52"/>
      <c r="B278" s="55"/>
      <c r="C278" s="52"/>
      <c r="D278" s="52"/>
      <c r="E278" s="8" t="s">
        <v>8</v>
      </c>
      <c r="F278" s="30">
        <f>SUM(G278:L278)</f>
        <v>0</v>
      </c>
      <c r="G278" s="30">
        <v>0</v>
      </c>
      <c r="H278" s="30">
        <v>0</v>
      </c>
      <c r="I278" s="35">
        <v>0</v>
      </c>
      <c r="J278" s="43">
        <v>0</v>
      </c>
      <c r="K278" s="43">
        <v>0</v>
      </c>
      <c r="L278" s="30">
        <v>0</v>
      </c>
      <c r="M278" s="61"/>
    </row>
    <row r="279" spans="1:13" s="50" customFormat="1" ht="12.75" customHeight="1">
      <c r="A279" s="52"/>
      <c r="B279" s="55"/>
      <c r="C279" s="52"/>
      <c r="D279" s="52"/>
      <c r="E279" s="8" t="s">
        <v>204</v>
      </c>
      <c r="F279" s="30">
        <f>SUM(G279:L279)</f>
        <v>25000</v>
      </c>
      <c r="G279" s="30">
        <v>0</v>
      </c>
      <c r="H279" s="30">
        <v>0</v>
      </c>
      <c r="I279" s="35">
        <v>0</v>
      </c>
      <c r="J279" s="43">
        <v>25000</v>
      </c>
      <c r="K279" s="43">
        <v>0</v>
      </c>
      <c r="L279" s="30">
        <v>0</v>
      </c>
      <c r="M279" s="61"/>
    </row>
    <row r="280" spans="1:13" s="50" customFormat="1" ht="12.75" customHeight="1">
      <c r="A280" s="52"/>
      <c r="B280" s="55"/>
      <c r="C280" s="52"/>
      <c r="D280" s="52"/>
      <c r="E280" s="8" t="s">
        <v>9</v>
      </c>
      <c r="F280" s="30">
        <f>SUM(G280:L280)</f>
        <v>0</v>
      </c>
      <c r="G280" s="30">
        <v>0</v>
      </c>
      <c r="H280" s="30">
        <v>0</v>
      </c>
      <c r="I280" s="35">
        <v>0</v>
      </c>
      <c r="J280" s="43">
        <v>0</v>
      </c>
      <c r="K280" s="43">
        <v>0</v>
      </c>
      <c r="L280" s="30">
        <v>0</v>
      </c>
      <c r="M280" s="61"/>
    </row>
    <row r="281" spans="1:13" s="50" customFormat="1" ht="12.75" customHeight="1">
      <c r="A281" s="53"/>
      <c r="B281" s="56"/>
      <c r="C281" s="53"/>
      <c r="D281" s="53"/>
      <c r="E281" s="8" t="s">
        <v>10</v>
      </c>
      <c r="F281" s="30">
        <v>0</v>
      </c>
      <c r="G281" s="30">
        <v>0</v>
      </c>
      <c r="H281" s="30">
        <v>0</v>
      </c>
      <c r="I281" s="35">
        <v>0</v>
      </c>
      <c r="J281" s="43">
        <v>0</v>
      </c>
      <c r="K281" s="43">
        <v>0</v>
      </c>
      <c r="L281" s="30">
        <v>0</v>
      </c>
      <c r="M281" s="62"/>
    </row>
    <row r="282" spans="1:13" s="50" customFormat="1" ht="12.75" customHeight="1">
      <c r="A282" s="51" t="s">
        <v>214</v>
      </c>
      <c r="B282" s="54" t="s">
        <v>210</v>
      </c>
      <c r="C282" s="51" t="s">
        <v>170</v>
      </c>
      <c r="D282" s="51">
        <v>2023</v>
      </c>
      <c r="E282" s="8" t="s">
        <v>6</v>
      </c>
      <c r="F282" s="30">
        <f>SUM(G282:L282)</f>
        <v>9000000</v>
      </c>
      <c r="G282" s="30">
        <v>0</v>
      </c>
      <c r="H282" s="30">
        <f>H283+H284+H285+H286+H287</f>
        <v>0</v>
      </c>
      <c r="I282" s="35">
        <f>I283+I284+I285+I286+I287</f>
        <v>0</v>
      </c>
      <c r="J282" s="43">
        <v>9000000</v>
      </c>
      <c r="K282" s="43">
        <f>K283+K284+K285+K286+K287</f>
        <v>0</v>
      </c>
      <c r="L282" s="30">
        <v>0</v>
      </c>
      <c r="M282" s="57" t="s">
        <v>210</v>
      </c>
    </row>
    <row r="283" spans="1:13" s="50" customFormat="1" ht="12.75" customHeight="1">
      <c r="A283" s="52"/>
      <c r="B283" s="55"/>
      <c r="C283" s="52"/>
      <c r="D283" s="52"/>
      <c r="E283" s="8" t="s">
        <v>7</v>
      </c>
      <c r="F283" s="30">
        <f>SUM(G283:L283)</f>
        <v>0</v>
      </c>
      <c r="G283" s="30">
        <v>0</v>
      </c>
      <c r="H283" s="30">
        <v>0</v>
      </c>
      <c r="I283" s="35">
        <v>0</v>
      </c>
      <c r="J283" s="43">
        <v>0</v>
      </c>
      <c r="K283" s="43">
        <v>0</v>
      </c>
      <c r="L283" s="30">
        <v>0</v>
      </c>
      <c r="M283" s="61"/>
    </row>
    <row r="284" spans="1:13" s="50" customFormat="1" ht="12.75" customHeight="1">
      <c r="A284" s="52"/>
      <c r="B284" s="55"/>
      <c r="C284" s="52"/>
      <c r="D284" s="52"/>
      <c r="E284" s="8" t="s">
        <v>8</v>
      </c>
      <c r="F284" s="30">
        <f>SUM(G284:L284)</f>
        <v>0</v>
      </c>
      <c r="G284" s="30">
        <v>0</v>
      </c>
      <c r="H284" s="30">
        <v>0</v>
      </c>
      <c r="I284" s="35">
        <v>0</v>
      </c>
      <c r="J284" s="43">
        <v>0</v>
      </c>
      <c r="K284" s="43">
        <v>0</v>
      </c>
      <c r="L284" s="30">
        <v>0</v>
      </c>
      <c r="M284" s="61"/>
    </row>
    <row r="285" spans="1:13" s="50" customFormat="1" ht="12.75" customHeight="1">
      <c r="A285" s="52"/>
      <c r="B285" s="55"/>
      <c r="C285" s="52"/>
      <c r="D285" s="52"/>
      <c r="E285" s="8" t="s">
        <v>204</v>
      </c>
      <c r="F285" s="30">
        <f>SUM(G285:L285)</f>
        <v>9000000</v>
      </c>
      <c r="G285" s="30">
        <v>0</v>
      </c>
      <c r="H285" s="30">
        <v>0</v>
      </c>
      <c r="I285" s="35">
        <v>0</v>
      </c>
      <c r="J285" s="43">
        <v>9000000</v>
      </c>
      <c r="K285" s="43">
        <v>0</v>
      </c>
      <c r="L285" s="30">
        <v>0</v>
      </c>
      <c r="M285" s="61"/>
    </row>
    <row r="286" spans="1:13" s="50" customFormat="1" ht="12.75" customHeight="1">
      <c r="A286" s="52"/>
      <c r="B286" s="55"/>
      <c r="C286" s="52"/>
      <c r="D286" s="52"/>
      <c r="E286" s="8" t="s">
        <v>9</v>
      </c>
      <c r="F286" s="30">
        <f>SUM(G286:L286)</f>
        <v>0</v>
      </c>
      <c r="G286" s="30">
        <v>0</v>
      </c>
      <c r="H286" s="30">
        <v>0</v>
      </c>
      <c r="I286" s="35">
        <v>0</v>
      </c>
      <c r="J286" s="43">
        <v>0</v>
      </c>
      <c r="K286" s="43">
        <v>0</v>
      </c>
      <c r="L286" s="30">
        <v>0</v>
      </c>
      <c r="M286" s="61"/>
    </row>
    <row r="287" spans="1:13" s="50" customFormat="1" ht="12.75" customHeight="1">
      <c r="A287" s="53"/>
      <c r="B287" s="56"/>
      <c r="C287" s="53"/>
      <c r="D287" s="53"/>
      <c r="E287" s="8" t="s">
        <v>10</v>
      </c>
      <c r="F287" s="30">
        <v>0</v>
      </c>
      <c r="G287" s="30">
        <v>0</v>
      </c>
      <c r="H287" s="30">
        <v>0</v>
      </c>
      <c r="I287" s="35">
        <v>0</v>
      </c>
      <c r="J287" s="43">
        <v>0</v>
      </c>
      <c r="K287" s="43">
        <v>0</v>
      </c>
      <c r="L287" s="30">
        <v>0</v>
      </c>
      <c r="M287" s="62"/>
    </row>
    <row r="288" spans="1:13" s="3" customFormat="1" ht="11.25" customHeight="1">
      <c r="A288" s="87" t="s">
        <v>153</v>
      </c>
      <c r="B288" s="95"/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6"/>
    </row>
    <row r="289" spans="1:13" s="3" customFormat="1" ht="11.25" customHeight="1">
      <c r="A289" s="51" t="s">
        <v>17</v>
      </c>
      <c r="B289" s="51" t="s">
        <v>92</v>
      </c>
      <c r="C289" s="51" t="s">
        <v>152</v>
      </c>
      <c r="D289" s="51" t="s">
        <v>106</v>
      </c>
      <c r="E289" s="8" t="s">
        <v>6</v>
      </c>
      <c r="F289" s="30">
        <v>1400000</v>
      </c>
      <c r="G289" s="30">
        <v>1400000</v>
      </c>
      <c r="H289" s="30">
        <v>0</v>
      </c>
      <c r="I289" s="35">
        <f>SUM(I290:I294)</f>
        <v>0</v>
      </c>
      <c r="J289" s="43">
        <v>0</v>
      </c>
      <c r="K289" s="43">
        <v>0</v>
      </c>
      <c r="L289" s="30">
        <v>0</v>
      </c>
      <c r="M289" s="57" t="s">
        <v>88</v>
      </c>
    </row>
    <row r="290" spans="1:13" s="3" customFormat="1" ht="11.25" customHeight="1">
      <c r="A290" s="52"/>
      <c r="B290" s="52"/>
      <c r="C290" s="52"/>
      <c r="D290" s="52"/>
      <c r="E290" s="8" t="s">
        <v>7</v>
      </c>
      <c r="F290" s="30">
        <v>0</v>
      </c>
      <c r="G290" s="30">
        <v>0</v>
      </c>
      <c r="H290" s="30">
        <v>0</v>
      </c>
      <c r="I290" s="35">
        <v>0</v>
      </c>
      <c r="J290" s="43">
        <v>0</v>
      </c>
      <c r="K290" s="43">
        <v>0</v>
      </c>
      <c r="L290" s="30">
        <v>0</v>
      </c>
      <c r="M290" s="58"/>
    </row>
    <row r="291" spans="1:13" s="3" customFormat="1" ht="9.75" customHeight="1">
      <c r="A291" s="52"/>
      <c r="B291" s="52"/>
      <c r="C291" s="52"/>
      <c r="D291" s="52"/>
      <c r="E291" s="8" t="s">
        <v>8</v>
      </c>
      <c r="F291" s="30">
        <v>0</v>
      </c>
      <c r="G291" s="30">
        <v>0</v>
      </c>
      <c r="H291" s="30">
        <v>0</v>
      </c>
      <c r="I291" s="35">
        <v>0</v>
      </c>
      <c r="J291" s="43">
        <v>0</v>
      </c>
      <c r="K291" s="43">
        <v>0</v>
      </c>
      <c r="L291" s="30">
        <v>0</v>
      </c>
      <c r="M291" s="58"/>
    </row>
    <row r="292" spans="1:13" s="3" customFormat="1" ht="1.5" hidden="1" customHeight="1">
      <c r="A292" s="52"/>
      <c r="B292" s="52"/>
      <c r="C292" s="52"/>
      <c r="D292" s="52"/>
      <c r="E292" s="8" t="s">
        <v>204</v>
      </c>
      <c r="F292" s="30">
        <v>1400000</v>
      </c>
      <c r="G292" s="30">
        <v>1400000</v>
      </c>
      <c r="H292" s="30">
        <v>0</v>
      </c>
      <c r="I292" s="35">
        <v>0</v>
      </c>
      <c r="J292" s="43">
        <v>0</v>
      </c>
      <c r="K292" s="43">
        <v>0</v>
      </c>
      <c r="L292" s="30">
        <v>0</v>
      </c>
      <c r="M292" s="58"/>
    </row>
    <row r="293" spans="1:13" s="3" customFormat="1" ht="11.25" hidden="1" customHeight="1">
      <c r="A293" s="52"/>
      <c r="B293" s="52"/>
      <c r="C293" s="52"/>
      <c r="D293" s="52"/>
      <c r="E293" s="8" t="s">
        <v>9</v>
      </c>
      <c r="F293" s="30">
        <v>0</v>
      </c>
      <c r="G293" s="30">
        <v>0</v>
      </c>
      <c r="H293" s="30">
        <v>0</v>
      </c>
      <c r="I293" s="35">
        <v>0</v>
      </c>
      <c r="J293" s="43">
        <v>0</v>
      </c>
      <c r="K293" s="43">
        <v>0</v>
      </c>
      <c r="L293" s="30">
        <v>0</v>
      </c>
      <c r="M293" s="58"/>
    </row>
    <row r="294" spans="1:13" s="3" customFormat="1" ht="11.25" customHeight="1">
      <c r="A294" s="53"/>
      <c r="B294" s="53"/>
      <c r="C294" s="53"/>
      <c r="D294" s="53"/>
      <c r="E294" s="8" t="s">
        <v>10</v>
      </c>
      <c r="F294" s="30">
        <v>0</v>
      </c>
      <c r="G294" s="30">
        <v>0</v>
      </c>
      <c r="H294" s="30">
        <v>0</v>
      </c>
      <c r="I294" s="35">
        <v>0</v>
      </c>
      <c r="J294" s="43">
        <v>0</v>
      </c>
      <c r="K294" s="43">
        <v>0</v>
      </c>
      <c r="L294" s="30">
        <v>0</v>
      </c>
      <c r="M294" s="59"/>
    </row>
    <row r="295" spans="1:13" s="3" customFormat="1" ht="11.25" customHeight="1">
      <c r="A295" s="51" t="s">
        <v>91</v>
      </c>
      <c r="B295" s="54" t="s">
        <v>107</v>
      </c>
      <c r="C295" s="51" t="s">
        <v>105</v>
      </c>
      <c r="D295" s="51">
        <v>2021</v>
      </c>
      <c r="E295" s="8" t="s">
        <v>6</v>
      </c>
      <c r="F295" s="30">
        <f>SUM(G295:L295)</f>
        <v>656946.05000000005</v>
      </c>
      <c r="G295" s="30">
        <v>0</v>
      </c>
      <c r="H295" s="30">
        <f>SUM(H296:H300)</f>
        <v>0</v>
      </c>
      <c r="I295" s="35">
        <f>SUM(I296:I300)</f>
        <v>656946.05000000005</v>
      </c>
      <c r="J295" s="43">
        <f t="shared" ref="J295:L295" si="42">J296+J297+J298+J299+J300</f>
        <v>0</v>
      </c>
      <c r="K295" s="43">
        <f t="shared" si="42"/>
        <v>0</v>
      </c>
      <c r="L295" s="30">
        <f t="shared" si="42"/>
        <v>0</v>
      </c>
      <c r="M295" s="57" t="s">
        <v>108</v>
      </c>
    </row>
    <row r="296" spans="1:13" s="3" customFormat="1" ht="11.25" customHeight="1">
      <c r="A296" s="52"/>
      <c r="B296" s="55"/>
      <c r="C296" s="52"/>
      <c r="D296" s="52"/>
      <c r="E296" s="8" t="s">
        <v>7</v>
      </c>
      <c r="F296" s="30">
        <f t="shared" ref="F296:F297" si="43">SUM(G296:L296)</f>
        <v>0</v>
      </c>
      <c r="G296" s="30">
        <v>0</v>
      </c>
      <c r="H296" s="30">
        <v>0</v>
      </c>
      <c r="I296" s="35">
        <v>0</v>
      </c>
      <c r="J296" s="43">
        <v>0</v>
      </c>
      <c r="K296" s="43">
        <v>0</v>
      </c>
      <c r="L296" s="30">
        <v>0</v>
      </c>
      <c r="M296" s="58"/>
    </row>
    <row r="297" spans="1:13" s="3" customFormat="1" ht="11.25" customHeight="1">
      <c r="A297" s="52"/>
      <c r="B297" s="55"/>
      <c r="C297" s="52"/>
      <c r="D297" s="52"/>
      <c r="E297" s="8" t="s">
        <v>8</v>
      </c>
      <c r="F297" s="30">
        <f t="shared" si="43"/>
        <v>0</v>
      </c>
      <c r="G297" s="30">
        <v>0</v>
      </c>
      <c r="H297" s="30">
        <v>0</v>
      </c>
      <c r="I297" s="35">
        <v>0</v>
      </c>
      <c r="J297" s="43">
        <v>0</v>
      </c>
      <c r="K297" s="43">
        <v>0</v>
      </c>
      <c r="L297" s="30">
        <v>0</v>
      </c>
      <c r="M297" s="58"/>
    </row>
    <row r="298" spans="1:13" s="3" customFormat="1" ht="11.25" customHeight="1">
      <c r="A298" s="52"/>
      <c r="B298" s="55"/>
      <c r="C298" s="52"/>
      <c r="D298" s="52"/>
      <c r="E298" s="8" t="s">
        <v>204</v>
      </c>
      <c r="F298" s="30">
        <f>SUM(G298:L298)</f>
        <v>656946.05000000005</v>
      </c>
      <c r="G298" s="30">
        <v>0</v>
      </c>
      <c r="H298" s="30">
        <v>0</v>
      </c>
      <c r="I298" s="35">
        <v>656946.05000000005</v>
      </c>
      <c r="J298" s="43">
        <v>0</v>
      </c>
      <c r="K298" s="43">
        <v>0</v>
      </c>
      <c r="L298" s="30">
        <v>0</v>
      </c>
      <c r="M298" s="58"/>
    </row>
    <row r="299" spans="1:13" s="3" customFormat="1" ht="11.25" customHeight="1">
      <c r="A299" s="52"/>
      <c r="B299" s="55"/>
      <c r="C299" s="52"/>
      <c r="D299" s="52"/>
      <c r="E299" s="8" t="s">
        <v>9</v>
      </c>
      <c r="F299" s="30">
        <f t="shared" ref="F299:F300" si="44">SUM(G299:L299)</f>
        <v>0</v>
      </c>
      <c r="G299" s="30">
        <v>0</v>
      </c>
      <c r="H299" s="30">
        <v>0</v>
      </c>
      <c r="I299" s="35">
        <v>0</v>
      </c>
      <c r="J299" s="43">
        <v>0</v>
      </c>
      <c r="K299" s="43">
        <v>0</v>
      </c>
      <c r="L299" s="30">
        <v>0</v>
      </c>
      <c r="M299" s="58"/>
    </row>
    <row r="300" spans="1:13" s="3" customFormat="1" ht="11.25" customHeight="1">
      <c r="A300" s="53"/>
      <c r="B300" s="56"/>
      <c r="C300" s="53"/>
      <c r="D300" s="53"/>
      <c r="E300" s="8" t="s">
        <v>10</v>
      </c>
      <c r="F300" s="30">
        <f t="shared" si="44"/>
        <v>0</v>
      </c>
      <c r="G300" s="30">
        <v>0</v>
      </c>
      <c r="H300" s="30">
        <v>0</v>
      </c>
      <c r="I300" s="35">
        <v>0</v>
      </c>
      <c r="J300" s="43">
        <v>0</v>
      </c>
      <c r="K300" s="43">
        <v>0</v>
      </c>
      <c r="L300" s="30">
        <v>0</v>
      </c>
      <c r="M300" s="59"/>
    </row>
    <row r="301" spans="1:13" s="3" customFormat="1" ht="11.25" customHeight="1">
      <c r="A301" s="51" t="s">
        <v>96</v>
      </c>
      <c r="B301" s="54" t="s">
        <v>123</v>
      </c>
      <c r="C301" s="51" t="s">
        <v>133</v>
      </c>
      <c r="D301" s="51" t="s">
        <v>71</v>
      </c>
      <c r="E301" s="8" t="s">
        <v>6</v>
      </c>
      <c r="F301" s="30">
        <f>SUM(G301:L301)</f>
        <v>712816.76</v>
      </c>
      <c r="G301" s="30">
        <v>0</v>
      </c>
      <c r="H301" s="30">
        <f>SUM(H302:H306)</f>
        <v>0</v>
      </c>
      <c r="I301" s="35">
        <f>SUM(I302:I306)</f>
        <v>712816.76</v>
      </c>
      <c r="J301" s="43">
        <v>0</v>
      </c>
      <c r="K301" s="43">
        <f t="shared" ref="K301:L301" si="45">K302+K303+K304+K305+K306</f>
        <v>0</v>
      </c>
      <c r="L301" s="30">
        <f t="shared" si="45"/>
        <v>0</v>
      </c>
      <c r="M301" s="57" t="s">
        <v>109</v>
      </c>
    </row>
    <row r="302" spans="1:13" s="3" customFormat="1" ht="11.25" customHeight="1">
      <c r="A302" s="52"/>
      <c r="B302" s="55"/>
      <c r="C302" s="52"/>
      <c r="D302" s="52"/>
      <c r="E302" s="8" t="s">
        <v>7</v>
      </c>
      <c r="F302" s="30">
        <f t="shared" ref="F302:F303" si="46">SUM(G302:L302)</f>
        <v>0</v>
      </c>
      <c r="G302" s="30">
        <v>0</v>
      </c>
      <c r="H302" s="30">
        <v>0</v>
      </c>
      <c r="I302" s="35">
        <v>0</v>
      </c>
      <c r="J302" s="43">
        <v>0</v>
      </c>
      <c r="K302" s="43">
        <v>0</v>
      </c>
      <c r="L302" s="30">
        <v>0</v>
      </c>
      <c r="M302" s="58"/>
    </row>
    <row r="303" spans="1:13" s="3" customFormat="1" ht="11.25" customHeight="1">
      <c r="A303" s="52"/>
      <c r="B303" s="55"/>
      <c r="C303" s="52"/>
      <c r="D303" s="52"/>
      <c r="E303" s="8" t="s">
        <v>8</v>
      </c>
      <c r="F303" s="30">
        <f t="shared" si="46"/>
        <v>0</v>
      </c>
      <c r="G303" s="30">
        <v>0</v>
      </c>
      <c r="H303" s="30">
        <v>0</v>
      </c>
      <c r="I303" s="35">
        <v>0</v>
      </c>
      <c r="J303" s="43">
        <v>0</v>
      </c>
      <c r="K303" s="43">
        <v>0</v>
      </c>
      <c r="L303" s="30">
        <v>0</v>
      </c>
      <c r="M303" s="58"/>
    </row>
    <row r="304" spans="1:13" s="3" customFormat="1" ht="11.25" customHeight="1">
      <c r="A304" s="52"/>
      <c r="B304" s="55"/>
      <c r="C304" s="52"/>
      <c r="D304" s="52"/>
      <c r="E304" s="8" t="s">
        <v>205</v>
      </c>
      <c r="F304" s="30">
        <f>SUM(G304:L304)</f>
        <v>712816.76</v>
      </c>
      <c r="G304" s="30">
        <v>0</v>
      </c>
      <c r="H304" s="30">
        <v>0</v>
      </c>
      <c r="I304" s="35">
        <v>712816.76</v>
      </c>
      <c r="J304" s="43">
        <v>0</v>
      </c>
      <c r="K304" s="43">
        <v>0</v>
      </c>
      <c r="L304" s="30">
        <v>0</v>
      </c>
      <c r="M304" s="58"/>
    </row>
    <row r="305" spans="1:13" s="3" customFormat="1" ht="11.25" customHeight="1">
      <c r="A305" s="52"/>
      <c r="B305" s="55"/>
      <c r="C305" s="52"/>
      <c r="D305" s="52"/>
      <c r="E305" s="8" t="s">
        <v>9</v>
      </c>
      <c r="F305" s="30">
        <f t="shared" ref="F305:F306" si="47">SUM(G305:L305)</f>
        <v>0</v>
      </c>
      <c r="G305" s="30">
        <v>0</v>
      </c>
      <c r="H305" s="30">
        <v>0</v>
      </c>
      <c r="I305" s="35">
        <v>0</v>
      </c>
      <c r="J305" s="43">
        <v>0</v>
      </c>
      <c r="K305" s="43">
        <v>0</v>
      </c>
      <c r="L305" s="30">
        <v>0</v>
      </c>
      <c r="M305" s="58"/>
    </row>
    <row r="306" spans="1:13" s="3" customFormat="1" ht="11.25" customHeight="1">
      <c r="A306" s="53"/>
      <c r="B306" s="56"/>
      <c r="C306" s="53"/>
      <c r="D306" s="53"/>
      <c r="E306" s="8" t="s">
        <v>10</v>
      </c>
      <c r="F306" s="30">
        <f t="shared" si="47"/>
        <v>0</v>
      </c>
      <c r="G306" s="30">
        <v>0</v>
      </c>
      <c r="H306" s="30">
        <v>0</v>
      </c>
      <c r="I306" s="35">
        <v>0</v>
      </c>
      <c r="J306" s="43">
        <v>0</v>
      </c>
      <c r="K306" s="43">
        <v>0</v>
      </c>
      <c r="L306" s="30">
        <v>0</v>
      </c>
      <c r="M306" s="59"/>
    </row>
    <row r="307" spans="1:13" s="3" customFormat="1" ht="11.25" customHeight="1">
      <c r="A307" s="51" t="s">
        <v>97</v>
      </c>
      <c r="B307" s="54" t="s">
        <v>93</v>
      </c>
      <c r="C307" s="51" t="s">
        <v>19</v>
      </c>
      <c r="D307" s="51">
        <v>2021</v>
      </c>
      <c r="E307" s="8" t="s">
        <v>6</v>
      </c>
      <c r="F307" s="30">
        <f>SUM(G307:L307)</f>
        <v>1880456.2</v>
      </c>
      <c r="G307" s="30">
        <v>0</v>
      </c>
      <c r="H307" s="30">
        <v>1780456.2</v>
      </c>
      <c r="I307" s="35">
        <f t="shared" ref="I307:L307" si="48">I308+I309+I310+I311+I312</f>
        <v>0</v>
      </c>
      <c r="J307" s="43">
        <v>100000</v>
      </c>
      <c r="K307" s="43">
        <f t="shared" si="48"/>
        <v>0</v>
      </c>
      <c r="L307" s="30">
        <f t="shared" si="48"/>
        <v>0</v>
      </c>
      <c r="M307" s="57" t="s">
        <v>95</v>
      </c>
    </row>
    <row r="308" spans="1:13" s="3" customFormat="1" ht="11.25" customHeight="1">
      <c r="A308" s="52"/>
      <c r="B308" s="55"/>
      <c r="C308" s="52"/>
      <c r="D308" s="52"/>
      <c r="E308" s="8" t="s">
        <v>7</v>
      </c>
      <c r="F308" s="30">
        <f t="shared" ref="F308:F312" si="49">SUM(G308:L308)</f>
        <v>0</v>
      </c>
      <c r="G308" s="30">
        <v>0</v>
      </c>
      <c r="H308" s="30">
        <v>0</v>
      </c>
      <c r="I308" s="35">
        <v>0</v>
      </c>
      <c r="J308" s="43">
        <v>0</v>
      </c>
      <c r="K308" s="43">
        <v>0</v>
      </c>
      <c r="L308" s="30">
        <v>0</v>
      </c>
      <c r="M308" s="58"/>
    </row>
    <row r="309" spans="1:13" s="3" customFormat="1" ht="11.25" customHeight="1">
      <c r="A309" s="52"/>
      <c r="B309" s="55"/>
      <c r="C309" s="52"/>
      <c r="D309" s="52"/>
      <c r="E309" s="8" t="s">
        <v>8</v>
      </c>
      <c r="F309" s="30">
        <f t="shared" si="49"/>
        <v>0</v>
      </c>
      <c r="G309" s="30">
        <v>0</v>
      </c>
      <c r="H309" s="30">
        <v>0</v>
      </c>
      <c r="I309" s="35">
        <v>0</v>
      </c>
      <c r="J309" s="43">
        <v>0</v>
      </c>
      <c r="K309" s="43">
        <v>0</v>
      </c>
      <c r="L309" s="30">
        <v>0</v>
      </c>
      <c r="M309" s="58"/>
    </row>
    <row r="310" spans="1:13" s="3" customFormat="1" ht="11.25" customHeight="1">
      <c r="A310" s="52"/>
      <c r="B310" s="55"/>
      <c r="C310" s="52"/>
      <c r="D310" s="52"/>
      <c r="E310" s="8" t="s">
        <v>204</v>
      </c>
      <c r="F310" s="30">
        <f>SUM(G310:L310)</f>
        <v>1880456.2</v>
      </c>
      <c r="G310" s="30">
        <v>0</v>
      </c>
      <c r="H310" s="30">
        <v>1780456.2</v>
      </c>
      <c r="I310" s="35">
        <v>0</v>
      </c>
      <c r="J310" s="43">
        <v>100000</v>
      </c>
      <c r="K310" s="43">
        <v>0</v>
      </c>
      <c r="L310" s="30">
        <v>0</v>
      </c>
      <c r="M310" s="58"/>
    </row>
    <row r="311" spans="1:13" s="3" customFormat="1" ht="11.25" customHeight="1">
      <c r="A311" s="52"/>
      <c r="B311" s="55"/>
      <c r="C311" s="52"/>
      <c r="D311" s="52"/>
      <c r="E311" s="8" t="s">
        <v>9</v>
      </c>
      <c r="F311" s="30">
        <f t="shared" si="49"/>
        <v>0</v>
      </c>
      <c r="G311" s="30">
        <v>0</v>
      </c>
      <c r="H311" s="30">
        <v>0</v>
      </c>
      <c r="I311" s="35">
        <v>0</v>
      </c>
      <c r="J311" s="43">
        <v>0</v>
      </c>
      <c r="K311" s="43">
        <v>0</v>
      </c>
      <c r="L311" s="30">
        <v>0</v>
      </c>
      <c r="M311" s="58"/>
    </row>
    <row r="312" spans="1:13" s="3" customFormat="1" ht="11.25" customHeight="1">
      <c r="A312" s="53"/>
      <c r="B312" s="56"/>
      <c r="C312" s="53"/>
      <c r="D312" s="53"/>
      <c r="E312" s="8" t="s">
        <v>10</v>
      </c>
      <c r="F312" s="30">
        <f t="shared" si="49"/>
        <v>0</v>
      </c>
      <c r="G312" s="30">
        <v>0</v>
      </c>
      <c r="H312" s="30">
        <v>0</v>
      </c>
      <c r="I312" s="35">
        <v>0</v>
      </c>
      <c r="J312" s="43">
        <v>0</v>
      </c>
      <c r="K312" s="43">
        <v>0</v>
      </c>
      <c r="L312" s="30">
        <v>0</v>
      </c>
      <c r="M312" s="59"/>
    </row>
    <row r="313" spans="1:13" s="3" customFormat="1" ht="11.25" customHeight="1">
      <c r="A313" s="51" t="s">
        <v>110</v>
      </c>
      <c r="B313" s="54" t="s">
        <v>98</v>
      </c>
      <c r="C313" s="51" t="s">
        <v>19</v>
      </c>
      <c r="D313" s="51">
        <v>2021</v>
      </c>
      <c r="E313" s="8" t="s">
        <v>6</v>
      </c>
      <c r="F313" s="30">
        <f>SUM(G313:L313)</f>
        <v>310000</v>
      </c>
      <c r="G313" s="30">
        <v>0</v>
      </c>
      <c r="H313" s="30">
        <v>310000</v>
      </c>
      <c r="I313" s="35">
        <v>0</v>
      </c>
      <c r="J313" s="43">
        <v>0</v>
      </c>
      <c r="K313" s="43">
        <v>0</v>
      </c>
      <c r="L313" s="30">
        <v>0</v>
      </c>
      <c r="M313" s="57" t="s">
        <v>99</v>
      </c>
    </row>
    <row r="314" spans="1:13" s="3" customFormat="1" ht="11.25" customHeight="1">
      <c r="A314" s="52"/>
      <c r="B314" s="55"/>
      <c r="C314" s="52"/>
      <c r="D314" s="52"/>
      <c r="E314" s="8" t="s">
        <v>7</v>
      </c>
      <c r="F314" s="30">
        <v>0</v>
      </c>
      <c r="G314" s="30">
        <v>0</v>
      </c>
      <c r="H314" s="30">
        <v>0</v>
      </c>
      <c r="I314" s="35">
        <v>0</v>
      </c>
      <c r="J314" s="43">
        <v>0</v>
      </c>
      <c r="K314" s="43">
        <v>0</v>
      </c>
      <c r="L314" s="30">
        <v>0</v>
      </c>
      <c r="M314" s="58"/>
    </row>
    <row r="315" spans="1:13" s="3" customFormat="1" ht="11.25" customHeight="1">
      <c r="A315" s="52"/>
      <c r="B315" s="55"/>
      <c r="C315" s="52"/>
      <c r="D315" s="52"/>
      <c r="E315" s="8" t="s">
        <v>8</v>
      </c>
      <c r="F315" s="30">
        <v>0</v>
      </c>
      <c r="G315" s="30">
        <v>0</v>
      </c>
      <c r="H315" s="30">
        <v>0</v>
      </c>
      <c r="I315" s="35">
        <v>0</v>
      </c>
      <c r="J315" s="43">
        <v>0</v>
      </c>
      <c r="K315" s="43">
        <v>0</v>
      </c>
      <c r="L315" s="30">
        <v>0</v>
      </c>
      <c r="M315" s="58"/>
    </row>
    <row r="316" spans="1:13" s="3" customFormat="1" ht="11.25" customHeight="1">
      <c r="A316" s="52"/>
      <c r="B316" s="55"/>
      <c r="C316" s="52"/>
      <c r="D316" s="52"/>
      <c r="E316" s="8" t="s">
        <v>204</v>
      </c>
      <c r="F316" s="30">
        <f>SUM(G316:L316)</f>
        <v>310000</v>
      </c>
      <c r="G316" s="30">
        <v>0</v>
      </c>
      <c r="H316" s="30">
        <v>310000</v>
      </c>
      <c r="I316" s="35">
        <v>0</v>
      </c>
      <c r="J316" s="43">
        <v>0</v>
      </c>
      <c r="K316" s="43">
        <v>0</v>
      </c>
      <c r="L316" s="30">
        <v>0</v>
      </c>
      <c r="M316" s="58"/>
    </row>
    <row r="317" spans="1:13" s="3" customFormat="1" ht="11.25" customHeight="1">
      <c r="A317" s="52"/>
      <c r="B317" s="55"/>
      <c r="C317" s="52"/>
      <c r="D317" s="52"/>
      <c r="E317" s="8" t="s">
        <v>9</v>
      </c>
      <c r="F317" s="30">
        <v>0</v>
      </c>
      <c r="G317" s="30">
        <v>0</v>
      </c>
      <c r="H317" s="30">
        <v>0</v>
      </c>
      <c r="I317" s="35">
        <v>0</v>
      </c>
      <c r="J317" s="43">
        <v>0</v>
      </c>
      <c r="K317" s="43">
        <v>0</v>
      </c>
      <c r="L317" s="30">
        <v>0</v>
      </c>
      <c r="M317" s="58"/>
    </row>
    <row r="318" spans="1:13" s="3" customFormat="1" ht="11.25" customHeight="1">
      <c r="A318" s="53"/>
      <c r="B318" s="56"/>
      <c r="C318" s="53"/>
      <c r="D318" s="53"/>
      <c r="E318" s="8" t="s">
        <v>10</v>
      </c>
      <c r="F318" s="30">
        <v>0</v>
      </c>
      <c r="G318" s="30">
        <v>0</v>
      </c>
      <c r="H318" s="30">
        <v>0</v>
      </c>
      <c r="I318" s="35">
        <v>0</v>
      </c>
      <c r="J318" s="43">
        <v>0</v>
      </c>
      <c r="K318" s="43">
        <v>0</v>
      </c>
      <c r="L318" s="30">
        <v>0</v>
      </c>
      <c r="M318" s="59"/>
    </row>
    <row r="319" spans="1:13" s="3" customFormat="1" ht="11.25" customHeight="1">
      <c r="A319" s="51" t="s">
        <v>111</v>
      </c>
      <c r="B319" s="54" t="s">
        <v>94</v>
      </c>
      <c r="C319" s="51" t="s">
        <v>19</v>
      </c>
      <c r="D319" s="51">
        <v>2021</v>
      </c>
      <c r="E319" s="8" t="s">
        <v>6</v>
      </c>
      <c r="F319" s="30">
        <f>SUM(G319:L319)</f>
        <v>1780456.2</v>
      </c>
      <c r="G319" s="30">
        <v>0</v>
      </c>
      <c r="H319" s="30">
        <v>1780456.2</v>
      </c>
      <c r="I319" s="35">
        <v>0</v>
      </c>
      <c r="J319" s="43">
        <v>0</v>
      </c>
      <c r="K319" s="43">
        <v>0</v>
      </c>
      <c r="L319" s="30">
        <v>0</v>
      </c>
      <c r="M319" s="57" t="s">
        <v>95</v>
      </c>
    </row>
    <row r="320" spans="1:13" s="3" customFormat="1" ht="11.25" customHeight="1">
      <c r="A320" s="52"/>
      <c r="B320" s="55"/>
      <c r="C320" s="52"/>
      <c r="D320" s="52"/>
      <c r="E320" s="8" t="s">
        <v>7</v>
      </c>
      <c r="F320" s="30">
        <v>0</v>
      </c>
      <c r="G320" s="30">
        <v>0</v>
      </c>
      <c r="H320" s="30">
        <v>0</v>
      </c>
      <c r="I320" s="35">
        <v>0</v>
      </c>
      <c r="J320" s="43">
        <v>0</v>
      </c>
      <c r="K320" s="43">
        <v>0</v>
      </c>
      <c r="L320" s="30">
        <v>0</v>
      </c>
      <c r="M320" s="58"/>
    </row>
    <row r="321" spans="1:13" s="3" customFormat="1" ht="11.25" customHeight="1">
      <c r="A321" s="52"/>
      <c r="B321" s="55"/>
      <c r="C321" s="52"/>
      <c r="D321" s="52"/>
      <c r="E321" s="8" t="s">
        <v>8</v>
      </c>
      <c r="F321" s="30">
        <v>0</v>
      </c>
      <c r="G321" s="30">
        <v>0</v>
      </c>
      <c r="H321" s="30">
        <v>0</v>
      </c>
      <c r="I321" s="35">
        <v>0</v>
      </c>
      <c r="J321" s="43">
        <v>0</v>
      </c>
      <c r="K321" s="43">
        <v>0</v>
      </c>
      <c r="L321" s="30">
        <v>0</v>
      </c>
      <c r="M321" s="58"/>
    </row>
    <row r="322" spans="1:13" s="3" customFormat="1" ht="11.25" customHeight="1">
      <c r="A322" s="52"/>
      <c r="B322" s="55"/>
      <c r="C322" s="52"/>
      <c r="D322" s="52"/>
      <c r="E322" s="8" t="s">
        <v>204</v>
      </c>
      <c r="F322" s="30">
        <f>SUM(G322:L322)</f>
        <v>1780456.2</v>
      </c>
      <c r="G322" s="30">
        <v>0</v>
      </c>
      <c r="H322" s="30">
        <v>1780456.2</v>
      </c>
      <c r="I322" s="35">
        <v>0</v>
      </c>
      <c r="J322" s="43">
        <v>0</v>
      </c>
      <c r="K322" s="43">
        <v>0</v>
      </c>
      <c r="L322" s="30">
        <v>0</v>
      </c>
      <c r="M322" s="58"/>
    </row>
    <row r="323" spans="1:13" s="3" customFormat="1" ht="11.25" customHeight="1">
      <c r="A323" s="52"/>
      <c r="B323" s="55"/>
      <c r="C323" s="52"/>
      <c r="D323" s="52"/>
      <c r="E323" s="8" t="s">
        <v>9</v>
      </c>
      <c r="F323" s="30">
        <v>0</v>
      </c>
      <c r="G323" s="30">
        <v>0</v>
      </c>
      <c r="H323" s="30">
        <v>0</v>
      </c>
      <c r="I323" s="35">
        <v>0</v>
      </c>
      <c r="J323" s="43">
        <v>0</v>
      </c>
      <c r="K323" s="43">
        <v>0</v>
      </c>
      <c r="L323" s="30">
        <v>0</v>
      </c>
      <c r="M323" s="58"/>
    </row>
    <row r="324" spans="1:13" s="3" customFormat="1" ht="11.25" customHeight="1">
      <c r="A324" s="53"/>
      <c r="B324" s="56"/>
      <c r="C324" s="53"/>
      <c r="D324" s="53"/>
      <c r="E324" s="8" t="s">
        <v>10</v>
      </c>
      <c r="F324" s="30">
        <v>0</v>
      </c>
      <c r="G324" s="30">
        <v>0</v>
      </c>
      <c r="H324" s="30">
        <v>0</v>
      </c>
      <c r="I324" s="35">
        <v>0</v>
      </c>
      <c r="J324" s="43">
        <v>0</v>
      </c>
      <c r="K324" s="43">
        <v>0</v>
      </c>
      <c r="L324" s="30">
        <v>0</v>
      </c>
      <c r="M324" s="59"/>
    </row>
    <row r="325" spans="1:13" s="3" customFormat="1" ht="11.25" customHeight="1">
      <c r="A325" s="51" t="s">
        <v>113</v>
      </c>
      <c r="B325" s="54" t="s">
        <v>157</v>
      </c>
      <c r="C325" s="51" t="s">
        <v>141</v>
      </c>
      <c r="D325" s="51">
        <v>2023</v>
      </c>
      <c r="E325" s="8" t="s">
        <v>6</v>
      </c>
      <c r="F325" s="30">
        <v>0</v>
      </c>
      <c r="G325" s="30">
        <v>0</v>
      </c>
      <c r="H325" s="30">
        <v>0</v>
      </c>
      <c r="I325" s="35">
        <v>0</v>
      </c>
      <c r="J325" s="43">
        <v>0</v>
      </c>
      <c r="K325" s="43">
        <v>0</v>
      </c>
      <c r="L325" s="30">
        <v>0</v>
      </c>
      <c r="M325" s="57" t="s">
        <v>158</v>
      </c>
    </row>
    <row r="326" spans="1:13" s="3" customFormat="1" ht="11.25" customHeight="1">
      <c r="A326" s="52"/>
      <c r="B326" s="55"/>
      <c r="C326" s="52"/>
      <c r="D326" s="52"/>
      <c r="E326" s="8" t="s">
        <v>7</v>
      </c>
      <c r="F326" s="30">
        <v>0</v>
      </c>
      <c r="G326" s="30">
        <v>0</v>
      </c>
      <c r="H326" s="30">
        <v>0</v>
      </c>
      <c r="I326" s="35">
        <v>0</v>
      </c>
      <c r="J326" s="43">
        <v>0</v>
      </c>
      <c r="K326" s="43">
        <v>0</v>
      </c>
      <c r="L326" s="30">
        <v>0</v>
      </c>
      <c r="M326" s="58"/>
    </row>
    <row r="327" spans="1:13" s="3" customFormat="1" ht="11.25" customHeight="1">
      <c r="A327" s="52"/>
      <c r="B327" s="55"/>
      <c r="C327" s="52"/>
      <c r="D327" s="52"/>
      <c r="E327" s="8" t="s">
        <v>8</v>
      </c>
      <c r="F327" s="30">
        <v>0</v>
      </c>
      <c r="G327" s="30">
        <v>0</v>
      </c>
      <c r="H327" s="30">
        <v>0</v>
      </c>
      <c r="I327" s="35">
        <v>0</v>
      </c>
      <c r="J327" s="43">
        <v>0</v>
      </c>
      <c r="K327" s="43">
        <v>0</v>
      </c>
      <c r="L327" s="30">
        <v>0</v>
      </c>
      <c r="M327" s="58"/>
    </row>
    <row r="328" spans="1:13" s="3" customFormat="1" ht="11.25" customHeight="1">
      <c r="A328" s="52"/>
      <c r="B328" s="55"/>
      <c r="C328" s="52"/>
      <c r="D328" s="52"/>
      <c r="E328" s="8" t="s">
        <v>204</v>
      </c>
      <c r="F328" s="30">
        <v>0</v>
      </c>
      <c r="G328" s="30">
        <v>0</v>
      </c>
      <c r="H328" s="30">
        <v>0</v>
      </c>
      <c r="I328" s="35">
        <v>0</v>
      </c>
      <c r="J328" s="43">
        <v>0</v>
      </c>
      <c r="K328" s="43">
        <v>0</v>
      </c>
      <c r="L328" s="30">
        <v>0</v>
      </c>
      <c r="M328" s="58"/>
    </row>
    <row r="329" spans="1:13" s="3" customFormat="1" ht="13.5" customHeight="1">
      <c r="A329" s="52"/>
      <c r="B329" s="55"/>
      <c r="C329" s="52"/>
      <c r="D329" s="52"/>
      <c r="E329" s="8" t="s">
        <v>9</v>
      </c>
      <c r="F329" s="30">
        <v>0</v>
      </c>
      <c r="G329" s="30">
        <v>0</v>
      </c>
      <c r="H329" s="30">
        <v>0</v>
      </c>
      <c r="I329" s="35">
        <v>0</v>
      </c>
      <c r="J329" s="43">
        <v>0</v>
      </c>
      <c r="K329" s="43">
        <v>0</v>
      </c>
      <c r="L329" s="30">
        <v>0</v>
      </c>
      <c r="M329" s="58"/>
    </row>
    <row r="330" spans="1:13" s="3" customFormat="1" ht="11.25" customHeight="1">
      <c r="A330" s="53"/>
      <c r="B330" s="56"/>
      <c r="C330" s="53"/>
      <c r="D330" s="53"/>
      <c r="E330" s="8" t="s">
        <v>10</v>
      </c>
      <c r="F330" s="30">
        <v>0</v>
      </c>
      <c r="G330" s="30">
        <v>0</v>
      </c>
      <c r="H330" s="30">
        <v>0</v>
      </c>
      <c r="I330" s="35">
        <v>0</v>
      </c>
      <c r="J330" s="43">
        <v>0</v>
      </c>
      <c r="K330" s="43">
        <v>0</v>
      </c>
      <c r="L330" s="30">
        <v>0</v>
      </c>
      <c r="M330" s="59"/>
    </row>
    <row r="331" spans="1:13" s="3" customFormat="1" ht="11.25" customHeight="1">
      <c r="A331" s="51" t="s">
        <v>154</v>
      </c>
      <c r="B331" s="54" t="s">
        <v>155</v>
      </c>
      <c r="C331" s="51" t="s">
        <v>141</v>
      </c>
      <c r="D331" s="51">
        <v>2023</v>
      </c>
      <c r="E331" s="8" t="s">
        <v>6</v>
      </c>
      <c r="F331" s="30">
        <v>0</v>
      </c>
      <c r="G331" s="30">
        <v>0</v>
      </c>
      <c r="H331" s="30">
        <v>0</v>
      </c>
      <c r="I331" s="35">
        <v>0</v>
      </c>
      <c r="J331" s="43">
        <v>0</v>
      </c>
      <c r="K331" s="43">
        <v>0</v>
      </c>
      <c r="L331" s="30">
        <v>0</v>
      </c>
      <c r="M331" s="57" t="s">
        <v>156</v>
      </c>
    </row>
    <row r="332" spans="1:13" s="3" customFormat="1" ht="11.25" customHeight="1">
      <c r="A332" s="52"/>
      <c r="B332" s="55"/>
      <c r="C332" s="52"/>
      <c r="D332" s="52"/>
      <c r="E332" s="8" t="s">
        <v>7</v>
      </c>
      <c r="F332" s="30">
        <v>0</v>
      </c>
      <c r="G332" s="30">
        <v>0</v>
      </c>
      <c r="H332" s="30">
        <v>0</v>
      </c>
      <c r="I332" s="35">
        <v>0</v>
      </c>
      <c r="J332" s="43">
        <v>0</v>
      </c>
      <c r="K332" s="43">
        <v>0</v>
      </c>
      <c r="L332" s="30">
        <v>0</v>
      </c>
      <c r="M332" s="120"/>
    </row>
    <row r="333" spans="1:13" s="3" customFormat="1" ht="11.25" customHeight="1">
      <c r="A333" s="52"/>
      <c r="B333" s="55"/>
      <c r="C333" s="52"/>
      <c r="D333" s="52"/>
      <c r="E333" s="8" t="s">
        <v>8</v>
      </c>
      <c r="F333" s="30">
        <v>0</v>
      </c>
      <c r="G333" s="30">
        <v>0</v>
      </c>
      <c r="H333" s="30">
        <v>0</v>
      </c>
      <c r="I333" s="35">
        <v>0</v>
      </c>
      <c r="J333" s="43">
        <v>0</v>
      </c>
      <c r="K333" s="43">
        <v>0</v>
      </c>
      <c r="L333" s="30">
        <v>0</v>
      </c>
      <c r="M333" s="120"/>
    </row>
    <row r="334" spans="1:13" s="3" customFormat="1" ht="11.25" customHeight="1">
      <c r="A334" s="52"/>
      <c r="B334" s="55"/>
      <c r="C334" s="52"/>
      <c r="D334" s="52"/>
      <c r="E334" s="8" t="s">
        <v>204</v>
      </c>
      <c r="F334" s="30">
        <v>0</v>
      </c>
      <c r="G334" s="30">
        <v>0</v>
      </c>
      <c r="H334" s="30">
        <v>0</v>
      </c>
      <c r="I334" s="35">
        <v>0</v>
      </c>
      <c r="J334" s="43">
        <v>0</v>
      </c>
      <c r="K334" s="43">
        <v>0</v>
      </c>
      <c r="L334" s="30">
        <v>0</v>
      </c>
      <c r="M334" s="120"/>
    </row>
    <row r="335" spans="1:13" s="3" customFormat="1" ht="11.25" customHeight="1">
      <c r="A335" s="52"/>
      <c r="B335" s="55"/>
      <c r="C335" s="52"/>
      <c r="D335" s="52"/>
      <c r="E335" s="8" t="s">
        <v>9</v>
      </c>
      <c r="F335" s="30">
        <v>0</v>
      </c>
      <c r="G335" s="30">
        <v>0</v>
      </c>
      <c r="H335" s="30">
        <v>0</v>
      </c>
      <c r="I335" s="35">
        <v>0</v>
      </c>
      <c r="J335" s="43">
        <v>0</v>
      </c>
      <c r="K335" s="43">
        <v>0</v>
      </c>
      <c r="L335" s="30">
        <v>0</v>
      </c>
      <c r="M335" s="120"/>
    </row>
    <row r="336" spans="1:13" s="3" customFormat="1" ht="11.25" customHeight="1">
      <c r="A336" s="53"/>
      <c r="B336" s="56"/>
      <c r="C336" s="53"/>
      <c r="D336" s="53"/>
      <c r="E336" s="8" t="s">
        <v>10</v>
      </c>
      <c r="F336" s="30">
        <v>0</v>
      </c>
      <c r="G336" s="30">
        <v>0</v>
      </c>
      <c r="H336" s="30">
        <v>0</v>
      </c>
      <c r="I336" s="35">
        <v>0</v>
      </c>
      <c r="J336" s="43">
        <v>0</v>
      </c>
      <c r="K336" s="43">
        <v>0</v>
      </c>
      <c r="L336" s="30">
        <v>0</v>
      </c>
      <c r="M336" s="121"/>
    </row>
    <row r="337" spans="1:13" s="3" customFormat="1" ht="11.25" customHeight="1">
      <c r="A337" s="51" t="s">
        <v>159</v>
      </c>
      <c r="B337" s="54" t="s">
        <v>112</v>
      </c>
      <c r="C337" s="51" t="s">
        <v>105</v>
      </c>
      <c r="D337" s="51">
        <v>2021</v>
      </c>
      <c r="E337" s="8" t="s">
        <v>6</v>
      </c>
      <c r="F337" s="30">
        <f>SUM(G337:L337)</f>
        <v>270000</v>
      </c>
      <c r="G337" s="30">
        <v>0</v>
      </c>
      <c r="H337" s="30">
        <v>0</v>
      </c>
      <c r="I337" s="35">
        <v>270000</v>
      </c>
      <c r="J337" s="43">
        <v>0</v>
      </c>
      <c r="K337" s="43">
        <v>0</v>
      </c>
      <c r="L337" s="30">
        <f>L338+L339+L340+L341+L342</f>
        <v>0</v>
      </c>
      <c r="M337" s="57" t="s">
        <v>104</v>
      </c>
    </row>
    <row r="338" spans="1:13" s="3" customFormat="1" ht="11.25" customHeight="1">
      <c r="A338" s="52"/>
      <c r="B338" s="55"/>
      <c r="C338" s="52"/>
      <c r="D338" s="52"/>
      <c r="E338" s="8" t="s">
        <v>7</v>
      </c>
      <c r="F338" s="30">
        <f>SUM(G339:L339)</f>
        <v>0</v>
      </c>
      <c r="G338" s="30">
        <f t="shared" ref="G338" si="50">G339+G340+G341+G342+G349</f>
        <v>0</v>
      </c>
      <c r="H338" s="30">
        <v>0</v>
      </c>
      <c r="I338" s="35">
        <v>0</v>
      </c>
      <c r="J338" s="43">
        <v>0</v>
      </c>
      <c r="K338" s="43">
        <f t="shared" ref="K338" si="51">K339+K340+K341+K342+K349</f>
        <v>0</v>
      </c>
      <c r="L338" s="30">
        <v>0</v>
      </c>
      <c r="M338" s="58"/>
    </row>
    <row r="339" spans="1:13" s="3" customFormat="1" ht="11.25" customHeight="1">
      <c r="A339" s="52"/>
      <c r="B339" s="55"/>
      <c r="C339" s="52"/>
      <c r="D339" s="52"/>
      <c r="E339" s="8" t="s">
        <v>8</v>
      </c>
      <c r="F339" s="30">
        <f>SUM(G340:L340)</f>
        <v>270000</v>
      </c>
      <c r="G339" s="30">
        <v>0</v>
      </c>
      <c r="H339" s="30">
        <v>0</v>
      </c>
      <c r="I339" s="35">
        <v>0</v>
      </c>
      <c r="J339" s="43">
        <v>0</v>
      </c>
      <c r="K339" s="43">
        <v>0</v>
      </c>
      <c r="L339" s="30">
        <v>0</v>
      </c>
      <c r="M339" s="58"/>
    </row>
    <row r="340" spans="1:13" s="3" customFormat="1" ht="11.25" customHeight="1">
      <c r="A340" s="52"/>
      <c r="B340" s="55"/>
      <c r="C340" s="52"/>
      <c r="D340" s="52"/>
      <c r="E340" s="8" t="s">
        <v>204</v>
      </c>
      <c r="F340" s="30">
        <f>SUM(G341:L341)</f>
        <v>0</v>
      </c>
      <c r="G340" s="30">
        <v>0</v>
      </c>
      <c r="H340" s="30">
        <v>0</v>
      </c>
      <c r="I340" s="35">
        <v>270000</v>
      </c>
      <c r="J340" s="43">
        <v>0</v>
      </c>
      <c r="K340" s="43">
        <v>0</v>
      </c>
      <c r="L340" s="30">
        <v>0</v>
      </c>
      <c r="M340" s="58"/>
    </row>
    <row r="341" spans="1:13" s="3" customFormat="1" ht="11.25" customHeight="1">
      <c r="A341" s="52"/>
      <c r="B341" s="55"/>
      <c r="C341" s="52"/>
      <c r="D341" s="52"/>
      <c r="E341" s="8" t="s">
        <v>9</v>
      </c>
      <c r="F341" s="30">
        <f>SUM(G342:L342)</f>
        <v>0</v>
      </c>
      <c r="G341" s="30">
        <v>0</v>
      </c>
      <c r="H341" s="30">
        <v>0</v>
      </c>
      <c r="I341" s="35">
        <v>0</v>
      </c>
      <c r="J341" s="43">
        <v>0</v>
      </c>
      <c r="K341" s="43">
        <v>0</v>
      </c>
      <c r="L341" s="30">
        <v>0</v>
      </c>
      <c r="M341" s="58"/>
    </row>
    <row r="342" spans="1:13" s="3" customFormat="1" ht="12.75" customHeight="1">
      <c r="A342" s="53"/>
      <c r="B342" s="56"/>
      <c r="C342" s="53"/>
      <c r="D342" s="53"/>
      <c r="E342" s="8" t="s">
        <v>10</v>
      </c>
      <c r="F342" s="30">
        <v>0</v>
      </c>
      <c r="G342" s="30">
        <v>0</v>
      </c>
      <c r="H342" s="30">
        <v>0</v>
      </c>
      <c r="I342" s="35">
        <v>0</v>
      </c>
      <c r="J342" s="43">
        <v>0</v>
      </c>
      <c r="K342" s="43">
        <v>0</v>
      </c>
      <c r="L342" s="30">
        <v>0</v>
      </c>
      <c r="M342" s="58"/>
    </row>
    <row r="343" spans="1:13" s="3" customFormat="1" ht="12.75" customHeight="1">
      <c r="A343" s="51" t="s">
        <v>172</v>
      </c>
      <c r="B343" s="54" t="s">
        <v>187</v>
      </c>
      <c r="C343" s="51" t="s">
        <v>141</v>
      </c>
      <c r="D343" s="51">
        <v>2023</v>
      </c>
      <c r="E343" s="8" t="s">
        <v>6</v>
      </c>
      <c r="F343" s="30">
        <f>F344+F345+F346+F347+F348</f>
        <v>300000</v>
      </c>
      <c r="G343" s="30">
        <f>G344+G345+G346+G347+G348</f>
        <v>0</v>
      </c>
      <c r="H343" s="30">
        <v>0</v>
      </c>
      <c r="I343" s="35">
        <f>I344+I345+I346+I347+I348</f>
        <v>0</v>
      </c>
      <c r="J343" s="43">
        <v>300000</v>
      </c>
      <c r="K343" s="43">
        <f>K344+K345+K346+K347+K348</f>
        <v>0</v>
      </c>
      <c r="L343" s="30">
        <f>L344+L345+L346+L347+L348</f>
        <v>0</v>
      </c>
      <c r="M343" s="57" t="s">
        <v>188</v>
      </c>
    </row>
    <row r="344" spans="1:13" s="3" customFormat="1">
      <c r="A344" s="52"/>
      <c r="B344" s="55"/>
      <c r="C344" s="52"/>
      <c r="D344" s="52"/>
      <c r="E344" s="8" t="s">
        <v>7</v>
      </c>
      <c r="F344" s="30">
        <f>SUM(G344:L344)</f>
        <v>0</v>
      </c>
      <c r="G344" s="30">
        <v>0</v>
      </c>
      <c r="H344" s="30">
        <v>0</v>
      </c>
      <c r="I344" s="35">
        <v>0</v>
      </c>
      <c r="J344" s="43">
        <v>0</v>
      </c>
      <c r="K344" s="43">
        <v>0</v>
      </c>
      <c r="L344" s="30">
        <v>0</v>
      </c>
      <c r="M344" s="58"/>
    </row>
    <row r="345" spans="1:13" s="3" customFormat="1">
      <c r="A345" s="52"/>
      <c r="B345" s="55"/>
      <c r="C345" s="52"/>
      <c r="D345" s="52"/>
      <c r="E345" s="8" t="s">
        <v>8</v>
      </c>
      <c r="F345" s="30">
        <f>SUM(G345:L345)</f>
        <v>300000</v>
      </c>
      <c r="G345" s="30">
        <v>0</v>
      </c>
      <c r="H345" s="30">
        <v>0</v>
      </c>
      <c r="I345" s="35">
        <v>0</v>
      </c>
      <c r="J345" s="43">
        <v>300000</v>
      </c>
      <c r="K345" s="43">
        <v>0</v>
      </c>
      <c r="L345" s="30">
        <v>0</v>
      </c>
      <c r="M345" s="58"/>
    </row>
    <row r="346" spans="1:13" s="3" customFormat="1">
      <c r="A346" s="52"/>
      <c r="B346" s="55"/>
      <c r="C346" s="52"/>
      <c r="D346" s="52"/>
      <c r="E346" s="8" t="s">
        <v>204</v>
      </c>
      <c r="F346" s="30">
        <f>SUM(G346:L346)</f>
        <v>0</v>
      </c>
      <c r="G346" s="30">
        <v>0</v>
      </c>
      <c r="H346" s="30">
        <v>0</v>
      </c>
      <c r="I346" s="35">
        <v>0</v>
      </c>
      <c r="J346" s="43">
        <v>0</v>
      </c>
      <c r="K346" s="43">
        <v>0</v>
      </c>
      <c r="L346" s="30">
        <v>0</v>
      </c>
      <c r="M346" s="58"/>
    </row>
    <row r="347" spans="1:13" s="3" customFormat="1">
      <c r="A347" s="52"/>
      <c r="B347" s="55"/>
      <c r="C347" s="52"/>
      <c r="D347" s="52"/>
      <c r="E347" s="8" t="s">
        <v>9</v>
      </c>
      <c r="F347" s="30">
        <f>SUM(G347:L347)</f>
        <v>0</v>
      </c>
      <c r="G347" s="30">
        <v>0</v>
      </c>
      <c r="H347" s="30">
        <v>0</v>
      </c>
      <c r="I347" s="35">
        <v>0</v>
      </c>
      <c r="J347" s="43">
        <v>0</v>
      </c>
      <c r="K347" s="43">
        <v>0</v>
      </c>
      <c r="L347" s="30">
        <v>0</v>
      </c>
      <c r="M347" s="58"/>
    </row>
    <row r="348" spans="1:13" s="3" customFormat="1" ht="12.75" customHeight="1">
      <c r="A348" s="53"/>
      <c r="B348" s="56"/>
      <c r="C348" s="53"/>
      <c r="D348" s="53"/>
      <c r="E348" s="8" t="s">
        <v>10</v>
      </c>
      <c r="F348" s="30">
        <f>SUM(G348:L348)</f>
        <v>0</v>
      </c>
      <c r="G348" s="30">
        <v>0</v>
      </c>
      <c r="H348" s="30">
        <v>0</v>
      </c>
      <c r="I348" s="35">
        <v>0</v>
      </c>
      <c r="J348" s="43">
        <v>0</v>
      </c>
      <c r="K348" s="43">
        <v>0</v>
      </c>
      <c r="L348" s="30">
        <v>0</v>
      </c>
      <c r="M348" s="59"/>
    </row>
    <row r="349" spans="1:13" s="3" customFormat="1">
      <c r="A349" s="51" t="s">
        <v>186</v>
      </c>
      <c r="B349" s="54" t="s">
        <v>173</v>
      </c>
      <c r="C349" s="51" t="s">
        <v>170</v>
      </c>
      <c r="D349" s="51">
        <v>2023</v>
      </c>
      <c r="E349" s="8" t="s">
        <v>6</v>
      </c>
      <c r="F349" s="30">
        <f>F350+F351+F352+F353+F355</f>
        <v>200000</v>
      </c>
      <c r="G349" s="30">
        <v>0</v>
      </c>
      <c r="H349" s="30">
        <v>0</v>
      </c>
      <c r="I349" s="35">
        <v>0</v>
      </c>
      <c r="J349" s="43">
        <v>200000</v>
      </c>
      <c r="K349" s="43">
        <v>0</v>
      </c>
      <c r="L349" s="30">
        <f>L350+L351+L352+L353+L354</f>
        <v>0</v>
      </c>
      <c r="M349" s="57" t="s">
        <v>174</v>
      </c>
    </row>
    <row r="350" spans="1:13" s="3" customFormat="1">
      <c r="A350" s="52"/>
      <c r="B350" s="55"/>
      <c r="C350" s="52"/>
      <c r="D350" s="52"/>
      <c r="E350" s="8" t="s">
        <v>7</v>
      </c>
      <c r="F350" s="30">
        <f>SUM(G351:L351)</f>
        <v>0</v>
      </c>
      <c r="G350" s="30">
        <f t="shared" ref="G350:K350" si="52">G351+G352+G353+G354+G355</f>
        <v>0</v>
      </c>
      <c r="H350" s="30">
        <v>0</v>
      </c>
      <c r="I350" s="35">
        <v>0</v>
      </c>
      <c r="J350" s="43">
        <v>0</v>
      </c>
      <c r="K350" s="43">
        <f t="shared" si="52"/>
        <v>0</v>
      </c>
      <c r="L350" s="30">
        <v>0</v>
      </c>
      <c r="M350" s="58"/>
    </row>
    <row r="351" spans="1:13" s="3" customFormat="1">
      <c r="A351" s="52"/>
      <c r="B351" s="55"/>
      <c r="C351" s="52"/>
      <c r="D351" s="52"/>
      <c r="E351" s="8" t="s">
        <v>8</v>
      </c>
      <c r="F351" s="30">
        <f>SUM(G352:L352)</f>
        <v>200000</v>
      </c>
      <c r="G351" s="30">
        <v>0</v>
      </c>
      <c r="H351" s="30">
        <v>0</v>
      </c>
      <c r="I351" s="35">
        <v>0</v>
      </c>
      <c r="J351" s="43">
        <v>0</v>
      </c>
      <c r="K351" s="43">
        <v>0</v>
      </c>
      <c r="L351" s="30">
        <v>0</v>
      </c>
      <c r="M351" s="58"/>
    </row>
    <row r="352" spans="1:13" s="3" customFormat="1">
      <c r="A352" s="52"/>
      <c r="B352" s="55"/>
      <c r="C352" s="52"/>
      <c r="D352" s="52"/>
      <c r="E352" s="8" t="s">
        <v>204</v>
      </c>
      <c r="F352" s="30">
        <f>SUM(G353:L353)</f>
        <v>0</v>
      </c>
      <c r="G352" s="30">
        <v>0</v>
      </c>
      <c r="H352" s="30">
        <v>0</v>
      </c>
      <c r="I352" s="35">
        <v>0</v>
      </c>
      <c r="J352" s="43">
        <v>200000</v>
      </c>
      <c r="K352" s="43">
        <v>0</v>
      </c>
      <c r="L352" s="30">
        <v>0</v>
      </c>
      <c r="M352" s="58"/>
    </row>
    <row r="353" spans="1:13" s="3" customFormat="1">
      <c r="A353" s="52"/>
      <c r="B353" s="55"/>
      <c r="C353" s="52"/>
      <c r="D353" s="52"/>
      <c r="E353" s="8" t="s">
        <v>9</v>
      </c>
      <c r="F353" s="30">
        <f>SUM(G354:L354)</f>
        <v>0</v>
      </c>
      <c r="G353" s="30">
        <v>0</v>
      </c>
      <c r="H353" s="30">
        <v>0</v>
      </c>
      <c r="I353" s="35">
        <v>0</v>
      </c>
      <c r="J353" s="43">
        <v>0</v>
      </c>
      <c r="K353" s="43">
        <v>0</v>
      </c>
      <c r="L353" s="30">
        <v>0</v>
      </c>
      <c r="M353" s="58"/>
    </row>
    <row r="354" spans="1:13" s="3" customFormat="1">
      <c r="A354" s="53"/>
      <c r="B354" s="56"/>
      <c r="C354" s="53"/>
      <c r="D354" s="53"/>
      <c r="E354" s="8" t="s">
        <v>10</v>
      </c>
      <c r="F354" s="30">
        <f>SUM(G355:L355)</f>
        <v>0</v>
      </c>
      <c r="G354" s="30">
        <v>0</v>
      </c>
      <c r="H354" s="30">
        <v>0</v>
      </c>
      <c r="I354" s="35">
        <v>0</v>
      </c>
      <c r="J354" s="43">
        <v>0</v>
      </c>
      <c r="K354" s="43">
        <v>0</v>
      </c>
      <c r="L354" s="30">
        <v>0</v>
      </c>
      <c r="M354" s="59"/>
    </row>
    <row r="355" spans="1:13">
      <c r="A355" s="87" t="s">
        <v>56</v>
      </c>
      <c r="B355" s="95"/>
      <c r="C355" s="95"/>
      <c r="D355" s="95"/>
      <c r="E355" s="95"/>
      <c r="F355" s="95"/>
      <c r="G355" s="95"/>
      <c r="H355" s="95"/>
      <c r="I355" s="95"/>
      <c r="J355" s="95"/>
      <c r="K355" s="95"/>
      <c r="L355" s="95"/>
      <c r="M355" s="96"/>
    </row>
    <row r="356" spans="1:13">
      <c r="A356" s="51" t="s">
        <v>63</v>
      </c>
      <c r="B356" s="54" t="s">
        <v>104</v>
      </c>
      <c r="C356" s="51" t="s">
        <v>105</v>
      </c>
      <c r="D356" s="51">
        <v>2022</v>
      </c>
      <c r="E356" s="40" t="s">
        <v>6</v>
      </c>
      <c r="F356" s="30">
        <v>5000000</v>
      </c>
      <c r="G356" s="30">
        <v>0</v>
      </c>
      <c r="H356" s="30">
        <v>0</v>
      </c>
      <c r="I356" s="35">
        <v>5000000</v>
      </c>
      <c r="J356" s="43">
        <v>0</v>
      </c>
      <c r="K356" s="43">
        <v>0</v>
      </c>
      <c r="L356" s="30">
        <v>0</v>
      </c>
      <c r="M356" s="57" t="s">
        <v>104</v>
      </c>
    </row>
    <row r="357" spans="1:13">
      <c r="A357" s="52"/>
      <c r="B357" s="55"/>
      <c r="C357" s="52"/>
      <c r="D357" s="52"/>
      <c r="E357" s="40" t="s">
        <v>7</v>
      </c>
      <c r="F357" s="30">
        <v>0</v>
      </c>
      <c r="G357" s="30">
        <v>0</v>
      </c>
      <c r="H357" s="30">
        <v>0</v>
      </c>
      <c r="I357" s="35">
        <v>0</v>
      </c>
      <c r="J357" s="43">
        <v>0</v>
      </c>
      <c r="K357" s="43">
        <v>0</v>
      </c>
      <c r="L357" s="30">
        <v>0</v>
      </c>
      <c r="M357" s="58"/>
    </row>
    <row r="358" spans="1:13">
      <c r="A358" s="52"/>
      <c r="B358" s="55"/>
      <c r="C358" s="52"/>
      <c r="D358" s="52"/>
      <c r="E358" s="40" t="s">
        <v>8</v>
      </c>
      <c r="F358" s="30">
        <v>0</v>
      </c>
      <c r="G358" s="30">
        <v>0</v>
      </c>
      <c r="H358" s="30">
        <v>0</v>
      </c>
      <c r="I358" s="35">
        <v>0</v>
      </c>
      <c r="J358" s="43">
        <v>0</v>
      </c>
      <c r="K358" s="43">
        <v>0</v>
      </c>
      <c r="L358" s="30">
        <v>0</v>
      </c>
      <c r="M358" s="58"/>
    </row>
    <row r="359" spans="1:13">
      <c r="A359" s="52"/>
      <c r="B359" s="55"/>
      <c r="C359" s="52"/>
      <c r="D359" s="52"/>
      <c r="E359" s="40" t="s">
        <v>204</v>
      </c>
      <c r="F359" s="30">
        <v>5000000</v>
      </c>
      <c r="G359" s="30">
        <v>0</v>
      </c>
      <c r="H359" s="30">
        <v>0</v>
      </c>
      <c r="I359" s="35">
        <v>5000000</v>
      </c>
      <c r="J359" s="43">
        <v>0</v>
      </c>
      <c r="K359" s="43">
        <v>0</v>
      </c>
      <c r="L359" s="30">
        <v>0</v>
      </c>
      <c r="M359" s="58"/>
    </row>
    <row r="360" spans="1:13">
      <c r="A360" s="52"/>
      <c r="B360" s="55"/>
      <c r="C360" s="52"/>
      <c r="D360" s="52"/>
      <c r="E360" s="40" t="s">
        <v>9</v>
      </c>
      <c r="F360" s="30">
        <v>0</v>
      </c>
      <c r="G360" s="30">
        <v>0</v>
      </c>
      <c r="H360" s="30">
        <v>0</v>
      </c>
      <c r="I360" s="35">
        <v>0</v>
      </c>
      <c r="J360" s="43">
        <v>0</v>
      </c>
      <c r="K360" s="43">
        <v>0</v>
      </c>
      <c r="L360" s="30">
        <v>0</v>
      </c>
      <c r="M360" s="58"/>
    </row>
    <row r="361" spans="1:13">
      <c r="A361" s="53"/>
      <c r="B361" s="56"/>
      <c r="C361" s="53"/>
      <c r="D361" s="53"/>
      <c r="E361" s="40" t="s">
        <v>10</v>
      </c>
      <c r="F361" s="30">
        <v>0</v>
      </c>
      <c r="G361" s="30">
        <v>0</v>
      </c>
      <c r="H361" s="30">
        <v>0</v>
      </c>
      <c r="I361" s="35">
        <v>0</v>
      </c>
      <c r="J361" s="43">
        <v>0</v>
      </c>
      <c r="K361" s="43">
        <v>0</v>
      </c>
      <c r="L361" s="30">
        <v>0</v>
      </c>
      <c r="M361" s="59"/>
    </row>
    <row r="362" spans="1:13">
      <c r="A362" s="108" t="s">
        <v>11</v>
      </c>
      <c r="B362" s="109"/>
      <c r="C362" s="109"/>
      <c r="D362" s="110"/>
      <c r="E362" s="40" t="s">
        <v>6</v>
      </c>
      <c r="F362" s="33">
        <f>SUM(G362:L362)</f>
        <v>1135439753.73</v>
      </c>
      <c r="G362" s="34">
        <f>SUM(G289+G258+G252+G234+G221+G190+G166+G153+G147+G141+G56+G49+G42+G34+G15+G9)</f>
        <v>37084530.960000008</v>
      </c>
      <c r="H362" s="34">
        <f>SUM(H363+H364+H365+H366+H367)</f>
        <v>39762469.329999998</v>
      </c>
      <c r="I362" s="34">
        <f>SUM(I356+I337+I301+I295+I234+I221+I202+I196+I184+I159+I153+I147+I141+I74+I62+I56+I49+I27+I21+I9)</f>
        <v>29888775.340000004</v>
      </c>
      <c r="J362" s="33">
        <f>SUM(J349+J343+J307+J282+J240+J227+J208+J202+J196+J134+J128+J122+J116+J104+J98+J74+J68+J27+J21+J9+J276+J270+J264)</f>
        <v>1007578178.1</v>
      </c>
      <c r="K362" s="33">
        <f>SUM(K9+K21+K68+K74+K92+K104+K116+K196+K202+K208+K214+K221+K234+K282+K301+K307+K325+K331+K349)+K240+K27+K98+K343+K227+K62</f>
        <v>12973900</v>
      </c>
      <c r="L362" s="33">
        <f>SUM(L9+L21+L68+L74+L92+L104+L116+L196+L202+L208+L214+L221+L234+L282+L301+L307+L325+L331+L349)+L240+L27+L98+L343+L227+L62</f>
        <v>8151900</v>
      </c>
      <c r="M362" s="105" t="s">
        <v>11</v>
      </c>
    </row>
    <row r="363" spans="1:13">
      <c r="A363" s="111"/>
      <c r="B363" s="112"/>
      <c r="C363" s="112"/>
      <c r="D363" s="113"/>
      <c r="E363" s="40" t="s">
        <v>7</v>
      </c>
      <c r="F363" s="33">
        <f>SUM(G363:L363)</f>
        <v>10982324.060000001</v>
      </c>
      <c r="G363" s="34">
        <f t="shared" ref="G363:I364" si="53">G10+G16+G28+G35+G43+G50+G57+G63+G75+G81+G87+G93+G117+G142+G148+G154+G160+G167+G173+G179+G185+G191+G197+G203+G215+G222+G247+G253+G283+G290+G302+G308+G314+G320+G326+G332+G350+G357</f>
        <v>10982324.060000001</v>
      </c>
      <c r="H363" s="34">
        <f t="shared" si="53"/>
        <v>0</v>
      </c>
      <c r="I363" s="34">
        <f t="shared" si="53"/>
        <v>0</v>
      </c>
      <c r="J363" s="33">
        <v>0</v>
      </c>
      <c r="K363" s="33">
        <f>K10+K16+K28+K35+K43+K50+K57+K63+K75+K81+K87+K93+K117+K142+K148+K154+K160+K167+K173+K179+K185+K191+K197+K203+K215+K222+K247+K253+K283+K290+K302+K308+K314+K320+K326+K332+K350+K357</f>
        <v>0</v>
      </c>
      <c r="L363" s="34">
        <f>L10+L16+L28+L35+L43+L50+L57+L63+L75+L81+L87+L93+L117+L142+L148+L154+L160+L167+L173+L179+L185+L191+L197+L203+L215+L222+L247+L253+L283+L290+L302+L308+L314+L320+L326+L332+L350+L357</f>
        <v>0</v>
      </c>
      <c r="M363" s="106"/>
    </row>
    <row r="364" spans="1:13">
      <c r="A364" s="111"/>
      <c r="B364" s="112"/>
      <c r="C364" s="112"/>
      <c r="D364" s="113"/>
      <c r="E364" s="40" t="s">
        <v>8</v>
      </c>
      <c r="F364" s="33">
        <f t="shared" ref="F364:F366" si="54">SUM(G364:L364)</f>
        <v>997011847.23000002</v>
      </c>
      <c r="G364" s="34">
        <f t="shared" si="53"/>
        <v>2312128.39</v>
      </c>
      <c r="H364" s="34">
        <f t="shared" si="53"/>
        <v>4394810</v>
      </c>
      <c r="I364" s="34">
        <f t="shared" si="53"/>
        <v>1404820</v>
      </c>
      <c r="J364" s="33">
        <f>SUM(J204+J118+J106+J100)+J345+J124+J130+J272</f>
        <v>985078088.84000003</v>
      </c>
      <c r="K364" s="33">
        <f>K11+K17+K29+K36+K44+K51+K58+K64+K76+K82+K88+K94+K118+K143+K149+K155+K161+K168+K174+K180+K186+K192+K198+K204+K216+K223+K248+K254+K284+K291+K303+K309+K315+K321+K327+K333+K351+K358</f>
        <v>3822000</v>
      </c>
      <c r="L364" s="34">
        <f>L11+L17+L29+L36+L44+L51+L58+L64+L76+L82+L88+L94+L118+L143+L149+L155+L161+L168+L174+L180+L186+L192+L198+L204+L216+L223+L248+L254+L284+L291+L303+L309+L315+L321+L327+L333+L351+L358</f>
        <v>0</v>
      </c>
      <c r="M364" s="106"/>
    </row>
    <row r="365" spans="1:13">
      <c r="A365" s="111"/>
      <c r="B365" s="112"/>
      <c r="C365" s="112"/>
      <c r="D365" s="113"/>
      <c r="E365" s="40" t="s">
        <v>204</v>
      </c>
      <c r="F365" s="33">
        <f t="shared" si="54"/>
        <v>127445582.44</v>
      </c>
      <c r="G365" s="34">
        <f>SUM(G292+G261+G255+G237+G224+G193+G169+G156+G150+G144+G59+G52+G45+G40+G37+G18+G12)</f>
        <v>23790078.510000002</v>
      </c>
      <c r="H365" s="34">
        <f>H12+H18+H30+H37+H45+H52+H59+H65+H77+H83+H89+H95+H119+H144+H150+H156+H162+H169+H175+H181+H187+H193+H199+H205+H217+H224+H249+H255+H285+H292+H304+H310+H316+H322+H328+H334+H352+H359+H24+H237</f>
        <v>35367659.329999998</v>
      </c>
      <c r="I365" s="34">
        <f>SUM(I359+I340+I304+I298+I237+I224+I205+I199+I187+I162+I156+I150+I144+I77+I65+I59+I52+I30+I24+I12)</f>
        <v>28483955.340000004</v>
      </c>
      <c r="J365" s="33">
        <f>SUM(J352+J310+J285+J243+J230+J211+J199+J137+J119+J77+J71+J30+J24+J12+J279+J267)</f>
        <v>22500089.259999994</v>
      </c>
      <c r="K365" s="33">
        <f>K12+K18+K30+K37+K45+K52+K59+K65+K77+K83+K89+K95+K119+K144+K150+K156+K162+K169+K175+K181+K187+K193+K199+K205+K217+K224+K249+K255+K285+K292+K304+K310+K316+K322+K328+K334+K352+K359+K24+K237+K211+K71+K243+K230</f>
        <v>9151900</v>
      </c>
      <c r="L365" s="33">
        <f>L12+L18+L30+L37+L45+L52+L59+L65+L77+L83+L89+L95+L119+L144+L150+L156+L162+L169+L175+L181+L187+L193+L199+L205+L217+L224+L249+L255+L285+L292+L304+L310+L316+L322+L328+L334+L352+L359+L24+L237+L211+L71+L243+L230</f>
        <v>8151900</v>
      </c>
      <c r="M365" s="106"/>
    </row>
    <row r="366" spans="1:13">
      <c r="A366" s="111"/>
      <c r="B366" s="112"/>
      <c r="C366" s="112"/>
      <c r="D366" s="113"/>
      <c r="E366" s="40" t="s">
        <v>9</v>
      </c>
      <c r="F366" s="33">
        <f t="shared" si="54"/>
        <v>0</v>
      </c>
      <c r="G366" s="34">
        <f t="shared" ref="G366:L367" si="55">G13+G19+G31+G38+G46+G53+G60+G66+G78+G84+G90+G96+G120+G145+G151+G157+G163+G170+G176+G182+G188+G194+G200+G206+G218+G225+G250+G256+G286+G293+G305+G311+G317+G323+G329+G335+G353+G360</f>
        <v>0</v>
      </c>
      <c r="H366" s="34">
        <f t="shared" si="55"/>
        <v>0</v>
      </c>
      <c r="I366" s="34">
        <f t="shared" si="55"/>
        <v>0</v>
      </c>
      <c r="J366" s="33">
        <f t="shared" si="55"/>
        <v>0</v>
      </c>
      <c r="K366" s="33">
        <f t="shared" si="55"/>
        <v>0</v>
      </c>
      <c r="L366" s="34">
        <f t="shared" si="55"/>
        <v>0</v>
      </c>
      <c r="M366" s="106"/>
    </row>
    <row r="367" spans="1:13">
      <c r="A367" s="114"/>
      <c r="B367" s="115"/>
      <c r="C367" s="115"/>
      <c r="D367" s="116"/>
      <c r="E367" s="40" t="s">
        <v>10</v>
      </c>
      <c r="F367" s="33">
        <f>SUM(G367:L367)</f>
        <v>0</v>
      </c>
      <c r="G367" s="34">
        <f t="shared" si="55"/>
        <v>0</v>
      </c>
      <c r="H367" s="34">
        <f t="shared" si="55"/>
        <v>0</v>
      </c>
      <c r="I367" s="34">
        <f t="shared" si="55"/>
        <v>0</v>
      </c>
      <c r="J367" s="33">
        <f t="shared" si="55"/>
        <v>0</v>
      </c>
      <c r="K367" s="33">
        <f t="shared" si="55"/>
        <v>0</v>
      </c>
      <c r="L367" s="34">
        <f t="shared" si="55"/>
        <v>0</v>
      </c>
      <c r="M367" s="107"/>
    </row>
    <row r="368" spans="1:13">
      <c r="A368" s="3"/>
      <c r="B368" s="3"/>
      <c r="C368" s="3"/>
      <c r="D368" s="3"/>
      <c r="E368" s="38"/>
      <c r="F368" s="39"/>
      <c r="G368" s="39"/>
      <c r="H368" s="39"/>
      <c r="I368" s="39"/>
      <c r="J368" s="39"/>
      <c r="K368" s="41"/>
      <c r="L368" s="39"/>
      <c r="M368" s="38"/>
    </row>
    <row r="369" spans="1:13">
      <c r="A369" s="3"/>
      <c r="B369" s="3"/>
      <c r="C369" s="3"/>
      <c r="D369" s="3"/>
      <c r="E369" s="38"/>
      <c r="F369" s="39"/>
      <c r="G369" s="39"/>
      <c r="H369" s="39"/>
      <c r="I369" s="39"/>
      <c r="J369" s="39"/>
      <c r="K369" s="41"/>
      <c r="L369" s="39"/>
      <c r="M369" s="38"/>
    </row>
    <row r="370" spans="1:13">
      <c r="A370" s="3"/>
      <c r="B370" s="3"/>
      <c r="C370" s="3"/>
      <c r="D370" s="3"/>
      <c r="E370" s="38"/>
      <c r="F370" s="39"/>
      <c r="G370" s="39"/>
      <c r="H370" s="39"/>
      <c r="I370" s="39"/>
      <c r="J370" s="39"/>
      <c r="K370" s="41"/>
      <c r="L370" s="39"/>
      <c r="M370" s="38"/>
    </row>
    <row r="371" spans="1:13">
      <c r="A371" s="3"/>
      <c r="B371" s="3"/>
      <c r="C371" s="3"/>
      <c r="D371" s="3"/>
      <c r="E371" s="38"/>
      <c r="F371" s="39"/>
      <c r="G371" s="39"/>
      <c r="H371" s="39"/>
      <c r="I371" s="39"/>
      <c r="J371" s="39"/>
      <c r="K371" s="41"/>
      <c r="L371" s="39"/>
      <c r="M371" s="38"/>
    </row>
    <row r="372" spans="1:13">
      <c r="A372" s="3"/>
      <c r="B372" s="3"/>
      <c r="C372" s="3"/>
      <c r="D372" s="3"/>
      <c r="E372" s="38"/>
      <c r="F372" s="39"/>
      <c r="G372" s="39"/>
      <c r="H372" s="39"/>
      <c r="I372" s="39"/>
      <c r="J372" s="39"/>
      <c r="K372" s="41"/>
      <c r="L372" s="39"/>
      <c r="M372" s="38"/>
    </row>
    <row r="373" spans="1:13">
      <c r="A373" s="3"/>
      <c r="B373" s="3"/>
      <c r="C373" s="3"/>
      <c r="D373" s="3"/>
      <c r="E373" s="38"/>
      <c r="F373" s="39"/>
      <c r="G373" s="39"/>
      <c r="H373" s="39"/>
      <c r="I373" s="39"/>
      <c r="J373" s="39"/>
      <c r="K373" s="41"/>
      <c r="L373" s="39"/>
      <c r="M373" s="38"/>
    </row>
    <row r="374" spans="1:13">
      <c r="A374" s="1"/>
      <c r="B374" s="1"/>
      <c r="C374" s="1"/>
      <c r="D374" s="1"/>
      <c r="E374" s="1"/>
      <c r="F374" s="24"/>
      <c r="G374" s="26"/>
      <c r="H374" s="24"/>
      <c r="I374" s="24"/>
      <c r="J374" s="39"/>
      <c r="K374" s="41"/>
      <c r="L374" s="24"/>
      <c r="M374" s="1"/>
    </row>
    <row r="375" spans="1:13">
      <c r="A375" s="1"/>
      <c r="B375" s="1"/>
      <c r="C375" s="1"/>
      <c r="D375" s="1"/>
      <c r="E375" s="1"/>
      <c r="F375" s="24"/>
      <c r="G375" s="26"/>
      <c r="H375" s="24"/>
      <c r="I375" s="24"/>
      <c r="J375" s="39"/>
      <c r="K375" s="41"/>
      <c r="L375" s="24"/>
      <c r="M375" s="1"/>
    </row>
    <row r="376" spans="1:13">
      <c r="A376" s="1"/>
      <c r="B376" s="1"/>
      <c r="C376" s="1"/>
      <c r="D376" s="1"/>
      <c r="E376" s="1"/>
      <c r="F376" s="24"/>
      <c r="G376" s="26"/>
      <c r="H376" s="24"/>
      <c r="I376" s="24"/>
      <c r="J376" s="39"/>
      <c r="K376" s="41"/>
      <c r="L376" s="24"/>
      <c r="M376" s="1"/>
    </row>
    <row r="377" spans="1:13">
      <c r="A377" s="1"/>
      <c r="B377" s="1"/>
      <c r="C377" s="1"/>
      <c r="D377" s="1"/>
      <c r="E377" s="1"/>
      <c r="F377" s="24"/>
      <c r="G377" s="26"/>
      <c r="H377" s="24"/>
      <c r="I377" s="24"/>
      <c r="J377" s="39"/>
      <c r="K377" s="41"/>
      <c r="L377" s="24"/>
      <c r="M377" s="1"/>
    </row>
    <row r="378" spans="1:13">
      <c r="A378" s="1"/>
      <c r="B378" s="1"/>
      <c r="C378" s="1"/>
      <c r="D378" s="1"/>
      <c r="E378" s="1"/>
      <c r="F378" s="24"/>
      <c r="G378" s="26"/>
      <c r="H378" s="24"/>
      <c r="I378" s="24"/>
      <c r="J378" s="39"/>
      <c r="K378" s="41"/>
      <c r="L378" s="24"/>
      <c r="M378" s="1"/>
    </row>
    <row r="379" spans="1:13">
      <c r="A379" s="1"/>
      <c r="B379" s="1"/>
      <c r="C379" s="1"/>
      <c r="D379" s="1"/>
      <c r="E379" s="1"/>
      <c r="F379" s="24"/>
      <c r="G379" s="26"/>
      <c r="H379" s="24"/>
      <c r="I379" s="24"/>
      <c r="J379" s="39"/>
      <c r="K379" s="41"/>
      <c r="L379" s="24"/>
      <c r="M379" s="1"/>
    </row>
    <row r="380" spans="1:13">
      <c r="A380" s="1"/>
      <c r="B380" s="1"/>
      <c r="C380" s="1"/>
      <c r="D380" s="1"/>
      <c r="E380" s="1"/>
      <c r="F380" s="24"/>
      <c r="G380" s="26"/>
      <c r="H380" s="24"/>
      <c r="I380" s="24"/>
      <c r="J380" s="39"/>
      <c r="K380" s="41"/>
      <c r="L380" s="24"/>
      <c r="M380" s="1"/>
    </row>
    <row r="381" spans="1:13">
      <c r="A381" s="1"/>
      <c r="B381" s="1"/>
      <c r="C381" s="1"/>
      <c r="D381" s="1"/>
      <c r="E381" s="1"/>
      <c r="F381" s="24"/>
      <c r="G381" s="26"/>
      <c r="H381" s="24"/>
      <c r="I381" s="24"/>
      <c r="J381" s="39"/>
      <c r="K381" s="41"/>
      <c r="L381" s="24"/>
      <c r="M381" s="1"/>
    </row>
    <row r="382" spans="1:13">
      <c r="A382" s="1"/>
      <c r="B382" s="1"/>
      <c r="C382" s="1"/>
      <c r="D382" s="1"/>
      <c r="E382" s="1"/>
      <c r="F382" s="24"/>
      <c r="G382" s="26"/>
      <c r="H382" s="24"/>
      <c r="I382" s="24"/>
      <c r="J382" s="39"/>
      <c r="K382" s="41"/>
      <c r="L382" s="24"/>
      <c r="M382" s="1"/>
    </row>
    <row r="383" spans="1:13">
      <c r="A383" s="1"/>
      <c r="B383" s="1"/>
      <c r="C383" s="1"/>
      <c r="D383" s="1"/>
      <c r="E383" s="1"/>
      <c r="F383" s="24"/>
      <c r="G383" s="26"/>
      <c r="H383" s="24"/>
      <c r="I383" s="24"/>
      <c r="J383" s="39"/>
      <c r="K383" s="41"/>
      <c r="L383" s="24"/>
      <c r="M383" s="1"/>
    </row>
    <row r="384" spans="1:13">
      <c r="A384" s="1"/>
      <c r="B384" s="1"/>
      <c r="C384" s="1"/>
      <c r="D384" s="1"/>
      <c r="E384" s="1"/>
      <c r="F384" s="24"/>
      <c r="G384" s="26"/>
      <c r="H384" s="24"/>
      <c r="I384" s="24"/>
      <c r="J384" s="39"/>
      <c r="K384" s="41"/>
      <c r="L384" s="24"/>
      <c r="M384" s="1"/>
    </row>
    <row r="385" spans="1:13">
      <c r="A385" s="1"/>
      <c r="B385" s="1"/>
      <c r="C385" s="1"/>
      <c r="D385" s="1"/>
      <c r="E385" s="1"/>
      <c r="F385" s="24"/>
      <c r="G385" s="26"/>
      <c r="H385" s="24"/>
      <c r="I385" s="24"/>
      <c r="J385" s="39"/>
      <c r="K385" s="41"/>
      <c r="L385" s="24"/>
      <c r="M385" s="1"/>
    </row>
    <row r="386" spans="1:13">
      <c r="A386" s="1"/>
      <c r="B386" s="1"/>
      <c r="C386" s="1"/>
      <c r="D386" s="1"/>
      <c r="E386" s="1"/>
      <c r="F386" s="24"/>
      <c r="G386" s="26"/>
      <c r="H386" s="24"/>
      <c r="I386" s="24"/>
      <c r="J386" s="39"/>
      <c r="K386" s="41"/>
      <c r="L386" s="24"/>
      <c r="M386" s="1"/>
    </row>
    <row r="387" spans="1:13">
      <c r="A387" s="1"/>
      <c r="B387" s="1"/>
      <c r="C387" s="1"/>
      <c r="D387" s="1"/>
      <c r="E387" s="1"/>
      <c r="F387" s="24"/>
      <c r="G387" s="26"/>
      <c r="H387" s="24"/>
      <c r="I387" s="24"/>
      <c r="J387" s="39"/>
      <c r="K387" s="41"/>
      <c r="L387" s="24"/>
      <c r="M387" s="1"/>
    </row>
    <row r="388" spans="1:13">
      <c r="A388" s="1"/>
      <c r="B388" s="1"/>
      <c r="C388" s="1"/>
      <c r="D388" s="1"/>
      <c r="E388" s="1"/>
      <c r="F388" s="24"/>
      <c r="G388" s="26"/>
      <c r="H388" s="24"/>
      <c r="I388" s="24"/>
      <c r="J388" s="39"/>
      <c r="K388" s="41"/>
      <c r="L388" s="24"/>
      <c r="M388" s="1"/>
    </row>
    <row r="389" spans="1:13">
      <c r="A389" s="1"/>
      <c r="B389" s="1"/>
      <c r="C389" s="1"/>
      <c r="D389" s="1"/>
      <c r="E389" s="1"/>
      <c r="F389" s="24"/>
      <c r="G389" s="26"/>
      <c r="H389" s="24"/>
      <c r="I389" s="24"/>
      <c r="J389" s="39"/>
      <c r="K389" s="41"/>
      <c r="L389" s="24"/>
      <c r="M389" s="1"/>
    </row>
    <row r="390" spans="1:13">
      <c r="A390" s="1"/>
      <c r="B390" s="1"/>
      <c r="C390" s="1"/>
      <c r="D390" s="1"/>
      <c r="E390" s="1"/>
      <c r="F390" s="24"/>
      <c r="G390" s="26"/>
      <c r="H390" s="24"/>
      <c r="I390" s="24"/>
      <c r="J390" s="39"/>
      <c r="K390" s="41"/>
      <c r="L390" s="24"/>
      <c r="M390" s="1"/>
    </row>
    <row r="391" spans="1:13">
      <c r="A391" s="1"/>
      <c r="B391" s="1"/>
      <c r="C391" s="1"/>
      <c r="D391" s="1"/>
      <c r="E391" s="1"/>
      <c r="F391" s="24"/>
      <c r="G391" s="26"/>
      <c r="H391" s="24"/>
      <c r="I391" s="24"/>
      <c r="J391" s="39"/>
      <c r="K391" s="41"/>
      <c r="L391" s="24"/>
      <c r="M391" s="1"/>
    </row>
    <row r="392" spans="1:13">
      <c r="A392" s="1"/>
      <c r="B392" s="1"/>
      <c r="C392" s="1"/>
      <c r="D392" s="1"/>
      <c r="E392" s="1"/>
      <c r="F392" s="24"/>
      <c r="G392" s="26"/>
      <c r="H392" s="24"/>
      <c r="I392" s="24"/>
      <c r="J392" s="39"/>
      <c r="K392" s="41"/>
      <c r="L392" s="24"/>
      <c r="M392" s="1"/>
    </row>
    <row r="393" spans="1:13">
      <c r="A393" s="1"/>
      <c r="B393" s="1"/>
      <c r="C393" s="1"/>
      <c r="D393" s="1"/>
      <c r="E393" s="1"/>
      <c r="F393" s="24"/>
      <c r="G393" s="26"/>
      <c r="H393" s="24"/>
      <c r="I393" s="24"/>
      <c r="J393" s="39"/>
      <c r="K393" s="41"/>
      <c r="L393" s="24"/>
      <c r="M393" s="1"/>
    </row>
    <row r="394" spans="1:13">
      <c r="A394" s="1"/>
      <c r="B394" s="1"/>
      <c r="C394" s="1"/>
      <c r="D394" s="1"/>
      <c r="E394" s="1"/>
      <c r="F394" s="24"/>
      <c r="G394" s="26"/>
      <c r="H394" s="24"/>
      <c r="I394" s="24"/>
      <c r="J394" s="39"/>
      <c r="K394" s="41"/>
      <c r="L394" s="24"/>
      <c r="M394" s="1"/>
    </row>
    <row r="395" spans="1:13">
      <c r="A395" s="1"/>
      <c r="B395" s="1"/>
      <c r="C395" s="1"/>
      <c r="D395" s="1"/>
      <c r="E395" s="1"/>
      <c r="F395" s="24"/>
      <c r="G395" s="26"/>
      <c r="H395" s="24"/>
      <c r="I395" s="24"/>
      <c r="J395" s="39"/>
      <c r="K395" s="41"/>
      <c r="L395" s="24"/>
      <c r="M395" s="1"/>
    </row>
    <row r="396" spans="1:13">
      <c r="A396" s="1"/>
      <c r="B396" s="1"/>
      <c r="C396" s="1"/>
      <c r="D396" s="1"/>
      <c r="E396" s="1"/>
      <c r="F396" s="24"/>
      <c r="G396" s="26"/>
      <c r="H396" s="24"/>
      <c r="I396" s="24"/>
      <c r="J396" s="39"/>
      <c r="K396" s="41"/>
      <c r="L396" s="24"/>
      <c r="M396" s="1"/>
    </row>
    <row r="397" spans="1:13">
      <c r="A397" s="1"/>
      <c r="B397" s="1"/>
      <c r="C397" s="1"/>
      <c r="D397" s="1"/>
      <c r="E397" s="1"/>
      <c r="F397" s="24"/>
      <c r="G397" s="26"/>
      <c r="H397" s="24"/>
      <c r="I397" s="24"/>
      <c r="J397" s="39"/>
      <c r="K397" s="41"/>
      <c r="L397" s="24"/>
      <c r="M397" s="1"/>
    </row>
    <row r="398" spans="1:13">
      <c r="A398" s="1"/>
      <c r="B398" s="1"/>
      <c r="C398" s="1"/>
      <c r="D398" s="1"/>
      <c r="E398" s="1"/>
      <c r="F398" s="24"/>
      <c r="G398" s="26"/>
      <c r="H398" s="24"/>
      <c r="I398" s="24"/>
      <c r="J398" s="39"/>
      <c r="K398" s="41"/>
      <c r="L398" s="24"/>
      <c r="M398" s="1"/>
    </row>
    <row r="399" spans="1:13">
      <c r="A399" s="1"/>
      <c r="B399" s="1"/>
      <c r="C399" s="1"/>
      <c r="D399" s="1"/>
      <c r="E399" s="1"/>
      <c r="F399" s="24"/>
      <c r="G399" s="26"/>
      <c r="H399" s="24"/>
      <c r="I399" s="24"/>
      <c r="J399" s="39"/>
      <c r="K399" s="41"/>
      <c r="L399" s="24"/>
      <c r="M399" s="1"/>
    </row>
    <row r="400" spans="1:13">
      <c r="A400" s="1"/>
      <c r="B400" s="1"/>
      <c r="C400" s="1"/>
      <c r="D400" s="1"/>
      <c r="E400" s="1"/>
      <c r="F400" s="24"/>
      <c r="G400" s="26"/>
      <c r="H400" s="24"/>
      <c r="I400" s="24"/>
      <c r="J400" s="39"/>
      <c r="K400" s="41"/>
      <c r="L400" s="24"/>
      <c r="M400" s="1"/>
    </row>
    <row r="401" spans="1:13">
      <c r="A401" s="1"/>
      <c r="B401" s="1"/>
      <c r="C401" s="1"/>
      <c r="D401" s="1"/>
      <c r="E401" s="1"/>
      <c r="F401" s="24"/>
      <c r="G401" s="26"/>
      <c r="H401" s="24"/>
      <c r="I401" s="24"/>
      <c r="J401" s="39"/>
      <c r="K401" s="41"/>
      <c r="L401" s="24"/>
      <c r="M401" s="1"/>
    </row>
    <row r="402" spans="1:13">
      <c r="A402" s="1"/>
      <c r="B402" s="1"/>
      <c r="C402" s="1"/>
      <c r="D402" s="1"/>
      <c r="E402" s="1"/>
      <c r="F402" s="24"/>
      <c r="G402" s="26"/>
      <c r="H402" s="24"/>
      <c r="I402" s="24"/>
      <c r="J402" s="39"/>
      <c r="K402" s="41"/>
      <c r="L402" s="24"/>
      <c r="M402" s="1"/>
    </row>
    <row r="403" spans="1:13">
      <c r="A403" s="1"/>
      <c r="B403" s="1"/>
      <c r="C403" s="1"/>
      <c r="D403" s="1"/>
      <c r="E403" s="1"/>
      <c r="F403" s="24"/>
      <c r="G403" s="26"/>
      <c r="H403" s="24"/>
      <c r="I403" s="24"/>
      <c r="J403" s="39"/>
      <c r="K403" s="41"/>
      <c r="L403" s="24"/>
      <c r="M403" s="1"/>
    </row>
    <row r="404" spans="1:13">
      <c r="A404" s="1"/>
      <c r="B404" s="1"/>
      <c r="C404" s="1"/>
      <c r="D404" s="1"/>
      <c r="E404" s="1"/>
      <c r="F404" s="24"/>
      <c r="G404" s="26"/>
      <c r="H404" s="24"/>
      <c r="I404" s="24"/>
      <c r="J404" s="39"/>
      <c r="K404" s="41"/>
      <c r="L404" s="24"/>
      <c r="M404" s="1"/>
    </row>
    <row r="405" spans="1:13">
      <c r="A405" s="1"/>
      <c r="B405" s="1"/>
      <c r="C405" s="1"/>
      <c r="D405" s="1"/>
      <c r="E405" s="1"/>
      <c r="F405" s="24"/>
      <c r="G405" s="26"/>
      <c r="H405" s="24"/>
      <c r="I405" s="24"/>
      <c r="J405" s="39"/>
      <c r="K405" s="41"/>
      <c r="L405" s="24"/>
      <c r="M405" s="1"/>
    </row>
    <row r="406" spans="1:13">
      <c r="A406" s="1"/>
      <c r="B406" s="1"/>
      <c r="C406" s="1"/>
      <c r="D406" s="1"/>
      <c r="E406" s="1"/>
      <c r="F406" s="24"/>
      <c r="G406" s="26"/>
      <c r="H406" s="24"/>
      <c r="I406" s="24"/>
      <c r="J406" s="39"/>
      <c r="K406" s="41"/>
      <c r="L406" s="24"/>
      <c r="M406" s="1"/>
    </row>
    <row r="407" spans="1:13">
      <c r="A407" s="1"/>
      <c r="B407" s="1"/>
      <c r="C407" s="1"/>
      <c r="D407" s="1"/>
      <c r="E407" s="1"/>
      <c r="F407" s="24"/>
      <c r="G407" s="26"/>
      <c r="H407" s="24"/>
      <c r="I407" s="24"/>
      <c r="J407" s="39"/>
      <c r="K407" s="41"/>
      <c r="L407" s="24"/>
      <c r="M407" s="1"/>
    </row>
    <row r="408" spans="1:13">
      <c r="A408" s="1"/>
      <c r="B408" s="1"/>
      <c r="C408" s="1"/>
      <c r="D408" s="1"/>
      <c r="E408" s="1"/>
      <c r="F408" s="24"/>
      <c r="G408" s="26"/>
      <c r="H408" s="24"/>
      <c r="I408" s="24"/>
      <c r="J408" s="39"/>
      <c r="K408" s="41"/>
      <c r="L408" s="24"/>
      <c r="M408" s="1"/>
    </row>
    <row r="409" spans="1:13">
      <c r="A409" s="1"/>
      <c r="B409" s="1"/>
      <c r="C409" s="1"/>
      <c r="D409" s="1"/>
      <c r="E409" s="1"/>
      <c r="F409" s="24"/>
      <c r="G409" s="26"/>
      <c r="H409" s="24"/>
      <c r="I409" s="24"/>
      <c r="J409" s="39"/>
      <c r="K409" s="41"/>
      <c r="L409" s="24"/>
      <c r="M409" s="1"/>
    </row>
    <row r="410" spans="1:13">
      <c r="A410" s="1"/>
      <c r="B410" s="1"/>
      <c r="C410" s="1"/>
      <c r="D410" s="1"/>
      <c r="E410" s="1"/>
      <c r="F410" s="24"/>
      <c r="G410" s="26"/>
      <c r="H410" s="24"/>
      <c r="I410" s="24"/>
      <c r="J410" s="39"/>
      <c r="K410" s="41"/>
      <c r="L410" s="24"/>
      <c r="M410" s="1"/>
    </row>
    <row r="411" spans="1:13">
      <c r="A411" s="1"/>
      <c r="B411" s="1"/>
      <c r="C411" s="1"/>
      <c r="D411" s="1"/>
      <c r="E411" s="1"/>
      <c r="F411" s="24"/>
      <c r="G411" s="26"/>
      <c r="H411" s="24"/>
      <c r="I411" s="24"/>
      <c r="J411" s="39"/>
      <c r="K411" s="41"/>
      <c r="L411" s="24"/>
      <c r="M411" s="1"/>
    </row>
    <row r="412" spans="1:13">
      <c r="A412" s="1"/>
      <c r="B412" s="1"/>
      <c r="C412" s="1"/>
      <c r="D412" s="1"/>
      <c r="E412" s="1"/>
      <c r="F412" s="24"/>
      <c r="G412" s="26"/>
      <c r="H412" s="24"/>
      <c r="I412" s="24"/>
      <c r="J412" s="39"/>
      <c r="K412" s="41"/>
      <c r="L412" s="24"/>
      <c r="M412" s="1"/>
    </row>
    <row r="413" spans="1:13">
      <c r="A413" s="1"/>
      <c r="B413" s="1"/>
      <c r="C413" s="1"/>
      <c r="D413" s="1"/>
      <c r="E413" s="1"/>
      <c r="F413" s="24"/>
      <c r="G413" s="26"/>
      <c r="H413" s="24"/>
      <c r="I413" s="24"/>
      <c r="J413" s="39"/>
      <c r="K413" s="41"/>
      <c r="L413" s="24"/>
      <c r="M413" s="1"/>
    </row>
    <row r="414" spans="1:13">
      <c r="A414" s="1"/>
      <c r="B414" s="1"/>
      <c r="C414" s="1"/>
      <c r="D414" s="1"/>
      <c r="E414" s="1"/>
      <c r="F414" s="24"/>
      <c r="G414" s="26"/>
      <c r="H414" s="24"/>
      <c r="I414" s="24"/>
      <c r="J414" s="39"/>
      <c r="K414" s="41"/>
      <c r="L414" s="24"/>
      <c r="M414" s="1"/>
    </row>
    <row r="415" spans="1:13">
      <c r="A415" s="1"/>
      <c r="B415" s="1"/>
      <c r="C415" s="1"/>
      <c r="D415" s="1"/>
      <c r="E415" s="1"/>
      <c r="F415" s="24"/>
      <c r="G415" s="26"/>
      <c r="H415" s="24"/>
      <c r="I415" s="24"/>
      <c r="J415" s="39"/>
      <c r="K415" s="41"/>
      <c r="L415" s="24"/>
      <c r="M415" s="1"/>
    </row>
    <row r="416" spans="1:13">
      <c r="A416" s="1"/>
      <c r="B416" s="1"/>
      <c r="C416" s="1"/>
      <c r="D416" s="1"/>
      <c r="E416" s="1"/>
      <c r="F416" s="24"/>
      <c r="G416" s="26"/>
      <c r="H416" s="24"/>
      <c r="I416" s="24"/>
      <c r="J416" s="39"/>
      <c r="K416" s="41"/>
      <c r="L416" s="24"/>
      <c r="M416" s="1"/>
    </row>
    <row r="417" spans="1:13">
      <c r="A417" s="1"/>
      <c r="B417" s="1"/>
      <c r="C417" s="1"/>
      <c r="D417" s="1"/>
      <c r="E417" s="1"/>
      <c r="F417" s="24"/>
      <c r="G417" s="26"/>
      <c r="H417" s="24"/>
      <c r="I417" s="24"/>
      <c r="J417" s="39"/>
      <c r="K417" s="41"/>
      <c r="L417" s="24"/>
      <c r="M417" s="1"/>
    </row>
    <row r="418" spans="1:13">
      <c r="A418" s="1"/>
      <c r="B418" s="1"/>
      <c r="C418" s="1"/>
      <c r="D418" s="1"/>
      <c r="E418" s="1"/>
      <c r="F418" s="24"/>
      <c r="G418" s="26"/>
      <c r="H418" s="24"/>
      <c r="I418" s="24"/>
      <c r="J418" s="39"/>
      <c r="K418" s="41"/>
      <c r="L418" s="24"/>
      <c r="M418" s="1"/>
    </row>
    <row r="419" spans="1:13">
      <c r="A419" s="1"/>
      <c r="B419" s="1"/>
      <c r="C419" s="1"/>
      <c r="D419" s="1"/>
      <c r="E419" s="1"/>
      <c r="F419" s="24"/>
      <c r="G419" s="26"/>
      <c r="H419" s="24"/>
      <c r="I419" s="24"/>
      <c r="J419" s="39"/>
      <c r="K419" s="41"/>
      <c r="L419" s="24"/>
      <c r="M419" s="1"/>
    </row>
    <row r="420" spans="1:13">
      <c r="A420" s="1"/>
      <c r="B420" s="1"/>
      <c r="C420" s="1"/>
      <c r="D420" s="1"/>
      <c r="E420" s="1"/>
      <c r="F420" s="24"/>
      <c r="G420" s="26"/>
      <c r="H420" s="24"/>
      <c r="I420" s="24"/>
      <c r="J420" s="39"/>
      <c r="K420" s="41"/>
      <c r="L420" s="24"/>
      <c r="M420" s="1"/>
    </row>
    <row r="421" spans="1:13">
      <c r="A421" s="1"/>
      <c r="B421" s="1"/>
      <c r="C421" s="1"/>
      <c r="D421" s="1"/>
    </row>
    <row r="422" spans="1:13">
      <c r="A422" s="1"/>
      <c r="B422" s="1"/>
      <c r="C422" s="1"/>
      <c r="D422" s="1"/>
    </row>
    <row r="423" spans="1:13">
      <c r="A423" s="1"/>
      <c r="B423" s="1"/>
      <c r="C423" s="1"/>
      <c r="D423" s="1"/>
    </row>
    <row r="424" spans="1:13">
      <c r="A424" s="1"/>
      <c r="B424" s="1"/>
      <c r="C424" s="1"/>
      <c r="D424" s="1"/>
    </row>
    <row r="425" spans="1:13">
      <c r="A425" s="1"/>
      <c r="B425" s="1"/>
      <c r="C425" s="1"/>
      <c r="D425" s="1"/>
    </row>
    <row r="426" spans="1:13">
      <c r="A426" s="1"/>
      <c r="B426" s="1"/>
      <c r="C426" s="1"/>
      <c r="D426" s="1"/>
    </row>
  </sheetData>
  <mergeCells count="304">
    <mergeCell ref="M128:M133"/>
    <mergeCell ref="A122:A127"/>
    <mergeCell ref="B122:B127"/>
    <mergeCell ref="C122:C127"/>
    <mergeCell ref="D122:D127"/>
    <mergeCell ref="M122:M127"/>
    <mergeCell ref="D98:D103"/>
    <mergeCell ref="M98:M103"/>
    <mergeCell ref="A128:A133"/>
    <mergeCell ref="B128:B133"/>
    <mergeCell ref="C128:C133"/>
    <mergeCell ref="M110:M115"/>
    <mergeCell ref="B289:B294"/>
    <mergeCell ref="A301:A306"/>
    <mergeCell ref="C234:C239"/>
    <mergeCell ref="A246:A251"/>
    <mergeCell ref="A258:A263"/>
    <mergeCell ref="B258:B263"/>
    <mergeCell ref="C258:C263"/>
    <mergeCell ref="D258:D263"/>
    <mergeCell ref="M258:M263"/>
    <mergeCell ref="C289:C294"/>
    <mergeCell ref="A282:A287"/>
    <mergeCell ref="D282:D287"/>
    <mergeCell ref="A295:A300"/>
    <mergeCell ref="B295:B300"/>
    <mergeCell ref="M282:M287"/>
    <mergeCell ref="A289:A294"/>
    <mergeCell ref="M289:M294"/>
    <mergeCell ref="B246:B251"/>
    <mergeCell ref="M234:M239"/>
    <mergeCell ref="A240:A245"/>
    <mergeCell ref="B240:B245"/>
    <mergeCell ref="C240:C245"/>
    <mergeCell ref="D240:D245"/>
    <mergeCell ref="M240:M245"/>
    <mergeCell ref="M319:M324"/>
    <mergeCell ref="D325:D330"/>
    <mergeCell ref="M331:M336"/>
    <mergeCell ref="M325:M330"/>
    <mergeCell ref="A343:A348"/>
    <mergeCell ref="B343:B348"/>
    <mergeCell ref="C343:C348"/>
    <mergeCell ref="D343:D348"/>
    <mergeCell ref="M343:M348"/>
    <mergeCell ref="M196:M201"/>
    <mergeCell ref="M214:M219"/>
    <mergeCell ref="B196:B201"/>
    <mergeCell ref="C196:C201"/>
    <mergeCell ref="D196:D201"/>
    <mergeCell ref="C252:C257"/>
    <mergeCell ref="D252:D257"/>
    <mergeCell ref="M208:M213"/>
    <mergeCell ref="D214:D219"/>
    <mergeCell ref="D221:D226"/>
    <mergeCell ref="B356:B361"/>
    <mergeCell ref="M246:M251"/>
    <mergeCell ref="B252:B257"/>
    <mergeCell ref="M202:M207"/>
    <mergeCell ref="M307:M312"/>
    <mergeCell ref="C295:C300"/>
    <mergeCell ref="D295:D300"/>
    <mergeCell ref="M295:M300"/>
    <mergeCell ref="M301:M306"/>
    <mergeCell ref="D301:D306"/>
    <mergeCell ref="C301:C306"/>
    <mergeCell ref="M227:M232"/>
    <mergeCell ref="D202:D207"/>
    <mergeCell ref="D208:D213"/>
    <mergeCell ref="B301:B306"/>
    <mergeCell ref="M349:M354"/>
    <mergeCell ref="A355:M355"/>
    <mergeCell ref="A337:A342"/>
    <mergeCell ref="B337:B342"/>
    <mergeCell ref="C337:C342"/>
    <mergeCell ref="D337:D342"/>
    <mergeCell ref="M337:M342"/>
    <mergeCell ref="C319:C324"/>
    <mergeCell ref="D319:D324"/>
    <mergeCell ref="M362:M367"/>
    <mergeCell ref="D246:D251"/>
    <mergeCell ref="D307:D312"/>
    <mergeCell ref="M252:M257"/>
    <mergeCell ref="A362:D367"/>
    <mergeCell ref="D356:D361"/>
    <mergeCell ref="C356:C361"/>
    <mergeCell ref="A356:A361"/>
    <mergeCell ref="B307:B312"/>
    <mergeCell ref="A349:A354"/>
    <mergeCell ref="B349:B354"/>
    <mergeCell ref="C349:C354"/>
    <mergeCell ref="D349:D354"/>
    <mergeCell ref="A313:A318"/>
    <mergeCell ref="B313:B318"/>
    <mergeCell ref="C313:C318"/>
    <mergeCell ref="D313:D318"/>
    <mergeCell ref="A307:A312"/>
    <mergeCell ref="A319:A324"/>
    <mergeCell ref="M313:M318"/>
    <mergeCell ref="C307:C312"/>
    <mergeCell ref="D289:D294"/>
    <mergeCell ref="M356:M361"/>
    <mergeCell ref="A288:M288"/>
    <mergeCell ref="A8:L8"/>
    <mergeCell ref="D5:D6"/>
    <mergeCell ref="F5:L5"/>
    <mergeCell ref="E5:E6"/>
    <mergeCell ref="D9:D14"/>
    <mergeCell ref="B49:B54"/>
    <mergeCell ref="A34:A39"/>
    <mergeCell ref="C42:C47"/>
    <mergeCell ref="D42:D47"/>
    <mergeCell ref="A42:A47"/>
    <mergeCell ref="B42:B47"/>
    <mergeCell ref="C5:C6"/>
    <mergeCell ref="C9:C14"/>
    <mergeCell ref="A9:A14"/>
    <mergeCell ref="B5:B6"/>
    <mergeCell ref="A5:A6"/>
    <mergeCell ref="B21:B26"/>
    <mergeCell ref="C21:C26"/>
    <mergeCell ref="D21:D26"/>
    <mergeCell ref="A15:A20"/>
    <mergeCell ref="B15:B20"/>
    <mergeCell ref="C15:C20"/>
    <mergeCell ref="D15:D20"/>
    <mergeCell ref="D172:D177"/>
    <mergeCell ref="M15:M20"/>
    <mergeCell ref="A21:A26"/>
    <mergeCell ref="C56:C61"/>
    <mergeCell ref="M49:M54"/>
    <mergeCell ref="M56:M61"/>
    <mergeCell ref="M34:M39"/>
    <mergeCell ref="D49:D54"/>
    <mergeCell ref="A48:L48"/>
    <mergeCell ref="A49:A54"/>
    <mergeCell ref="M42:M47"/>
    <mergeCell ref="A27:A32"/>
    <mergeCell ref="B27:B32"/>
    <mergeCell ref="C27:C32"/>
    <mergeCell ref="D27:D32"/>
    <mergeCell ref="D34:D39"/>
    <mergeCell ref="D56:D61"/>
    <mergeCell ref="D68:D73"/>
    <mergeCell ref="M68:M73"/>
    <mergeCell ref="D110:D115"/>
    <mergeCell ref="A98:A103"/>
    <mergeCell ref="B98:B103"/>
    <mergeCell ref="C98:C103"/>
    <mergeCell ref="D128:D133"/>
    <mergeCell ref="A62:A67"/>
    <mergeCell ref="C62:C67"/>
    <mergeCell ref="D62:D67"/>
    <mergeCell ref="B56:B61"/>
    <mergeCell ref="M62:M67"/>
    <mergeCell ref="M74:M79"/>
    <mergeCell ref="M82:M83"/>
    <mergeCell ref="D86:D91"/>
    <mergeCell ref="M116:M121"/>
    <mergeCell ref="C86:C91"/>
    <mergeCell ref="D92:D97"/>
    <mergeCell ref="C92:C97"/>
    <mergeCell ref="B92:B97"/>
    <mergeCell ref="A74:A79"/>
    <mergeCell ref="B74:B79"/>
    <mergeCell ref="C74:C79"/>
    <mergeCell ref="D74:D79"/>
    <mergeCell ref="A80:A85"/>
    <mergeCell ref="B80:B85"/>
    <mergeCell ref="C80:C85"/>
    <mergeCell ref="D80:D85"/>
    <mergeCell ref="A68:A73"/>
    <mergeCell ref="B68:B73"/>
    <mergeCell ref="C68:C73"/>
    <mergeCell ref="M9:M14"/>
    <mergeCell ref="B9:B14"/>
    <mergeCell ref="M27:M32"/>
    <mergeCell ref="M21:M26"/>
    <mergeCell ref="A331:A336"/>
    <mergeCell ref="B331:B336"/>
    <mergeCell ref="C331:C336"/>
    <mergeCell ref="D331:D336"/>
    <mergeCell ref="A325:A330"/>
    <mergeCell ref="B325:B330"/>
    <mergeCell ref="C325:C330"/>
    <mergeCell ref="M178:M183"/>
    <mergeCell ref="A220:M220"/>
    <mergeCell ref="A233:M233"/>
    <mergeCell ref="A190:A195"/>
    <mergeCell ref="B190:B195"/>
    <mergeCell ref="D184:D189"/>
    <mergeCell ref="M184:M189"/>
    <mergeCell ref="M172:M177"/>
    <mergeCell ref="B147:B152"/>
    <mergeCell ref="D147:D152"/>
    <mergeCell ref="B282:B287"/>
    <mergeCell ref="C282:C287"/>
    <mergeCell ref="B319:B324"/>
    <mergeCell ref="A227:A232"/>
    <mergeCell ref="B227:B232"/>
    <mergeCell ref="C227:C232"/>
    <mergeCell ref="D227:D232"/>
    <mergeCell ref="G1:M3"/>
    <mergeCell ref="A4:L4"/>
    <mergeCell ref="A33:L33"/>
    <mergeCell ref="A147:A152"/>
    <mergeCell ref="D141:D146"/>
    <mergeCell ref="A153:A158"/>
    <mergeCell ref="M5:M6"/>
    <mergeCell ref="M166:M171"/>
    <mergeCell ref="C34:C39"/>
    <mergeCell ref="A56:A61"/>
    <mergeCell ref="A86:A91"/>
    <mergeCell ref="C49:C54"/>
    <mergeCell ref="A55:L55"/>
    <mergeCell ref="B86:B91"/>
    <mergeCell ref="B34:B39"/>
    <mergeCell ref="M141:M146"/>
    <mergeCell ref="B62:B67"/>
    <mergeCell ref="B141:B146"/>
    <mergeCell ref="A92:A97"/>
    <mergeCell ref="A165:M165"/>
    <mergeCell ref="A252:A257"/>
    <mergeCell ref="A234:A239"/>
    <mergeCell ref="A221:A226"/>
    <mergeCell ref="A104:A109"/>
    <mergeCell ref="B104:B109"/>
    <mergeCell ref="C104:C109"/>
    <mergeCell ref="D104:D109"/>
    <mergeCell ref="C246:C251"/>
    <mergeCell ref="A141:A146"/>
    <mergeCell ref="D116:D121"/>
    <mergeCell ref="A140:M140"/>
    <mergeCell ref="A116:A121"/>
    <mergeCell ref="B116:B121"/>
    <mergeCell ref="C116:C121"/>
    <mergeCell ref="C141:C146"/>
    <mergeCell ref="A208:A213"/>
    <mergeCell ref="B208:B213"/>
    <mergeCell ref="C221:C226"/>
    <mergeCell ref="B234:B239"/>
    <mergeCell ref="C190:C195"/>
    <mergeCell ref="D190:D195"/>
    <mergeCell ref="A110:A115"/>
    <mergeCell ref="B110:B115"/>
    <mergeCell ref="C110:C115"/>
    <mergeCell ref="B172:B177"/>
    <mergeCell ref="C172:C177"/>
    <mergeCell ref="M190:M195"/>
    <mergeCell ref="D234:D239"/>
    <mergeCell ref="M104:M109"/>
    <mergeCell ref="M221:M226"/>
    <mergeCell ref="B221:B226"/>
    <mergeCell ref="C147:C152"/>
    <mergeCell ref="M159:M164"/>
    <mergeCell ref="M153:M158"/>
    <mergeCell ref="M147:M152"/>
    <mergeCell ref="B178:B183"/>
    <mergeCell ref="C178:C183"/>
    <mergeCell ref="D178:D183"/>
    <mergeCell ref="B159:B164"/>
    <mergeCell ref="C159:C164"/>
    <mergeCell ref="D159:D164"/>
    <mergeCell ref="B153:B158"/>
    <mergeCell ref="C153:C158"/>
    <mergeCell ref="D153:D158"/>
    <mergeCell ref="C166:C171"/>
    <mergeCell ref="D166:D171"/>
    <mergeCell ref="M134:M139"/>
    <mergeCell ref="D134:D139"/>
    <mergeCell ref="A276:A281"/>
    <mergeCell ref="B276:B281"/>
    <mergeCell ref="C276:C281"/>
    <mergeCell ref="D276:D281"/>
    <mergeCell ref="M276:M281"/>
    <mergeCell ref="C134:C139"/>
    <mergeCell ref="B134:B139"/>
    <mergeCell ref="A134:A139"/>
    <mergeCell ref="A184:A189"/>
    <mergeCell ref="B184:B189"/>
    <mergeCell ref="C184:C189"/>
    <mergeCell ref="C214:C219"/>
    <mergeCell ref="A202:A207"/>
    <mergeCell ref="B202:B207"/>
    <mergeCell ref="C202:C207"/>
    <mergeCell ref="B214:B219"/>
    <mergeCell ref="A196:A201"/>
    <mergeCell ref="A214:A219"/>
    <mergeCell ref="C208:C213"/>
    <mergeCell ref="A178:A183"/>
    <mergeCell ref="A159:A164"/>
    <mergeCell ref="A166:A171"/>
    <mergeCell ref="B166:B171"/>
    <mergeCell ref="A172:A177"/>
    <mergeCell ref="A264:A269"/>
    <mergeCell ref="B264:B269"/>
    <mergeCell ref="C264:C269"/>
    <mergeCell ref="D264:D269"/>
    <mergeCell ref="M264:M269"/>
    <mergeCell ref="A270:A275"/>
    <mergeCell ref="B270:B275"/>
    <mergeCell ref="C270:C275"/>
    <mergeCell ref="D270:D275"/>
    <mergeCell ref="M270:M275"/>
  </mergeCells>
  <phoneticPr fontId="2" type="noConversion"/>
  <printOptions horizontalCentered="1"/>
  <pageMargins left="0.23622047244094491" right="0.23622047244094491" top="0.74803149606299213" bottom="0.19685039370078741" header="0.31496062992125984" footer="0.39370078740157483"/>
  <pageSetup paperSize="9" scale="59" fitToHeight="0" orientation="landscape" r:id="rId1"/>
  <headerFooter alignWithMargins="0"/>
  <rowBreaks count="4" manualBreakCount="4">
    <brk id="47" max="12" man="1"/>
    <brk id="164" max="12" man="1"/>
    <brk id="232" max="12" man="1"/>
    <brk id="31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Zverdvd.org</cp:lastModifiedBy>
  <cp:lastPrinted>2023-12-06T07:16:07Z</cp:lastPrinted>
  <dcterms:created xsi:type="dcterms:W3CDTF">2013-10-17T12:11:02Z</dcterms:created>
  <dcterms:modified xsi:type="dcterms:W3CDTF">2024-01-23T07:35:17Z</dcterms:modified>
</cp:coreProperties>
</file>