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2435"/>
  </bookViews>
  <sheets>
    <sheet name="Лист1" sheetId="1" r:id="rId1"/>
  </sheets>
  <definedNames>
    <definedName name="_xlnm.Print_Area" localSheetId="0">Лист1!$A$1:$M$283</definedName>
  </definedNames>
  <calcPr calcId="125725" refMode="R1C1"/>
</workbook>
</file>

<file path=xl/calcChain.xml><?xml version="1.0" encoding="utf-8"?>
<calcChain xmlns="http://schemas.openxmlformats.org/spreadsheetml/2006/main">
  <c r="F278" i="1"/>
  <c r="J278"/>
  <c r="J281"/>
  <c r="J279"/>
  <c r="J280"/>
  <c r="J282"/>
  <c r="J283"/>
  <c r="I281" l="1"/>
  <c r="L281"/>
  <c r="K281"/>
  <c r="L283"/>
  <c r="L282"/>
  <c r="L280"/>
  <c r="L279"/>
  <c r="K283"/>
  <c r="K282"/>
  <c r="K280"/>
  <c r="G283"/>
  <c r="G282"/>
  <c r="G280"/>
  <c r="H283"/>
  <c r="H282"/>
  <c r="H280"/>
  <c r="H279"/>
  <c r="I279"/>
  <c r="I280"/>
  <c r="I282"/>
  <c r="I283"/>
  <c r="F270"/>
  <c r="I278" l="1"/>
  <c r="L278"/>
  <c r="F283"/>
  <c r="J178" l="1"/>
  <c r="J160"/>
  <c r="I160"/>
  <c r="H160"/>
  <c r="F32" l="1"/>
  <c r="F31"/>
  <c r="F30"/>
  <c r="F29"/>
  <c r="F28"/>
  <c r="H27"/>
  <c r="G27"/>
  <c r="F26"/>
  <c r="F25"/>
  <c r="F24"/>
  <c r="F23"/>
  <c r="F22"/>
  <c r="K21"/>
  <c r="H21"/>
  <c r="G21"/>
  <c r="F20"/>
  <c r="F19"/>
  <c r="G18"/>
  <c r="G281" s="1"/>
  <c r="F17"/>
  <c r="F16"/>
  <c r="L15"/>
  <c r="K15"/>
  <c r="J15"/>
  <c r="I15"/>
  <c r="H15"/>
  <c r="G15" l="1"/>
  <c r="F15" s="1"/>
  <c r="F18"/>
  <c r="F27"/>
  <c r="F21"/>
  <c r="F234" l="1"/>
  <c r="F233"/>
  <c r="F231"/>
  <c r="F230"/>
  <c r="L229"/>
  <c r="K229"/>
  <c r="I229"/>
  <c r="H229"/>
  <c r="I56"/>
  <c r="I49"/>
  <c r="I223"/>
  <c r="I217"/>
  <c r="H223"/>
  <c r="F228"/>
  <c r="F227"/>
  <c r="F225"/>
  <c r="F224"/>
  <c r="L223"/>
  <c r="K223"/>
  <c r="J223"/>
  <c r="I192" l="1"/>
  <c r="I178"/>
  <c r="H154"/>
  <c r="I154"/>
  <c r="H130" l="1"/>
  <c r="H178"/>
  <c r="G74" l="1"/>
  <c r="I68"/>
  <c r="I62"/>
  <c r="I148"/>
  <c r="H12"/>
  <c r="I185"/>
  <c r="H195" l="1"/>
  <c r="H281" s="1"/>
  <c r="H278" s="1"/>
  <c r="F73" l="1"/>
  <c r="F72"/>
  <c r="F71"/>
  <c r="F70"/>
  <c r="F69"/>
  <c r="L68"/>
  <c r="H68"/>
  <c r="G68"/>
  <c r="F37"/>
  <c r="G34"/>
  <c r="F68" l="1"/>
  <c r="G117" l="1"/>
  <c r="H148" l="1"/>
  <c r="F147"/>
  <c r="F146"/>
  <c r="F145"/>
  <c r="F144"/>
  <c r="F143"/>
  <c r="L142"/>
  <c r="K142"/>
  <c r="I142"/>
  <c r="H142"/>
  <c r="G142"/>
  <c r="F141"/>
  <c r="F140"/>
  <c r="F138"/>
  <c r="F137"/>
  <c r="L136"/>
  <c r="K136"/>
  <c r="J136"/>
  <c r="G136"/>
  <c r="L49"/>
  <c r="K49"/>
  <c r="J49"/>
  <c r="H49"/>
  <c r="H136" l="1"/>
  <c r="F142"/>
  <c r="F136"/>
  <c r="F67" l="1"/>
  <c r="F66"/>
  <c r="F65"/>
  <c r="F64"/>
  <c r="F63"/>
  <c r="L62"/>
  <c r="K62"/>
  <c r="J62"/>
  <c r="H62"/>
  <c r="G62"/>
  <c r="H92"/>
  <c r="I92"/>
  <c r="F62" l="1"/>
  <c r="H34"/>
  <c r="I34"/>
  <c r="J34"/>
  <c r="K34"/>
  <c r="L34"/>
  <c r="F35"/>
  <c r="F36"/>
  <c r="F38"/>
  <c r="F39"/>
  <c r="I117"/>
  <c r="F34" l="1"/>
  <c r="F116" l="1"/>
  <c r="F115"/>
  <c r="F114"/>
  <c r="F113"/>
  <c r="F112"/>
  <c r="I111"/>
  <c r="H111"/>
  <c r="G111"/>
  <c r="L56"/>
  <c r="K56"/>
  <c r="F111" l="1"/>
  <c r="F208"/>
  <c r="F207"/>
  <c r="F206"/>
  <c r="F205"/>
  <c r="K204"/>
  <c r="J204"/>
  <c r="I204"/>
  <c r="H204"/>
  <c r="G204"/>
  <c r="G148"/>
  <c r="F202"/>
  <c r="F201"/>
  <c r="F200"/>
  <c r="F199"/>
  <c r="L198"/>
  <c r="K198"/>
  <c r="I198"/>
  <c r="H198"/>
  <c r="G198"/>
  <c r="F153"/>
  <c r="F152"/>
  <c r="F151"/>
  <c r="F150"/>
  <c r="F149"/>
  <c r="L148"/>
  <c r="K148"/>
  <c r="F46"/>
  <c r="F45"/>
  <c r="F44"/>
  <c r="F43"/>
  <c r="L42"/>
  <c r="K42"/>
  <c r="J42"/>
  <c r="I42"/>
  <c r="H42"/>
  <c r="G42"/>
  <c r="F97"/>
  <c r="F96"/>
  <c r="F95"/>
  <c r="F94"/>
  <c r="F93"/>
  <c r="L92"/>
  <c r="K92"/>
  <c r="G92"/>
  <c r="H56"/>
  <c r="H117"/>
  <c r="F197"/>
  <c r="F196"/>
  <c r="F195"/>
  <c r="F194"/>
  <c r="F193"/>
  <c r="H192"/>
  <c r="G192"/>
  <c r="F129"/>
  <c r="F128"/>
  <c r="F126"/>
  <c r="F125"/>
  <c r="F110"/>
  <c r="F109"/>
  <c r="F108"/>
  <c r="F107"/>
  <c r="F106"/>
  <c r="I105"/>
  <c r="H105"/>
  <c r="G105"/>
  <c r="F61"/>
  <c r="F60"/>
  <c r="F59"/>
  <c r="F58"/>
  <c r="F57"/>
  <c r="G56"/>
  <c r="F54"/>
  <c r="F53"/>
  <c r="F52"/>
  <c r="F51"/>
  <c r="F50"/>
  <c r="G49"/>
  <c r="G99"/>
  <c r="H99"/>
  <c r="I99"/>
  <c r="F100"/>
  <c r="F14"/>
  <c r="F13"/>
  <c r="F12"/>
  <c r="F11"/>
  <c r="F10"/>
  <c r="H9"/>
  <c r="G9"/>
  <c r="F101"/>
  <c r="F102"/>
  <c r="F103"/>
  <c r="F104"/>
  <c r="F118"/>
  <c r="F119"/>
  <c r="F120"/>
  <c r="F121"/>
  <c r="F122"/>
  <c r="G185"/>
  <c r="H185"/>
  <c r="F186"/>
  <c r="F187"/>
  <c r="F188"/>
  <c r="F189"/>
  <c r="G210"/>
  <c r="H210"/>
  <c r="F211"/>
  <c r="F212"/>
  <c r="F213"/>
  <c r="F214"/>
  <c r="F236"/>
  <c r="F237"/>
  <c r="F239"/>
  <c r="F240"/>
  <c r="G266"/>
  <c r="G279" s="1"/>
  <c r="F266"/>
  <c r="F267"/>
  <c r="F268"/>
  <c r="F269"/>
  <c r="L235"/>
  <c r="K235"/>
  <c r="J235"/>
  <c r="I235"/>
  <c r="L265"/>
  <c r="K266"/>
  <c r="K279" s="1"/>
  <c r="K278" s="1"/>
  <c r="J266"/>
  <c r="K210"/>
  <c r="J210"/>
  <c r="I210"/>
  <c r="J124"/>
  <c r="K124"/>
  <c r="G124"/>
  <c r="H124"/>
  <c r="F127"/>
  <c r="L124"/>
  <c r="G278" l="1"/>
  <c r="F279"/>
  <c r="F9"/>
  <c r="F105"/>
  <c r="F42"/>
  <c r="F204"/>
  <c r="F265"/>
  <c r="F99"/>
  <c r="F49"/>
  <c r="F56"/>
  <c r="F124"/>
  <c r="F192"/>
  <c r="F198"/>
  <c r="F210"/>
  <c r="F117"/>
  <c r="F185"/>
  <c r="F92"/>
  <c r="F148"/>
  <c r="F282"/>
  <c r="F280"/>
  <c r="F281"/>
</calcChain>
</file>

<file path=xl/sharedStrings.xml><?xml version="1.0" encoding="utf-8"?>
<sst xmlns="http://schemas.openxmlformats.org/spreadsheetml/2006/main" count="486" uniqueCount="175">
  <si>
    <t xml:space="preserve">Наименование   
мероприятия    
программы
</t>
  </si>
  <si>
    <t>№ п/п</t>
  </si>
  <si>
    <t xml:space="preserve">Срок   
начала / 
окончания
работ
</t>
  </si>
  <si>
    <t xml:space="preserve">Источники
финансирования
</t>
  </si>
  <si>
    <t>Ожидаемые результаты реализации мероприятия</t>
  </si>
  <si>
    <t>Всего</t>
  </si>
  <si>
    <t>Всего, в том числе:</t>
  </si>
  <si>
    <t>Федеральный бюджет</t>
  </si>
  <si>
    <t>Областной бюджет</t>
  </si>
  <si>
    <t>Бюджет района</t>
  </si>
  <si>
    <t>Бюджет поселения</t>
  </si>
  <si>
    <t>Внебюджетные источники</t>
  </si>
  <si>
    <t>ИТОГО ПО ПРОГРАММЕ</t>
  </si>
  <si>
    <t>Ответственный исполнитель</t>
  </si>
  <si>
    <t xml:space="preserve">Объемы финансирования, 
в т.ч. по годам    
(рублей)
</t>
  </si>
  <si>
    <t>5.1.</t>
  </si>
  <si>
    <t>6.1.</t>
  </si>
  <si>
    <t>Уплата взносов на капитальный ремонт многоквартирных домов, находящихся  на территории сельских поселений МО "Устьянский муниципальный район" в Фонд капитального ремонта многоквартирных домов Архангельской области в 100 % объеме</t>
  </si>
  <si>
    <t>9.1.</t>
  </si>
  <si>
    <t>Уплата счетов по электроэнергии, начисляемых на объекты, находящиеся в муниципальной собственности</t>
  </si>
  <si>
    <t>Управление строительства и инфраструктуры администрации муниципального образования «Устьянский муниципальный район»</t>
  </si>
  <si>
    <t>Актуализация схем теплоснабжения, водоснабжения, водоотведения</t>
  </si>
  <si>
    <t>Задача 2.  Мероприятия в области благоустройства коммунального хозяйства.</t>
  </si>
  <si>
    <t>2020-2025</t>
  </si>
  <si>
    <t>1.1.</t>
  </si>
  <si>
    <t>2.1</t>
  </si>
  <si>
    <t>3.1</t>
  </si>
  <si>
    <t>4.2.</t>
  </si>
  <si>
    <t>7.1.</t>
  </si>
  <si>
    <t>8.1.</t>
  </si>
  <si>
    <t>Проведение ремонта жилищного фонда</t>
  </si>
  <si>
    <t xml:space="preserve">Снос аварийных и ветхих домов, домов после пожара, уборка земельного участка от мусора  </t>
  </si>
  <si>
    <t>Строительство водопроводной сети в п. Лойга</t>
  </si>
  <si>
    <t>4.1</t>
  </si>
  <si>
    <t>Задача 5. Содержание кладбищ и оказание ритуальных услуг на территории сельских поселений муниципального образования "Устьянский муниципальный район"</t>
  </si>
  <si>
    <t>5.2.</t>
  </si>
  <si>
    <t>5.3.</t>
  </si>
  <si>
    <t>Задача 6. Строительство водопроводных сетей, систем водоочистки</t>
  </si>
  <si>
    <t xml:space="preserve">Задача 7. Уплата взносов на капитальный ремонт </t>
  </si>
  <si>
    <t>1.2.</t>
  </si>
  <si>
    <t>2.2.</t>
  </si>
  <si>
    <t>8.2.</t>
  </si>
  <si>
    <t>Оплата в полном объеме счетов на электроэнергию, 100% ежегодно</t>
  </si>
  <si>
    <t>Оплата в полном объеме почтовых расходов и публикаций в средствах массовой информации, услуги начисления платы за соцнаем, 100% ежегодно</t>
  </si>
  <si>
    <t>Земельные участки пригодные для дальнейшего использования, 1 участок ежегодно</t>
  </si>
  <si>
    <t>Выполнение функций  Управлением строительства и инфраструктуры администрации МО "Устьянский муниципальный район", 100% ежегодно</t>
  </si>
  <si>
    <t xml:space="preserve">Выполнение полномочий в рамках организации в границах поселений электро-, тепло-, газо-, и водоснабжения в полном объеме, 100% ежегодно </t>
  </si>
  <si>
    <t>Уборка мусора на кладбищах, 100% ежегодно.</t>
  </si>
  <si>
    <t>Работы по подготовке к отопительному периоду, 100% ежегодно.</t>
  </si>
  <si>
    <t>Актуализированы схемы теплоснабжения, водоснабжения, водоотведения, 30 единиц</t>
  </si>
  <si>
    <t>Строительство водопроводной сети п. Лойга</t>
  </si>
  <si>
    <t>Мероприятия для участия в региональной программе "Чистая вода"</t>
  </si>
  <si>
    <t>2023-2025</t>
  </si>
  <si>
    <t>6.2.</t>
  </si>
  <si>
    <t>2.1.1.</t>
  </si>
  <si>
    <t>2.1.2.</t>
  </si>
  <si>
    <t>Администрация муниципального образования "Устьянский муниципальный район»</t>
  </si>
  <si>
    <t>В т.ч. уплата счетов по электроэнергии, начисляемых на объекты, находящиеся в муниципальной собственности</t>
  </si>
  <si>
    <t>Задача 10. Завершение работ по оформлению объектов незавершенного строительства</t>
  </si>
  <si>
    <t>8.3.</t>
  </si>
  <si>
    <t>Проектирование теплотрассы в с. Шангалы</t>
  </si>
  <si>
    <t>Проектная документация, 1 ед.</t>
  </si>
  <si>
    <t>8.4.</t>
  </si>
  <si>
    <t>Приобретение котлов</t>
  </si>
  <si>
    <t>6 котлов</t>
  </si>
  <si>
    <t>10.1.</t>
  </si>
  <si>
    <t>Проектирование кладбищ, 10 проектов.</t>
  </si>
  <si>
    <t>5.4.</t>
  </si>
  <si>
    <t>Мероприятия в области благоустройства</t>
  </si>
  <si>
    <t>Текущий и капитальный ремонт муниципального жилищного фонда на территории Устьянского района.</t>
  </si>
  <si>
    <t>Ремонт децентрализованных источников водоснабжения (колодцев) на территории Устьянского района</t>
  </si>
  <si>
    <t>4.3.</t>
  </si>
  <si>
    <t>Содержание, ремонт, капитальный ремонт систем водоснабжения и водоотведения</t>
  </si>
  <si>
    <t>2022-2025</t>
  </si>
  <si>
    <t>Транспортировка бесхозных трупов, 100% ежегодно</t>
  </si>
  <si>
    <t>6.3.</t>
  </si>
  <si>
    <t>Устройство магистральной сети к распределительному к распределительному колодцу спортивного зала п. Илеза</t>
  </si>
  <si>
    <t>6.4.</t>
  </si>
  <si>
    <t>Субсидии на разработку ПСД "Строительство и подключение блочно-модульной станции очистки воды" в п. Октябрьский</t>
  </si>
  <si>
    <t>Управление строительства и инфраструктуры администрации МО «Устьянский муниципальный район»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</si>
  <si>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(2022-2025 гг)</t>
  </si>
  <si>
    <t>4.4.</t>
  </si>
  <si>
    <t xml:space="preserve">Исполнительный лист (ремонт водопровода) </t>
  </si>
  <si>
    <t>Управление строительства и инфраструктуры администрации МО "Устьянский муниципальный район"/Финансовое управление администрации Устьянского муниципального района</t>
  </si>
  <si>
    <t>Софинансирование программы "Чистая вода" Шангалы, Кизема, Октябрьский</t>
  </si>
  <si>
    <t xml:space="preserve">Дополнительные работы, выполненные при исполнении муниципального контракта на выполнение работ по строительству, рекунструкции питьевого водоснабжения </t>
  </si>
  <si>
    <t>Ремонт водопровода</t>
  </si>
  <si>
    <t>4.5.</t>
  </si>
  <si>
    <t>Устройство магистральной сети  к распределительному колодцу спортивного зала п. Илеза</t>
  </si>
  <si>
    <t>Проведение проверки достоверности сметной стоимости объектов:установка и обвязка котельного оборудования в здании котельной п.Илеза и устройство каркасно-модульной котельной п.Илеза</t>
  </si>
  <si>
    <t>Выполнение работ по проектированию и строительству котельных на территории Устьянского района, 2 объекта</t>
  </si>
  <si>
    <t>Содержание кладбищ и оказание ритуальных услуг</t>
  </si>
  <si>
    <t>Разработка проектно-сметной документации  мест захоронения</t>
  </si>
  <si>
    <t>9.2.</t>
  </si>
  <si>
    <t>Выполнение работ по проектированию и строительству котельной</t>
  </si>
  <si>
    <t>Устройство каркасно-модульной котельной в п.Квазеньга</t>
  </si>
  <si>
    <t>Устройство каркасно-модульной котельной в п. Глубокий</t>
  </si>
  <si>
    <t>Выполнение работ по проектированию и строительству котельных на территории Устьянского района</t>
  </si>
  <si>
    <t>9.3.</t>
  </si>
  <si>
    <t>9.4.</t>
  </si>
  <si>
    <t>Ремонт здания котельной в п.Илеза</t>
  </si>
  <si>
    <t xml:space="preserve">Выполнение работ по ремонту котельной на территории п.Илеза Устьянского района, 1 объект </t>
  </si>
  <si>
    <t>6.5.</t>
  </si>
  <si>
    <t>6.6.</t>
  </si>
  <si>
    <t>Разработанная проектная и рабочая документация по строительству и подключению блочно-модульной станции очистки воды, строительство водопроводных сетей п.Кизема</t>
  </si>
  <si>
    <t>Разработанная проектная документация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</si>
  <si>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</si>
  <si>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Администрация Устьянского муниципального района</t>
  </si>
  <si>
    <t>2021-2022</t>
  </si>
  <si>
    <t>Выполнение работ по устройству тепловых сетей в п. Илеза</t>
  </si>
  <si>
    <t>Выполнение работ по устройству тепловых сетей в п. Илеза, 1 объект</t>
  </si>
  <si>
    <t>Строительство участка теплосети, расположенного по адресу: рп. Октябрьский, ул. Магистральная, д. 26,
1 объект</t>
  </si>
  <si>
    <t>9.5.</t>
  </si>
  <si>
    <t>9.6.</t>
  </si>
  <si>
    <t>Устройство каркасно-модульной котельной в д. Ульяновская</t>
  </si>
  <si>
    <t>9.7.</t>
  </si>
  <si>
    <t>Выполнение мероприятий в области жилищного хозяйства</t>
  </si>
  <si>
    <t>Капитальный ремонт муниципального жилищного фонда на территории Устьянского района.</t>
  </si>
  <si>
    <t>1.3.</t>
  </si>
  <si>
    <t>Управление строительства и инфраструктуры администрации МО «Устьянский муниципальный район» (2020-2021 гг)</t>
  </si>
  <si>
    <t>Мероприятия в целях проведения капитального ремонта жилого фонда</t>
  </si>
  <si>
    <t>1.4.</t>
  </si>
  <si>
    <t>Мероприятия в целях проведения текущего ремонта жилого фонда</t>
  </si>
  <si>
    <t>Текущий ремонт муниципального жилищного фонда на территории Устьянского района.</t>
  </si>
  <si>
    <t>Ремонт децентрализованных источников водоснабжения на территории Устьянского района</t>
  </si>
  <si>
    <t>Организация ритуальных услуг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</si>
  <si>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</si>
  <si>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</si>
  <si>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Строительство участка теплосети, расположенного по адресу: рп. Октябрьский, ул. Магистральная, д. 26</t>
  </si>
  <si>
    <t>6.7.</t>
  </si>
  <si>
    <t>Плата за ограниченное пользование частями земельного участка (плата за сервитут) по соглашению с ОАО "РЖД"</t>
  </si>
  <si>
    <t>Плата за публичный сервитут в отношении земельного участка находящегося в аренде ОАО "РЖД"</t>
  </si>
  <si>
    <t>Передача полномочий в рамках организации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</t>
  </si>
  <si>
    <t>6.8.</t>
  </si>
  <si>
    <t>Расходы на содержание муниципальных органов и обеспечение их функций</t>
  </si>
  <si>
    <t>Мероприятия по подготовке к отопительному периоду</t>
  </si>
  <si>
    <t>Задача 1. Выполнение мероприятий в области жилищного хозяйства на территории сельских поселений МО "Устьянский муниципальный район" до 2022 года/на териитории Устьянского муниципального округа с 2023 года</t>
  </si>
  <si>
    <t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(2022-2025 гг)/Администрация Устьянского муниципального района до 2022 года/ Администрация Устьянскоготьмуниципального округа с 2023 года</t>
  </si>
  <si>
    <t>Администрация Устьянского муниципального района до 2022 года/ Администрация Устьянского муниципального округа с 2023 года</t>
  </si>
  <si>
    <t>Задача 3. Обеспечение выполнения  функций и полномочий  на территории  сельских поселений муниципального образования "Устьянский муниципальный район" до 2022 года/ Администрация Устьянского муниципального округа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</si>
  <si>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 до 2022 года/ Администрация Устьянский муниципальный округ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</si>
  <si>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 до 2022 года</t>
  </si>
  <si>
    <t>2020-2021</t>
  </si>
  <si>
    <t>2020-2022</t>
  </si>
  <si>
    <t>Управление строительства и инфраструктуры администрации МО «Устьянский муниципальный район»; Администрация Устьянского муниципального района; Администрации муниципальных образований-поселений до 2022 года</t>
  </si>
  <si>
    <t>4.6.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</si>
  <si>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(7 ед.) п.Квазеньга, д.Коптяевская, п.Кизема, п.Первомайский, с.Бестужево, д.Починовская, п.Кидюга</t>
  </si>
  <si>
    <t xml:space="preserve">Администрация Устьянского муниципального округа </t>
  </si>
  <si>
    <t>Реализация мероприятий по социально-экономическому развитию муниципальных округов (проведение ремонта водозаборных колонок д.Алферовская (5 ед.)</t>
  </si>
  <si>
    <t>4.7.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</si>
  <si>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(2022-2022 гг)</t>
  </si>
  <si>
    <t>Управление строительства и инфраструктуры администрации МО «Устьянский муниципальный район»/Администрация Устьянского муниципального района (2022-2022 гг), администрации муниципальных образований поселений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</si>
  <si>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2020 год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</si>
  <si>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(2022-2021 гг)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</si>
  <si>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до 2022 года/ Администрация Устьянского муниципального округа с 2023 года</t>
  </si>
  <si>
    <t>2021-2023</t>
  </si>
  <si>
    <t>Задача 8. Подготовка объектов ТЭК и ЖКХ сельских поселений МО "Устьянский муниципальный район" к отопительному периоду до 2022 года/ Администрация Устьянского муниципального округа с 2023 года</t>
  </si>
  <si>
    <t>Управление строительства и инфраструктуры администрации муниципального образования «Устьянский муниципальный район» до 2022 года/  Администрация Устьянского муниципального района с 2023 года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</si>
  <si>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до 2022 года</t>
  </si>
  <si>
    <t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до 2022 года/ Администрация Устьянского муниципального округа с 2023 года</t>
  </si>
  <si>
    <t>Задача 9. Строительство котельных</t>
  </si>
  <si>
    <t>9.8.</t>
  </si>
  <si>
    <t>Реализация мероприятий по социально-ъэкономическому развитию муниципальных округов (Реконструкция котельной в д.Левоплосская с переходом оборудования на биотопливо)</t>
  </si>
  <si>
    <t>Выполнение работ по реконструкции котельной, расположенной в д.Левоплосская Устьянского муниципального округа с переходом на биотопливо</t>
  </si>
  <si>
    <t>Реализация мероприятий по социально-ъэкономическому развитию муниципальных округов (Модернизация котельной по ул.50 лет Октября д.1а с.Шангалы)</t>
  </si>
  <si>
    <t>Выполнение мероприятий по реконструкции котельной, расположенной в с.Шангалы ул. 50 лепт Октября д.1а</t>
  </si>
  <si>
    <t>9.9.</t>
  </si>
  <si>
    <t>Перечень мероприятий муниципальной программы "Комплексное развитие систем коммунальной инфраструктуры на территории  Устьянского муниципального округа</t>
  </si>
  <si>
    <t>Задача 4. Выполнение мероприятий в области коммунального хозяйства на территории сельских поселений МО "Устьянский муниципальный район" до 2022 года/ на территории Устьянского муниципального округа с 2023 года.</t>
  </si>
  <si>
    <t>Администрация Устьянского муниципального округа с 2023 года</t>
  </si>
  <si>
    <t>6.9.</t>
  </si>
  <si>
    <t>6.10.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</si>
  <si>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</si>
  <si>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Уплата взносов на капитальный ремонт многоквартирных домов, находящихся  на территории сельских поселений муниципального образования "Устьянский муниципальный район" в Фонд капитального ремонта многоквартирных домов Архангельской области до 2022 года</t>
  </si>
  <si>
    <t xml:space="preserve">Приложение № 1 
к муниципальной программе «Комплексное развитие систем коммунальной инфраструктуры в муниципальном образовании 
«Устьянский муниципальный район», утвержденной постановлением администрации Устьянского мунципиального района 
Архангельской области от 6 марта 2023 г. № 353 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</si>
</sst>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2"/>
  <sheetViews>
    <sheetView tabSelected="1" view="pageBreakPreview" zoomScaleSheetLayoutView="100" workbookViewId="0">
      <pane xSplit="5" ySplit="8" topLeftCell="G9" activePane="bottomRight" state="frozen"/>
      <selection pane="topRight" activeCell="F1" sqref="F1"/>
      <selection pane="bottomLeft" activeCell="A9" sqref="A9"/>
      <selection pane="bottomRight" activeCell="G10" sqref="G10"/>
    </sheetView>
  </sheetViews>
  <sheetFormatPr defaultRowHeight="12.75"/>
  <cols>
    <col min="2" max="2" width="31.7109375" customWidth="1"/>
    <col min="3" max="3" width="30.7109375" customWidth="1"/>
    <col min="4" max="4" width="11.85546875" customWidth="1"/>
    <col min="5" max="5" width="27.85546875" customWidth="1"/>
    <col min="6" max="6" width="11.42578125" style="25" customWidth="1"/>
    <col min="7" max="7" width="12.42578125" style="27" customWidth="1"/>
    <col min="8" max="8" width="12.85546875" style="25" customWidth="1"/>
    <col min="9" max="9" width="12.7109375" style="25" customWidth="1"/>
    <col min="10" max="12" width="10.85546875" style="25" bestFit="1" customWidth="1"/>
    <col min="13" max="13" width="29.140625" customWidth="1"/>
  </cols>
  <sheetData>
    <row r="1" spans="1:13" ht="20.100000000000001" customHeight="1">
      <c r="A1" s="7"/>
      <c r="B1" s="7"/>
      <c r="C1" s="7"/>
      <c r="D1" s="7"/>
      <c r="E1" s="7"/>
      <c r="F1" s="21"/>
      <c r="G1" s="63" t="s">
        <v>174</v>
      </c>
      <c r="H1" s="63"/>
      <c r="I1" s="63"/>
      <c r="J1" s="63"/>
      <c r="K1" s="63"/>
      <c r="L1" s="63"/>
      <c r="M1" s="63"/>
    </row>
    <row r="2" spans="1:13" ht="20.100000000000001" customHeight="1">
      <c r="A2" s="7"/>
      <c r="B2" s="7"/>
      <c r="C2" s="7"/>
      <c r="D2" s="7"/>
      <c r="E2" s="7"/>
      <c r="F2" s="21"/>
      <c r="G2" s="63"/>
      <c r="H2" s="63"/>
      <c r="I2" s="63"/>
      <c r="J2" s="63"/>
      <c r="K2" s="63"/>
      <c r="L2" s="63"/>
      <c r="M2" s="63"/>
    </row>
    <row r="3" spans="1:13" ht="20.100000000000001" customHeight="1">
      <c r="A3" s="9"/>
      <c r="B3" s="9"/>
      <c r="C3" s="9"/>
      <c r="D3" s="9"/>
      <c r="E3" s="9"/>
      <c r="F3" s="22"/>
      <c r="G3" s="63"/>
      <c r="H3" s="63"/>
      <c r="I3" s="63"/>
      <c r="J3" s="63"/>
      <c r="K3" s="63"/>
      <c r="L3" s="63"/>
      <c r="M3" s="63"/>
    </row>
    <row r="4" spans="1:13" ht="36" customHeight="1">
      <c r="A4" s="64" t="s">
        <v>167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"/>
    </row>
    <row r="5" spans="1:13" ht="56.25" customHeight="1">
      <c r="A5" s="85" t="s">
        <v>1</v>
      </c>
      <c r="B5" s="85" t="s">
        <v>0</v>
      </c>
      <c r="C5" s="85" t="s">
        <v>13</v>
      </c>
      <c r="D5" s="85" t="s">
        <v>2</v>
      </c>
      <c r="E5" s="85" t="s">
        <v>3</v>
      </c>
      <c r="F5" s="87" t="s">
        <v>14</v>
      </c>
      <c r="G5" s="88"/>
      <c r="H5" s="88"/>
      <c r="I5" s="88"/>
      <c r="J5" s="88"/>
      <c r="K5" s="88"/>
      <c r="L5" s="89"/>
      <c r="M5" s="71" t="s">
        <v>4</v>
      </c>
    </row>
    <row r="6" spans="1:13">
      <c r="A6" s="86"/>
      <c r="B6" s="86"/>
      <c r="C6" s="86"/>
      <c r="D6" s="86"/>
      <c r="E6" s="86"/>
      <c r="F6" s="23" t="s">
        <v>5</v>
      </c>
      <c r="G6" s="29">
        <v>2020</v>
      </c>
      <c r="H6" s="28">
        <v>2021</v>
      </c>
      <c r="I6" s="28">
        <v>2022</v>
      </c>
      <c r="J6" s="28">
        <v>2023</v>
      </c>
      <c r="K6" s="28">
        <v>2024</v>
      </c>
      <c r="L6" s="28">
        <v>2025</v>
      </c>
      <c r="M6" s="71"/>
    </row>
    <row r="7" spans="1:13">
      <c r="A7" s="2">
        <v>1</v>
      </c>
      <c r="B7" s="2">
        <v>2</v>
      </c>
      <c r="C7" s="2">
        <v>3</v>
      </c>
      <c r="D7" s="2">
        <v>4</v>
      </c>
      <c r="E7" s="2">
        <v>5</v>
      </c>
      <c r="F7" s="28">
        <v>6</v>
      </c>
      <c r="G7" s="29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">
        <v>13</v>
      </c>
    </row>
    <row r="8" spans="1:13" s="3" customFormat="1" ht="12.75" customHeight="1">
      <c r="A8" s="83" t="s">
        <v>136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4"/>
    </row>
    <row r="9" spans="1:13" s="3" customFormat="1" ht="15.75" customHeight="1">
      <c r="A9" s="43" t="s">
        <v>24</v>
      </c>
      <c r="B9" s="76" t="s">
        <v>116</v>
      </c>
      <c r="C9" s="43" t="s">
        <v>137</v>
      </c>
      <c r="D9" s="43" t="s">
        <v>23</v>
      </c>
      <c r="E9" s="8" t="s">
        <v>6</v>
      </c>
      <c r="F9" s="30">
        <f>F10+F11+F12+F13+F14</f>
        <v>3598644.17</v>
      </c>
      <c r="G9" s="30">
        <f t="shared" ref="G9:H9" si="0">G10+G11+G12+G13+G14</f>
        <v>400000</v>
      </c>
      <c r="H9" s="30">
        <f t="shared" si="0"/>
        <v>1067450.48</v>
      </c>
      <c r="I9" s="35">
        <v>617693.68999999994</v>
      </c>
      <c r="J9" s="30">
        <v>504500</v>
      </c>
      <c r="K9" s="30">
        <v>504500</v>
      </c>
      <c r="L9" s="30">
        <v>504500</v>
      </c>
      <c r="M9" s="75" t="s">
        <v>43</v>
      </c>
    </row>
    <row r="10" spans="1:13" s="3" customFormat="1">
      <c r="A10" s="44"/>
      <c r="B10" s="77"/>
      <c r="C10" s="44"/>
      <c r="D10" s="44"/>
      <c r="E10" s="8" t="s">
        <v>7</v>
      </c>
      <c r="F10" s="30">
        <f t="shared" ref="F10:F14" si="1">SUM(G10:L10)</f>
        <v>0</v>
      </c>
      <c r="G10" s="30">
        <v>0</v>
      </c>
      <c r="H10" s="30">
        <v>0</v>
      </c>
      <c r="I10" s="35">
        <v>0</v>
      </c>
      <c r="J10" s="30">
        <v>0</v>
      </c>
      <c r="K10" s="30">
        <v>0</v>
      </c>
      <c r="L10" s="30">
        <v>0</v>
      </c>
      <c r="M10" s="75"/>
    </row>
    <row r="11" spans="1:13" s="3" customFormat="1">
      <c r="A11" s="44"/>
      <c r="B11" s="77"/>
      <c r="C11" s="44"/>
      <c r="D11" s="44"/>
      <c r="E11" s="8" t="s">
        <v>8</v>
      </c>
      <c r="F11" s="30">
        <f t="shared" si="1"/>
        <v>0</v>
      </c>
      <c r="G11" s="30">
        <v>0</v>
      </c>
      <c r="H11" s="30">
        <v>0</v>
      </c>
      <c r="I11" s="35">
        <v>0</v>
      </c>
      <c r="J11" s="30">
        <v>0</v>
      </c>
      <c r="K11" s="30">
        <v>0</v>
      </c>
      <c r="L11" s="30">
        <v>0</v>
      </c>
      <c r="M11" s="75"/>
    </row>
    <row r="12" spans="1:13" s="3" customFormat="1">
      <c r="A12" s="44"/>
      <c r="B12" s="77"/>
      <c r="C12" s="44"/>
      <c r="D12" s="44"/>
      <c r="E12" s="8" t="s">
        <v>9</v>
      </c>
      <c r="F12" s="30">
        <f t="shared" si="1"/>
        <v>3598644.17</v>
      </c>
      <c r="G12" s="30">
        <v>400000</v>
      </c>
      <c r="H12" s="30">
        <f>1067450.48</f>
        <v>1067450.48</v>
      </c>
      <c r="I12" s="35">
        <v>617693.68999999994</v>
      </c>
      <c r="J12" s="30">
        <v>504500</v>
      </c>
      <c r="K12" s="30">
        <v>504500</v>
      </c>
      <c r="L12" s="30">
        <v>504500</v>
      </c>
      <c r="M12" s="75"/>
    </row>
    <row r="13" spans="1:13" s="3" customFormat="1">
      <c r="A13" s="44"/>
      <c r="B13" s="77"/>
      <c r="C13" s="44"/>
      <c r="D13" s="44"/>
      <c r="E13" s="8" t="s">
        <v>10</v>
      </c>
      <c r="F13" s="30">
        <f t="shared" si="1"/>
        <v>0</v>
      </c>
      <c r="G13" s="30">
        <v>0</v>
      </c>
      <c r="H13" s="30">
        <v>0</v>
      </c>
      <c r="I13" s="35">
        <v>0</v>
      </c>
      <c r="J13" s="30">
        <v>0</v>
      </c>
      <c r="K13" s="30">
        <v>0</v>
      </c>
      <c r="L13" s="30">
        <v>0</v>
      </c>
      <c r="M13" s="75"/>
    </row>
    <row r="14" spans="1:13" s="3" customFormat="1" ht="27" customHeight="1">
      <c r="A14" s="45"/>
      <c r="B14" s="78"/>
      <c r="C14" s="45"/>
      <c r="D14" s="45"/>
      <c r="E14" s="8" t="s">
        <v>11</v>
      </c>
      <c r="F14" s="30">
        <f t="shared" si="1"/>
        <v>0</v>
      </c>
      <c r="G14" s="30">
        <v>0</v>
      </c>
      <c r="H14" s="30">
        <v>0</v>
      </c>
      <c r="I14" s="35">
        <v>0</v>
      </c>
      <c r="J14" s="30">
        <v>0</v>
      </c>
      <c r="K14" s="30">
        <v>0</v>
      </c>
      <c r="L14" s="30">
        <v>0</v>
      </c>
      <c r="M14" s="75"/>
    </row>
    <row r="15" spans="1:13" s="3" customFormat="1" ht="11.25" customHeight="1">
      <c r="A15" s="43" t="s">
        <v>39</v>
      </c>
      <c r="B15" s="76" t="s">
        <v>30</v>
      </c>
      <c r="C15" s="43" t="s">
        <v>119</v>
      </c>
      <c r="D15" s="43" t="s">
        <v>23</v>
      </c>
      <c r="E15" s="8" t="s">
        <v>6</v>
      </c>
      <c r="F15" s="30">
        <f t="shared" ref="F15:F26" si="2">SUM(G15:L15)</f>
        <v>1627673.56</v>
      </c>
      <c r="G15" s="30">
        <f t="shared" ref="G15:L15" si="3">G16+G17+G18+G19+G20</f>
        <v>827673.56</v>
      </c>
      <c r="H15" s="30">
        <f t="shared" si="3"/>
        <v>800000</v>
      </c>
      <c r="I15" s="35">
        <f t="shared" si="3"/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46" t="s">
        <v>69</v>
      </c>
    </row>
    <row r="16" spans="1:13" s="3" customFormat="1" ht="11.25" customHeight="1">
      <c r="A16" s="44"/>
      <c r="B16" s="77"/>
      <c r="C16" s="44"/>
      <c r="D16" s="44"/>
      <c r="E16" s="8" t="s">
        <v>7</v>
      </c>
      <c r="F16" s="30">
        <f t="shared" si="2"/>
        <v>0</v>
      </c>
      <c r="G16" s="30">
        <v>0</v>
      </c>
      <c r="H16" s="30">
        <v>0</v>
      </c>
      <c r="I16" s="35">
        <v>0</v>
      </c>
      <c r="J16" s="30">
        <v>0</v>
      </c>
      <c r="K16" s="30">
        <v>0</v>
      </c>
      <c r="L16" s="30">
        <v>0</v>
      </c>
      <c r="M16" s="47"/>
    </row>
    <row r="17" spans="1:13" s="3" customFormat="1" ht="11.25" customHeight="1">
      <c r="A17" s="44"/>
      <c r="B17" s="77"/>
      <c r="C17" s="44"/>
      <c r="D17" s="44"/>
      <c r="E17" s="8" t="s">
        <v>8</v>
      </c>
      <c r="F17" s="30">
        <f t="shared" si="2"/>
        <v>0</v>
      </c>
      <c r="G17" s="30">
        <v>0</v>
      </c>
      <c r="H17" s="30">
        <v>0</v>
      </c>
      <c r="I17" s="35">
        <v>0</v>
      </c>
      <c r="J17" s="30">
        <v>0</v>
      </c>
      <c r="K17" s="30">
        <v>0</v>
      </c>
      <c r="L17" s="30">
        <v>0</v>
      </c>
      <c r="M17" s="47"/>
    </row>
    <row r="18" spans="1:13" s="3" customFormat="1" ht="11.25" customHeight="1">
      <c r="A18" s="44"/>
      <c r="B18" s="77"/>
      <c r="C18" s="44"/>
      <c r="D18" s="44"/>
      <c r="E18" s="8" t="s">
        <v>9</v>
      </c>
      <c r="F18" s="30">
        <f t="shared" si="2"/>
        <v>1627673.56</v>
      </c>
      <c r="G18" s="30">
        <f>827673.56</f>
        <v>827673.56</v>
      </c>
      <c r="H18" s="30">
        <v>800000</v>
      </c>
      <c r="I18" s="35">
        <v>0</v>
      </c>
      <c r="J18" s="30">
        <v>0</v>
      </c>
      <c r="K18" s="30">
        <v>0</v>
      </c>
      <c r="L18" s="30">
        <v>0</v>
      </c>
      <c r="M18" s="47"/>
    </row>
    <row r="19" spans="1:13" s="3" customFormat="1" ht="11.25" customHeight="1">
      <c r="A19" s="44"/>
      <c r="B19" s="77"/>
      <c r="C19" s="44"/>
      <c r="D19" s="44"/>
      <c r="E19" s="8" t="s">
        <v>10</v>
      </c>
      <c r="F19" s="30">
        <f t="shared" si="2"/>
        <v>0</v>
      </c>
      <c r="G19" s="30">
        <v>0</v>
      </c>
      <c r="H19" s="30">
        <v>0</v>
      </c>
      <c r="I19" s="35">
        <v>0</v>
      </c>
      <c r="J19" s="30">
        <v>0</v>
      </c>
      <c r="K19" s="30">
        <v>0</v>
      </c>
      <c r="L19" s="30">
        <v>0</v>
      </c>
      <c r="M19" s="47"/>
    </row>
    <row r="20" spans="1:13" s="3" customFormat="1" ht="11.25" customHeight="1">
      <c r="A20" s="45"/>
      <c r="B20" s="78"/>
      <c r="C20" s="45"/>
      <c r="D20" s="45"/>
      <c r="E20" s="8" t="s">
        <v>11</v>
      </c>
      <c r="F20" s="30">
        <f t="shared" si="2"/>
        <v>0</v>
      </c>
      <c r="G20" s="30">
        <v>0</v>
      </c>
      <c r="H20" s="30">
        <v>0</v>
      </c>
      <c r="I20" s="35">
        <v>0</v>
      </c>
      <c r="J20" s="30">
        <v>0</v>
      </c>
      <c r="K20" s="30">
        <v>0</v>
      </c>
      <c r="L20" s="30">
        <v>0</v>
      </c>
      <c r="M20" s="48"/>
    </row>
    <row r="21" spans="1:13" s="3" customFormat="1" ht="11.25" customHeight="1">
      <c r="A21" s="43" t="s">
        <v>118</v>
      </c>
      <c r="B21" s="76" t="s">
        <v>120</v>
      </c>
      <c r="C21" s="43" t="s">
        <v>138</v>
      </c>
      <c r="D21" s="43" t="s">
        <v>23</v>
      </c>
      <c r="E21" s="8" t="s">
        <v>6</v>
      </c>
      <c r="F21" s="30">
        <f t="shared" si="2"/>
        <v>4353350</v>
      </c>
      <c r="G21" s="30">
        <f t="shared" ref="G21:K21" si="4">G22+G23+G24+G25+G26</f>
        <v>0</v>
      </c>
      <c r="H21" s="30">
        <f t="shared" si="4"/>
        <v>0</v>
      </c>
      <c r="I21" s="35">
        <v>1353350</v>
      </c>
      <c r="J21" s="30">
        <v>1500000</v>
      </c>
      <c r="K21" s="30">
        <f t="shared" si="4"/>
        <v>1000000</v>
      </c>
      <c r="L21" s="30">
        <v>500000</v>
      </c>
      <c r="M21" s="46" t="s">
        <v>117</v>
      </c>
    </row>
    <row r="22" spans="1:13" s="3" customFormat="1" ht="11.25" customHeight="1">
      <c r="A22" s="44"/>
      <c r="B22" s="77"/>
      <c r="C22" s="44"/>
      <c r="D22" s="44"/>
      <c r="E22" s="8" t="s">
        <v>7</v>
      </c>
      <c r="F22" s="30">
        <f t="shared" si="2"/>
        <v>0</v>
      </c>
      <c r="G22" s="30">
        <v>0</v>
      </c>
      <c r="H22" s="30">
        <v>0</v>
      </c>
      <c r="I22" s="35">
        <v>0</v>
      </c>
      <c r="J22" s="30">
        <v>0</v>
      </c>
      <c r="K22" s="30">
        <v>0</v>
      </c>
      <c r="L22" s="30">
        <v>0</v>
      </c>
      <c r="M22" s="47"/>
    </row>
    <row r="23" spans="1:13" s="3" customFormat="1" ht="11.25" customHeight="1">
      <c r="A23" s="44"/>
      <c r="B23" s="77"/>
      <c r="C23" s="44"/>
      <c r="D23" s="44"/>
      <c r="E23" s="8" t="s">
        <v>8</v>
      </c>
      <c r="F23" s="30">
        <f t="shared" si="2"/>
        <v>0</v>
      </c>
      <c r="G23" s="30">
        <v>0</v>
      </c>
      <c r="H23" s="30">
        <v>0</v>
      </c>
      <c r="I23" s="35">
        <v>0</v>
      </c>
      <c r="J23" s="30">
        <v>0</v>
      </c>
      <c r="K23" s="30">
        <v>0</v>
      </c>
      <c r="L23" s="30">
        <v>0</v>
      </c>
      <c r="M23" s="47"/>
    </row>
    <row r="24" spans="1:13" s="3" customFormat="1" ht="11.25" customHeight="1">
      <c r="A24" s="44"/>
      <c r="B24" s="77"/>
      <c r="C24" s="44"/>
      <c r="D24" s="44"/>
      <c r="E24" s="8" t="s">
        <v>9</v>
      </c>
      <c r="F24" s="30">
        <f t="shared" si="2"/>
        <v>4353350</v>
      </c>
      <c r="G24" s="30">
        <v>0</v>
      </c>
      <c r="H24" s="30">
        <v>0</v>
      </c>
      <c r="I24" s="35">
        <v>1353350</v>
      </c>
      <c r="J24" s="30">
        <v>1500000</v>
      </c>
      <c r="K24" s="30">
        <v>1000000</v>
      </c>
      <c r="L24" s="30">
        <v>500000</v>
      </c>
      <c r="M24" s="47"/>
    </row>
    <row r="25" spans="1:13" s="3" customFormat="1" ht="11.25" customHeight="1">
      <c r="A25" s="44"/>
      <c r="B25" s="77"/>
      <c r="C25" s="44"/>
      <c r="D25" s="44"/>
      <c r="E25" s="8" t="s">
        <v>10</v>
      </c>
      <c r="F25" s="30">
        <f t="shared" si="2"/>
        <v>0</v>
      </c>
      <c r="G25" s="30">
        <v>0</v>
      </c>
      <c r="H25" s="30">
        <v>0</v>
      </c>
      <c r="I25" s="35">
        <v>0</v>
      </c>
      <c r="J25" s="30">
        <v>0</v>
      </c>
      <c r="K25" s="30">
        <v>0</v>
      </c>
      <c r="L25" s="30">
        <v>0</v>
      </c>
      <c r="M25" s="47"/>
    </row>
    <row r="26" spans="1:13" s="3" customFormat="1" ht="11.25" customHeight="1">
      <c r="A26" s="45"/>
      <c r="B26" s="78"/>
      <c r="C26" s="45"/>
      <c r="D26" s="45"/>
      <c r="E26" s="8" t="s">
        <v>11</v>
      </c>
      <c r="F26" s="30">
        <f t="shared" si="2"/>
        <v>0</v>
      </c>
      <c r="G26" s="30">
        <v>0</v>
      </c>
      <c r="H26" s="30">
        <v>0</v>
      </c>
      <c r="I26" s="35">
        <v>0</v>
      </c>
      <c r="J26" s="30">
        <v>0</v>
      </c>
      <c r="K26" s="30">
        <v>0</v>
      </c>
      <c r="L26" s="30">
        <v>0</v>
      </c>
      <c r="M26" s="48"/>
    </row>
    <row r="27" spans="1:13" s="3" customFormat="1" ht="11.25" customHeight="1">
      <c r="A27" s="43" t="s">
        <v>121</v>
      </c>
      <c r="B27" s="76" t="s">
        <v>122</v>
      </c>
      <c r="C27" s="43" t="s">
        <v>138</v>
      </c>
      <c r="D27" s="43" t="s">
        <v>23</v>
      </c>
      <c r="E27" s="8" t="s">
        <v>6</v>
      </c>
      <c r="F27" s="30">
        <f t="shared" ref="F27:F32" si="5">SUM(G27:L27)</f>
        <v>2375000</v>
      </c>
      <c r="G27" s="30">
        <f t="shared" ref="G27:H27" si="6">G28+G29+G30+G31+G32</f>
        <v>0</v>
      </c>
      <c r="H27" s="30">
        <f t="shared" si="6"/>
        <v>0</v>
      </c>
      <c r="I27" s="35">
        <v>875000</v>
      </c>
      <c r="J27" s="30">
        <v>500000</v>
      </c>
      <c r="K27" s="30">
        <v>500000</v>
      </c>
      <c r="L27" s="30">
        <v>500000</v>
      </c>
      <c r="M27" s="46" t="s">
        <v>123</v>
      </c>
    </row>
    <row r="28" spans="1:13" s="3" customFormat="1" ht="11.25" customHeight="1">
      <c r="A28" s="44"/>
      <c r="B28" s="77"/>
      <c r="C28" s="44"/>
      <c r="D28" s="44"/>
      <c r="E28" s="8" t="s">
        <v>7</v>
      </c>
      <c r="F28" s="30">
        <f t="shared" si="5"/>
        <v>0</v>
      </c>
      <c r="G28" s="30">
        <v>0</v>
      </c>
      <c r="H28" s="30">
        <v>0</v>
      </c>
      <c r="I28" s="35">
        <v>0</v>
      </c>
      <c r="J28" s="30">
        <v>0</v>
      </c>
      <c r="K28" s="30">
        <v>0</v>
      </c>
      <c r="L28" s="30">
        <v>0</v>
      </c>
      <c r="M28" s="47"/>
    </row>
    <row r="29" spans="1:13" s="3" customFormat="1" ht="11.25" customHeight="1">
      <c r="A29" s="44"/>
      <c r="B29" s="77"/>
      <c r="C29" s="44"/>
      <c r="D29" s="44"/>
      <c r="E29" s="8" t="s">
        <v>8</v>
      </c>
      <c r="F29" s="30">
        <f t="shared" si="5"/>
        <v>0</v>
      </c>
      <c r="G29" s="30">
        <v>0</v>
      </c>
      <c r="H29" s="30">
        <v>0</v>
      </c>
      <c r="I29" s="35">
        <v>0</v>
      </c>
      <c r="J29" s="30">
        <v>0</v>
      </c>
      <c r="K29" s="30">
        <v>0</v>
      </c>
      <c r="L29" s="30">
        <v>0</v>
      </c>
      <c r="M29" s="47"/>
    </row>
    <row r="30" spans="1:13" s="3" customFormat="1" ht="11.25" customHeight="1">
      <c r="A30" s="44"/>
      <c r="B30" s="77"/>
      <c r="C30" s="44"/>
      <c r="D30" s="44"/>
      <c r="E30" s="8" t="s">
        <v>9</v>
      </c>
      <c r="F30" s="30">
        <f t="shared" si="5"/>
        <v>2375000</v>
      </c>
      <c r="G30" s="30">
        <v>0</v>
      </c>
      <c r="H30" s="30">
        <v>0</v>
      </c>
      <c r="I30" s="35">
        <v>875000</v>
      </c>
      <c r="J30" s="30">
        <v>500000</v>
      </c>
      <c r="K30" s="30">
        <v>500000</v>
      </c>
      <c r="L30" s="30">
        <v>500000</v>
      </c>
      <c r="M30" s="47"/>
    </row>
    <row r="31" spans="1:13" s="3" customFormat="1" ht="11.25" customHeight="1">
      <c r="A31" s="44"/>
      <c r="B31" s="77"/>
      <c r="C31" s="44"/>
      <c r="D31" s="44"/>
      <c r="E31" s="8" t="s">
        <v>10</v>
      </c>
      <c r="F31" s="30">
        <f t="shared" si="5"/>
        <v>0</v>
      </c>
      <c r="G31" s="30">
        <v>0</v>
      </c>
      <c r="H31" s="30">
        <v>0</v>
      </c>
      <c r="I31" s="35">
        <v>0</v>
      </c>
      <c r="J31" s="30">
        <v>0</v>
      </c>
      <c r="K31" s="30">
        <v>0</v>
      </c>
      <c r="L31" s="30">
        <v>0</v>
      </c>
      <c r="M31" s="47"/>
    </row>
    <row r="32" spans="1:13" s="3" customFormat="1" ht="11.25" customHeight="1">
      <c r="A32" s="45"/>
      <c r="B32" s="78"/>
      <c r="C32" s="45"/>
      <c r="D32" s="45"/>
      <c r="E32" s="8" t="s">
        <v>11</v>
      </c>
      <c r="F32" s="30">
        <f t="shared" si="5"/>
        <v>0</v>
      </c>
      <c r="G32" s="30">
        <v>0</v>
      </c>
      <c r="H32" s="30">
        <v>0</v>
      </c>
      <c r="I32" s="35">
        <v>0</v>
      </c>
      <c r="J32" s="30">
        <v>0</v>
      </c>
      <c r="K32" s="30">
        <v>0</v>
      </c>
      <c r="L32" s="30">
        <v>0</v>
      </c>
      <c r="M32" s="48"/>
    </row>
    <row r="33" spans="1:13" s="3" customFormat="1" ht="12.75" customHeight="1">
      <c r="A33" s="66" t="s">
        <v>22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5"/>
    </row>
    <row r="34" spans="1:13" s="3" customFormat="1" ht="12.75" customHeight="1">
      <c r="A34" s="49" t="s">
        <v>25</v>
      </c>
      <c r="B34" s="55" t="s">
        <v>19</v>
      </c>
      <c r="C34" s="43" t="s">
        <v>79</v>
      </c>
      <c r="D34" s="43" t="s">
        <v>142</v>
      </c>
      <c r="E34" s="8" t="s">
        <v>6</v>
      </c>
      <c r="F34" s="30">
        <f>F35+F36+F37+F38+F39+F40</f>
        <v>133013</v>
      </c>
      <c r="G34" s="30">
        <f>G35+G36+G37+G38+G39+G40</f>
        <v>73013</v>
      </c>
      <c r="H34" s="30">
        <f t="shared" ref="H34:L34" si="7">H35+H36+H37+H38+H39</f>
        <v>60000</v>
      </c>
      <c r="I34" s="35">
        <f t="shared" si="7"/>
        <v>0</v>
      </c>
      <c r="J34" s="30">
        <f t="shared" si="7"/>
        <v>0</v>
      </c>
      <c r="K34" s="30">
        <f t="shared" si="7"/>
        <v>0</v>
      </c>
      <c r="L34" s="30">
        <f t="shared" si="7"/>
        <v>0</v>
      </c>
      <c r="M34" s="46" t="s">
        <v>42</v>
      </c>
    </row>
    <row r="35" spans="1:13" s="3" customFormat="1">
      <c r="A35" s="50"/>
      <c r="B35" s="56"/>
      <c r="C35" s="44"/>
      <c r="D35" s="44"/>
      <c r="E35" s="8" t="s">
        <v>7</v>
      </c>
      <c r="F35" s="30">
        <f t="shared" ref="F35:F46" si="8">SUM(G35:L35)</f>
        <v>0</v>
      </c>
      <c r="G35" s="30">
        <v>0</v>
      </c>
      <c r="H35" s="30">
        <v>0</v>
      </c>
      <c r="I35" s="35">
        <v>0</v>
      </c>
      <c r="J35" s="30">
        <v>0</v>
      </c>
      <c r="K35" s="30">
        <v>0</v>
      </c>
      <c r="L35" s="30">
        <v>0</v>
      </c>
      <c r="M35" s="47"/>
    </row>
    <row r="36" spans="1:13" s="3" customFormat="1">
      <c r="A36" s="50"/>
      <c r="B36" s="56"/>
      <c r="C36" s="44"/>
      <c r="D36" s="44"/>
      <c r="E36" s="8" t="s">
        <v>8</v>
      </c>
      <c r="F36" s="30">
        <f t="shared" si="8"/>
        <v>0</v>
      </c>
      <c r="G36" s="30">
        <v>0</v>
      </c>
      <c r="H36" s="30">
        <v>0</v>
      </c>
      <c r="I36" s="35">
        <v>0</v>
      </c>
      <c r="J36" s="30">
        <v>0</v>
      </c>
      <c r="K36" s="30">
        <v>0</v>
      </c>
      <c r="L36" s="30">
        <v>0</v>
      </c>
      <c r="M36" s="47"/>
    </row>
    <row r="37" spans="1:13" s="3" customFormat="1">
      <c r="A37" s="50"/>
      <c r="B37" s="56"/>
      <c r="C37" s="44"/>
      <c r="D37" s="44"/>
      <c r="E37" s="8" t="s">
        <v>9</v>
      </c>
      <c r="F37" s="30">
        <f t="shared" ref="F37" si="9">SUM(G37:L37)</f>
        <v>88013</v>
      </c>
      <c r="G37" s="30">
        <v>28013</v>
      </c>
      <c r="H37" s="30">
        <v>60000</v>
      </c>
      <c r="I37" s="35">
        <v>0</v>
      </c>
      <c r="J37" s="30">
        <v>0</v>
      </c>
      <c r="K37" s="30">
        <v>0</v>
      </c>
      <c r="L37" s="30">
        <v>0</v>
      </c>
      <c r="M37" s="47"/>
    </row>
    <row r="38" spans="1:13" s="3" customFormat="1">
      <c r="A38" s="50"/>
      <c r="B38" s="56"/>
      <c r="C38" s="44"/>
      <c r="D38" s="44"/>
      <c r="E38" s="8" t="s">
        <v>10</v>
      </c>
      <c r="F38" s="30">
        <f t="shared" si="8"/>
        <v>0</v>
      </c>
      <c r="G38" s="30">
        <v>0</v>
      </c>
      <c r="H38" s="30">
        <v>0</v>
      </c>
      <c r="I38" s="35">
        <v>0</v>
      </c>
      <c r="J38" s="30">
        <v>0</v>
      </c>
      <c r="K38" s="30">
        <v>0</v>
      </c>
      <c r="L38" s="30">
        <v>0</v>
      </c>
      <c r="M38" s="47"/>
    </row>
    <row r="39" spans="1:13" s="3" customFormat="1">
      <c r="A39" s="51"/>
      <c r="B39" s="57"/>
      <c r="C39" s="45"/>
      <c r="D39" s="45"/>
      <c r="E39" s="8" t="s">
        <v>11</v>
      </c>
      <c r="F39" s="30">
        <f t="shared" si="8"/>
        <v>0</v>
      </c>
      <c r="G39" s="30">
        <v>0</v>
      </c>
      <c r="H39" s="30">
        <v>0</v>
      </c>
      <c r="I39" s="35">
        <v>0</v>
      </c>
      <c r="J39" s="30">
        <v>0</v>
      </c>
      <c r="K39" s="30">
        <v>0</v>
      </c>
      <c r="L39" s="30">
        <v>0</v>
      </c>
      <c r="M39" s="48"/>
    </row>
    <row r="40" spans="1:13" s="3" customFormat="1" ht="33.75">
      <c r="A40" s="15" t="s">
        <v>54</v>
      </c>
      <c r="B40" s="14" t="s">
        <v>57</v>
      </c>
      <c r="C40" s="8" t="s">
        <v>56</v>
      </c>
      <c r="D40" s="8">
        <v>2020</v>
      </c>
      <c r="E40" s="8" t="s">
        <v>9</v>
      </c>
      <c r="F40" s="30">
        <v>45000</v>
      </c>
      <c r="G40" s="30">
        <v>45000</v>
      </c>
      <c r="H40" s="30">
        <v>0</v>
      </c>
      <c r="I40" s="35">
        <v>0</v>
      </c>
      <c r="J40" s="30">
        <v>0</v>
      </c>
      <c r="K40" s="30">
        <v>0</v>
      </c>
      <c r="L40" s="30">
        <v>0</v>
      </c>
      <c r="M40" s="17" t="s">
        <v>42</v>
      </c>
    </row>
    <row r="41" spans="1:13" s="3" customFormat="1" ht="59.25" customHeight="1">
      <c r="A41" s="16" t="s">
        <v>55</v>
      </c>
      <c r="B41" s="13" t="s">
        <v>57</v>
      </c>
      <c r="C41" s="12" t="s">
        <v>79</v>
      </c>
      <c r="D41" s="12">
        <v>2020</v>
      </c>
      <c r="E41" s="8"/>
      <c r="F41" s="30">
        <v>0</v>
      </c>
      <c r="G41" s="31">
        <v>0</v>
      </c>
      <c r="H41" s="30">
        <v>0</v>
      </c>
      <c r="I41" s="35">
        <v>0</v>
      </c>
      <c r="J41" s="30">
        <v>0</v>
      </c>
      <c r="K41" s="30">
        <v>0</v>
      </c>
      <c r="L41" s="30">
        <v>0</v>
      </c>
      <c r="M41" s="18" t="s">
        <v>42</v>
      </c>
    </row>
    <row r="42" spans="1:13" s="3" customFormat="1">
      <c r="A42" s="43" t="s">
        <v>40</v>
      </c>
      <c r="B42" s="55" t="s">
        <v>31</v>
      </c>
      <c r="C42" s="43" t="s">
        <v>79</v>
      </c>
      <c r="D42" s="43">
        <v>2020</v>
      </c>
      <c r="E42" s="8" t="s">
        <v>6</v>
      </c>
      <c r="F42" s="30">
        <f t="shared" si="8"/>
        <v>149093.78</v>
      </c>
      <c r="G42" s="30">
        <f t="shared" ref="G42:L42" si="10">G43+G44+G45+G46+G47</f>
        <v>149093.78</v>
      </c>
      <c r="H42" s="30">
        <f t="shared" si="10"/>
        <v>0</v>
      </c>
      <c r="I42" s="35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46" t="s">
        <v>44</v>
      </c>
    </row>
    <row r="43" spans="1:13" s="3" customFormat="1">
      <c r="A43" s="44"/>
      <c r="B43" s="56"/>
      <c r="C43" s="44"/>
      <c r="D43" s="44"/>
      <c r="E43" s="8" t="s">
        <v>7</v>
      </c>
      <c r="F43" s="30">
        <f t="shared" si="8"/>
        <v>0</v>
      </c>
      <c r="G43" s="30">
        <v>0</v>
      </c>
      <c r="H43" s="30">
        <v>0</v>
      </c>
      <c r="I43" s="35">
        <v>0</v>
      </c>
      <c r="J43" s="30">
        <v>0</v>
      </c>
      <c r="K43" s="30">
        <v>0</v>
      </c>
      <c r="L43" s="30">
        <v>0</v>
      </c>
      <c r="M43" s="47"/>
    </row>
    <row r="44" spans="1:13" s="3" customFormat="1">
      <c r="A44" s="44"/>
      <c r="B44" s="56"/>
      <c r="C44" s="44"/>
      <c r="D44" s="44"/>
      <c r="E44" s="8" t="s">
        <v>8</v>
      </c>
      <c r="F44" s="30">
        <f t="shared" si="8"/>
        <v>0</v>
      </c>
      <c r="G44" s="30">
        <v>0</v>
      </c>
      <c r="H44" s="30">
        <v>0</v>
      </c>
      <c r="I44" s="35">
        <v>0</v>
      </c>
      <c r="J44" s="30">
        <v>0</v>
      </c>
      <c r="K44" s="30">
        <v>0</v>
      </c>
      <c r="L44" s="30">
        <v>0</v>
      </c>
      <c r="M44" s="47"/>
    </row>
    <row r="45" spans="1:13" s="3" customFormat="1">
      <c r="A45" s="44"/>
      <c r="B45" s="56"/>
      <c r="C45" s="44"/>
      <c r="D45" s="44"/>
      <c r="E45" s="8" t="s">
        <v>9</v>
      </c>
      <c r="F45" s="30">
        <f t="shared" si="8"/>
        <v>149093.78</v>
      </c>
      <c r="G45" s="30">
        <v>149093.78</v>
      </c>
      <c r="H45" s="30">
        <v>0</v>
      </c>
      <c r="I45" s="35">
        <v>0</v>
      </c>
      <c r="J45" s="30">
        <v>0</v>
      </c>
      <c r="K45" s="30">
        <v>0</v>
      </c>
      <c r="L45" s="30">
        <v>0</v>
      </c>
      <c r="M45" s="47"/>
    </row>
    <row r="46" spans="1:13" s="3" customFormat="1">
      <c r="A46" s="44"/>
      <c r="B46" s="56"/>
      <c r="C46" s="44"/>
      <c r="D46" s="44"/>
      <c r="E46" s="8" t="s">
        <v>10</v>
      </c>
      <c r="F46" s="30">
        <f t="shared" si="8"/>
        <v>0</v>
      </c>
      <c r="G46" s="30">
        <v>0</v>
      </c>
      <c r="H46" s="30">
        <v>0</v>
      </c>
      <c r="I46" s="35">
        <v>0</v>
      </c>
      <c r="J46" s="30">
        <v>0</v>
      </c>
      <c r="K46" s="30">
        <v>0</v>
      </c>
      <c r="L46" s="30">
        <v>0</v>
      </c>
      <c r="M46" s="47"/>
    </row>
    <row r="47" spans="1:13" s="3" customFormat="1">
      <c r="A47" s="45"/>
      <c r="B47" s="57"/>
      <c r="C47" s="45"/>
      <c r="D47" s="45"/>
      <c r="E47" s="8" t="s">
        <v>11</v>
      </c>
      <c r="F47" s="30">
        <v>0</v>
      </c>
      <c r="G47" s="30">
        <v>0</v>
      </c>
      <c r="H47" s="30">
        <v>0</v>
      </c>
      <c r="I47" s="35">
        <v>0</v>
      </c>
      <c r="J47" s="30">
        <v>0</v>
      </c>
      <c r="K47" s="30">
        <v>0</v>
      </c>
      <c r="L47" s="30">
        <v>0</v>
      </c>
      <c r="M47" s="48"/>
    </row>
    <row r="48" spans="1:13" s="3" customFormat="1" ht="14.25" customHeight="1">
      <c r="A48" s="58" t="s">
        <v>139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19"/>
    </row>
    <row r="49" spans="1:13" s="3" customFormat="1" ht="11.25" customHeight="1">
      <c r="A49" s="49" t="s">
        <v>26</v>
      </c>
      <c r="B49" s="55" t="s">
        <v>134</v>
      </c>
      <c r="C49" s="43" t="s">
        <v>141</v>
      </c>
      <c r="D49" s="43" t="s">
        <v>143</v>
      </c>
      <c r="E49" s="8" t="s">
        <v>6</v>
      </c>
      <c r="F49" s="30">
        <f t="shared" ref="F49:L49" si="11">F50+F51+F52+F53+F54</f>
        <v>22920193.920000002</v>
      </c>
      <c r="G49" s="30">
        <f t="shared" si="11"/>
        <v>11218839</v>
      </c>
      <c r="H49" s="30">
        <f t="shared" si="11"/>
        <v>11571445</v>
      </c>
      <c r="I49" s="35">
        <f>I50+I51+I52+I53+I54</f>
        <v>129909.92</v>
      </c>
      <c r="J49" s="30">
        <f t="shared" si="11"/>
        <v>0</v>
      </c>
      <c r="K49" s="30">
        <f t="shared" si="11"/>
        <v>0</v>
      </c>
      <c r="L49" s="30">
        <f t="shared" si="11"/>
        <v>0</v>
      </c>
      <c r="M49" s="46" t="s">
        <v>45</v>
      </c>
    </row>
    <row r="50" spans="1:13" s="3" customFormat="1" ht="11.25" customHeight="1">
      <c r="A50" s="50"/>
      <c r="B50" s="56"/>
      <c r="C50" s="44"/>
      <c r="D50" s="44"/>
      <c r="E50" s="8" t="s">
        <v>7</v>
      </c>
      <c r="F50" s="30">
        <f>SUM(G50:L50)</f>
        <v>0</v>
      </c>
      <c r="G50" s="30">
        <v>0</v>
      </c>
      <c r="H50" s="30">
        <v>0</v>
      </c>
      <c r="I50" s="35">
        <v>0</v>
      </c>
      <c r="J50" s="30">
        <v>0</v>
      </c>
      <c r="K50" s="30">
        <v>0</v>
      </c>
      <c r="L50" s="30">
        <v>0</v>
      </c>
      <c r="M50" s="47"/>
    </row>
    <row r="51" spans="1:13" s="3" customFormat="1" ht="11.25" customHeight="1">
      <c r="A51" s="50"/>
      <c r="B51" s="56"/>
      <c r="C51" s="44"/>
      <c r="D51" s="44"/>
      <c r="E51" s="8" t="s">
        <v>8</v>
      </c>
      <c r="F51" s="30">
        <f>SUM(G51:L51)</f>
        <v>0</v>
      </c>
      <c r="G51" s="30">
        <v>0</v>
      </c>
      <c r="H51" s="30">
        <v>0</v>
      </c>
      <c r="I51" s="35">
        <v>0</v>
      </c>
      <c r="J51" s="30">
        <v>0</v>
      </c>
      <c r="K51" s="30">
        <v>0</v>
      </c>
      <c r="L51" s="30">
        <v>0</v>
      </c>
      <c r="M51" s="47"/>
    </row>
    <row r="52" spans="1:13" s="3" customFormat="1" ht="11.25" customHeight="1">
      <c r="A52" s="50"/>
      <c r="B52" s="56"/>
      <c r="C52" s="44"/>
      <c r="D52" s="44"/>
      <c r="E52" s="8" t="s">
        <v>9</v>
      </c>
      <c r="F52" s="30">
        <f>SUM(G52:L52)</f>
        <v>22920193.920000002</v>
      </c>
      <c r="G52" s="30">
        <v>11218839</v>
      </c>
      <c r="H52" s="30">
        <v>11571445</v>
      </c>
      <c r="I52" s="35">
        <v>129909.92</v>
      </c>
      <c r="J52" s="30">
        <v>0</v>
      </c>
      <c r="K52" s="30">
        <v>0</v>
      </c>
      <c r="L52" s="30">
        <v>0</v>
      </c>
      <c r="M52" s="47"/>
    </row>
    <row r="53" spans="1:13" s="3" customFormat="1" ht="11.25" customHeight="1">
      <c r="A53" s="50"/>
      <c r="B53" s="56"/>
      <c r="C53" s="44"/>
      <c r="D53" s="44"/>
      <c r="E53" s="8" t="s">
        <v>10</v>
      </c>
      <c r="F53" s="30">
        <f>SUM(G53:L53)</f>
        <v>0</v>
      </c>
      <c r="G53" s="30">
        <v>0</v>
      </c>
      <c r="H53" s="30">
        <v>0</v>
      </c>
      <c r="I53" s="35">
        <v>0</v>
      </c>
      <c r="J53" s="30">
        <v>0</v>
      </c>
      <c r="K53" s="30">
        <v>0</v>
      </c>
      <c r="L53" s="30">
        <v>0</v>
      </c>
      <c r="M53" s="47"/>
    </row>
    <row r="54" spans="1:13" s="3" customFormat="1" ht="33.75" customHeight="1">
      <c r="A54" s="51"/>
      <c r="B54" s="57"/>
      <c r="C54" s="45"/>
      <c r="D54" s="45"/>
      <c r="E54" s="8" t="s">
        <v>11</v>
      </c>
      <c r="F54" s="30">
        <f>SUM(G54:L54)</f>
        <v>0</v>
      </c>
      <c r="G54" s="30">
        <v>0</v>
      </c>
      <c r="H54" s="30">
        <v>0</v>
      </c>
      <c r="I54" s="35">
        <v>0</v>
      </c>
      <c r="J54" s="30">
        <v>0</v>
      </c>
      <c r="K54" s="30">
        <v>0</v>
      </c>
      <c r="L54" s="30">
        <v>0</v>
      </c>
      <c r="M54" s="48"/>
    </row>
    <row r="55" spans="1:13" s="3" customFormat="1" ht="11.25" customHeight="1">
      <c r="A55" s="72" t="s">
        <v>168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4"/>
      <c r="M55" s="10"/>
    </row>
    <row r="56" spans="1:13" s="3" customFormat="1" ht="11.25" customHeight="1">
      <c r="A56" s="49" t="s">
        <v>33</v>
      </c>
      <c r="B56" s="55" t="s">
        <v>132</v>
      </c>
      <c r="C56" s="43" t="s">
        <v>144</v>
      </c>
      <c r="D56" s="43" t="s">
        <v>143</v>
      </c>
      <c r="E56" s="8" t="s">
        <v>6</v>
      </c>
      <c r="F56" s="30">
        <f>F57+F58+F59+F60+F61</f>
        <v>2102149</v>
      </c>
      <c r="G56" s="30">
        <f t="shared" ref="G56:L56" si="12">G57+G58+G59+G60+G61</f>
        <v>662715</v>
      </c>
      <c r="H56" s="30">
        <f t="shared" si="12"/>
        <v>662715</v>
      </c>
      <c r="I56" s="35">
        <f>I57+I58+I59+I60+I61</f>
        <v>776719</v>
      </c>
      <c r="J56" s="30">
        <v>0</v>
      </c>
      <c r="K56" s="30">
        <f t="shared" si="12"/>
        <v>0</v>
      </c>
      <c r="L56" s="30">
        <f t="shared" si="12"/>
        <v>0</v>
      </c>
      <c r="M56" s="46" t="s">
        <v>46</v>
      </c>
    </row>
    <row r="57" spans="1:13" s="3" customFormat="1" ht="11.25" customHeight="1">
      <c r="A57" s="50"/>
      <c r="B57" s="56"/>
      <c r="C57" s="44"/>
      <c r="D57" s="44"/>
      <c r="E57" s="8" t="s">
        <v>7</v>
      </c>
      <c r="F57" s="30">
        <f>SUM(G57:L57)</f>
        <v>0</v>
      </c>
      <c r="G57" s="30">
        <v>0</v>
      </c>
      <c r="H57" s="30">
        <v>0</v>
      </c>
      <c r="I57" s="35">
        <v>0</v>
      </c>
      <c r="J57" s="30">
        <v>0</v>
      </c>
      <c r="K57" s="30">
        <v>0</v>
      </c>
      <c r="L57" s="30">
        <v>0</v>
      </c>
      <c r="M57" s="47"/>
    </row>
    <row r="58" spans="1:13" s="3" customFormat="1" ht="11.25" customHeight="1">
      <c r="A58" s="50"/>
      <c r="B58" s="56"/>
      <c r="C58" s="44"/>
      <c r="D58" s="44"/>
      <c r="E58" s="8" t="s">
        <v>8</v>
      </c>
      <c r="F58" s="30">
        <f>SUM(G58:L58)</f>
        <v>0</v>
      </c>
      <c r="G58" s="30">
        <v>0</v>
      </c>
      <c r="H58" s="30">
        <v>0</v>
      </c>
      <c r="I58" s="35">
        <v>0</v>
      </c>
      <c r="J58" s="30">
        <v>0</v>
      </c>
      <c r="K58" s="30">
        <v>0</v>
      </c>
      <c r="L58" s="30">
        <v>0</v>
      </c>
      <c r="M58" s="47"/>
    </row>
    <row r="59" spans="1:13" s="3" customFormat="1" ht="11.25" customHeight="1">
      <c r="A59" s="50"/>
      <c r="B59" s="56"/>
      <c r="C59" s="44"/>
      <c r="D59" s="44"/>
      <c r="E59" s="8" t="s">
        <v>9</v>
      </c>
      <c r="F59" s="30">
        <f>SUM(G59:L59)</f>
        <v>2102149</v>
      </c>
      <c r="G59" s="30">
        <v>662715</v>
      </c>
      <c r="H59" s="30">
        <v>662715</v>
      </c>
      <c r="I59" s="35">
        <v>776719</v>
      </c>
      <c r="J59" s="30">
        <v>0</v>
      </c>
      <c r="K59" s="30">
        <v>0</v>
      </c>
      <c r="L59" s="30">
        <v>0</v>
      </c>
      <c r="M59" s="47"/>
    </row>
    <row r="60" spans="1:13" s="3" customFormat="1" ht="11.25" customHeight="1">
      <c r="A60" s="50"/>
      <c r="B60" s="56"/>
      <c r="C60" s="44"/>
      <c r="D60" s="44"/>
      <c r="E60" s="8" t="s">
        <v>10</v>
      </c>
      <c r="F60" s="30">
        <f>SUM(G60:L60)</f>
        <v>0</v>
      </c>
      <c r="G60" s="30">
        <v>0</v>
      </c>
      <c r="H60" s="30">
        <v>0</v>
      </c>
      <c r="I60" s="35">
        <v>0</v>
      </c>
      <c r="J60" s="30">
        <v>0</v>
      </c>
      <c r="K60" s="30">
        <v>0</v>
      </c>
      <c r="L60" s="30">
        <v>0</v>
      </c>
      <c r="M60" s="47"/>
    </row>
    <row r="61" spans="1:13" s="3" customFormat="1" ht="45.75" customHeight="1">
      <c r="A61" s="51"/>
      <c r="B61" s="57"/>
      <c r="C61" s="45"/>
      <c r="D61" s="45"/>
      <c r="E61" s="11" t="s">
        <v>11</v>
      </c>
      <c r="F61" s="32">
        <f>SUM(G61:L61)</f>
        <v>0</v>
      </c>
      <c r="G61" s="30">
        <v>0</v>
      </c>
      <c r="H61" s="30">
        <v>0</v>
      </c>
      <c r="I61" s="35">
        <v>0</v>
      </c>
      <c r="J61" s="30">
        <v>0</v>
      </c>
      <c r="K61" s="30">
        <v>0</v>
      </c>
      <c r="L61" s="30">
        <v>0</v>
      </c>
      <c r="M61" s="48"/>
    </row>
    <row r="62" spans="1:13" s="3" customFormat="1" ht="12.75" customHeight="1">
      <c r="A62" s="43" t="s">
        <v>27</v>
      </c>
      <c r="B62" s="55" t="s">
        <v>124</v>
      </c>
      <c r="C62" s="43" t="s">
        <v>80</v>
      </c>
      <c r="D62" s="43" t="s">
        <v>52</v>
      </c>
      <c r="E62" s="8" t="s">
        <v>6</v>
      </c>
      <c r="F62" s="30">
        <f>F63+F64+F65+F66+F67</f>
        <v>2047673</v>
      </c>
      <c r="G62" s="30">
        <f t="shared" ref="G62:L62" si="13">G63+G64+G65+G66+G67</f>
        <v>0</v>
      </c>
      <c r="H62" s="30">
        <f t="shared" si="13"/>
        <v>500000</v>
      </c>
      <c r="I62" s="35">
        <f t="shared" si="13"/>
        <v>547673</v>
      </c>
      <c r="J62" s="30">
        <f t="shared" si="13"/>
        <v>0</v>
      </c>
      <c r="K62" s="30">
        <f t="shared" si="13"/>
        <v>500000</v>
      </c>
      <c r="L62" s="30">
        <f t="shared" si="13"/>
        <v>500000</v>
      </c>
      <c r="M62" s="46" t="s">
        <v>70</v>
      </c>
    </row>
    <row r="63" spans="1:13" s="3" customFormat="1" ht="12.75" customHeight="1">
      <c r="A63" s="44"/>
      <c r="B63" s="56"/>
      <c r="C63" s="44"/>
      <c r="D63" s="44"/>
      <c r="E63" s="8" t="s">
        <v>7</v>
      </c>
      <c r="F63" s="30">
        <f>SUM(G63:L63)</f>
        <v>0</v>
      </c>
      <c r="G63" s="30">
        <v>0</v>
      </c>
      <c r="H63" s="30">
        <v>0</v>
      </c>
      <c r="I63" s="35">
        <v>0</v>
      </c>
      <c r="J63" s="30">
        <v>0</v>
      </c>
      <c r="K63" s="30">
        <v>0</v>
      </c>
      <c r="L63" s="30">
        <v>0</v>
      </c>
      <c r="M63" s="47"/>
    </row>
    <row r="64" spans="1:13" s="3" customFormat="1" ht="12.75" customHeight="1">
      <c r="A64" s="44"/>
      <c r="B64" s="56"/>
      <c r="C64" s="44"/>
      <c r="D64" s="44"/>
      <c r="E64" s="8" t="s">
        <v>8</v>
      </c>
      <c r="F64" s="30">
        <f>SUM(G64:L64)</f>
        <v>0</v>
      </c>
      <c r="G64" s="30">
        <v>0</v>
      </c>
      <c r="H64" s="30">
        <v>0</v>
      </c>
      <c r="I64" s="35">
        <v>0</v>
      </c>
      <c r="J64" s="30">
        <v>0</v>
      </c>
      <c r="K64" s="30">
        <v>0</v>
      </c>
      <c r="L64" s="30">
        <v>0</v>
      </c>
      <c r="M64" s="47"/>
    </row>
    <row r="65" spans="1:13" s="3" customFormat="1" ht="12.75" customHeight="1">
      <c r="A65" s="44"/>
      <c r="B65" s="56"/>
      <c r="C65" s="44"/>
      <c r="D65" s="44"/>
      <c r="E65" s="8" t="s">
        <v>9</v>
      </c>
      <c r="F65" s="30">
        <f>SUM(G65:L65)</f>
        <v>2047673</v>
      </c>
      <c r="G65" s="30">
        <v>0</v>
      </c>
      <c r="H65" s="30">
        <v>500000</v>
      </c>
      <c r="I65" s="35">
        <v>547673</v>
      </c>
      <c r="J65" s="30">
        <v>0</v>
      </c>
      <c r="K65" s="30">
        <v>500000</v>
      </c>
      <c r="L65" s="30">
        <v>500000</v>
      </c>
      <c r="M65" s="47"/>
    </row>
    <row r="66" spans="1:13" s="3" customFormat="1" ht="12.75" customHeight="1">
      <c r="A66" s="44"/>
      <c r="B66" s="56"/>
      <c r="C66" s="44"/>
      <c r="D66" s="44"/>
      <c r="E66" s="8" t="s">
        <v>10</v>
      </c>
      <c r="F66" s="30">
        <f>SUM(G66:L66)</f>
        <v>0</v>
      </c>
      <c r="G66" s="30">
        <v>0</v>
      </c>
      <c r="H66" s="30">
        <v>0</v>
      </c>
      <c r="I66" s="35">
        <v>0</v>
      </c>
      <c r="J66" s="30">
        <v>0</v>
      </c>
      <c r="K66" s="30">
        <v>0</v>
      </c>
      <c r="L66" s="30">
        <v>0</v>
      </c>
      <c r="M66" s="47"/>
    </row>
    <row r="67" spans="1:13" s="3" customFormat="1" ht="12.75" customHeight="1">
      <c r="A67" s="45"/>
      <c r="B67" s="57"/>
      <c r="C67" s="45"/>
      <c r="D67" s="45"/>
      <c r="E67" s="8" t="s">
        <v>11</v>
      </c>
      <c r="F67" s="30">
        <f>SUM(G67:L67)</f>
        <v>0</v>
      </c>
      <c r="G67" s="30">
        <v>0</v>
      </c>
      <c r="H67" s="30">
        <v>0</v>
      </c>
      <c r="I67" s="35">
        <v>0</v>
      </c>
      <c r="J67" s="30">
        <v>0</v>
      </c>
      <c r="K67" s="30">
        <v>0</v>
      </c>
      <c r="L67" s="30">
        <v>0</v>
      </c>
      <c r="M67" s="48"/>
    </row>
    <row r="68" spans="1:13" s="3" customFormat="1" ht="12" customHeight="1">
      <c r="A68" s="43" t="s">
        <v>71</v>
      </c>
      <c r="B68" s="55" t="s">
        <v>72</v>
      </c>
      <c r="C68" s="43" t="s">
        <v>140</v>
      </c>
      <c r="D68" s="43" t="s">
        <v>73</v>
      </c>
      <c r="E68" s="8" t="s">
        <v>6</v>
      </c>
      <c r="F68" s="30">
        <f t="shared" ref="F68:L68" si="14">F69+F70+F71+F72+F73</f>
        <v>5879982.6200000001</v>
      </c>
      <c r="G68" s="30">
        <f t="shared" si="14"/>
        <v>0</v>
      </c>
      <c r="H68" s="30">
        <f t="shared" si="14"/>
        <v>500000</v>
      </c>
      <c r="I68" s="35">
        <f t="shared" si="14"/>
        <v>3379982.62</v>
      </c>
      <c r="J68" s="30">
        <v>1500000</v>
      </c>
      <c r="K68" s="30">
        <v>500000</v>
      </c>
      <c r="L68" s="30">
        <f t="shared" si="14"/>
        <v>0</v>
      </c>
      <c r="M68" s="46" t="s">
        <v>72</v>
      </c>
    </row>
    <row r="69" spans="1:13" s="3" customFormat="1" ht="12" customHeight="1">
      <c r="A69" s="44"/>
      <c r="B69" s="56"/>
      <c r="C69" s="44"/>
      <c r="D69" s="44"/>
      <c r="E69" s="8" t="s">
        <v>7</v>
      </c>
      <c r="F69" s="30">
        <f>SUM(G69:L69)</f>
        <v>0</v>
      </c>
      <c r="G69" s="30">
        <v>0</v>
      </c>
      <c r="H69" s="30">
        <v>0</v>
      </c>
      <c r="I69" s="35">
        <v>0</v>
      </c>
      <c r="J69" s="30">
        <v>0</v>
      </c>
      <c r="K69" s="30">
        <v>0</v>
      </c>
      <c r="L69" s="30">
        <v>0</v>
      </c>
      <c r="M69" s="47"/>
    </row>
    <row r="70" spans="1:13" s="3" customFormat="1" ht="12" customHeight="1">
      <c r="A70" s="44"/>
      <c r="B70" s="56"/>
      <c r="C70" s="44"/>
      <c r="D70" s="44"/>
      <c r="E70" s="8" t="s">
        <v>8</v>
      </c>
      <c r="F70" s="30">
        <f>SUM(G70:L70)</f>
        <v>0</v>
      </c>
      <c r="G70" s="30">
        <v>0</v>
      </c>
      <c r="H70" s="30">
        <v>0</v>
      </c>
      <c r="I70" s="35">
        <v>0</v>
      </c>
      <c r="J70" s="30">
        <v>0</v>
      </c>
      <c r="K70" s="30">
        <v>0</v>
      </c>
      <c r="L70" s="30">
        <v>0</v>
      </c>
      <c r="M70" s="47"/>
    </row>
    <row r="71" spans="1:13" s="3" customFormat="1" ht="12" customHeight="1">
      <c r="A71" s="44"/>
      <c r="B71" s="56"/>
      <c r="C71" s="44"/>
      <c r="D71" s="44"/>
      <c r="E71" s="8" t="s">
        <v>9</v>
      </c>
      <c r="F71" s="30">
        <f>SUM(G71:L71)</f>
        <v>5879982.6200000001</v>
      </c>
      <c r="G71" s="30">
        <v>0</v>
      </c>
      <c r="H71" s="30">
        <v>500000</v>
      </c>
      <c r="I71" s="35">
        <v>3379982.62</v>
      </c>
      <c r="J71" s="30">
        <v>1500000</v>
      </c>
      <c r="K71" s="30">
        <v>500000</v>
      </c>
      <c r="L71" s="30">
        <v>0</v>
      </c>
      <c r="M71" s="47"/>
    </row>
    <row r="72" spans="1:13" s="3" customFormat="1" ht="12" customHeight="1">
      <c r="A72" s="44"/>
      <c r="B72" s="56"/>
      <c r="C72" s="44"/>
      <c r="D72" s="44"/>
      <c r="E72" s="8" t="s">
        <v>10</v>
      </c>
      <c r="F72" s="30">
        <f>SUM(G72:L72)</f>
        <v>0</v>
      </c>
      <c r="G72" s="30">
        <v>0</v>
      </c>
      <c r="H72" s="30">
        <v>0</v>
      </c>
      <c r="I72" s="35">
        <v>0</v>
      </c>
      <c r="J72" s="30">
        <v>0</v>
      </c>
      <c r="K72" s="30">
        <v>0</v>
      </c>
      <c r="L72" s="30">
        <v>0</v>
      </c>
      <c r="M72" s="47"/>
    </row>
    <row r="73" spans="1:13" s="3" customFormat="1" ht="26.25" customHeight="1">
      <c r="A73" s="45"/>
      <c r="B73" s="57"/>
      <c r="C73" s="45"/>
      <c r="D73" s="45"/>
      <c r="E73" s="8" t="s">
        <v>11</v>
      </c>
      <c r="F73" s="30">
        <f>SUM(G73:L73)</f>
        <v>0</v>
      </c>
      <c r="G73" s="30">
        <v>0</v>
      </c>
      <c r="H73" s="30">
        <v>0</v>
      </c>
      <c r="I73" s="35">
        <v>0</v>
      </c>
      <c r="J73" s="30">
        <v>0</v>
      </c>
      <c r="K73" s="30">
        <v>0</v>
      </c>
      <c r="L73" s="30">
        <v>0</v>
      </c>
      <c r="M73" s="48"/>
    </row>
    <row r="74" spans="1:13" s="3" customFormat="1" ht="12" customHeight="1">
      <c r="A74" s="43" t="s">
        <v>81</v>
      </c>
      <c r="B74" s="55" t="s">
        <v>86</v>
      </c>
      <c r="C74" s="43" t="s">
        <v>80</v>
      </c>
      <c r="D74" s="43">
        <v>2021</v>
      </c>
      <c r="E74" s="8" t="s">
        <v>6</v>
      </c>
      <c r="F74" s="30">
        <v>136822</v>
      </c>
      <c r="G74" s="30">
        <f t="shared" ref="G74" si="15">G75+G76+G77+G78+G79</f>
        <v>0</v>
      </c>
      <c r="H74" s="30">
        <v>136821.5</v>
      </c>
      <c r="I74" s="35">
        <v>0</v>
      </c>
      <c r="J74" s="30">
        <v>0</v>
      </c>
      <c r="K74" s="30">
        <v>0</v>
      </c>
      <c r="L74" s="30">
        <v>0</v>
      </c>
      <c r="M74" s="20"/>
    </row>
    <row r="75" spans="1:13" s="3" customFormat="1" ht="12" customHeight="1">
      <c r="A75" s="44"/>
      <c r="B75" s="56"/>
      <c r="C75" s="44"/>
      <c r="D75" s="44"/>
      <c r="E75" s="8" t="s">
        <v>7</v>
      </c>
      <c r="F75" s="30">
        <v>0</v>
      </c>
      <c r="G75" s="30">
        <v>0</v>
      </c>
      <c r="H75" s="30">
        <v>0</v>
      </c>
      <c r="I75" s="35">
        <v>0</v>
      </c>
      <c r="J75" s="30">
        <v>0</v>
      </c>
      <c r="K75" s="30">
        <v>0</v>
      </c>
      <c r="L75" s="30">
        <v>0</v>
      </c>
      <c r="M75" s="20"/>
    </row>
    <row r="76" spans="1:13" s="3" customFormat="1" ht="12" customHeight="1">
      <c r="A76" s="44"/>
      <c r="B76" s="56"/>
      <c r="C76" s="44"/>
      <c r="D76" s="44"/>
      <c r="E76" s="8" t="s">
        <v>8</v>
      </c>
      <c r="F76" s="30">
        <v>0</v>
      </c>
      <c r="G76" s="30">
        <v>0</v>
      </c>
      <c r="H76" s="30">
        <v>0</v>
      </c>
      <c r="I76" s="35">
        <v>0</v>
      </c>
      <c r="J76" s="30">
        <v>0</v>
      </c>
      <c r="K76" s="30">
        <v>0</v>
      </c>
      <c r="L76" s="30">
        <v>0</v>
      </c>
      <c r="M76" s="47" t="s">
        <v>82</v>
      </c>
    </row>
    <row r="77" spans="1:13" s="3" customFormat="1" ht="12" customHeight="1">
      <c r="A77" s="44"/>
      <c r="B77" s="56"/>
      <c r="C77" s="44"/>
      <c r="D77" s="44"/>
      <c r="E77" s="8" t="s">
        <v>9</v>
      </c>
      <c r="F77" s="30">
        <v>136821.5</v>
      </c>
      <c r="G77" s="30">
        <v>0</v>
      </c>
      <c r="H77" s="30">
        <v>136821.5</v>
      </c>
      <c r="I77" s="35">
        <v>0</v>
      </c>
      <c r="J77" s="30">
        <v>0</v>
      </c>
      <c r="K77" s="30">
        <v>0</v>
      </c>
      <c r="L77" s="30">
        <v>0</v>
      </c>
      <c r="M77" s="47"/>
    </row>
    <row r="78" spans="1:13" s="3" customFormat="1" ht="12" customHeight="1">
      <c r="A78" s="44"/>
      <c r="B78" s="56"/>
      <c r="C78" s="44"/>
      <c r="D78" s="44"/>
      <c r="E78" s="8" t="s">
        <v>10</v>
      </c>
      <c r="F78" s="30">
        <v>0</v>
      </c>
      <c r="G78" s="30">
        <v>0</v>
      </c>
      <c r="H78" s="30">
        <v>0</v>
      </c>
      <c r="I78" s="35">
        <v>0</v>
      </c>
      <c r="J78" s="30">
        <v>0</v>
      </c>
      <c r="K78" s="30">
        <v>0</v>
      </c>
      <c r="L78" s="30">
        <v>0</v>
      </c>
      <c r="M78" s="20"/>
    </row>
    <row r="79" spans="1:13" s="3" customFormat="1" ht="12" customHeight="1">
      <c r="A79" s="45"/>
      <c r="B79" s="57"/>
      <c r="C79" s="45"/>
      <c r="D79" s="45"/>
      <c r="E79" s="8" t="s">
        <v>11</v>
      </c>
      <c r="F79" s="30">
        <v>0</v>
      </c>
      <c r="G79" s="30">
        <v>0</v>
      </c>
      <c r="H79" s="30">
        <v>0</v>
      </c>
      <c r="I79" s="35">
        <v>0</v>
      </c>
      <c r="J79" s="30">
        <v>0</v>
      </c>
      <c r="K79" s="30">
        <v>0</v>
      </c>
      <c r="L79" s="30">
        <v>0</v>
      </c>
      <c r="M79" s="20"/>
    </row>
    <row r="80" spans="1:13" s="3" customFormat="1" ht="12" customHeight="1">
      <c r="A80" s="43" t="s">
        <v>87</v>
      </c>
      <c r="B80" s="55" t="s">
        <v>85</v>
      </c>
      <c r="C80" s="43" t="s">
        <v>83</v>
      </c>
      <c r="D80" s="43">
        <v>2021</v>
      </c>
      <c r="E80" s="8" t="s">
        <v>6</v>
      </c>
      <c r="F80" s="30">
        <v>142694.22</v>
      </c>
      <c r="G80" s="30">
        <v>0</v>
      </c>
      <c r="H80" s="30">
        <v>142694.22</v>
      </c>
      <c r="I80" s="35">
        <v>0</v>
      </c>
      <c r="J80" s="30">
        <v>0</v>
      </c>
      <c r="K80" s="30">
        <v>0</v>
      </c>
      <c r="L80" s="30">
        <v>0</v>
      </c>
      <c r="M80" s="37"/>
    </row>
    <row r="81" spans="1:13" s="3" customFormat="1" ht="12" customHeight="1">
      <c r="A81" s="44"/>
      <c r="B81" s="56"/>
      <c r="C81" s="44"/>
      <c r="D81" s="44"/>
      <c r="E81" s="8" t="s">
        <v>7</v>
      </c>
      <c r="F81" s="30">
        <v>0</v>
      </c>
      <c r="G81" s="30">
        <v>0</v>
      </c>
      <c r="H81" s="30">
        <v>0</v>
      </c>
      <c r="I81" s="35">
        <v>0</v>
      </c>
      <c r="J81" s="30">
        <v>0</v>
      </c>
      <c r="K81" s="30">
        <v>0</v>
      </c>
      <c r="L81" s="30">
        <v>0</v>
      </c>
      <c r="M81" s="37"/>
    </row>
    <row r="82" spans="1:13" s="3" customFormat="1" ht="12" customHeight="1">
      <c r="A82" s="44"/>
      <c r="B82" s="56"/>
      <c r="C82" s="44"/>
      <c r="D82" s="44"/>
      <c r="E82" s="8" t="s">
        <v>8</v>
      </c>
      <c r="F82" s="30">
        <v>0</v>
      </c>
      <c r="G82" s="30">
        <v>0</v>
      </c>
      <c r="H82" s="30">
        <v>0</v>
      </c>
      <c r="I82" s="35">
        <v>0</v>
      </c>
      <c r="J82" s="30">
        <v>0</v>
      </c>
      <c r="K82" s="30">
        <v>0</v>
      </c>
      <c r="L82" s="30">
        <v>0</v>
      </c>
      <c r="M82" s="37"/>
    </row>
    <row r="83" spans="1:13" s="3" customFormat="1" ht="12" customHeight="1">
      <c r="A83" s="44"/>
      <c r="B83" s="56"/>
      <c r="C83" s="44"/>
      <c r="D83" s="44"/>
      <c r="E83" s="8" t="s">
        <v>9</v>
      </c>
      <c r="F83" s="30">
        <v>142694.22</v>
      </c>
      <c r="G83" s="30">
        <v>0</v>
      </c>
      <c r="H83" s="30">
        <v>142694.22</v>
      </c>
      <c r="I83" s="35">
        <v>0</v>
      </c>
      <c r="J83" s="30">
        <v>0</v>
      </c>
      <c r="K83" s="30">
        <v>0</v>
      </c>
      <c r="L83" s="30">
        <v>0</v>
      </c>
      <c r="M83" s="37"/>
    </row>
    <row r="84" spans="1:13" s="3" customFormat="1" ht="12" customHeight="1">
      <c r="A84" s="44"/>
      <c r="B84" s="56"/>
      <c r="C84" s="44"/>
      <c r="D84" s="44"/>
      <c r="E84" s="8" t="s">
        <v>10</v>
      </c>
      <c r="F84" s="30">
        <v>0</v>
      </c>
      <c r="G84" s="30">
        <v>0</v>
      </c>
      <c r="H84" s="30">
        <v>0</v>
      </c>
      <c r="I84" s="35">
        <v>0</v>
      </c>
      <c r="J84" s="30">
        <v>0</v>
      </c>
      <c r="K84" s="30">
        <v>0</v>
      </c>
      <c r="L84" s="30">
        <v>0</v>
      </c>
      <c r="M84" s="37"/>
    </row>
    <row r="85" spans="1:13" s="3" customFormat="1" ht="12" customHeight="1">
      <c r="A85" s="45"/>
      <c r="B85" s="57"/>
      <c r="C85" s="45"/>
      <c r="D85" s="45"/>
      <c r="E85" s="8" t="s">
        <v>11</v>
      </c>
      <c r="F85" s="30">
        <v>0</v>
      </c>
      <c r="G85" s="30">
        <v>0</v>
      </c>
      <c r="H85" s="30">
        <v>0</v>
      </c>
      <c r="I85" s="35">
        <v>0</v>
      </c>
      <c r="J85" s="30">
        <v>0</v>
      </c>
      <c r="K85" s="30">
        <v>0</v>
      </c>
      <c r="L85" s="30">
        <v>0</v>
      </c>
      <c r="M85" s="37"/>
    </row>
    <row r="86" spans="1:13" s="3" customFormat="1" ht="12" customHeight="1">
      <c r="A86" s="43" t="s">
        <v>145</v>
      </c>
      <c r="B86" s="55" t="s">
        <v>148</v>
      </c>
      <c r="C86" s="43" t="s">
        <v>147</v>
      </c>
      <c r="D86" s="43">
        <v>2023</v>
      </c>
      <c r="E86" s="8" t="s">
        <v>6</v>
      </c>
      <c r="F86" s="30">
        <v>200000</v>
      </c>
      <c r="G86" s="30">
        <v>0</v>
      </c>
      <c r="H86" s="30">
        <v>0</v>
      </c>
      <c r="I86" s="35">
        <v>0</v>
      </c>
      <c r="J86" s="30">
        <v>200000</v>
      </c>
      <c r="K86" s="30">
        <v>0</v>
      </c>
      <c r="L86" s="30">
        <v>0</v>
      </c>
      <c r="M86" s="37"/>
    </row>
    <row r="87" spans="1:13" s="3" customFormat="1" ht="12" customHeight="1">
      <c r="A87" s="44"/>
      <c r="B87" s="56"/>
      <c r="C87" s="44"/>
      <c r="D87" s="44"/>
      <c r="E87" s="8" t="s">
        <v>7</v>
      </c>
      <c r="F87" s="30">
        <v>0</v>
      </c>
      <c r="G87" s="30">
        <v>0</v>
      </c>
      <c r="H87" s="30">
        <v>0</v>
      </c>
      <c r="I87" s="35">
        <v>0</v>
      </c>
      <c r="J87" s="30">
        <v>0</v>
      </c>
      <c r="K87" s="30">
        <v>0</v>
      </c>
      <c r="L87" s="30">
        <v>0</v>
      </c>
      <c r="M87" s="37"/>
    </row>
    <row r="88" spans="1:13" s="3" customFormat="1" ht="12" customHeight="1">
      <c r="A88" s="44"/>
      <c r="B88" s="56"/>
      <c r="C88" s="44"/>
      <c r="D88" s="44"/>
      <c r="E88" s="8" t="s">
        <v>8</v>
      </c>
      <c r="F88" s="30">
        <v>200000</v>
      </c>
      <c r="G88" s="30">
        <v>0</v>
      </c>
      <c r="H88" s="30">
        <v>0</v>
      </c>
      <c r="I88" s="35">
        <v>0</v>
      </c>
      <c r="J88" s="30">
        <v>200000</v>
      </c>
      <c r="K88" s="30">
        <v>0</v>
      </c>
      <c r="L88" s="30">
        <v>0</v>
      </c>
      <c r="M88" s="37"/>
    </row>
    <row r="89" spans="1:13" s="3" customFormat="1" ht="12" customHeight="1">
      <c r="A89" s="44"/>
      <c r="B89" s="56"/>
      <c r="C89" s="44"/>
      <c r="D89" s="44"/>
      <c r="E89" s="8" t="s">
        <v>9</v>
      </c>
      <c r="F89" s="30">
        <v>0</v>
      </c>
      <c r="G89" s="30">
        <v>0</v>
      </c>
      <c r="H89" s="30">
        <v>0</v>
      </c>
      <c r="I89" s="35">
        <v>0</v>
      </c>
      <c r="J89" s="30">
        <v>0</v>
      </c>
      <c r="K89" s="30">
        <v>0</v>
      </c>
      <c r="L89" s="30">
        <v>0</v>
      </c>
      <c r="M89" s="37"/>
    </row>
    <row r="90" spans="1:13" s="3" customFormat="1" ht="12" customHeight="1">
      <c r="A90" s="44"/>
      <c r="B90" s="56"/>
      <c r="C90" s="44"/>
      <c r="D90" s="44"/>
      <c r="E90" s="8" t="s">
        <v>10</v>
      </c>
      <c r="F90" s="30">
        <v>0</v>
      </c>
      <c r="G90" s="30">
        <v>0</v>
      </c>
      <c r="H90" s="30">
        <v>0</v>
      </c>
      <c r="I90" s="35">
        <v>0</v>
      </c>
      <c r="J90" s="30">
        <v>0</v>
      </c>
      <c r="K90" s="30">
        <v>0</v>
      </c>
      <c r="L90" s="30">
        <v>0</v>
      </c>
      <c r="M90" s="37"/>
    </row>
    <row r="91" spans="1:13" s="3" customFormat="1" ht="12" customHeight="1">
      <c r="A91" s="45"/>
      <c r="B91" s="57"/>
      <c r="C91" s="45"/>
      <c r="D91" s="45"/>
      <c r="E91" s="8" t="s">
        <v>11</v>
      </c>
      <c r="F91" s="30">
        <v>0</v>
      </c>
      <c r="G91" s="30">
        <v>0</v>
      </c>
      <c r="H91" s="30">
        <v>0</v>
      </c>
      <c r="I91" s="35">
        <v>0</v>
      </c>
      <c r="J91" s="30">
        <v>0</v>
      </c>
      <c r="K91" s="30">
        <v>0</v>
      </c>
      <c r="L91" s="30">
        <v>0</v>
      </c>
      <c r="M91" s="37"/>
    </row>
    <row r="92" spans="1:13" s="3" customFormat="1" ht="12" customHeight="1">
      <c r="A92" s="43" t="s">
        <v>149</v>
      </c>
      <c r="B92" s="55" t="s">
        <v>146</v>
      </c>
      <c r="C92" s="43" t="s">
        <v>147</v>
      </c>
      <c r="D92" s="43">
        <v>2023</v>
      </c>
      <c r="E92" s="8" t="s">
        <v>6</v>
      </c>
      <c r="F92" s="30">
        <f>F93+F94+F95+F96+F97</f>
        <v>1442694.22</v>
      </c>
      <c r="G92" s="30">
        <f>G93+G94+G95+G96+G97</f>
        <v>0</v>
      </c>
      <c r="H92" s="30">
        <f>H93+H94+H95+H96+H97</f>
        <v>142694.22</v>
      </c>
      <c r="I92" s="35">
        <f>I93+I94+I95+I96+I97</f>
        <v>0</v>
      </c>
      <c r="J92" s="30">
        <v>1300000</v>
      </c>
      <c r="K92" s="30">
        <f>K93+K94+K95+K96+K97</f>
        <v>0</v>
      </c>
      <c r="L92" s="30">
        <f>L93+L94+L95+L96+L97</f>
        <v>0</v>
      </c>
      <c r="M92" s="46" t="s">
        <v>82</v>
      </c>
    </row>
    <row r="93" spans="1:13" s="3" customFormat="1" ht="12" customHeight="1">
      <c r="A93" s="44"/>
      <c r="B93" s="56"/>
      <c r="C93" s="44"/>
      <c r="D93" s="44"/>
      <c r="E93" s="8" t="s">
        <v>7</v>
      </c>
      <c r="F93" s="30">
        <f>SUM(G93:L93)</f>
        <v>0</v>
      </c>
      <c r="G93" s="30">
        <v>0</v>
      </c>
      <c r="H93" s="30">
        <v>0</v>
      </c>
      <c r="I93" s="35">
        <v>0</v>
      </c>
      <c r="J93" s="30">
        <v>0</v>
      </c>
      <c r="K93" s="30">
        <v>0</v>
      </c>
      <c r="L93" s="30">
        <v>0</v>
      </c>
      <c r="M93" s="47"/>
    </row>
    <row r="94" spans="1:13" s="3" customFormat="1" ht="12" customHeight="1">
      <c r="A94" s="44"/>
      <c r="B94" s="56"/>
      <c r="C94" s="44"/>
      <c r="D94" s="44"/>
      <c r="E94" s="8" t="s">
        <v>8</v>
      </c>
      <c r="F94" s="30">
        <f>SUM(G94:L94)</f>
        <v>1300000</v>
      </c>
      <c r="G94" s="30">
        <v>0</v>
      </c>
      <c r="H94" s="30">
        <v>0</v>
      </c>
      <c r="I94" s="35">
        <v>0</v>
      </c>
      <c r="J94" s="30">
        <v>1300000</v>
      </c>
      <c r="K94" s="30">
        <v>0</v>
      </c>
      <c r="L94" s="30">
        <v>0</v>
      </c>
      <c r="M94" s="47"/>
    </row>
    <row r="95" spans="1:13" s="3" customFormat="1" ht="12" customHeight="1">
      <c r="A95" s="44"/>
      <c r="B95" s="56"/>
      <c r="C95" s="44"/>
      <c r="D95" s="44"/>
      <c r="E95" s="8" t="s">
        <v>9</v>
      </c>
      <c r="F95" s="30">
        <f>SUM(G95:L95)</f>
        <v>142694.22</v>
      </c>
      <c r="G95" s="30">
        <v>0</v>
      </c>
      <c r="H95" s="30">
        <v>142694.22</v>
      </c>
      <c r="I95" s="35">
        <v>0</v>
      </c>
      <c r="J95" s="30">
        <v>0</v>
      </c>
      <c r="K95" s="30">
        <v>0</v>
      </c>
      <c r="L95" s="30">
        <v>0</v>
      </c>
      <c r="M95" s="47"/>
    </row>
    <row r="96" spans="1:13" s="3" customFormat="1" ht="12" customHeight="1">
      <c r="A96" s="44"/>
      <c r="B96" s="56"/>
      <c r="C96" s="44"/>
      <c r="D96" s="44"/>
      <c r="E96" s="8" t="s">
        <v>10</v>
      </c>
      <c r="F96" s="30">
        <f>SUM(G96:L96)</f>
        <v>0</v>
      </c>
      <c r="G96" s="30">
        <v>0</v>
      </c>
      <c r="H96" s="30">
        <v>0</v>
      </c>
      <c r="I96" s="35">
        <v>0</v>
      </c>
      <c r="J96" s="30">
        <v>0</v>
      </c>
      <c r="K96" s="30">
        <v>0</v>
      </c>
      <c r="L96" s="30">
        <v>0</v>
      </c>
      <c r="M96" s="47"/>
    </row>
    <row r="97" spans="1:13" s="3" customFormat="1" ht="41.25" customHeight="1">
      <c r="A97" s="45"/>
      <c r="B97" s="57"/>
      <c r="C97" s="45"/>
      <c r="D97" s="45"/>
      <c r="E97" s="8" t="s">
        <v>11</v>
      </c>
      <c r="F97" s="30">
        <f>SUM(G97:L97)</f>
        <v>0</v>
      </c>
      <c r="G97" s="30">
        <v>0</v>
      </c>
      <c r="H97" s="30">
        <v>0</v>
      </c>
      <c r="I97" s="35">
        <v>0</v>
      </c>
      <c r="J97" s="30">
        <v>0</v>
      </c>
      <c r="K97" s="30">
        <v>0</v>
      </c>
      <c r="L97" s="30">
        <v>0</v>
      </c>
      <c r="M97" s="48"/>
    </row>
    <row r="98" spans="1:13" s="3" customFormat="1" ht="13.5" customHeight="1">
      <c r="A98" s="66" t="s">
        <v>34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60"/>
    </row>
    <row r="99" spans="1:13" s="3" customFormat="1" ht="12.75" customHeight="1">
      <c r="A99" s="43" t="s">
        <v>15</v>
      </c>
      <c r="B99" s="55" t="s">
        <v>91</v>
      </c>
      <c r="C99" s="43" t="s">
        <v>151</v>
      </c>
      <c r="D99" s="43" t="s">
        <v>143</v>
      </c>
      <c r="E99" s="8" t="s">
        <v>6</v>
      </c>
      <c r="F99" s="30">
        <f t="shared" ref="F99:F104" si="16">SUM(G99:L99)</f>
        <v>1500721</v>
      </c>
      <c r="G99" s="30">
        <f t="shared" ref="G99:I99" si="17">G100+G101+G102+G103+G104</f>
        <v>484921</v>
      </c>
      <c r="H99" s="30">
        <f t="shared" si="17"/>
        <v>455000</v>
      </c>
      <c r="I99" s="35">
        <f t="shared" si="17"/>
        <v>560800</v>
      </c>
      <c r="J99" s="30">
        <v>0</v>
      </c>
      <c r="K99" s="30">
        <v>0</v>
      </c>
      <c r="L99" s="30">
        <v>0</v>
      </c>
      <c r="M99" s="46" t="s">
        <v>47</v>
      </c>
    </row>
    <row r="100" spans="1:13" s="3" customFormat="1" ht="12.75" customHeight="1">
      <c r="A100" s="44"/>
      <c r="B100" s="56"/>
      <c r="C100" s="44"/>
      <c r="D100" s="44"/>
      <c r="E100" s="8" t="s">
        <v>7</v>
      </c>
      <c r="F100" s="30">
        <f t="shared" si="16"/>
        <v>0</v>
      </c>
      <c r="G100" s="30">
        <v>0</v>
      </c>
      <c r="H100" s="30">
        <v>0</v>
      </c>
      <c r="I100" s="35">
        <v>0</v>
      </c>
      <c r="J100" s="30">
        <v>0</v>
      </c>
      <c r="K100" s="30">
        <v>0</v>
      </c>
      <c r="L100" s="30">
        <v>0</v>
      </c>
      <c r="M100" s="47"/>
    </row>
    <row r="101" spans="1:13" s="3" customFormat="1" ht="12.75" customHeight="1">
      <c r="A101" s="44"/>
      <c r="B101" s="56"/>
      <c r="C101" s="44"/>
      <c r="D101" s="44"/>
      <c r="E101" s="8" t="s">
        <v>8</v>
      </c>
      <c r="F101" s="30">
        <f t="shared" si="16"/>
        <v>0</v>
      </c>
      <c r="G101" s="30">
        <v>0</v>
      </c>
      <c r="H101" s="30">
        <v>0</v>
      </c>
      <c r="I101" s="35">
        <v>0</v>
      </c>
      <c r="J101" s="30">
        <v>0</v>
      </c>
      <c r="K101" s="30">
        <v>0</v>
      </c>
      <c r="L101" s="30">
        <v>0</v>
      </c>
      <c r="M101" s="47"/>
    </row>
    <row r="102" spans="1:13" s="3" customFormat="1" ht="12.75" customHeight="1">
      <c r="A102" s="44"/>
      <c r="B102" s="56"/>
      <c r="C102" s="44"/>
      <c r="D102" s="44"/>
      <c r="E102" s="8" t="s">
        <v>9</v>
      </c>
      <c r="F102" s="30">
        <f t="shared" si="16"/>
        <v>1500721</v>
      </c>
      <c r="G102" s="30">
        <v>484921</v>
      </c>
      <c r="H102" s="30">
        <v>455000</v>
      </c>
      <c r="I102" s="35">
        <v>560800</v>
      </c>
      <c r="J102" s="30">
        <v>0</v>
      </c>
      <c r="K102" s="30">
        <v>0</v>
      </c>
      <c r="L102" s="30">
        <v>0</v>
      </c>
      <c r="M102" s="47"/>
    </row>
    <row r="103" spans="1:13" s="3" customFormat="1" ht="12.75" customHeight="1">
      <c r="A103" s="44"/>
      <c r="B103" s="56"/>
      <c r="C103" s="44"/>
      <c r="D103" s="44"/>
      <c r="E103" s="8" t="s">
        <v>10</v>
      </c>
      <c r="F103" s="30">
        <f t="shared" si="16"/>
        <v>0</v>
      </c>
      <c r="G103" s="30">
        <v>0</v>
      </c>
      <c r="H103" s="30">
        <v>0</v>
      </c>
      <c r="I103" s="35">
        <v>0</v>
      </c>
      <c r="J103" s="30">
        <v>0</v>
      </c>
      <c r="K103" s="30">
        <v>0</v>
      </c>
      <c r="L103" s="30">
        <v>0</v>
      </c>
      <c r="M103" s="47"/>
    </row>
    <row r="104" spans="1:13" s="3" customFormat="1" ht="12.75" customHeight="1">
      <c r="A104" s="45"/>
      <c r="B104" s="57"/>
      <c r="C104" s="45"/>
      <c r="D104" s="45"/>
      <c r="E104" s="8" t="s">
        <v>11</v>
      </c>
      <c r="F104" s="30">
        <f t="shared" si="16"/>
        <v>0</v>
      </c>
      <c r="G104" s="30">
        <v>0</v>
      </c>
      <c r="H104" s="30">
        <v>0</v>
      </c>
      <c r="I104" s="35">
        <v>0</v>
      </c>
      <c r="J104" s="30">
        <v>0</v>
      </c>
      <c r="K104" s="30">
        <v>0</v>
      </c>
      <c r="L104" s="30">
        <v>0</v>
      </c>
      <c r="M104" s="48"/>
    </row>
    <row r="105" spans="1:13" s="3" customFormat="1" ht="11.25" customHeight="1">
      <c r="A105" s="68" t="s">
        <v>35</v>
      </c>
      <c r="B105" s="55" t="s">
        <v>125</v>
      </c>
      <c r="C105" s="43" t="s">
        <v>150</v>
      </c>
      <c r="D105" s="43" t="s">
        <v>143</v>
      </c>
      <c r="E105" s="8" t="s">
        <v>6</v>
      </c>
      <c r="F105" s="30">
        <f t="shared" ref="F105:I105" si="18">F106+F107+F108+F109+F110</f>
        <v>178000</v>
      </c>
      <c r="G105" s="30">
        <f t="shared" si="18"/>
        <v>38000</v>
      </c>
      <c r="H105" s="30">
        <f t="shared" si="18"/>
        <v>70000</v>
      </c>
      <c r="I105" s="35">
        <f t="shared" si="18"/>
        <v>70000</v>
      </c>
      <c r="J105" s="30">
        <v>0</v>
      </c>
      <c r="K105" s="30">
        <v>0</v>
      </c>
      <c r="L105" s="30">
        <v>0</v>
      </c>
      <c r="M105" s="46" t="s">
        <v>74</v>
      </c>
    </row>
    <row r="106" spans="1:13" s="3" customFormat="1" ht="11.25" customHeight="1">
      <c r="A106" s="69"/>
      <c r="B106" s="56"/>
      <c r="C106" s="44"/>
      <c r="D106" s="44"/>
      <c r="E106" s="8" t="s">
        <v>7</v>
      </c>
      <c r="F106" s="30">
        <f>SUM(G106:L106)</f>
        <v>0</v>
      </c>
      <c r="G106" s="30">
        <v>0</v>
      </c>
      <c r="H106" s="30">
        <v>0</v>
      </c>
      <c r="I106" s="35">
        <v>0</v>
      </c>
      <c r="J106" s="30">
        <v>0</v>
      </c>
      <c r="K106" s="30">
        <v>0</v>
      </c>
      <c r="L106" s="30">
        <v>0</v>
      </c>
      <c r="M106" s="47"/>
    </row>
    <row r="107" spans="1:13" s="3" customFormat="1" ht="11.25" customHeight="1">
      <c r="A107" s="69"/>
      <c r="B107" s="56"/>
      <c r="C107" s="44"/>
      <c r="D107" s="44"/>
      <c r="E107" s="8" t="s">
        <v>8</v>
      </c>
      <c r="F107" s="30">
        <f>SUM(G107:L107)</f>
        <v>0</v>
      </c>
      <c r="G107" s="30">
        <v>0</v>
      </c>
      <c r="H107" s="30">
        <v>0</v>
      </c>
      <c r="I107" s="35">
        <v>0</v>
      </c>
      <c r="J107" s="30">
        <v>0</v>
      </c>
      <c r="K107" s="30">
        <v>0</v>
      </c>
      <c r="L107" s="30">
        <v>0</v>
      </c>
      <c r="M107" s="47"/>
    </row>
    <row r="108" spans="1:13" s="3" customFormat="1" ht="11.25" customHeight="1">
      <c r="A108" s="69"/>
      <c r="B108" s="56"/>
      <c r="C108" s="44"/>
      <c r="D108" s="44"/>
      <c r="E108" s="8" t="s">
        <v>9</v>
      </c>
      <c r="F108" s="30">
        <f>SUM(G108:L108)</f>
        <v>178000</v>
      </c>
      <c r="G108" s="30">
        <v>38000</v>
      </c>
      <c r="H108" s="30">
        <v>70000</v>
      </c>
      <c r="I108" s="35">
        <v>70000</v>
      </c>
      <c r="J108" s="30">
        <v>0</v>
      </c>
      <c r="K108" s="30">
        <v>0</v>
      </c>
      <c r="L108" s="30">
        <v>0</v>
      </c>
      <c r="M108" s="47"/>
    </row>
    <row r="109" spans="1:13" s="3" customFormat="1" ht="11.25" customHeight="1">
      <c r="A109" s="69"/>
      <c r="B109" s="56"/>
      <c r="C109" s="44"/>
      <c r="D109" s="44"/>
      <c r="E109" s="8" t="s">
        <v>10</v>
      </c>
      <c r="F109" s="30">
        <f>SUM(G109:L109)</f>
        <v>0</v>
      </c>
      <c r="G109" s="30">
        <v>0</v>
      </c>
      <c r="H109" s="30">
        <v>0</v>
      </c>
      <c r="I109" s="35">
        <v>0</v>
      </c>
      <c r="J109" s="30">
        <v>0</v>
      </c>
      <c r="K109" s="30">
        <v>0</v>
      </c>
      <c r="L109" s="30">
        <v>0</v>
      </c>
      <c r="M109" s="47"/>
    </row>
    <row r="110" spans="1:13" s="3" customFormat="1" ht="11.25" customHeight="1">
      <c r="A110" s="70"/>
      <c r="B110" s="57"/>
      <c r="C110" s="45"/>
      <c r="D110" s="45"/>
      <c r="E110" s="11" t="s">
        <v>11</v>
      </c>
      <c r="F110" s="32">
        <f>SUM(G110:L110)</f>
        <v>0</v>
      </c>
      <c r="G110" s="32">
        <v>0</v>
      </c>
      <c r="H110" s="32">
        <v>0</v>
      </c>
      <c r="I110" s="36">
        <v>0</v>
      </c>
      <c r="J110" s="32">
        <v>0</v>
      </c>
      <c r="K110" s="32">
        <v>0</v>
      </c>
      <c r="L110" s="32">
        <v>0</v>
      </c>
      <c r="M110" s="48"/>
    </row>
    <row r="111" spans="1:13" s="3" customFormat="1" ht="11.25" customHeight="1">
      <c r="A111" s="43" t="s">
        <v>36</v>
      </c>
      <c r="B111" s="55" t="s">
        <v>92</v>
      </c>
      <c r="C111" s="43" t="s">
        <v>150</v>
      </c>
      <c r="D111" s="43" t="s">
        <v>143</v>
      </c>
      <c r="E111" s="8" t="s">
        <v>6</v>
      </c>
      <c r="F111" s="30">
        <f t="shared" ref="F111:F116" si="19">SUM(G111:L111)</f>
        <v>1017500</v>
      </c>
      <c r="G111" s="30">
        <f t="shared" ref="G111:I111" si="20">G112+G113+G114+G115+G116</f>
        <v>500000</v>
      </c>
      <c r="H111" s="30">
        <f t="shared" si="20"/>
        <v>317500</v>
      </c>
      <c r="I111" s="35">
        <f t="shared" si="20"/>
        <v>200000</v>
      </c>
      <c r="J111" s="30">
        <v>0</v>
      </c>
      <c r="K111" s="30">
        <v>0</v>
      </c>
      <c r="L111" s="30">
        <v>0</v>
      </c>
      <c r="M111" s="46" t="s">
        <v>66</v>
      </c>
    </row>
    <row r="112" spans="1:13" s="3" customFormat="1" ht="11.25" customHeight="1">
      <c r="A112" s="44"/>
      <c r="B112" s="56"/>
      <c r="C112" s="44"/>
      <c r="D112" s="44"/>
      <c r="E112" s="8" t="s">
        <v>7</v>
      </c>
      <c r="F112" s="30">
        <f t="shared" si="19"/>
        <v>0</v>
      </c>
      <c r="G112" s="30">
        <v>0</v>
      </c>
      <c r="H112" s="30">
        <v>0</v>
      </c>
      <c r="I112" s="35">
        <v>0</v>
      </c>
      <c r="J112" s="30">
        <v>0</v>
      </c>
      <c r="K112" s="30">
        <v>0</v>
      </c>
      <c r="L112" s="30">
        <v>0</v>
      </c>
      <c r="M112" s="47"/>
    </row>
    <row r="113" spans="1:13" s="3" customFormat="1" ht="11.25" customHeight="1">
      <c r="A113" s="44"/>
      <c r="B113" s="56"/>
      <c r="C113" s="44"/>
      <c r="D113" s="44"/>
      <c r="E113" s="8" t="s">
        <v>8</v>
      </c>
      <c r="F113" s="30">
        <f t="shared" si="19"/>
        <v>0</v>
      </c>
      <c r="G113" s="30">
        <v>0</v>
      </c>
      <c r="H113" s="30">
        <v>0</v>
      </c>
      <c r="I113" s="35">
        <v>0</v>
      </c>
      <c r="J113" s="30">
        <v>0</v>
      </c>
      <c r="K113" s="30">
        <v>0</v>
      </c>
      <c r="L113" s="30">
        <v>0</v>
      </c>
      <c r="M113" s="47"/>
    </row>
    <row r="114" spans="1:13" s="3" customFormat="1" ht="11.25" customHeight="1">
      <c r="A114" s="44"/>
      <c r="B114" s="56"/>
      <c r="C114" s="44"/>
      <c r="D114" s="44"/>
      <c r="E114" s="8" t="s">
        <v>9</v>
      </c>
      <c r="F114" s="30">
        <f t="shared" si="19"/>
        <v>1017500</v>
      </c>
      <c r="G114" s="30">
        <v>500000</v>
      </c>
      <c r="H114" s="30">
        <v>317500</v>
      </c>
      <c r="I114" s="35">
        <v>200000</v>
      </c>
      <c r="J114" s="30">
        <v>0</v>
      </c>
      <c r="K114" s="30">
        <v>0</v>
      </c>
      <c r="L114" s="30">
        <v>0</v>
      </c>
      <c r="M114" s="47"/>
    </row>
    <row r="115" spans="1:13" s="3" customFormat="1" ht="11.25" customHeight="1">
      <c r="A115" s="44"/>
      <c r="B115" s="56"/>
      <c r="C115" s="44"/>
      <c r="D115" s="44"/>
      <c r="E115" s="8" t="s">
        <v>10</v>
      </c>
      <c r="F115" s="30">
        <f t="shared" si="19"/>
        <v>0</v>
      </c>
      <c r="G115" s="30">
        <v>0</v>
      </c>
      <c r="H115" s="30">
        <v>0</v>
      </c>
      <c r="I115" s="35">
        <v>0</v>
      </c>
      <c r="J115" s="30">
        <v>0</v>
      </c>
      <c r="K115" s="30">
        <v>0</v>
      </c>
      <c r="L115" s="30">
        <v>0</v>
      </c>
      <c r="M115" s="47"/>
    </row>
    <row r="116" spans="1:13" s="3" customFormat="1" ht="11.25" customHeight="1">
      <c r="A116" s="45"/>
      <c r="B116" s="57"/>
      <c r="C116" s="45"/>
      <c r="D116" s="45"/>
      <c r="E116" s="8" t="s">
        <v>11</v>
      </c>
      <c r="F116" s="30">
        <f t="shared" si="19"/>
        <v>0</v>
      </c>
      <c r="G116" s="30">
        <v>0</v>
      </c>
      <c r="H116" s="30">
        <v>0</v>
      </c>
      <c r="I116" s="35">
        <v>0</v>
      </c>
      <c r="J116" s="30">
        <v>0</v>
      </c>
      <c r="K116" s="30">
        <v>0</v>
      </c>
      <c r="L116" s="30">
        <v>0</v>
      </c>
      <c r="M116" s="48"/>
    </row>
    <row r="117" spans="1:13" s="3" customFormat="1" ht="12.75" customHeight="1">
      <c r="A117" s="43" t="s">
        <v>67</v>
      </c>
      <c r="B117" s="55" t="s">
        <v>68</v>
      </c>
      <c r="C117" s="43" t="s">
        <v>150</v>
      </c>
      <c r="D117" s="43" t="s">
        <v>143</v>
      </c>
      <c r="E117" s="8" t="s">
        <v>6</v>
      </c>
      <c r="F117" s="30">
        <f t="shared" ref="F117:F122" si="21">SUM(G117:L117)</f>
        <v>39607</v>
      </c>
      <c r="G117" s="30">
        <f t="shared" ref="G117:H117" si="22">G118+G119+G120+G121+G122</f>
        <v>0</v>
      </c>
      <c r="H117" s="30">
        <f t="shared" si="22"/>
        <v>30000</v>
      </c>
      <c r="I117" s="35">
        <f>I118+I119+I120+I121+I122</f>
        <v>9607</v>
      </c>
      <c r="J117" s="30">
        <v>0</v>
      </c>
      <c r="K117" s="30">
        <v>0</v>
      </c>
      <c r="L117" s="30">
        <v>0</v>
      </c>
      <c r="M117" s="46"/>
    </row>
    <row r="118" spans="1:13" s="3" customFormat="1">
      <c r="A118" s="44"/>
      <c r="B118" s="56"/>
      <c r="C118" s="44"/>
      <c r="D118" s="44"/>
      <c r="E118" s="8" t="s">
        <v>7</v>
      </c>
      <c r="F118" s="30">
        <f t="shared" si="21"/>
        <v>0</v>
      </c>
      <c r="G118" s="30">
        <v>0</v>
      </c>
      <c r="H118" s="30">
        <v>0</v>
      </c>
      <c r="I118" s="35">
        <v>0</v>
      </c>
      <c r="J118" s="30">
        <v>0</v>
      </c>
      <c r="K118" s="30">
        <v>0</v>
      </c>
      <c r="L118" s="30">
        <v>0</v>
      </c>
      <c r="M118" s="47"/>
    </row>
    <row r="119" spans="1:13" s="3" customFormat="1">
      <c r="A119" s="44"/>
      <c r="B119" s="56"/>
      <c r="C119" s="44"/>
      <c r="D119" s="44"/>
      <c r="E119" s="8" t="s">
        <v>8</v>
      </c>
      <c r="F119" s="30">
        <f t="shared" si="21"/>
        <v>0</v>
      </c>
      <c r="G119" s="30">
        <v>0</v>
      </c>
      <c r="H119" s="30">
        <v>0</v>
      </c>
      <c r="I119" s="35">
        <v>0</v>
      </c>
      <c r="J119" s="30">
        <v>0</v>
      </c>
      <c r="K119" s="30">
        <v>0</v>
      </c>
      <c r="L119" s="30">
        <v>0</v>
      </c>
      <c r="M119" s="47"/>
    </row>
    <row r="120" spans="1:13" s="3" customFormat="1">
      <c r="A120" s="44"/>
      <c r="B120" s="56"/>
      <c r="C120" s="44"/>
      <c r="D120" s="44"/>
      <c r="E120" s="8" t="s">
        <v>9</v>
      </c>
      <c r="F120" s="30">
        <f t="shared" si="21"/>
        <v>39607</v>
      </c>
      <c r="G120" s="30">
        <v>0</v>
      </c>
      <c r="H120" s="30">
        <v>30000</v>
      </c>
      <c r="I120" s="35">
        <v>9607</v>
      </c>
      <c r="J120" s="30">
        <v>0</v>
      </c>
      <c r="K120" s="30">
        <v>0</v>
      </c>
      <c r="L120" s="30">
        <v>0</v>
      </c>
      <c r="M120" s="47"/>
    </row>
    <row r="121" spans="1:13" s="3" customFormat="1">
      <c r="A121" s="44"/>
      <c r="B121" s="56"/>
      <c r="C121" s="44"/>
      <c r="D121" s="44"/>
      <c r="E121" s="8" t="s">
        <v>10</v>
      </c>
      <c r="F121" s="30">
        <f t="shared" si="21"/>
        <v>0</v>
      </c>
      <c r="G121" s="30">
        <v>0</v>
      </c>
      <c r="H121" s="30">
        <v>0</v>
      </c>
      <c r="I121" s="35">
        <v>0</v>
      </c>
      <c r="J121" s="30">
        <v>0</v>
      </c>
      <c r="K121" s="30">
        <v>0</v>
      </c>
      <c r="L121" s="30">
        <v>0</v>
      </c>
      <c r="M121" s="47"/>
    </row>
    <row r="122" spans="1:13" s="3" customFormat="1">
      <c r="A122" s="45"/>
      <c r="B122" s="57"/>
      <c r="C122" s="45"/>
      <c r="D122" s="45"/>
      <c r="E122" s="8" t="s">
        <v>11</v>
      </c>
      <c r="F122" s="30">
        <f t="shared" si="21"/>
        <v>0</v>
      </c>
      <c r="G122" s="30">
        <v>0</v>
      </c>
      <c r="H122" s="30">
        <v>0</v>
      </c>
      <c r="I122" s="35">
        <v>0</v>
      </c>
      <c r="J122" s="30">
        <v>0</v>
      </c>
      <c r="K122" s="30">
        <v>0</v>
      </c>
      <c r="L122" s="30">
        <v>0</v>
      </c>
      <c r="M122" s="48"/>
    </row>
    <row r="123" spans="1:13" s="3" customFormat="1" ht="12.75" customHeight="1">
      <c r="A123" s="58" t="s">
        <v>37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60"/>
    </row>
    <row r="124" spans="1:13" s="3" customFormat="1" ht="12.75" customHeight="1">
      <c r="A124" s="49" t="s">
        <v>16</v>
      </c>
      <c r="B124" s="55" t="s">
        <v>50</v>
      </c>
      <c r="C124" s="43" t="s">
        <v>152</v>
      </c>
      <c r="D124" s="43">
        <v>2020</v>
      </c>
      <c r="E124" s="8" t="s">
        <v>6</v>
      </c>
      <c r="F124" s="30">
        <f t="shared" ref="F124:L124" si="23">F125+F126+F127+F128+F129</f>
        <v>770321.5</v>
      </c>
      <c r="G124" s="30">
        <f t="shared" si="23"/>
        <v>770321.5</v>
      </c>
      <c r="H124" s="30">
        <f t="shared" si="23"/>
        <v>0</v>
      </c>
      <c r="I124" s="35">
        <v>0</v>
      </c>
      <c r="J124" s="30">
        <f t="shared" si="23"/>
        <v>0</v>
      </c>
      <c r="K124" s="30">
        <f t="shared" si="23"/>
        <v>0</v>
      </c>
      <c r="L124" s="30">
        <f t="shared" si="23"/>
        <v>0</v>
      </c>
      <c r="M124" s="46" t="s">
        <v>32</v>
      </c>
    </row>
    <row r="125" spans="1:13" s="3" customFormat="1">
      <c r="A125" s="50"/>
      <c r="B125" s="56"/>
      <c r="C125" s="44"/>
      <c r="D125" s="44"/>
      <c r="E125" s="8" t="s">
        <v>7</v>
      </c>
      <c r="F125" s="30">
        <f>SUM(G125:L125)</f>
        <v>0</v>
      </c>
      <c r="G125" s="30">
        <v>0</v>
      </c>
      <c r="H125" s="30">
        <v>0</v>
      </c>
      <c r="I125" s="35">
        <v>0</v>
      </c>
      <c r="J125" s="30">
        <v>0</v>
      </c>
      <c r="K125" s="30">
        <v>0</v>
      </c>
      <c r="L125" s="30">
        <v>0</v>
      </c>
      <c r="M125" s="47"/>
    </row>
    <row r="126" spans="1:13" s="3" customFormat="1">
      <c r="A126" s="50"/>
      <c r="B126" s="56"/>
      <c r="C126" s="44"/>
      <c r="D126" s="44"/>
      <c r="E126" s="8" t="s">
        <v>8</v>
      </c>
      <c r="F126" s="30">
        <f>SUM(G126:L126)</f>
        <v>0</v>
      </c>
      <c r="G126" s="30">
        <v>0</v>
      </c>
      <c r="H126" s="30">
        <v>0</v>
      </c>
      <c r="I126" s="35">
        <v>0</v>
      </c>
      <c r="J126" s="30">
        <v>0</v>
      </c>
      <c r="K126" s="30">
        <v>0</v>
      </c>
      <c r="L126" s="30">
        <v>0</v>
      </c>
      <c r="M126" s="47"/>
    </row>
    <row r="127" spans="1:13" s="3" customFormat="1">
      <c r="A127" s="50"/>
      <c r="B127" s="56"/>
      <c r="C127" s="44"/>
      <c r="D127" s="44"/>
      <c r="E127" s="8" t="s">
        <v>9</v>
      </c>
      <c r="F127" s="30">
        <f>SUM(G127:L127)</f>
        <v>770321.5</v>
      </c>
      <c r="G127" s="30">
        <v>770321.5</v>
      </c>
      <c r="H127" s="30">
        <v>0</v>
      </c>
      <c r="I127" s="35">
        <v>0</v>
      </c>
      <c r="J127" s="30">
        <v>0</v>
      </c>
      <c r="K127" s="30">
        <v>0</v>
      </c>
      <c r="L127" s="30">
        <v>0</v>
      </c>
      <c r="M127" s="47"/>
    </row>
    <row r="128" spans="1:13" s="3" customFormat="1">
      <c r="A128" s="50"/>
      <c r="B128" s="56"/>
      <c r="C128" s="44"/>
      <c r="D128" s="44"/>
      <c r="E128" s="8" t="s">
        <v>10</v>
      </c>
      <c r="F128" s="30">
        <f>SUM(G128:L128)</f>
        <v>0</v>
      </c>
      <c r="G128" s="30">
        <v>0</v>
      </c>
      <c r="H128" s="30">
        <v>0</v>
      </c>
      <c r="I128" s="35">
        <v>0</v>
      </c>
      <c r="J128" s="30">
        <v>0</v>
      </c>
      <c r="K128" s="30">
        <v>0</v>
      </c>
      <c r="L128" s="30">
        <v>0</v>
      </c>
      <c r="M128" s="47"/>
    </row>
    <row r="129" spans="1:13" s="3" customFormat="1">
      <c r="A129" s="51"/>
      <c r="B129" s="57"/>
      <c r="C129" s="45"/>
      <c r="D129" s="45"/>
      <c r="E129" s="8" t="s">
        <v>11</v>
      </c>
      <c r="F129" s="30">
        <f>SUM(G129:L129)</f>
        <v>0</v>
      </c>
      <c r="G129" s="30">
        <v>0</v>
      </c>
      <c r="H129" s="30">
        <v>0</v>
      </c>
      <c r="I129" s="35">
        <v>0</v>
      </c>
      <c r="J129" s="30">
        <v>0</v>
      </c>
      <c r="K129" s="30">
        <v>0</v>
      </c>
      <c r="L129" s="30">
        <v>0</v>
      </c>
      <c r="M129" s="48"/>
    </row>
    <row r="130" spans="1:13" s="3" customFormat="1" ht="12.75" customHeight="1">
      <c r="A130" s="49" t="s">
        <v>53</v>
      </c>
      <c r="B130" s="55" t="s">
        <v>89</v>
      </c>
      <c r="C130" s="43" t="s">
        <v>153</v>
      </c>
      <c r="D130" s="43">
        <v>2021</v>
      </c>
      <c r="E130" s="8" t="s">
        <v>6</v>
      </c>
      <c r="F130" s="30">
        <v>20000</v>
      </c>
      <c r="G130" s="30">
        <v>0</v>
      </c>
      <c r="H130" s="30">
        <f>H131+H132+H133+H134+H135</f>
        <v>20000</v>
      </c>
      <c r="I130" s="35">
        <v>0</v>
      </c>
      <c r="J130" s="30">
        <v>0</v>
      </c>
      <c r="K130" s="30">
        <v>0</v>
      </c>
      <c r="L130" s="30">
        <v>0</v>
      </c>
      <c r="M130" s="46" t="s">
        <v>76</v>
      </c>
    </row>
    <row r="131" spans="1:13" s="3" customFormat="1">
      <c r="A131" s="50"/>
      <c r="B131" s="56"/>
      <c r="C131" s="44"/>
      <c r="D131" s="44"/>
      <c r="E131" s="8" t="s">
        <v>7</v>
      </c>
      <c r="F131" s="30">
        <v>0</v>
      </c>
      <c r="G131" s="30">
        <v>0</v>
      </c>
      <c r="H131" s="30">
        <v>0</v>
      </c>
      <c r="I131" s="35">
        <v>0</v>
      </c>
      <c r="J131" s="30">
        <v>0</v>
      </c>
      <c r="K131" s="30">
        <v>0</v>
      </c>
      <c r="L131" s="30">
        <v>0</v>
      </c>
      <c r="M131" s="47"/>
    </row>
    <row r="132" spans="1:13" s="3" customFormat="1">
      <c r="A132" s="50"/>
      <c r="B132" s="56"/>
      <c r="C132" s="44"/>
      <c r="D132" s="44"/>
      <c r="E132" s="8" t="s">
        <v>8</v>
      </c>
      <c r="F132" s="30">
        <v>0</v>
      </c>
      <c r="G132" s="30">
        <v>0</v>
      </c>
      <c r="H132" s="30">
        <v>0</v>
      </c>
      <c r="I132" s="35">
        <v>0</v>
      </c>
      <c r="J132" s="30">
        <v>0</v>
      </c>
      <c r="K132" s="30">
        <v>0</v>
      </c>
      <c r="L132" s="30">
        <v>0</v>
      </c>
      <c r="M132" s="47"/>
    </row>
    <row r="133" spans="1:13" s="3" customFormat="1">
      <c r="A133" s="50"/>
      <c r="B133" s="56"/>
      <c r="C133" s="44"/>
      <c r="D133" s="44"/>
      <c r="E133" s="8" t="s">
        <v>9</v>
      </c>
      <c r="F133" s="30">
        <v>20000</v>
      </c>
      <c r="G133" s="30">
        <v>0</v>
      </c>
      <c r="H133" s="30">
        <v>20000</v>
      </c>
      <c r="I133" s="35">
        <v>0</v>
      </c>
      <c r="J133" s="30">
        <v>0</v>
      </c>
      <c r="K133" s="30">
        <v>0</v>
      </c>
      <c r="L133" s="30">
        <v>0</v>
      </c>
      <c r="M133" s="47"/>
    </row>
    <row r="134" spans="1:13" s="3" customFormat="1">
      <c r="A134" s="50"/>
      <c r="B134" s="56"/>
      <c r="C134" s="44"/>
      <c r="D134" s="44"/>
      <c r="E134" s="8" t="s">
        <v>10</v>
      </c>
      <c r="F134" s="30">
        <v>0</v>
      </c>
      <c r="G134" s="30">
        <v>0</v>
      </c>
      <c r="H134" s="30">
        <v>0</v>
      </c>
      <c r="I134" s="35">
        <v>0</v>
      </c>
      <c r="J134" s="30">
        <v>0</v>
      </c>
      <c r="K134" s="30">
        <v>0</v>
      </c>
      <c r="L134" s="30">
        <v>0</v>
      </c>
      <c r="M134" s="47"/>
    </row>
    <row r="135" spans="1:13" s="3" customFormat="1">
      <c r="A135" s="51"/>
      <c r="B135" s="57"/>
      <c r="C135" s="45"/>
      <c r="D135" s="45"/>
      <c r="E135" s="8" t="s">
        <v>11</v>
      </c>
      <c r="F135" s="30">
        <v>0</v>
      </c>
      <c r="G135" s="30">
        <v>0</v>
      </c>
      <c r="H135" s="30">
        <v>0</v>
      </c>
      <c r="I135" s="35">
        <v>0</v>
      </c>
      <c r="J135" s="30">
        <v>0</v>
      </c>
      <c r="K135" s="30">
        <v>0</v>
      </c>
      <c r="L135" s="30">
        <v>0</v>
      </c>
      <c r="M135" s="48"/>
    </row>
    <row r="136" spans="1:13" s="3" customFormat="1" ht="12.75" customHeight="1">
      <c r="A136" s="49" t="s">
        <v>75</v>
      </c>
      <c r="B136" s="55" t="s">
        <v>88</v>
      </c>
      <c r="C136" s="43" t="s">
        <v>153</v>
      </c>
      <c r="D136" s="43">
        <v>2021</v>
      </c>
      <c r="E136" s="8" t="s">
        <v>6</v>
      </c>
      <c r="F136" s="30">
        <f t="shared" ref="F136:H136" si="24">F137+F138+F139+F140+F141</f>
        <v>1865263.12</v>
      </c>
      <c r="G136" s="30">
        <f t="shared" si="24"/>
        <v>0</v>
      </c>
      <c r="H136" s="30">
        <f t="shared" si="24"/>
        <v>1865263.12</v>
      </c>
      <c r="I136" s="35">
        <v>0</v>
      </c>
      <c r="J136" s="30">
        <f t="shared" ref="J136:L136" si="25">J137+J138+J139+J140+J141</f>
        <v>0</v>
      </c>
      <c r="K136" s="30">
        <f t="shared" si="25"/>
        <v>0</v>
      </c>
      <c r="L136" s="30">
        <f t="shared" si="25"/>
        <v>0</v>
      </c>
      <c r="M136" s="46" t="s">
        <v>76</v>
      </c>
    </row>
    <row r="137" spans="1:13" s="3" customFormat="1">
      <c r="A137" s="50"/>
      <c r="B137" s="56"/>
      <c r="C137" s="44"/>
      <c r="D137" s="44"/>
      <c r="E137" s="8" t="s">
        <v>7</v>
      </c>
      <c r="F137" s="30">
        <f>SUM(G137:L137)</f>
        <v>0</v>
      </c>
      <c r="G137" s="30">
        <v>0</v>
      </c>
      <c r="H137" s="30">
        <v>0</v>
      </c>
      <c r="I137" s="35">
        <v>0</v>
      </c>
      <c r="J137" s="30">
        <v>0</v>
      </c>
      <c r="K137" s="30">
        <v>0</v>
      </c>
      <c r="L137" s="30">
        <v>0</v>
      </c>
      <c r="M137" s="47"/>
    </row>
    <row r="138" spans="1:13" s="3" customFormat="1">
      <c r="A138" s="50"/>
      <c r="B138" s="56"/>
      <c r="C138" s="44"/>
      <c r="D138" s="44"/>
      <c r="E138" s="8" t="s">
        <v>8</v>
      </c>
      <c r="F138" s="30">
        <f>SUM(G138:L138)</f>
        <v>0</v>
      </c>
      <c r="G138" s="30">
        <v>0</v>
      </c>
      <c r="H138" s="30">
        <v>0</v>
      </c>
      <c r="I138" s="35">
        <v>0</v>
      </c>
      <c r="J138" s="30">
        <v>0</v>
      </c>
      <c r="K138" s="30">
        <v>0</v>
      </c>
      <c r="L138" s="30">
        <v>0</v>
      </c>
      <c r="M138" s="47"/>
    </row>
    <row r="139" spans="1:13" s="3" customFormat="1">
      <c r="A139" s="50"/>
      <c r="B139" s="56"/>
      <c r="C139" s="44"/>
      <c r="D139" s="44"/>
      <c r="E139" s="8" t="s">
        <v>9</v>
      </c>
      <c r="F139" s="30">
        <v>1865263.12</v>
      </c>
      <c r="G139" s="30">
        <v>0</v>
      </c>
      <c r="H139" s="30">
        <v>1865263.12</v>
      </c>
      <c r="I139" s="35">
        <v>0</v>
      </c>
      <c r="J139" s="30">
        <v>0</v>
      </c>
      <c r="K139" s="30">
        <v>0</v>
      </c>
      <c r="L139" s="30">
        <v>0</v>
      </c>
      <c r="M139" s="47"/>
    </row>
    <row r="140" spans="1:13" s="3" customFormat="1">
      <c r="A140" s="50"/>
      <c r="B140" s="56"/>
      <c r="C140" s="44"/>
      <c r="D140" s="44"/>
      <c r="E140" s="8" t="s">
        <v>10</v>
      </c>
      <c r="F140" s="30">
        <f>SUM(G140:L140)</f>
        <v>0</v>
      </c>
      <c r="G140" s="30">
        <v>0</v>
      </c>
      <c r="H140" s="30">
        <v>0</v>
      </c>
      <c r="I140" s="35">
        <v>0</v>
      </c>
      <c r="J140" s="30">
        <v>0</v>
      </c>
      <c r="K140" s="30">
        <v>0</v>
      </c>
      <c r="L140" s="30">
        <v>0</v>
      </c>
      <c r="M140" s="47"/>
    </row>
    <row r="141" spans="1:13" s="3" customFormat="1">
      <c r="A141" s="51"/>
      <c r="B141" s="57"/>
      <c r="C141" s="45"/>
      <c r="D141" s="45"/>
      <c r="E141" s="8" t="s">
        <v>11</v>
      </c>
      <c r="F141" s="30">
        <f>SUM(G141:L141)</f>
        <v>0</v>
      </c>
      <c r="G141" s="30">
        <v>0</v>
      </c>
      <c r="H141" s="30">
        <v>0</v>
      </c>
      <c r="I141" s="35">
        <v>0</v>
      </c>
      <c r="J141" s="30">
        <v>0</v>
      </c>
      <c r="K141" s="30">
        <v>0</v>
      </c>
      <c r="L141" s="30">
        <v>0</v>
      </c>
      <c r="M141" s="48"/>
    </row>
    <row r="142" spans="1:13" s="3" customFormat="1" ht="13.5" customHeight="1">
      <c r="A142" s="49" t="s">
        <v>77</v>
      </c>
      <c r="B142" s="55" t="s">
        <v>126</v>
      </c>
      <c r="C142" s="43" t="s">
        <v>154</v>
      </c>
      <c r="D142" s="43" t="s">
        <v>155</v>
      </c>
      <c r="E142" s="8" t="s">
        <v>6</v>
      </c>
      <c r="F142" s="30">
        <f t="shared" ref="F142:I142" si="26">F143+F144+F145+F146+F147</f>
        <v>7399880.5199999996</v>
      </c>
      <c r="G142" s="30">
        <f t="shared" si="26"/>
        <v>0</v>
      </c>
      <c r="H142" s="30">
        <f t="shared" si="26"/>
        <v>5382867</v>
      </c>
      <c r="I142" s="35">
        <f t="shared" si="26"/>
        <v>2017013.52</v>
      </c>
      <c r="J142" s="30">
        <v>0</v>
      </c>
      <c r="K142" s="30">
        <f t="shared" ref="K142:L142" si="27">K143+K144+K145+K146+K147</f>
        <v>0</v>
      </c>
      <c r="L142" s="30">
        <f t="shared" si="27"/>
        <v>0</v>
      </c>
      <c r="M142" s="46" t="s">
        <v>78</v>
      </c>
    </row>
    <row r="143" spans="1:13" s="3" customFormat="1" ht="13.5" customHeight="1">
      <c r="A143" s="50"/>
      <c r="B143" s="56"/>
      <c r="C143" s="44"/>
      <c r="D143" s="44"/>
      <c r="E143" s="8" t="s">
        <v>7</v>
      </c>
      <c r="F143" s="30">
        <f>SUM(G143:L143)</f>
        <v>0</v>
      </c>
      <c r="G143" s="30">
        <v>0</v>
      </c>
      <c r="H143" s="30">
        <v>0</v>
      </c>
      <c r="I143" s="35">
        <v>0</v>
      </c>
      <c r="J143" s="30">
        <v>0</v>
      </c>
      <c r="K143" s="30">
        <v>0</v>
      </c>
      <c r="L143" s="30">
        <v>0</v>
      </c>
      <c r="M143" s="47"/>
    </row>
    <row r="144" spans="1:13" s="3" customFormat="1" ht="13.5" customHeight="1">
      <c r="A144" s="50"/>
      <c r="B144" s="56"/>
      <c r="C144" s="44"/>
      <c r="D144" s="44"/>
      <c r="E144" s="8" t="s">
        <v>8</v>
      </c>
      <c r="F144" s="30">
        <f>SUM(G144:L144)</f>
        <v>0</v>
      </c>
      <c r="G144" s="30">
        <v>0</v>
      </c>
      <c r="H144" s="30">
        <v>0</v>
      </c>
      <c r="I144" s="35">
        <v>0</v>
      </c>
      <c r="J144" s="30">
        <v>0</v>
      </c>
      <c r="K144" s="30">
        <v>0</v>
      </c>
      <c r="L144" s="30">
        <v>0</v>
      </c>
      <c r="M144" s="47"/>
    </row>
    <row r="145" spans="1:13" s="3" customFormat="1" ht="13.5" customHeight="1">
      <c r="A145" s="50"/>
      <c r="B145" s="56"/>
      <c r="C145" s="44"/>
      <c r="D145" s="44"/>
      <c r="E145" s="8" t="s">
        <v>9</v>
      </c>
      <c r="F145" s="30">
        <f>SUM(G145:L145)</f>
        <v>7399880.5199999996</v>
      </c>
      <c r="G145" s="30">
        <v>0</v>
      </c>
      <c r="H145" s="30">
        <v>5382867</v>
      </c>
      <c r="I145" s="35">
        <v>2017013.52</v>
      </c>
      <c r="J145" s="30">
        <v>0</v>
      </c>
      <c r="K145" s="30">
        <v>0</v>
      </c>
      <c r="L145" s="30">
        <v>0</v>
      </c>
      <c r="M145" s="47"/>
    </row>
    <row r="146" spans="1:13" s="3" customFormat="1" ht="13.5" customHeight="1">
      <c r="A146" s="50"/>
      <c r="B146" s="56"/>
      <c r="C146" s="44"/>
      <c r="D146" s="44"/>
      <c r="E146" s="8" t="s">
        <v>10</v>
      </c>
      <c r="F146" s="30">
        <f>SUM(G146:L146)</f>
        <v>0</v>
      </c>
      <c r="G146" s="30">
        <v>0</v>
      </c>
      <c r="H146" s="30">
        <v>0</v>
      </c>
      <c r="I146" s="35">
        <v>0</v>
      </c>
      <c r="J146" s="30">
        <v>0</v>
      </c>
      <c r="K146" s="30">
        <v>0</v>
      </c>
      <c r="L146" s="30">
        <v>0</v>
      </c>
      <c r="M146" s="47"/>
    </row>
    <row r="147" spans="1:13" s="3" customFormat="1" ht="13.5" customHeight="1">
      <c r="A147" s="51"/>
      <c r="B147" s="57"/>
      <c r="C147" s="45"/>
      <c r="D147" s="45"/>
      <c r="E147" s="8" t="s">
        <v>11</v>
      </c>
      <c r="F147" s="30">
        <f>SUM(G147:L147)</f>
        <v>0</v>
      </c>
      <c r="G147" s="30">
        <v>0</v>
      </c>
      <c r="H147" s="30">
        <v>0</v>
      </c>
      <c r="I147" s="35">
        <v>0</v>
      </c>
      <c r="J147" s="30">
        <v>0</v>
      </c>
      <c r="K147" s="30">
        <v>0</v>
      </c>
      <c r="L147" s="30">
        <v>0</v>
      </c>
      <c r="M147" s="48"/>
    </row>
    <row r="148" spans="1:13" s="3" customFormat="1" ht="12.75" customHeight="1">
      <c r="A148" s="49" t="s">
        <v>102</v>
      </c>
      <c r="B148" s="55" t="s">
        <v>51</v>
      </c>
      <c r="C148" s="43" t="s">
        <v>154</v>
      </c>
      <c r="D148" s="43" t="s">
        <v>23</v>
      </c>
      <c r="E148" s="8" t="s">
        <v>6</v>
      </c>
      <c r="F148" s="30">
        <f t="shared" ref="F148:L148" si="28">F149+F150+F151+F152+F153</f>
        <v>17170740.030000001</v>
      </c>
      <c r="G148" s="30">
        <f t="shared" si="28"/>
        <v>17170740.030000001</v>
      </c>
      <c r="H148" s="30">
        <f t="shared" ref="H148:I148" si="29">H149+H150+H151+H152+H153</f>
        <v>0</v>
      </c>
      <c r="I148" s="35">
        <f t="shared" si="29"/>
        <v>0</v>
      </c>
      <c r="J148" s="30">
        <v>0</v>
      </c>
      <c r="K148" s="30">
        <f t="shared" si="28"/>
        <v>0</v>
      </c>
      <c r="L148" s="30">
        <f t="shared" si="28"/>
        <v>0</v>
      </c>
      <c r="M148" s="46" t="s">
        <v>84</v>
      </c>
    </row>
    <row r="149" spans="1:13" s="3" customFormat="1">
      <c r="A149" s="50"/>
      <c r="B149" s="56"/>
      <c r="C149" s="44"/>
      <c r="D149" s="44"/>
      <c r="E149" s="8" t="s">
        <v>7</v>
      </c>
      <c r="F149" s="30">
        <f>SUM(G149:L149)</f>
        <v>10982324.060000001</v>
      </c>
      <c r="G149" s="30">
        <v>10982324.060000001</v>
      </c>
      <c r="H149" s="30">
        <v>0</v>
      </c>
      <c r="I149" s="35">
        <v>0</v>
      </c>
      <c r="J149" s="30">
        <v>0</v>
      </c>
      <c r="K149" s="30">
        <v>0</v>
      </c>
      <c r="L149" s="30">
        <v>0</v>
      </c>
      <c r="M149" s="47"/>
    </row>
    <row r="150" spans="1:13" s="3" customFormat="1">
      <c r="A150" s="50"/>
      <c r="B150" s="56"/>
      <c r="C150" s="44"/>
      <c r="D150" s="44"/>
      <c r="E150" s="8" t="s">
        <v>8</v>
      </c>
      <c r="F150" s="30">
        <f>SUM(G150:L150)</f>
        <v>2312128.39</v>
      </c>
      <c r="G150" s="30">
        <v>2312128.39</v>
      </c>
      <c r="H150" s="30">
        <v>0</v>
      </c>
      <c r="I150" s="35">
        <v>0</v>
      </c>
      <c r="J150" s="30">
        <v>0</v>
      </c>
      <c r="K150" s="30">
        <v>0</v>
      </c>
      <c r="L150" s="30">
        <v>0</v>
      </c>
      <c r="M150" s="47"/>
    </row>
    <row r="151" spans="1:13" s="3" customFormat="1">
      <c r="A151" s="50"/>
      <c r="B151" s="56"/>
      <c r="C151" s="44"/>
      <c r="D151" s="44"/>
      <c r="E151" s="8" t="s">
        <v>9</v>
      </c>
      <c r="F151" s="30">
        <f>SUM(G151:L151)</f>
        <v>3876287.58</v>
      </c>
      <c r="G151" s="30">
        <v>3876287.58</v>
      </c>
      <c r="H151" s="30">
        <v>0</v>
      </c>
      <c r="I151" s="35">
        <v>0</v>
      </c>
      <c r="J151" s="30">
        <v>0</v>
      </c>
      <c r="K151" s="30">
        <v>0</v>
      </c>
      <c r="L151" s="30">
        <v>0</v>
      </c>
      <c r="M151" s="47"/>
    </row>
    <row r="152" spans="1:13" s="3" customFormat="1">
      <c r="A152" s="50"/>
      <c r="B152" s="56"/>
      <c r="C152" s="44"/>
      <c r="D152" s="44"/>
      <c r="E152" s="8" t="s">
        <v>10</v>
      </c>
      <c r="F152" s="30">
        <f>SUM(G152:L152)</f>
        <v>0</v>
      </c>
      <c r="G152" s="30">
        <v>0</v>
      </c>
      <c r="H152" s="30">
        <v>0</v>
      </c>
      <c r="I152" s="35">
        <v>0</v>
      </c>
      <c r="J152" s="30">
        <v>0</v>
      </c>
      <c r="K152" s="30">
        <v>0</v>
      </c>
      <c r="L152" s="30">
        <v>0</v>
      </c>
      <c r="M152" s="47"/>
    </row>
    <row r="153" spans="1:13" s="3" customFormat="1" ht="33" customHeight="1">
      <c r="A153" s="51"/>
      <c r="B153" s="57"/>
      <c r="C153" s="45"/>
      <c r="D153" s="45"/>
      <c r="E153" s="8" t="s">
        <v>11</v>
      </c>
      <c r="F153" s="30">
        <f>SUM(G153:L153)</f>
        <v>0</v>
      </c>
      <c r="G153" s="30">
        <v>0</v>
      </c>
      <c r="H153" s="30">
        <v>0</v>
      </c>
      <c r="I153" s="35">
        <v>0</v>
      </c>
      <c r="J153" s="30">
        <v>0</v>
      </c>
      <c r="K153" s="30">
        <v>0</v>
      </c>
      <c r="L153" s="30">
        <v>0</v>
      </c>
      <c r="M153" s="48"/>
    </row>
    <row r="154" spans="1:13" s="3" customFormat="1" ht="12.75" customHeight="1">
      <c r="A154" s="49" t="s">
        <v>103</v>
      </c>
      <c r="B154" s="55" t="s">
        <v>172</v>
      </c>
      <c r="C154" s="43" t="s">
        <v>154</v>
      </c>
      <c r="D154" s="43" t="s">
        <v>23</v>
      </c>
      <c r="E154" s="8" t="s">
        <v>6</v>
      </c>
      <c r="F154" s="30">
        <v>675000</v>
      </c>
      <c r="G154" s="30">
        <v>0</v>
      </c>
      <c r="H154" s="30">
        <f>H155+H156+H157+H158+H159</f>
        <v>675000</v>
      </c>
      <c r="I154" s="35">
        <f t="shared" ref="I154" si="30">I155+I156+I157+I158+I159</f>
        <v>675000</v>
      </c>
      <c r="J154" s="30">
        <v>1345000</v>
      </c>
      <c r="K154" s="30">
        <v>0</v>
      </c>
      <c r="L154" s="30">
        <v>0</v>
      </c>
      <c r="M154" s="46" t="s">
        <v>105</v>
      </c>
    </row>
    <row r="155" spans="1:13" s="3" customFormat="1">
      <c r="A155" s="50"/>
      <c r="B155" s="56"/>
      <c r="C155" s="44"/>
      <c r="D155" s="44"/>
      <c r="E155" s="8" t="s">
        <v>7</v>
      </c>
      <c r="F155" s="30">
        <v>0</v>
      </c>
      <c r="G155" s="30">
        <v>0</v>
      </c>
      <c r="H155" s="30">
        <v>0</v>
      </c>
      <c r="I155" s="35">
        <v>0</v>
      </c>
      <c r="J155" s="30">
        <v>0</v>
      </c>
      <c r="K155" s="30">
        <v>0</v>
      </c>
      <c r="L155" s="30">
        <v>0</v>
      </c>
      <c r="M155" s="47"/>
    </row>
    <row r="156" spans="1:13" s="3" customFormat="1">
      <c r="A156" s="50"/>
      <c r="B156" s="56"/>
      <c r="C156" s="44"/>
      <c r="D156" s="44"/>
      <c r="E156" s="8" t="s">
        <v>8</v>
      </c>
      <c r="F156" s="30">
        <v>0</v>
      </c>
      <c r="G156" s="30">
        <v>0</v>
      </c>
      <c r="H156" s="30">
        <v>0</v>
      </c>
      <c r="I156" s="35">
        <v>0</v>
      </c>
      <c r="J156" s="30">
        <v>0</v>
      </c>
      <c r="K156" s="30">
        <v>0</v>
      </c>
      <c r="L156" s="30">
        <v>0</v>
      </c>
      <c r="M156" s="47"/>
    </row>
    <row r="157" spans="1:13" s="3" customFormat="1">
      <c r="A157" s="50"/>
      <c r="B157" s="56"/>
      <c r="C157" s="44"/>
      <c r="D157" s="44"/>
      <c r="E157" s="8" t="s">
        <v>9</v>
      </c>
      <c r="F157" s="30">
        <v>675000</v>
      </c>
      <c r="G157" s="30">
        <v>0</v>
      </c>
      <c r="H157" s="30">
        <v>675000</v>
      </c>
      <c r="I157" s="35">
        <v>675000</v>
      </c>
      <c r="J157" s="30">
        <v>1345000</v>
      </c>
      <c r="K157" s="30">
        <v>0</v>
      </c>
      <c r="L157" s="30">
        <v>0</v>
      </c>
      <c r="M157" s="47"/>
    </row>
    <row r="158" spans="1:13" s="3" customFormat="1">
      <c r="A158" s="50"/>
      <c r="B158" s="56"/>
      <c r="C158" s="44"/>
      <c r="D158" s="44"/>
      <c r="E158" s="8" t="s">
        <v>10</v>
      </c>
      <c r="F158" s="30">
        <v>0</v>
      </c>
      <c r="G158" s="30">
        <v>0</v>
      </c>
      <c r="H158" s="30">
        <v>0</v>
      </c>
      <c r="I158" s="35">
        <v>0</v>
      </c>
      <c r="J158" s="30">
        <v>0</v>
      </c>
      <c r="K158" s="30">
        <v>0</v>
      </c>
      <c r="L158" s="30">
        <v>0</v>
      </c>
      <c r="M158" s="47"/>
    </row>
    <row r="159" spans="1:13" s="3" customFormat="1" ht="25.5" customHeight="1">
      <c r="A159" s="51"/>
      <c r="B159" s="57"/>
      <c r="C159" s="45"/>
      <c r="D159" s="45"/>
      <c r="E159" s="8" t="s">
        <v>11</v>
      </c>
      <c r="F159" s="30">
        <v>0</v>
      </c>
      <c r="G159" s="30">
        <v>0</v>
      </c>
      <c r="H159" s="30">
        <v>0</v>
      </c>
      <c r="I159" s="35">
        <v>0</v>
      </c>
      <c r="J159" s="30">
        <v>0</v>
      </c>
      <c r="K159" s="30">
        <v>0</v>
      </c>
      <c r="L159" s="30">
        <v>0</v>
      </c>
      <c r="M159" s="48"/>
    </row>
    <row r="160" spans="1:13" s="3" customFormat="1">
      <c r="A160" s="49" t="s">
        <v>129</v>
      </c>
      <c r="B160" s="43" t="s">
        <v>127</v>
      </c>
      <c r="C160" s="43" t="s">
        <v>154</v>
      </c>
      <c r="D160" s="43" t="s">
        <v>23</v>
      </c>
      <c r="E160" s="8" t="s">
        <v>6</v>
      </c>
      <c r="F160" s="30">
        <v>0</v>
      </c>
      <c r="G160" s="30">
        <v>0</v>
      </c>
      <c r="H160" s="30">
        <f>H161+H162+H163+H164+H165</f>
        <v>5170364.71</v>
      </c>
      <c r="I160" s="35">
        <f>I161+I162+I163+I164+I165</f>
        <v>1652729.41</v>
      </c>
      <c r="J160" s="30">
        <f>J161+J162+J163+J164+J165</f>
        <v>0</v>
      </c>
      <c r="K160" s="30">
        <v>0</v>
      </c>
      <c r="L160" s="30">
        <v>0</v>
      </c>
      <c r="M160" s="52" t="s">
        <v>104</v>
      </c>
    </row>
    <row r="161" spans="1:13" s="3" customFormat="1">
      <c r="A161" s="50"/>
      <c r="B161" s="44"/>
      <c r="C161" s="44"/>
      <c r="D161" s="44"/>
      <c r="E161" s="8" t="s">
        <v>7</v>
      </c>
      <c r="F161" s="30">
        <v>0</v>
      </c>
      <c r="G161" s="30">
        <v>0</v>
      </c>
      <c r="H161" s="30">
        <v>0</v>
      </c>
      <c r="I161" s="35">
        <v>0</v>
      </c>
      <c r="J161" s="30">
        <v>0</v>
      </c>
      <c r="K161" s="30">
        <v>0</v>
      </c>
      <c r="L161" s="30">
        <v>0</v>
      </c>
      <c r="M161" s="53"/>
    </row>
    <row r="162" spans="1:13" s="3" customFormat="1">
      <c r="A162" s="50"/>
      <c r="B162" s="44"/>
      <c r="C162" s="44"/>
      <c r="D162" s="44"/>
      <c r="E162" s="8" t="s">
        <v>8</v>
      </c>
      <c r="F162" s="30">
        <v>0</v>
      </c>
      <c r="G162" s="30">
        <v>0</v>
      </c>
      <c r="H162" s="30">
        <v>4394810</v>
      </c>
      <c r="I162" s="35">
        <v>1404820</v>
      </c>
      <c r="J162" s="30">
        <v>0</v>
      </c>
      <c r="K162" s="30">
        <v>0</v>
      </c>
      <c r="L162" s="30">
        <v>0</v>
      </c>
      <c r="M162" s="53"/>
    </row>
    <row r="163" spans="1:13" s="3" customFormat="1">
      <c r="A163" s="50"/>
      <c r="B163" s="44"/>
      <c r="C163" s="44"/>
      <c r="D163" s="44"/>
      <c r="E163" s="8" t="s">
        <v>9</v>
      </c>
      <c r="F163" s="30">
        <v>0</v>
      </c>
      <c r="G163" s="30">
        <v>0</v>
      </c>
      <c r="H163" s="30">
        <v>775554.71</v>
      </c>
      <c r="I163" s="35">
        <v>247909.41</v>
      </c>
      <c r="J163" s="30">
        <v>0</v>
      </c>
      <c r="K163" s="30">
        <v>0</v>
      </c>
      <c r="L163" s="30">
        <v>0</v>
      </c>
      <c r="M163" s="53"/>
    </row>
    <row r="164" spans="1:13" s="3" customFormat="1">
      <c r="A164" s="50"/>
      <c r="B164" s="44"/>
      <c r="C164" s="44"/>
      <c r="D164" s="44"/>
      <c r="E164" s="8" t="s">
        <v>10</v>
      </c>
      <c r="F164" s="30">
        <v>0</v>
      </c>
      <c r="G164" s="30">
        <v>0</v>
      </c>
      <c r="H164" s="30">
        <v>0</v>
      </c>
      <c r="I164" s="35">
        <v>0</v>
      </c>
      <c r="J164" s="30">
        <v>0</v>
      </c>
      <c r="K164" s="30">
        <v>0</v>
      </c>
      <c r="L164" s="30">
        <v>0</v>
      </c>
      <c r="M164" s="53"/>
    </row>
    <row r="165" spans="1:13" s="3" customFormat="1" ht="23.25" customHeight="1">
      <c r="A165" s="51"/>
      <c r="B165" s="45"/>
      <c r="C165" s="45"/>
      <c r="D165" s="45"/>
      <c r="E165" s="8" t="s">
        <v>11</v>
      </c>
      <c r="F165" s="30">
        <v>0</v>
      </c>
      <c r="G165" s="30">
        <v>0</v>
      </c>
      <c r="H165" s="30">
        <v>0</v>
      </c>
      <c r="I165" s="35">
        <v>0</v>
      </c>
      <c r="J165" s="30">
        <v>0</v>
      </c>
      <c r="K165" s="30">
        <v>0</v>
      </c>
      <c r="L165" s="30">
        <v>0</v>
      </c>
      <c r="M165" s="54"/>
    </row>
    <row r="166" spans="1:13" s="3" customFormat="1" ht="14.25" customHeight="1">
      <c r="A166" s="49" t="s">
        <v>133</v>
      </c>
      <c r="B166" s="43" t="s">
        <v>126</v>
      </c>
      <c r="C166" s="43" t="s">
        <v>169</v>
      </c>
      <c r="D166" s="43">
        <v>2023</v>
      </c>
      <c r="E166" s="8" t="s">
        <v>6</v>
      </c>
      <c r="F166" s="30">
        <v>1305962.3400000001</v>
      </c>
      <c r="G166" s="30">
        <v>0</v>
      </c>
      <c r="H166" s="30">
        <v>0</v>
      </c>
      <c r="I166" s="35">
        <v>0</v>
      </c>
      <c r="J166" s="30">
        <v>1305962.3400000001</v>
      </c>
      <c r="K166" s="30">
        <v>0</v>
      </c>
      <c r="L166" s="30">
        <v>0</v>
      </c>
      <c r="M166" s="52" t="s">
        <v>126</v>
      </c>
    </row>
    <row r="167" spans="1:13" s="3" customFormat="1" ht="14.25" customHeight="1">
      <c r="A167" s="50"/>
      <c r="B167" s="44"/>
      <c r="C167" s="44"/>
      <c r="D167" s="44"/>
      <c r="E167" s="8" t="s">
        <v>7</v>
      </c>
      <c r="F167" s="30">
        <v>0</v>
      </c>
      <c r="G167" s="30">
        <v>0</v>
      </c>
      <c r="H167" s="30">
        <v>0</v>
      </c>
      <c r="I167" s="35">
        <v>0</v>
      </c>
      <c r="J167" s="30">
        <v>0</v>
      </c>
      <c r="K167" s="30">
        <v>0</v>
      </c>
      <c r="L167" s="30">
        <v>0</v>
      </c>
      <c r="M167" s="53"/>
    </row>
    <row r="168" spans="1:13" s="3" customFormat="1" ht="14.25" customHeight="1">
      <c r="A168" s="50"/>
      <c r="B168" s="44"/>
      <c r="C168" s="44"/>
      <c r="D168" s="44"/>
      <c r="E168" s="8" t="s">
        <v>8</v>
      </c>
      <c r="F168" s="30">
        <v>0</v>
      </c>
      <c r="G168" s="30">
        <v>0</v>
      </c>
      <c r="H168" s="30">
        <v>0</v>
      </c>
      <c r="I168" s="35">
        <v>0</v>
      </c>
      <c r="J168" s="30">
        <v>0</v>
      </c>
      <c r="K168" s="30">
        <v>0</v>
      </c>
      <c r="L168" s="30">
        <v>0</v>
      </c>
      <c r="M168" s="53"/>
    </row>
    <row r="169" spans="1:13" s="3" customFormat="1" ht="14.25" customHeight="1">
      <c r="A169" s="50"/>
      <c r="B169" s="44"/>
      <c r="C169" s="44"/>
      <c r="D169" s="44"/>
      <c r="E169" s="8" t="s">
        <v>9</v>
      </c>
      <c r="F169" s="30">
        <v>1305962.3400000001</v>
      </c>
      <c r="G169" s="30">
        <v>0</v>
      </c>
      <c r="H169" s="30">
        <v>0</v>
      </c>
      <c r="I169" s="35">
        <v>0</v>
      </c>
      <c r="J169" s="30">
        <v>1305962.3400000001</v>
      </c>
      <c r="K169" s="30">
        <v>0</v>
      </c>
      <c r="L169" s="30">
        <v>0</v>
      </c>
      <c r="M169" s="53"/>
    </row>
    <row r="170" spans="1:13" s="3" customFormat="1" ht="14.25" customHeight="1">
      <c r="A170" s="50"/>
      <c r="B170" s="44"/>
      <c r="C170" s="44"/>
      <c r="D170" s="44"/>
      <c r="E170" s="8" t="s">
        <v>10</v>
      </c>
      <c r="F170" s="30">
        <v>0</v>
      </c>
      <c r="G170" s="30">
        <v>0</v>
      </c>
      <c r="H170" s="30">
        <v>0</v>
      </c>
      <c r="I170" s="35">
        <v>0</v>
      </c>
      <c r="J170" s="30">
        <v>0</v>
      </c>
      <c r="K170" s="30">
        <v>0</v>
      </c>
      <c r="L170" s="30">
        <v>0</v>
      </c>
      <c r="M170" s="53"/>
    </row>
    <row r="171" spans="1:13" s="3" customFormat="1" ht="25.5" customHeight="1">
      <c r="A171" s="51"/>
      <c r="B171" s="45"/>
      <c r="C171" s="45"/>
      <c r="D171" s="45"/>
      <c r="E171" s="8" t="s">
        <v>11</v>
      </c>
      <c r="F171" s="30">
        <v>0</v>
      </c>
      <c r="G171" s="30">
        <v>0</v>
      </c>
      <c r="H171" s="30">
        <v>0</v>
      </c>
      <c r="I171" s="35">
        <v>0</v>
      </c>
      <c r="J171" s="30">
        <v>0</v>
      </c>
      <c r="K171" s="30">
        <v>0</v>
      </c>
      <c r="L171" s="30">
        <v>0</v>
      </c>
      <c r="M171" s="54"/>
    </row>
    <row r="172" spans="1:13" s="3" customFormat="1" ht="14.25" customHeight="1">
      <c r="A172" s="49" t="s">
        <v>170</v>
      </c>
      <c r="B172" s="43" t="s">
        <v>127</v>
      </c>
      <c r="C172" s="43" t="s">
        <v>169</v>
      </c>
      <c r="D172" s="43">
        <v>2023</v>
      </c>
      <c r="E172" s="8" t="s">
        <v>6</v>
      </c>
      <c r="F172" s="30">
        <v>54009</v>
      </c>
      <c r="G172" s="30">
        <v>0</v>
      </c>
      <c r="H172" s="30">
        <v>0</v>
      </c>
      <c r="I172" s="35">
        <v>0</v>
      </c>
      <c r="J172" s="30">
        <v>54009</v>
      </c>
      <c r="K172" s="30">
        <v>0</v>
      </c>
      <c r="L172" s="30">
        <v>0</v>
      </c>
      <c r="M172" s="42"/>
    </row>
    <row r="173" spans="1:13" s="3" customFormat="1" ht="14.25" customHeight="1">
      <c r="A173" s="50"/>
      <c r="B173" s="44"/>
      <c r="C173" s="44"/>
      <c r="D173" s="44"/>
      <c r="E173" s="8" t="s">
        <v>7</v>
      </c>
      <c r="F173" s="30">
        <v>0</v>
      </c>
      <c r="G173" s="30">
        <v>0</v>
      </c>
      <c r="H173" s="30">
        <v>0</v>
      </c>
      <c r="I173" s="35">
        <v>0</v>
      </c>
      <c r="J173" s="30">
        <v>0</v>
      </c>
      <c r="K173" s="30">
        <v>0</v>
      </c>
      <c r="L173" s="30">
        <v>0</v>
      </c>
      <c r="M173" s="42"/>
    </row>
    <row r="174" spans="1:13" s="3" customFormat="1" ht="14.25" customHeight="1">
      <c r="A174" s="50"/>
      <c r="B174" s="44"/>
      <c r="C174" s="44"/>
      <c r="D174" s="44"/>
      <c r="E174" s="8" t="s">
        <v>8</v>
      </c>
      <c r="F174" s="30">
        <v>0</v>
      </c>
      <c r="G174" s="30">
        <v>0</v>
      </c>
      <c r="H174" s="30">
        <v>0</v>
      </c>
      <c r="I174" s="35">
        <v>0</v>
      </c>
      <c r="J174" s="30">
        <v>0</v>
      </c>
      <c r="K174" s="30">
        <v>0</v>
      </c>
      <c r="L174" s="30">
        <v>0</v>
      </c>
      <c r="M174" s="42"/>
    </row>
    <row r="175" spans="1:13" s="3" customFormat="1" ht="14.25" customHeight="1">
      <c r="A175" s="50"/>
      <c r="B175" s="44"/>
      <c r="C175" s="44"/>
      <c r="D175" s="44"/>
      <c r="E175" s="8" t="s">
        <v>9</v>
      </c>
      <c r="F175" s="30">
        <v>54009</v>
      </c>
      <c r="G175" s="30">
        <v>0</v>
      </c>
      <c r="H175" s="30">
        <v>0</v>
      </c>
      <c r="I175" s="35">
        <v>0</v>
      </c>
      <c r="J175" s="30">
        <v>54009</v>
      </c>
      <c r="K175" s="30">
        <v>0</v>
      </c>
      <c r="L175" s="30">
        <v>0</v>
      </c>
      <c r="M175" s="42"/>
    </row>
    <row r="176" spans="1:13" s="3" customFormat="1" ht="14.25" customHeight="1">
      <c r="A176" s="50"/>
      <c r="B176" s="44"/>
      <c r="C176" s="44"/>
      <c r="D176" s="44"/>
      <c r="E176" s="8" t="s">
        <v>10</v>
      </c>
      <c r="F176" s="30">
        <v>0</v>
      </c>
      <c r="G176" s="30">
        <v>0</v>
      </c>
      <c r="H176" s="30">
        <v>0</v>
      </c>
      <c r="I176" s="35">
        <v>0</v>
      </c>
      <c r="J176" s="30">
        <v>0</v>
      </c>
      <c r="K176" s="30">
        <v>0</v>
      </c>
      <c r="L176" s="30">
        <v>0</v>
      </c>
      <c r="M176" s="42"/>
    </row>
    <row r="177" spans="1:13" s="3" customFormat="1" ht="14.25" customHeight="1">
      <c r="A177" s="51"/>
      <c r="B177" s="45"/>
      <c r="C177" s="45"/>
      <c r="D177" s="45"/>
      <c r="E177" s="8" t="s">
        <v>11</v>
      </c>
      <c r="F177" s="30">
        <v>0</v>
      </c>
      <c r="G177" s="30">
        <v>0</v>
      </c>
      <c r="H177" s="30">
        <v>0</v>
      </c>
      <c r="I177" s="35">
        <v>0</v>
      </c>
      <c r="J177" s="30">
        <v>0</v>
      </c>
      <c r="K177" s="30">
        <v>0</v>
      </c>
      <c r="L177" s="30">
        <v>0</v>
      </c>
      <c r="M177" s="42"/>
    </row>
    <row r="178" spans="1:13" s="3" customFormat="1" ht="13.5" customHeight="1">
      <c r="A178" s="49" t="s">
        <v>171</v>
      </c>
      <c r="B178" s="43" t="s">
        <v>130</v>
      </c>
      <c r="C178" s="43" t="s">
        <v>138</v>
      </c>
      <c r="D178" s="43" t="s">
        <v>23</v>
      </c>
      <c r="E178" s="8" t="s">
        <v>6</v>
      </c>
      <c r="F178" s="30">
        <v>303000</v>
      </c>
      <c r="G178" s="30">
        <v>0</v>
      </c>
      <c r="H178" s="30">
        <f>H179+H180+H181+H182+H183</f>
        <v>0</v>
      </c>
      <c r="I178" s="35">
        <f>I179+I180+I181+I182+I183</f>
        <v>0</v>
      </c>
      <c r="J178" s="30">
        <f>J179+J180+J181+J182+J183</f>
        <v>101000</v>
      </c>
      <c r="K178" s="30">
        <v>101000</v>
      </c>
      <c r="L178" s="30">
        <v>101000</v>
      </c>
      <c r="M178" s="52" t="s">
        <v>131</v>
      </c>
    </row>
    <row r="179" spans="1:13" s="3" customFormat="1" ht="13.5" customHeight="1">
      <c r="A179" s="50"/>
      <c r="B179" s="44"/>
      <c r="C179" s="44"/>
      <c r="D179" s="44"/>
      <c r="E179" s="8" t="s">
        <v>7</v>
      </c>
      <c r="F179" s="30">
        <v>0</v>
      </c>
      <c r="G179" s="30">
        <v>0</v>
      </c>
      <c r="H179" s="30">
        <v>0</v>
      </c>
      <c r="I179" s="35">
        <v>0</v>
      </c>
      <c r="J179" s="30">
        <v>0</v>
      </c>
      <c r="K179" s="30">
        <v>0</v>
      </c>
      <c r="L179" s="30">
        <v>0</v>
      </c>
      <c r="M179" s="53"/>
    </row>
    <row r="180" spans="1:13" s="3" customFormat="1" ht="13.5" customHeight="1">
      <c r="A180" s="50"/>
      <c r="B180" s="44"/>
      <c r="C180" s="44"/>
      <c r="D180" s="44"/>
      <c r="E180" s="8" t="s">
        <v>8</v>
      </c>
      <c r="F180" s="30">
        <v>0</v>
      </c>
      <c r="G180" s="30">
        <v>0</v>
      </c>
      <c r="H180" s="30">
        <v>0</v>
      </c>
      <c r="I180" s="35">
        <v>0</v>
      </c>
      <c r="J180" s="30">
        <v>0</v>
      </c>
      <c r="K180" s="30">
        <v>0</v>
      </c>
      <c r="L180" s="30">
        <v>0</v>
      </c>
      <c r="M180" s="53"/>
    </row>
    <row r="181" spans="1:13" s="3" customFormat="1" ht="13.5" customHeight="1">
      <c r="A181" s="50"/>
      <c r="B181" s="44"/>
      <c r="C181" s="44"/>
      <c r="D181" s="44"/>
      <c r="E181" s="8" t="s">
        <v>9</v>
      </c>
      <c r="F181" s="30">
        <v>303000</v>
      </c>
      <c r="G181" s="30">
        <v>0</v>
      </c>
      <c r="H181" s="30">
        <v>0</v>
      </c>
      <c r="I181" s="35">
        <v>0</v>
      </c>
      <c r="J181" s="30">
        <v>101000</v>
      </c>
      <c r="K181" s="30">
        <v>101000</v>
      </c>
      <c r="L181" s="30">
        <v>101000</v>
      </c>
      <c r="M181" s="53"/>
    </row>
    <row r="182" spans="1:13" s="3" customFormat="1" ht="13.5" customHeight="1">
      <c r="A182" s="50"/>
      <c r="B182" s="44"/>
      <c r="C182" s="44"/>
      <c r="D182" s="44"/>
      <c r="E182" s="8" t="s">
        <v>10</v>
      </c>
      <c r="F182" s="30">
        <v>0</v>
      </c>
      <c r="G182" s="30">
        <v>0</v>
      </c>
      <c r="H182" s="30">
        <v>0</v>
      </c>
      <c r="I182" s="35">
        <v>0</v>
      </c>
      <c r="J182" s="30">
        <v>0</v>
      </c>
      <c r="K182" s="30">
        <v>0</v>
      </c>
      <c r="L182" s="30">
        <v>0</v>
      </c>
      <c r="M182" s="53"/>
    </row>
    <row r="183" spans="1:13" s="3" customFormat="1" ht="13.5" customHeight="1">
      <c r="A183" s="51"/>
      <c r="B183" s="45"/>
      <c r="C183" s="45"/>
      <c r="D183" s="45"/>
      <c r="E183" s="8" t="s">
        <v>11</v>
      </c>
      <c r="F183" s="30">
        <v>0</v>
      </c>
      <c r="G183" s="30">
        <v>0</v>
      </c>
      <c r="H183" s="30">
        <v>0</v>
      </c>
      <c r="I183" s="35">
        <v>0</v>
      </c>
      <c r="J183" s="30">
        <v>0</v>
      </c>
      <c r="K183" s="30">
        <v>0</v>
      </c>
      <c r="L183" s="30">
        <v>0</v>
      </c>
      <c r="M183" s="54"/>
    </row>
    <row r="184" spans="1:13" s="3" customFormat="1" ht="13.5" customHeight="1">
      <c r="A184" s="79" t="s">
        <v>38</v>
      </c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1"/>
    </row>
    <row r="185" spans="1:13" s="3" customFormat="1" ht="12.75" customHeight="1">
      <c r="A185" s="43" t="s">
        <v>28</v>
      </c>
      <c r="B185" s="55" t="s">
        <v>173</v>
      </c>
      <c r="C185" s="43" t="s">
        <v>159</v>
      </c>
      <c r="D185" s="43" t="s">
        <v>23</v>
      </c>
      <c r="E185" s="8" t="s">
        <v>6</v>
      </c>
      <c r="F185" s="30">
        <f>SUM(G185:L185)</f>
        <v>19733324.219999999</v>
      </c>
      <c r="G185" s="30">
        <f t="shared" ref="G185:I185" si="31">G186+G187+G188+G189+G190</f>
        <v>64000</v>
      </c>
      <c r="H185" s="30">
        <f t="shared" si="31"/>
        <v>1600000</v>
      </c>
      <c r="I185" s="35">
        <f t="shared" si="31"/>
        <v>2930124.22</v>
      </c>
      <c r="J185" s="30">
        <v>5046400</v>
      </c>
      <c r="K185" s="30">
        <v>5046400</v>
      </c>
      <c r="L185" s="30">
        <v>5046400</v>
      </c>
      <c r="M185" s="46" t="s">
        <v>17</v>
      </c>
    </row>
    <row r="186" spans="1:13" s="3" customFormat="1">
      <c r="A186" s="44"/>
      <c r="B186" s="56"/>
      <c r="C186" s="44"/>
      <c r="D186" s="44"/>
      <c r="E186" s="8" t="s">
        <v>7</v>
      </c>
      <c r="F186" s="30">
        <f>SUM(G186:L186)</f>
        <v>0</v>
      </c>
      <c r="G186" s="30">
        <v>0</v>
      </c>
      <c r="H186" s="30">
        <v>0</v>
      </c>
      <c r="I186" s="35">
        <v>0</v>
      </c>
      <c r="J186" s="30">
        <v>0</v>
      </c>
      <c r="K186" s="30">
        <v>0</v>
      </c>
      <c r="L186" s="30">
        <v>0</v>
      </c>
      <c r="M186" s="47"/>
    </row>
    <row r="187" spans="1:13" s="3" customFormat="1">
      <c r="A187" s="44"/>
      <c r="B187" s="56"/>
      <c r="C187" s="44"/>
      <c r="D187" s="44"/>
      <c r="E187" s="8" t="s">
        <v>8</v>
      </c>
      <c r="F187" s="30">
        <f>SUM(G187:L187)</f>
        <v>0</v>
      </c>
      <c r="G187" s="30">
        <v>0</v>
      </c>
      <c r="H187" s="30">
        <v>0</v>
      </c>
      <c r="I187" s="35">
        <v>0</v>
      </c>
      <c r="J187" s="30">
        <v>0</v>
      </c>
      <c r="K187" s="30">
        <v>0</v>
      </c>
      <c r="L187" s="30">
        <v>0</v>
      </c>
      <c r="M187" s="47"/>
    </row>
    <row r="188" spans="1:13" s="3" customFormat="1">
      <c r="A188" s="44"/>
      <c r="B188" s="56"/>
      <c r="C188" s="44"/>
      <c r="D188" s="44"/>
      <c r="E188" s="8" t="s">
        <v>9</v>
      </c>
      <c r="F188" s="30">
        <f>SUM(G188:L188)</f>
        <v>19733324.219999999</v>
      </c>
      <c r="G188" s="30">
        <v>64000</v>
      </c>
      <c r="H188" s="30">
        <v>1600000</v>
      </c>
      <c r="I188" s="35">
        <v>2930124.22</v>
      </c>
      <c r="J188" s="30">
        <v>5046400</v>
      </c>
      <c r="K188" s="30">
        <v>5046400</v>
      </c>
      <c r="L188" s="30">
        <v>5046400</v>
      </c>
      <c r="M188" s="47"/>
    </row>
    <row r="189" spans="1:13" s="3" customFormat="1">
      <c r="A189" s="44"/>
      <c r="B189" s="56"/>
      <c r="C189" s="44"/>
      <c r="D189" s="44"/>
      <c r="E189" s="8" t="s">
        <v>10</v>
      </c>
      <c r="F189" s="30">
        <f>SUM(G189:L189)</f>
        <v>0</v>
      </c>
      <c r="G189" s="30">
        <v>0</v>
      </c>
      <c r="H189" s="30">
        <v>0</v>
      </c>
      <c r="I189" s="35">
        <v>0</v>
      </c>
      <c r="J189" s="30">
        <v>0</v>
      </c>
      <c r="K189" s="30">
        <v>0</v>
      </c>
      <c r="L189" s="30">
        <v>0</v>
      </c>
      <c r="M189" s="47"/>
    </row>
    <row r="190" spans="1:13" s="3" customFormat="1" ht="38.25" customHeight="1">
      <c r="A190" s="45"/>
      <c r="B190" s="57"/>
      <c r="C190" s="45"/>
      <c r="D190" s="45"/>
      <c r="E190" s="8" t="s">
        <v>11</v>
      </c>
      <c r="F190" s="30">
        <v>0</v>
      </c>
      <c r="G190" s="30">
        <v>0</v>
      </c>
      <c r="H190" s="30">
        <v>0</v>
      </c>
      <c r="I190" s="35">
        <v>0</v>
      </c>
      <c r="J190" s="30">
        <v>0</v>
      </c>
      <c r="K190" s="30">
        <v>0</v>
      </c>
      <c r="L190" s="30">
        <v>0</v>
      </c>
      <c r="M190" s="48"/>
    </row>
    <row r="191" spans="1:13" s="3" customFormat="1" ht="11.25" customHeight="1">
      <c r="A191" s="58" t="s">
        <v>156</v>
      </c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60"/>
    </row>
    <row r="192" spans="1:13" s="3" customFormat="1" ht="11.25" customHeight="1">
      <c r="A192" s="43" t="s">
        <v>29</v>
      </c>
      <c r="B192" s="55" t="s">
        <v>135</v>
      </c>
      <c r="C192" s="43" t="s">
        <v>154</v>
      </c>
      <c r="D192" s="43" t="s">
        <v>23</v>
      </c>
      <c r="E192" s="8" t="s">
        <v>6</v>
      </c>
      <c r="F192" s="30">
        <f t="shared" ref="F192:F197" si="32">SUM(G192:L192)</f>
        <v>18024222.850000001</v>
      </c>
      <c r="G192" s="30">
        <f t="shared" ref="G192:I192" si="33">G193+G194+G195+G196+G197</f>
        <v>2706376.8</v>
      </c>
      <c r="H192" s="30">
        <f t="shared" si="33"/>
        <v>4864435.8999999994</v>
      </c>
      <c r="I192" s="35">
        <f t="shared" si="33"/>
        <v>7453410.1500000004</v>
      </c>
      <c r="J192" s="30">
        <v>1000000</v>
      </c>
      <c r="K192" s="30">
        <v>1000000</v>
      </c>
      <c r="L192" s="30">
        <v>1000000</v>
      </c>
      <c r="M192" s="46" t="s">
        <v>48</v>
      </c>
    </row>
    <row r="193" spans="1:13" s="3" customFormat="1" ht="11.25" customHeight="1">
      <c r="A193" s="44"/>
      <c r="B193" s="56"/>
      <c r="C193" s="44"/>
      <c r="D193" s="44"/>
      <c r="E193" s="8" t="s">
        <v>7</v>
      </c>
      <c r="F193" s="30">
        <f t="shared" si="32"/>
        <v>0</v>
      </c>
      <c r="G193" s="30">
        <v>0</v>
      </c>
      <c r="H193" s="30">
        <v>0</v>
      </c>
      <c r="I193" s="35">
        <v>0</v>
      </c>
      <c r="J193" s="30">
        <v>0</v>
      </c>
      <c r="K193" s="30">
        <v>0</v>
      </c>
      <c r="L193" s="30">
        <v>0</v>
      </c>
      <c r="M193" s="47"/>
    </row>
    <row r="194" spans="1:13" s="3" customFormat="1" ht="11.25" customHeight="1">
      <c r="A194" s="44"/>
      <c r="B194" s="56"/>
      <c r="C194" s="44"/>
      <c r="D194" s="44"/>
      <c r="E194" s="8" t="s">
        <v>8</v>
      </c>
      <c r="F194" s="30">
        <f t="shared" si="32"/>
        <v>0</v>
      </c>
      <c r="G194" s="30">
        <v>0</v>
      </c>
      <c r="H194" s="30">
        <v>0</v>
      </c>
      <c r="I194" s="35">
        <v>0</v>
      </c>
      <c r="J194" s="30">
        <v>0</v>
      </c>
      <c r="K194" s="30">
        <v>0</v>
      </c>
      <c r="L194" s="30">
        <v>0</v>
      </c>
      <c r="M194" s="47"/>
    </row>
    <row r="195" spans="1:13" s="3" customFormat="1" ht="11.25" customHeight="1">
      <c r="A195" s="44"/>
      <c r="B195" s="56"/>
      <c r="C195" s="44"/>
      <c r="D195" s="44"/>
      <c r="E195" s="8" t="s">
        <v>9</v>
      </c>
      <c r="F195" s="30">
        <f t="shared" si="32"/>
        <v>18024222.850000001</v>
      </c>
      <c r="G195" s="30">
        <v>2706376.8</v>
      </c>
      <c r="H195" s="30">
        <f>814707.6+4049728.3</f>
        <v>4864435.8999999994</v>
      </c>
      <c r="I195" s="35">
        <v>7453410.1500000004</v>
      </c>
      <c r="J195" s="30">
        <v>1000000</v>
      </c>
      <c r="K195" s="30">
        <v>1000000</v>
      </c>
      <c r="L195" s="30">
        <v>1000000</v>
      </c>
      <c r="M195" s="47"/>
    </row>
    <row r="196" spans="1:13" s="3" customFormat="1" ht="11.25" customHeight="1">
      <c r="A196" s="44"/>
      <c r="B196" s="56"/>
      <c r="C196" s="44"/>
      <c r="D196" s="44"/>
      <c r="E196" s="8" t="s">
        <v>10</v>
      </c>
      <c r="F196" s="30">
        <f t="shared" si="32"/>
        <v>0</v>
      </c>
      <c r="G196" s="30">
        <v>0</v>
      </c>
      <c r="H196" s="30">
        <v>0</v>
      </c>
      <c r="I196" s="35">
        <v>0</v>
      </c>
      <c r="J196" s="30">
        <v>0</v>
      </c>
      <c r="K196" s="30">
        <v>0</v>
      </c>
      <c r="L196" s="30">
        <v>0</v>
      </c>
      <c r="M196" s="47"/>
    </row>
    <row r="197" spans="1:13" s="3" customFormat="1" ht="22.5" customHeight="1">
      <c r="A197" s="45"/>
      <c r="B197" s="57"/>
      <c r="C197" s="45"/>
      <c r="D197" s="45"/>
      <c r="E197" s="8" t="s">
        <v>11</v>
      </c>
      <c r="F197" s="30">
        <f t="shared" si="32"/>
        <v>0</v>
      </c>
      <c r="G197" s="30">
        <v>0</v>
      </c>
      <c r="H197" s="30">
        <v>0</v>
      </c>
      <c r="I197" s="35">
        <v>0</v>
      </c>
      <c r="J197" s="30">
        <v>0</v>
      </c>
      <c r="K197" s="30">
        <v>0</v>
      </c>
      <c r="L197" s="30">
        <v>0</v>
      </c>
      <c r="M197" s="48"/>
    </row>
    <row r="198" spans="1:13" s="3" customFormat="1" ht="12.75" customHeight="1">
      <c r="A198" s="43" t="s">
        <v>41</v>
      </c>
      <c r="B198" s="55" t="s">
        <v>21</v>
      </c>
      <c r="C198" s="43" t="s">
        <v>157</v>
      </c>
      <c r="D198" s="43" t="s">
        <v>23</v>
      </c>
      <c r="E198" s="8" t="s">
        <v>6</v>
      </c>
      <c r="F198" s="30">
        <f>SUM(G198:L198)</f>
        <v>0</v>
      </c>
      <c r="G198" s="30">
        <f t="shared" ref="G198:L198" si="34">G199+G200+G201+G202+G203</f>
        <v>0</v>
      </c>
      <c r="H198" s="30">
        <f t="shared" si="34"/>
        <v>0</v>
      </c>
      <c r="I198" s="35">
        <f t="shared" si="34"/>
        <v>0</v>
      </c>
      <c r="J198" s="30">
        <v>0</v>
      </c>
      <c r="K198" s="30">
        <f t="shared" si="34"/>
        <v>0</v>
      </c>
      <c r="L198" s="30">
        <f t="shared" si="34"/>
        <v>0</v>
      </c>
      <c r="M198" s="46" t="s">
        <v>49</v>
      </c>
    </row>
    <row r="199" spans="1:13" s="3" customFormat="1">
      <c r="A199" s="44"/>
      <c r="B199" s="56"/>
      <c r="C199" s="44"/>
      <c r="D199" s="44"/>
      <c r="E199" s="8" t="s">
        <v>7</v>
      </c>
      <c r="F199" s="30">
        <f>SUM(G199:L199)</f>
        <v>0</v>
      </c>
      <c r="G199" s="30">
        <v>0</v>
      </c>
      <c r="H199" s="30">
        <v>0</v>
      </c>
      <c r="I199" s="35">
        <v>0</v>
      </c>
      <c r="J199" s="30">
        <v>0</v>
      </c>
      <c r="K199" s="30">
        <v>0</v>
      </c>
      <c r="L199" s="30">
        <v>0</v>
      </c>
      <c r="M199" s="47"/>
    </row>
    <row r="200" spans="1:13" s="3" customFormat="1">
      <c r="A200" s="44"/>
      <c r="B200" s="56"/>
      <c r="C200" s="44"/>
      <c r="D200" s="44"/>
      <c r="E200" s="8" t="s">
        <v>8</v>
      </c>
      <c r="F200" s="30">
        <f>SUM(G200:L200)</f>
        <v>0</v>
      </c>
      <c r="G200" s="30">
        <v>0</v>
      </c>
      <c r="H200" s="30">
        <v>0</v>
      </c>
      <c r="I200" s="35">
        <v>0</v>
      </c>
      <c r="J200" s="30">
        <v>0</v>
      </c>
      <c r="K200" s="30">
        <v>0</v>
      </c>
      <c r="L200" s="30">
        <v>0</v>
      </c>
      <c r="M200" s="47"/>
    </row>
    <row r="201" spans="1:13" s="3" customFormat="1">
      <c r="A201" s="44"/>
      <c r="B201" s="56"/>
      <c r="C201" s="44"/>
      <c r="D201" s="44"/>
      <c r="E201" s="8" t="s">
        <v>9</v>
      </c>
      <c r="F201" s="30">
        <f>SUM(G201:L201)</f>
        <v>0</v>
      </c>
      <c r="G201" s="30">
        <v>0</v>
      </c>
      <c r="H201" s="30">
        <v>0</v>
      </c>
      <c r="I201" s="35">
        <v>0</v>
      </c>
      <c r="J201" s="30">
        <v>0</v>
      </c>
      <c r="K201" s="30">
        <v>0</v>
      </c>
      <c r="L201" s="30">
        <v>0</v>
      </c>
      <c r="M201" s="47"/>
    </row>
    <row r="202" spans="1:13" s="3" customFormat="1">
      <c r="A202" s="44"/>
      <c r="B202" s="56"/>
      <c r="C202" s="44"/>
      <c r="D202" s="44"/>
      <c r="E202" s="8" t="s">
        <v>10</v>
      </c>
      <c r="F202" s="30">
        <f>SUM(G202:L202)</f>
        <v>0</v>
      </c>
      <c r="G202" s="30">
        <v>0</v>
      </c>
      <c r="H202" s="30">
        <v>0</v>
      </c>
      <c r="I202" s="35">
        <v>0</v>
      </c>
      <c r="J202" s="30">
        <v>0</v>
      </c>
      <c r="K202" s="30">
        <v>0</v>
      </c>
      <c r="L202" s="30">
        <v>0</v>
      </c>
      <c r="M202" s="47"/>
    </row>
    <row r="203" spans="1:13" s="3" customFormat="1">
      <c r="A203" s="45"/>
      <c r="B203" s="57"/>
      <c r="C203" s="45"/>
      <c r="D203" s="45"/>
      <c r="E203" s="8" t="s">
        <v>11</v>
      </c>
      <c r="F203" s="30">
        <v>0</v>
      </c>
      <c r="G203" s="30">
        <v>0</v>
      </c>
      <c r="H203" s="30">
        <v>0</v>
      </c>
      <c r="I203" s="35">
        <v>0</v>
      </c>
      <c r="J203" s="30">
        <v>0</v>
      </c>
      <c r="K203" s="30">
        <v>0</v>
      </c>
      <c r="L203" s="30">
        <v>0</v>
      </c>
      <c r="M203" s="48"/>
    </row>
    <row r="204" spans="1:13" s="3" customFormat="1">
      <c r="A204" s="43" t="s">
        <v>59</v>
      </c>
      <c r="B204" s="55" t="s">
        <v>63</v>
      </c>
      <c r="C204" s="43" t="s">
        <v>20</v>
      </c>
      <c r="D204" s="43">
        <v>2020</v>
      </c>
      <c r="E204" s="8" t="s">
        <v>6</v>
      </c>
      <c r="F204" s="30">
        <f>SUM(G204:L204)</f>
        <v>144593.29</v>
      </c>
      <c r="G204" s="30">
        <f>G205+G206+G207+G208+G209</f>
        <v>144593.29</v>
      </c>
      <c r="H204" s="30">
        <f>H205+H206+H207+H208+H209</f>
        <v>0</v>
      </c>
      <c r="I204" s="35">
        <f>I205+I206+I207+I208+I209</f>
        <v>0</v>
      </c>
      <c r="J204" s="30">
        <f>J205+J206+J207+J208+J209</f>
        <v>0</v>
      </c>
      <c r="K204" s="30">
        <f>K205+K206+K207+K208+K209</f>
        <v>0</v>
      </c>
      <c r="L204" s="30">
        <v>0</v>
      </c>
      <c r="M204" s="46" t="s">
        <v>64</v>
      </c>
    </row>
    <row r="205" spans="1:13" s="3" customFormat="1">
      <c r="A205" s="44"/>
      <c r="B205" s="56"/>
      <c r="C205" s="44"/>
      <c r="D205" s="44"/>
      <c r="E205" s="8" t="s">
        <v>7</v>
      </c>
      <c r="F205" s="30">
        <f>SUM(G205:L205)</f>
        <v>0</v>
      </c>
      <c r="G205" s="30">
        <v>0</v>
      </c>
      <c r="H205" s="30">
        <v>0</v>
      </c>
      <c r="I205" s="35">
        <v>0</v>
      </c>
      <c r="J205" s="30">
        <v>0</v>
      </c>
      <c r="K205" s="30">
        <v>0</v>
      </c>
      <c r="L205" s="30">
        <v>0</v>
      </c>
      <c r="M205" s="47"/>
    </row>
    <row r="206" spans="1:13" s="3" customFormat="1">
      <c r="A206" s="44"/>
      <c r="B206" s="56"/>
      <c r="C206" s="44"/>
      <c r="D206" s="44"/>
      <c r="E206" s="8" t="s">
        <v>8</v>
      </c>
      <c r="F206" s="30">
        <f>SUM(G206:L206)</f>
        <v>0</v>
      </c>
      <c r="G206" s="30">
        <v>0</v>
      </c>
      <c r="H206" s="30">
        <v>0</v>
      </c>
      <c r="I206" s="35">
        <v>0</v>
      </c>
      <c r="J206" s="30">
        <v>0</v>
      </c>
      <c r="K206" s="30">
        <v>0</v>
      </c>
      <c r="L206" s="30">
        <v>0</v>
      </c>
      <c r="M206" s="47"/>
    </row>
    <row r="207" spans="1:13" s="3" customFormat="1">
      <c r="A207" s="44"/>
      <c r="B207" s="56"/>
      <c r="C207" s="44"/>
      <c r="D207" s="44"/>
      <c r="E207" s="8" t="s">
        <v>9</v>
      </c>
      <c r="F207" s="30">
        <f>SUM(G207:L207)</f>
        <v>144593.29</v>
      </c>
      <c r="G207" s="30">
        <v>144593.29</v>
      </c>
      <c r="H207" s="30">
        <v>0</v>
      </c>
      <c r="I207" s="35">
        <v>0</v>
      </c>
      <c r="J207" s="30">
        <v>0</v>
      </c>
      <c r="K207" s="30">
        <v>0</v>
      </c>
      <c r="L207" s="30">
        <v>0</v>
      </c>
      <c r="M207" s="47"/>
    </row>
    <row r="208" spans="1:13" s="3" customFormat="1">
      <c r="A208" s="44"/>
      <c r="B208" s="56"/>
      <c r="C208" s="44"/>
      <c r="D208" s="44"/>
      <c r="E208" s="8" t="s">
        <v>10</v>
      </c>
      <c r="F208" s="30">
        <f>SUM(G208:L208)</f>
        <v>0</v>
      </c>
      <c r="G208" s="30">
        <v>0</v>
      </c>
      <c r="H208" s="30">
        <v>0</v>
      </c>
      <c r="I208" s="35">
        <v>0</v>
      </c>
      <c r="J208" s="30">
        <v>0</v>
      </c>
      <c r="K208" s="30">
        <v>0</v>
      </c>
      <c r="L208" s="30">
        <v>0</v>
      </c>
      <c r="M208" s="47"/>
    </row>
    <row r="209" spans="1:13" s="3" customFormat="1">
      <c r="A209" s="45"/>
      <c r="B209" s="57"/>
      <c r="C209" s="45"/>
      <c r="D209" s="45"/>
      <c r="E209" s="8" t="s">
        <v>11</v>
      </c>
      <c r="F209" s="30">
        <v>0</v>
      </c>
      <c r="G209" s="30">
        <v>0</v>
      </c>
      <c r="H209" s="30">
        <v>0</v>
      </c>
      <c r="I209" s="35">
        <v>0</v>
      </c>
      <c r="J209" s="30">
        <v>0</v>
      </c>
      <c r="K209" s="30">
        <v>0</v>
      </c>
      <c r="L209" s="30">
        <v>0</v>
      </c>
      <c r="M209" s="48"/>
    </row>
    <row r="210" spans="1:13" s="3" customFormat="1">
      <c r="A210" s="43" t="s">
        <v>62</v>
      </c>
      <c r="B210" s="55" t="s">
        <v>60</v>
      </c>
      <c r="C210" s="43" t="s">
        <v>20</v>
      </c>
      <c r="D210" s="43">
        <v>2020</v>
      </c>
      <c r="E210" s="8" t="s">
        <v>6</v>
      </c>
      <c r="F210" s="30">
        <f>SUM(G210:L210)</f>
        <v>474244</v>
      </c>
      <c r="G210" s="30">
        <f>G211+G212+G213+G214+G215</f>
        <v>474244</v>
      </c>
      <c r="H210" s="30">
        <f>H211+H212+H213+H214+H215</f>
        <v>0</v>
      </c>
      <c r="I210" s="35">
        <f>I211+I212+I213+I214+I215</f>
        <v>0</v>
      </c>
      <c r="J210" s="30">
        <f>J211+J212+J213+J214+J215</f>
        <v>0</v>
      </c>
      <c r="K210" s="30">
        <f>K211+K212+K213+K214+K215</f>
        <v>0</v>
      </c>
      <c r="L210" s="30">
        <v>0</v>
      </c>
      <c r="M210" s="46" t="s">
        <v>61</v>
      </c>
    </row>
    <row r="211" spans="1:13" s="3" customFormat="1">
      <c r="A211" s="44"/>
      <c r="B211" s="56"/>
      <c r="C211" s="44"/>
      <c r="D211" s="44"/>
      <c r="E211" s="8" t="s">
        <v>7</v>
      </c>
      <c r="F211" s="30">
        <f>SUM(G211:L211)</f>
        <v>0</v>
      </c>
      <c r="G211" s="30">
        <v>0</v>
      </c>
      <c r="H211" s="30">
        <v>0</v>
      </c>
      <c r="I211" s="35">
        <v>0</v>
      </c>
      <c r="J211" s="30">
        <v>0</v>
      </c>
      <c r="K211" s="30">
        <v>0</v>
      </c>
      <c r="L211" s="30">
        <v>0</v>
      </c>
      <c r="M211" s="47"/>
    </row>
    <row r="212" spans="1:13" s="3" customFormat="1">
      <c r="A212" s="44"/>
      <c r="B212" s="56"/>
      <c r="C212" s="44"/>
      <c r="D212" s="44"/>
      <c r="E212" s="8" t="s">
        <v>8</v>
      </c>
      <c r="F212" s="30">
        <f>SUM(G212:L212)</f>
        <v>0</v>
      </c>
      <c r="G212" s="30">
        <v>0</v>
      </c>
      <c r="H212" s="30">
        <v>0</v>
      </c>
      <c r="I212" s="35">
        <v>0</v>
      </c>
      <c r="J212" s="30">
        <v>0</v>
      </c>
      <c r="K212" s="30">
        <v>0</v>
      </c>
      <c r="L212" s="30">
        <v>0</v>
      </c>
      <c r="M212" s="47"/>
    </row>
    <row r="213" spans="1:13" s="3" customFormat="1">
      <c r="A213" s="44"/>
      <c r="B213" s="56"/>
      <c r="C213" s="44"/>
      <c r="D213" s="44"/>
      <c r="E213" s="8" t="s">
        <v>9</v>
      </c>
      <c r="F213" s="30">
        <f>SUM(G213:L213)</f>
        <v>474244</v>
      </c>
      <c r="G213" s="30">
        <v>474244</v>
      </c>
      <c r="H213" s="30">
        <v>0</v>
      </c>
      <c r="I213" s="35">
        <v>0</v>
      </c>
      <c r="J213" s="30">
        <v>0</v>
      </c>
      <c r="K213" s="30">
        <v>0</v>
      </c>
      <c r="L213" s="30">
        <v>0</v>
      </c>
      <c r="M213" s="47"/>
    </row>
    <row r="214" spans="1:13" s="3" customFormat="1">
      <c r="A214" s="44"/>
      <c r="B214" s="56"/>
      <c r="C214" s="44"/>
      <c r="D214" s="44"/>
      <c r="E214" s="8" t="s">
        <v>10</v>
      </c>
      <c r="F214" s="30">
        <f>SUM(G214:L214)</f>
        <v>0</v>
      </c>
      <c r="G214" s="30">
        <v>0</v>
      </c>
      <c r="H214" s="30">
        <v>0</v>
      </c>
      <c r="I214" s="35">
        <v>0</v>
      </c>
      <c r="J214" s="30">
        <v>0</v>
      </c>
      <c r="K214" s="30">
        <v>0</v>
      </c>
      <c r="L214" s="30">
        <v>0</v>
      </c>
      <c r="M214" s="47"/>
    </row>
    <row r="215" spans="1:13" s="3" customFormat="1">
      <c r="A215" s="45"/>
      <c r="B215" s="57"/>
      <c r="C215" s="45"/>
      <c r="D215" s="45"/>
      <c r="E215" s="8" t="s">
        <v>11</v>
      </c>
      <c r="F215" s="30">
        <v>0</v>
      </c>
      <c r="G215" s="30">
        <v>0</v>
      </c>
      <c r="H215" s="30">
        <v>0</v>
      </c>
      <c r="I215" s="35">
        <v>0</v>
      </c>
      <c r="J215" s="30">
        <v>0</v>
      </c>
      <c r="K215" s="30">
        <v>0</v>
      </c>
      <c r="L215" s="30">
        <v>0</v>
      </c>
      <c r="M215" s="48"/>
    </row>
    <row r="216" spans="1:13" s="3" customFormat="1" ht="12.75" customHeight="1">
      <c r="A216" s="58" t="s">
        <v>160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60"/>
    </row>
    <row r="217" spans="1:13" s="3" customFormat="1" ht="12.75" customHeight="1">
      <c r="A217" s="43" t="s">
        <v>18</v>
      </c>
      <c r="B217" s="43" t="s">
        <v>94</v>
      </c>
      <c r="C217" s="43" t="s">
        <v>158</v>
      </c>
      <c r="D217" s="43" t="s">
        <v>108</v>
      </c>
      <c r="E217" s="8" t="s">
        <v>6</v>
      </c>
      <c r="F217" s="30">
        <v>5270912</v>
      </c>
      <c r="G217" s="30">
        <v>1400000</v>
      </c>
      <c r="H217" s="30">
        <v>0</v>
      </c>
      <c r="I217" s="35">
        <f>SUM(I218:I222)</f>
        <v>0</v>
      </c>
      <c r="J217" s="30">
        <v>0</v>
      </c>
      <c r="K217" s="30">
        <v>0</v>
      </c>
      <c r="L217" s="30">
        <v>0</v>
      </c>
      <c r="M217" s="46" t="s">
        <v>90</v>
      </c>
    </row>
    <row r="218" spans="1:13" s="3" customFormat="1" ht="12.75" customHeight="1">
      <c r="A218" s="44"/>
      <c r="B218" s="44"/>
      <c r="C218" s="44"/>
      <c r="D218" s="44"/>
      <c r="E218" s="8" t="s">
        <v>7</v>
      </c>
      <c r="F218" s="30">
        <v>0</v>
      </c>
      <c r="G218" s="30">
        <v>0</v>
      </c>
      <c r="H218" s="30">
        <v>0</v>
      </c>
      <c r="I218" s="35">
        <v>0</v>
      </c>
      <c r="J218" s="30">
        <v>0</v>
      </c>
      <c r="K218" s="30">
        <v>0</v>
      </c>
      <c r="L218" s="30">
        <v>0</v>
      </c>
      <c r="M218" s="47"/>
    </row>
    <row r="219" spans="1:13" s="3" customFormat="1" ht="12.75" customHeight="1">
      <c r="A219" s="44"/>
      <c r="B219" s="44"/>
      <c r="C219" s="44"/>
      <c r="D219" s="44"/>
      <c r="E219" s="8" t="s">
        <v>8</v>
      </c>
      <c r="F219" s="30">
        <v>0</v>
      </c>
      <c r="G219" s="30">
        <v>0</v>
      </c>
      <c r="H219" s="30">
        <v>0</v>
      </c>
      <c r="I219" s="35">
        <v>0</v>
      </c>
      <c r="J219" s="30">
        <v>0</v>
      </c>
      <c r="K219" s="30">
        <v>0</v>
      </c>
      <c r="L219" s="30">
        <v>0</v>
      </c>
      <c r="M219" s="47"/>
    </row>
    <row r="220" spans="1:13" s="3" customFormat="1" ht="12.75" customHeight="1">
      <c r="A220" s="44"/>
      <c r="B220" s="44"/>
      <c r="C220" s="44"/>
      <c r="D220" s="44"/>
      <c r="E220" s="8" t="s">
        <v>9</v>
      </c>
      <c r="F220" s="30">
        <v>5270912</v>
      </c>
      <c r="G220" s="30">
        <v>1400000</v>
      </c>
      <c r="H220" s="30">
        <v>0</v>
      </c>
      <c r="I220" s="35">
        <v>0</v>
      </c>
      <c r="J220" s="30">
        <v>0</v>
      </c>
      <c r="K220" s="30">
        <v>0</v>
      </c>
      <c r="L220" s="30">
        <v>0</v>
      </c>
      <c r="M220" s="47"/>
    </row>
    <row r="221" spans="1:13" s="3" customFormat="1" ht="12.75" customHeight="1">
      <c r="A221" s="44"/>
      <c r="B221" s="44"/>
      <c r="C221" s="44"/>
      <c r="D221" s="44"/>
      <c r="E221" s="8" t="s">
        <v>10</v>
      </c>
      <c r="F221" s="30">
        <v>0</v>
      </c>
      <c r="G221" s="30">
        <v>0</v>
      </c>
      <c r="H221" s="30">
        <v>0</v>
      </c>
      <c r="I221" s="35">
        <v>0</v>
      </c>
      <c r="J221" s="30">
        <v>0</v>
      </c>
      <c r="K221" s="30">
        <v>0</v>
      </c>
      <c r="L221" s="30">
        <v>0</v>
      </c>
      <c r="M221" s="47"/>
    </row>
    <row r="222" spans="1:13" s="3" customFormat="1" ht="12.75" customHeight="1">
      <c r="A222" s="45"/>
      <c r="B222" s="45"/>
      <c r="C222" s="45"/>
      <c r="D222" s="45"/>
      <c r="E222" s="8" t="s">
        <v>11</v>
      </c>
      <c r="F222" s="30">
        <v>0</v>
      </c>
      <c r="G222" s="30">
        <v>0</v>
      </c>
      <c r="H222" s="30">
        <v>0</v>
      </c>
      <c r="I222" s="35">
        <v>0</v>
      </c>
      <c r="J222" s="30">
        <v>0</v>
      </c>
      <c r="K222" s="30">
        <v>0</v>
      </c>
      <c r="L222" s="30">
        <v>0</v>
      </c>
      <c r="M222" s="48"/>
    </row>
    <row r="223" spans="1:13" s="3" customFormat="1" ht="12.75" customHeight="1">
      <c r="A223" s="43" t="s">
        <v>93</v>
      </c>
      <c r="B223" s="55" t="s">
        <v>109</v>
      </c>
      <c r="C223" s="43" t="s">
        <v>107</v>
      </c>
      <c r="D223" s="43">
        <v>2021</v>
      </c>
      <c r="E223" s="8" t="s">
        <v>6</v>
      </c>
      <c r="F223" s="30">
        <v>0</v>
      </c>
      <c r="G223" s="30">
        <v>0</v>
      </c>
      <c r="H223" s="30">
        <f>SUM(H224:H228)</f>
        <v>0</v>
      </c>
      <c r="I223" s="35">
        <f>SUM(I224:I228)</f>
        <v>656946.05000000005</v>
      </c>
      <c r="J223" s="30">
        <f t="shared" ref="J223:L223" si="35">J224+J225+J226+J227+J228</f>
        <v>0</v>
      </c>
      <c r="K223" s="30">
        <f t="shared" si="35"/>
        <v>0</v>
      </c>
      <c r="L223" s="30">
        <f t="shared" si="35"/>
        <v>0</v>
      </c>
      <c r="M223" s="46" t="s">
        <v>110</v>
      </c>
    </row>
    <row r="224" spans="1:13" s="3" customFormat="1" ht="12.75" customHeight="1">
      <c r="A224" s="44"/>
      <c r="B224" s="56"/>
      <c r="C224" s="44"/>
      <c r="D224" s="44"/>
      <c r="E224" s="8" t="s">
        <v>7</v>
      </c>
      <c r="F224" s="30">
        <f t="shared" ref="F224:F225" si="36">SUM(G224:L224)</f>
        <v>0</v>
      </c>
      <c r="G224" s="30">
        <v>0</v>
      </c>
      <c r="H224" s="30">
        <v>0</v>
      </c>
      <c r="I224" s="35">
        <v>0</v>
      </c>
      <c r="J224" s="30">
        <v>0</v>
      </c>
      <c r="K224" s="30">
        <v>0</v>
      </c>
      <c r="L224" s="30">
        <v>0</v>
      </c>
      <c r="M224" s="47"/>
    </row>
    <row r="225" spans="1:13" s="3" customFormat="1" ht="12.75" customHeight="1">
      <c r="A225" s="44"/>
      <c r="B225" s="56"/>
      <c r="C225" s="44"/>
      <c r="D225" s="44"/>
      <c r="E225" s="8" t="s">
        <v>8</v>
      </c>
      <c r="F225" s="30">
        <f t="shared" si="36"/>
        <v>0</v>
      </c>
      <c r="G225" s="30">
        <v>0</v>
      </c>
      <c r="H225" s="30">
        <v>0</v>
      </c>
      <c r="I225" s="35">
        <v>0</v>
      </c>
      <c r="J225" s="30">
        <v>0</v>
      </c>
      <c r="K225" s="30">
        <v>0</v>
      </c>
      <c r="L225" s="30">
        <v>0</v>
      </c>
      <c r="M225" s="47"/>
    </row>
    <row r="226" spans="1:13" s="3" customFormat="1" ht="12.75" customHeight="1">
      <c r="A226" s="44"/>
      <c r="B226" s="56"/>
      <c r="C226" s="44"/>
      <c r="D226" s="44"/>
      <c r="E226" s="8" t="s">
        <v>9</v>
      </c>
      <c r="F226" s="30">
        <v>0</v>
      </c>
      <c r="G226" s="30">
        <v>0</v>
      </c>
      <c r="H226" s="30">
        <v>0</v>
      </c>
      <c r="I226" s="35">
        <v>656946.05000000005</v>
      </c>
      <c r="J226" s="30">
        <v>0</v>
      </c>
      <c r="K226" s="30">
        <v>0</v>
      </c>
      <c r="L226" s="30">
        <v>0</v>
      </c>
      <c r="M226" s="47"/>
    </row>
    <row r="227" spans="1:13" s="3" customFormat="1" ht="12.75" customHeight="1">
      <c r="A227" s="44"/>
      <c r="B227" s="56"/>
      <c r="C227" s="44"/>
      <c r="D227" s="44"/>
      <c r="E227" s="8" t="s">
        <v>10</v>
      </c>
      <c r="F227" s="30">
        <f t="shared" ref="F227:F228" si="37">SUM(G227:L227)</f>
        <v>0</v>
      </c>
      <c r="G227" s="30">
        <v>0</v>
      </c>
      <c r="H227" s="30">
        <v>0</v>
      </c>
      <c r="I227" s="35">
        <v>0</v>
      </c>
      <c r="J227" s="30">
        <v>0</v>
      </c>
      <c r="K227" s="30">
        <v>0</v>
      </c>
      <c r="L227" s="30">
        <v>0</v>
      </c>
      <c r="M227" s="47"/>
    </row>
    <row r="228" spans="1:13" s="3" customFormat="1" ht="12.75" customHeight="1">
      <c r="A228" s="45"/>
      <c r="B228" s="57"/>
      <c r="C228" s="45"/>
      <c r="D228" s="45"/>
      <c r="E228" s="8" t="s">
        <v>11</v>
      </c>
      <c r="F228" s="30">
        <f t="shared" si="37"/>
        <v>0</v>
      </c>
      <c r="G228" s="30">
        <v>0</v>
      </c>
      <c r="H228" s="30">
        <v>0</v>
      </c>
      <c r="I228" s="35">
        <v>0</v>
      </c>
      <c r="J228" s="30">
        <v>0</v>
      </c>
      <c r="K228" s="30">
        <v>0</v>
      </c>
      <c r="L228" s="30">
        <v>0</v>
      </c>
      <c r="M228" s="48"/>
    </row>
    <row r="229" spans="1:13" s="3" customFormat="1" ht="12.75" customHeight="1">
      <c r="A229" s="43" t="s">
        <v>98</v>
      </c>
      <c r="B229" s="55" t="s">
        <v>128</v>
      </c>
      <c r="C229" s="43" t="s">
        <v>138</v>
      </c>
      <c r="D229" s="43" t="s">
        <v>73</v>
      </c>
      <c r="E229" s="8" t="s">
        <v>6</v>
      </c>
      <c r="F229" s="30">
        <v>0</v>
      </c>
      <c r="G229" s="30">
        <v>0</v>
      </c>
      <c r="H229" s="30">
        <f>SUM(H230:H234)</f>
        <v>0</v>
      </c>
      <c r="I229" s="35">
        <f>SUM(I230:I234)</f>
        <v>712816.76</v>
      </c>
      <c r="J229" s="30">
        <v>692816.76</v>
      </c>
      <c r="K229" s="30">
        <f t="shared" ref="K229:L229" si="38">K230+K231+K232+K233+K234</f>
        <v>0</v>
      </c>
      <c r="L229" s="30">
        <f t="shared" si="38"/>
        <v>0</v>
      </c>
      <c r="M229" s="46" t="s">
        <v>111</v>
      </c>
    </row>
    <row r="230" spans="1:13" s="3" customFormat="1" ht="12.75" customHeight="1">
      <c r="A230" s="44"/>
      <c r="B230" s="56"/>
      <c r="C230" s="44"/>
      <c r="D230" s="44"/>
      <c r="E230" s="8" t="s">
        <v>7</v>
      </c>
      <c r="F230" s="30">
        <f t="shared" ref="F230:F231" si="39">SUM(G230:L230)</f>
        <v>0</v>
      </c>
      <c r="G230" s="30">
        <v>0</v>
      </c>
      <c r="H230" s="30">
        <v>0</v>
      </c>
      <c r="I230" s="35">
        <v>0</v>
      </c>
      <c r="J230" s="30">
        <v>0</v>
      </c>
      <c r="K230" s="30">
        <v>0</v>
      </c>
      <c r="L230" s="30">
        <v>0</v>
      </c>
      <c r="M230" s="47"/>
    </row>
    <row r="231" spans="1:13" s="3" customFormat="1" ht="12.75" customHeight="1">
      <c r="A231" s="44"/>
      <c r="B231" s="56"/>
      <c r="C231" s="44"/>
      <c r="D231" s="44"/>
      <c r="E231" s="8" t="s">
        <v>8</v>
      </c>
      <c r="F231" s="30">
        <f t="shared" si="39"/>
        <v>0</v>
      </c>
      <c r="G231" s="30">
        <v>0</v>
      </c>
      <c r="H231" s="30">
        <v>0</v>
      </c>
      <c r="I231" s="35">
        <v>0</v>
      </c>
      <c r="J231" s="30">
        <v>0</v>
      </c>
      <c r="K231" s="30">
        <v>0</v>
      </c>
      <c r="L231" s="30">
        <v>0</v>
      </c>
      <c r="M231" s="47"/>
    </row>
    <row r="232" spans="1:13" s="3" customFormat="1" ht="12.75" customHeight="1">
      <c r="A232" s="44"/>
      <c r="B232" s="56"/>
      <c r="C232" s="44"/>
      <c r="D232" s="44"/>
      <c r="E232" s="8" t="s">
        <v>9</v>
      </c>
      <c r="F232" s="30">
        <v>0</v>
      </c>
      <c r="G232" s="30">
        <v>0</v>
      </c>
      <c r="H232" s="30">
        <v>0</v>
      </c>
      <c r="I232" s="35">
        <v>712816.76</v>
      </c>
      <c r="J232" s="30">
        <v>692816.76</v>
      </c>
      <c r="K232" s="30">
        <v>0</v>
      </c>
      <c r="L232" s="30">
        <v>0</v>
      </c>
      <c r="M232" s="47"/>
    </row>
    <row r="233" spans="1:13" s="3" customFormat="1" ht="12.75" customHeight="1">
      <c r="A233" s="44"/>
      <c r="B233" s="56"/>
      <c r="C233" s="44"/>
      <c r="D233" s="44"/>
      <c r="E233" s="8" t="s">
        <v>10</v>
      </c>
      <c r="F233" s="30">
        <f t="shared" ref="F233:F234" si="40">SUM(G233:L233)</f>
        <v>0</v>
      </c>
      <c r="G233" s="30">
        <v>0</v>
      </c>
      <c r="H233" s="30">
        <v>0</v>
      </c>
      <c r="I233" s="35">
        <v>0</v>
      </c>
      <c r="J233" s="30">
        <v>0</v>
      </c>
      <c r="K233" s="30">
        <v>0</v>
      </c>
      <c r="L233" s="30">
        <v>0</v>
      </c>
      <c r="M233" s="47"/>
    </row>
    <row r="234" spans="1:13" s="3" customFormat="1" ht="12.75" customHeight="1">
      <c r="A234" s="45"/>
      <c r="B234" s="57"/>
      <c r="C234" s="45"/>
      <c r="D234" s="45"/>
      <c r="E234" s="8" t="s">
        <v>11</v>
      </c>
      <c r="F234" s="30">
        <f t="shared" si="40"/>
        <v>0</v>
      </c>
      <c r="G234" s="30">
        <v>0</v>
      </c>
      <c r="H234" s="30">
        <v>0</v>
      </c>
      <c r="I234" s="35">
        <v>0</v>
      </c>
      <c r="J234" s="30">
        <v>0</v>
      </c>
      <c r="K234" s="30">
        <v>0</v>
      </c>
      <c r="L234" s="30">
        <v>0</v>
      </c>
      <c r="M234" s="48"/>
    </row>
    <row r="235" spans="1:13" s="3" customFormat="1" ht="11.25" customHeight="1">
      <c r="A235" s="43" t="s">
        <v>99</v>
      </c>
      <c r="B235" s="55" t="s">
        <v>95</v>
      </c>
      <c r="C235" s="43" t="s">
        <v>20</v>
      </c>
      <c r="D235" s="43">
        <v>2021</v>
      </c>
      <c r="E235" s="8" t="s">
        <v>6</v>
      </c>
      <c r="F235" s="30">
        <v>0</v>
      </c>
      <c r="G235" s="30">
        <v>0</v>
      </c>
      <c r="H235" s="30">
        <v>1780456.2</v>
      </c>
      <c r="I235" s="35">
        <f t="shared" ref="I235:L235" si="41">I236+I237+I238+I239+I240</f>
        <v>0</v>
      </c>
      <c r="J235" s="30">
        <f t="shared" si="41"/>
        <v>0</v>
      </c>
      <c r="K235" s="30">
        <f t="shared" si="41"/>
        <v>0</v>
      </c>
      <c r="L235" s="30">
        <f t="shared" si="41"/>
        <v>0</v>
      </c>
      <c r="M235" s="46" t="s">
        <v>97</v>
      </c>
    </row>
    <row r="236" spans="1:13" s="3" customFormat="1" ht="11.25" customHeight="1">
      <c r="A236" s="44"/>
      <c r="B236" s="56"/>
      <c r="C236" s="44"/>
      <c r="D236" s="44"/>
      <c r="E236" s="8" t="s">
        <v>7</v>
      </c>
      <c r="F236" s="30">
        <f t="shared" ref="F236:F240" si="42">SUM(G236:L236)</f>
        <v>0</v>
      </c>
      <c r="G236" s="30">
        <v>0</v>
      </c>
      <c r="H236" s="30">
        <v>0</v>
      </c>
      <c r="I236" s="35">
        <v>0</v>
      </c>
      <c r="J236" s="30">
        <v>0</v>
      </c>
      <c r="K236" s="30">
        <v>0</v>
      </c>
      <c r="L236" s="30">
        <v>0</v>
      </c>
      <c r="M236" s="47"/>
    </row>
    <row r="237" spans="1:13" s="3" customFormat="1" ht="11.25" customHeight="1">
      <c r="A237" s="44"/>
      <c r="B237" s="56"/>
      <c r="C237" s="44"/>
      <c r="D237" s="44"/>
      <c r="E237" s="8" t="s">
        <v>8</v>
      </c>
      <c r="F237" s="30">
        <f t="shared" si="42"/>
        <v>0</v>
      </c>
      <c r="G237" s="30">
        <v>0</v>
      </c>
      <c r="H237" s="30">
        <v>0</v>
      </c>
      <c r="I237" s="35">
        <v>0</v>
      </c>
      <c r="J237" s="30">
        <v>0</v>
      </c>
      <c r="K237" s="30">
        <v>0</v>
      </c>
      <c r="L237" s="30">
        <v>0</v>
      </c>
      <c r="M237" s="47"/>
    </row>
    <row r="238" spans="1:13" s="3" customFormat="1" ht="11.25" customHeight="1">
      <c r="A238" s="44"/>
      <c r="B238" s="56"/>
      <c r="C238" s="44"/>
      <c r="D238" s="44"/>
      <c r="E238" s="8" t="s">
        <v>9</v>
      </c>
      <c r="F238" s="30">
        <v>0</v>
      </c>
      <c r="G238" s="30">
        <v>0</v>
      </c>
      <c r="H238" s="30">
        <v>1780456.2</v>
      </c>
      <c r="I238" s="35">
        <v>0</v>
      </c>
      <c r="J238" s="30">
        <v>0</v>
      </c>
      <c r="K238" s="30">
        <v>0</v>
      </c>
      <c r="L238" s="30">
        <v>0</v>
      </c>
      <c r="M238" s="47"/>
    </row>
    <row r="239" spans="1:13" s="3" customFormat="1" ht="11.25" customHeight="1">
      <c r="A239" s="44"/>
      <c r="B239" s="56"/>
      <c r="C239" s="44"/>
      <c r="D239" s="44"/>
      <c r="E239" s="8" t="s">
        <v>10</v>
      </c>
      <c r="F239" s="30">
        <f t="shared" si="42"/>
        <v>0</v>
      </c>
      <c r="G239" s="30">
        <v>0</v>
      </c>
      <c r="H239" s="30">
        <v>0</v>
      </c>
      <c r="I239" s="35">
        <v>0</v>
      </c>
      <c r="J239" s="30">
        <v>0</v>
      </c>
      <c r="K239" s="30">
        <v>0</v>
      </c>
      <c r="L239" s="30">
        <v>0</v>
      </c>
      <c r="M239" s="47"/>
    </row>
    <row r="240" spans="1:13" s="3" customFormat="1" ht="11.25" customHeight="1">
      <c r="A240" s="45"/>
      <c r="B240" s="57"/>
      <c r="C240" s="45"/>
      <c r="D240" s="45"/>
      <c r="E240" s="8" t="s">
        <v>11</v>
      </c>
      <c r="F240" s="30">
        <f t="shared" si="42"/>
        <v>0</v>
      </c>
      <c r="G240" s="30">
        <v>0</v>
      </c>
      <c r="H240" s="30">
        <v>0</v>
      </c>
      <c r="I240" s="35">
        <v>0</v>
      </c>
      <c r="J240" s="30">
        <v>0</v>
      </c>
      <c r="K240" s="30">
        <v>0</v>
      </c>
      <c r="L240" s="30">
        <v>0</v>
      </c>
      <c r="M240" s="48"/>
    </row>
    <row r="241" spans="1:13" s="3" customFormat="1" ht="11.25" customHeight="1">
      <c r="A241" s="43" t="s">
        <v>112</v>
      </c>
      <c r="B241" s="55" t="s">
        <v>100</v>
      </c>
      <c r="C241" s="43" t="s">
        <v>20</v>
      </c>
      <c r="D241" s="43">
        <v>2021</v>
      </c>
      <c r="E241" s="8" t="s">
        <v>6</v>
      </c>
      <c r="F241" s="30">
        <v>0</v>
      </c>
      <c r="G241" s="30">
        <v>0</v>
      </c>
      <c r="H241" s="30">
        <v>310000</v>
      </c>
      <c r="I241" s="35">
        <v>0</v>
      </c>
      <c r="J241" s="30">
        <v>0</v>
      </c>
      <c r="K241" s="30">
        <v>0</v>
      </c>
      <c r="L241" s="30">
        <v>0</v>
      </c>
      <c r="M241" s="46" t="s">
        <v>101</v>
      </c>
    </row>
    <row r="242" spans="1:13" s="3" customFormat="1" ht="11.25" customHeight="1">
      <c r="A242" s="44"/>
      <c r="B242" s="56"/>
      <c r="C242" s="44"/>
      <c r="D242" s="44"/>
      <c r="E242" s="8" t="s">
        <v>7</v>
      </c>
      <c r="F242" s="30">
        <v>0</v>
      </c>
      <c r="G242" s="30">
        <v>0</v>
      </c>
      <c r="H242" s="30">
        <v>0</v>
      </c>
      <c r="I242" s="35">
        <v>0</v>
      </c>
      <c r="J242" s="30">
        <v>0</v>
      </c>
      <c r="K242" s="30">
        <v>0</v>
      </c>
      <c r="L242" s="30">
        <v>0</v>
      </c>
      <c r="M242" s="47"/>
    </row>
    <row r="243" spans="1:13" s="3" customFormat="1" ht="11.25" customHeight="1">
      <c r="A243" s="44"/>
      <c r="B243" s="56"/>
      <c r="C243" s="44"/>
      <c r="D243" s="44"/>
      <c r="E243" s="8" t="s">
        <v>8</v>
      </c>
      <c r="F243" s="30">
        <v>0</v>
      </c>
      <c r="G243" s="30">
        <v>0</v>
      </c>
      <c r="H243" s="30">
        <v>0</v>
      </c>
      <c r="I243" s="35">
        <v>0</v>
      </c>
      <c r="J243" s="30">
        <v>0</v>
      </c>
      <c r="K243" s="30">
        <v>0</v>
      </c>
      <c r="L243" s="30">
        <v>0</v>
      </c>
      <c r="M243" s="47"/>
    </row>
    <row r="244" spans="1:13" s="3" customFormat="1" ht="11.25" customHeight="1">
      <c r="A244" s="44"/>
      <c r="B244" s="56"/>
      <c r="C244" s="44"/>
      <c r="D244" s="44"/>
      <c r="E244" s="8" t="s">
        <v>9</v>
      </c>
      <c r="F244" s="30">
        <v>0</v>
      </c>
      <c r="G244" s="30">
        <v>0</v>
      </c>
      <c r="H244" s="30">
        <v>310000</v>
      </c>
      <c r="I244" s="35">
        <v>0</v>
      </c>
      <c r="J244" s="30">
        <v>0</v>
      </c>
      <c r="K244" s="30">
        <v>0</v>
      </c>
      <c r="L244" s="30">
        <v>0</v>
      </c>
      <c r="M244" s="47"/>
    </row>
    <row r="245" spans="1:13" s="3" customFormat="1" ht="11.25" customHeight="1">
      <c r="A245" s="44"/>
      <c r="B245" s="56"/>
      <c r="C245" s="44"/>
      <c r="D245" s="44"/>
      <c r="E245" s="8" t="s">
        <v>10</v>
      </c>
      <c r="F245" s="30">
        <v>0</v>
      </c>
      <c r="G245" s="30">
        <v>0</v>
      </c>
      <c r="H245" s="30">
        <v>0</v>
      </c>
      <c r="I245" s="35">
        <v>0</v>
      </c>
      <c r="J245" s="30">
        <v>0</v>
      </c>
      <c r="K245" s="30">
        <v>0</v>
      </c>
      <c r="L245" s="30">
        <v>0</v>
      </c>
      <c r="M245" s="47"/>
    </row>
    <row r="246" spans="1:13" s="3" customFormat="1" ht="11.25" customHeight="1">
      <c r="A246" s="45"/>
      <c r="B246" s="57"/>
      <c r="C246" s="45"/>
      <c r="D246" s="45"/>
      <c r="E246" s="8" t="s">
        <v>11</v>
      </c>
      <c r="F246" s="30">
        <v>0</v>
      </c>
      <c r="G246" s="30">
        <v>0</v>
      </c>
      <c r="H246" s="30">
        <v>0</v>
      </c>
      <c r="I246" s="35">
        <v>0</v>
      </c>
      <c r="J246" s="30">
        <v>0</v>
      </c>
      <c r="K246" s="30">
        <v>0</v>
      </c>
      <c r="L246" s="30">
        <v>0</v>
      </c>
      <c r="M246" s="48"/>
    </row>
    <row r="247" spans="1:13" s="3" customFormat="1" ht="11.25" customHeight="1">
      <c r="A247" s="43" t="s">
        <v>113</v>
      </c>
      <c r="B247" s="55" t="s">
        <v>96</v>
      </c>
      <c r="C247" s="43" t="s">
        <v>20</v>
      </c>
      <c r="D247" s="43">
        <v>2021</v>
      </c>
      <c r="E247" s="8" t="s">
        <v>6</v>
      </c>
      <c r="F247" s="30">
        <v>0</v>
      </c>
      <c r="G247" s="30">
        <v>0</v>
      </c>
      <c r="H247" s="30">
        <v>1780456.2</v>
      </c>
      <c r="I247" s="35">
        <v>0</v>
      </c>
      <c r="J247" s="30">
        <v>0</v>
      </c>
      <c r="K247" s="30">
        <v>0</v>
      </c>
      <c r="L247" s="30">
        <v>0</v>
      </c>
      <c r="M247" s="46" t="s">
        <v>97</v>
      </c>
    </row>
    <row r="248" spans="1:13" s="3" customFormat="1" ht="11.25" customHeight="1">
      <c r="A248" s="44"/>
      <c r="B248" s="56"/>
      <c r="C248" s="44"/>
      <c r="D248" s="44"/>
      <c r="E248" s="8" t="s">
        <v>7</v>
      </c>
      <c r="F248" s="30">
        <v>0</v>
      </c>
      <c r="G248" s="30">
        <v>0</v>
      </c>
      <c r="H248" s="30">
        <v>0</v>
      </c>
      <c r="I248" s="35">
        <v>0</v>
      </c>
      <c r="J248" s="30">
        <v>0</v>
      </c>
      <c r="K248" s="30">
        <v>0</v>
      </c>
      <c r="L248" s="30">
        <v>0</v>
      </c>
      <c r="M248" s="47"/>
    </row>
    <row r="249" spans="1:13" s="3" customFormat="1" ht="11.25" customHeight="1">
      <c r="A249" s="44"/>
      <c r="B249" s="56"/>
      <c r="C249" s="44"/>
      <c r="D249" s="44"/>
      <c r="E249" s="8" t="s">
        <v>8</v>
      </c>
      <c r="F249" s="30">
        <v>0</v>
      </c>
      <c r="G249" s="30">
        <v>0</v>
      </c>
      <c r="H249" s="30">
        <v>0</v>
      </c>
      <c r="I249" s="35">
        <v>0</v>
      </c>
      <c r="J249" s="30">
        <v>0</v>
      </c>
      <c r="K249" s="30">
        <v>0</v>
      </c>
      <c r="L249" s="30">
        <v>0</v>
      </c>
      <c r="M249" s="47"/>
    </row>
    <row r="250" spans="1:13" s="3" customFormat="1" ht="11.25" customHeight="1">
      <c r="A250" s="44"/>
      <c r="B250" s="56"/>
      <c r="C250" s="44"/>
      <c r="D250" s="44"/>
      <c r="E250" s="8" t="s">
        <v>9</v>
      </c>
      <c r="F250" s="30">
        <v>0</v>
      </c>
      <c r="G250" s="30">
        <v>0</v>
      </c>
      <c r="H250" s="30">
        <v>1780456.2</v>
      </c>
      <c r="I250" s="35">
        <v>0</v>
      </c>
      <c r="J250" s="30">
        <v>0</v>
      </c>
      <c r="K250" s="30">
        <v>0</v>
      </c>
      <c r="L250" s="30">
        <v>0</v>
      </c>
      <c r="M250" s="47"/>
    </row>
    <row r="251" spans="1:13" s="3" customFormat="1" ht="11.25" customHeight="1">
      <c r="A251" s="44"/>
      <c r="B251" s="56"/>
      <c r="C251" s="44"/>
      <c r="D251" s="44"/>
      <c r="E251" s="8" t="s">
        <v>10</v>
      </c>
      <c r="F251" s="30">
        <v>0</v>
      </c>
      <c r="G251" s="30">
        <v>0</v>
      </c>
      <c r="H251" s="30">
        <v>0</v>
      </c>
      <c r="I251" s="35">
        <v>0</v>
      </c>
      <c r="J251" s="30">
        <v>0</v>
      </c>
      <c r="K251" s="30">
        <v>0</v>
      </c>
      <c r="L251" s="30">
        <v>0</v>
      </c>
      <c r="M251" s="47"/>
    </row>
    <row r="252" spans="1:13" s="3" customFormat="1" ht="11.25" customHeight="1">
      <c r="A252" s="45"/>
      <c r="B252" s="57"/>
      <c r="C252" s="45"/>
      <c r="D252" s="45"/>
      <c r="E252" s="8" t="s">
        <v>11</v>
      </c>
      <c r="F252" s="30">
        <v>0</v>
      </c>
      <c r="G252" s="30">
        <v>0</v>
      </c>
      <c r="H252" s="30">
        <v>0</v>
      </c>
      <c r="I252" s="35">
        <v>0</v>
      </c>
      <c r="J252" s="30">
        <v>0</v>
      </c>
      <c r="K252" s="30">
        <v>0</v>
      </c>
      <c r="L252" s="30">
        <v>0</v>
      </c>
      <c r="M252" s="48"/>
    </row>
    <row r="253" spans="1:13" s="3" customFormat="1" ht="11.25" customHeight="1">
      <c r="A253" s="43" t="s">
        <v>115</v>
      </c>
      <c r="B253" s="55" t="s">
        <v>164</v>
      </c>
      <c r="C253" s="43" t="s">
        <v>147</v>
      </c>
      <c r="D253" s="43">
        <v>2023</v>
      </c>
      <c r="E253" s="8" t="s">
        <v>6</v>
      </c>
      <c r="F253" s="30">
        <v>2000000</v>
      </c>
      <c r="G253" s="30">
        <v>0</v>
      </c>
      <c r="H253" s="30">
        <v>0</v>
      </c>
      <c r="I253" s="35">
        <v>0</v>
      </c>
      <c r="J253" s="30">
        <v>2000000</v>
      </c>
      <c r="K253" s="30">
        <v>0</v>
      </c>
      <c r="L253" s="30">
        <v>0</v>
      </c>
      <c r="M253" s="46" t="s">
        <v>165</v>
      </c>
    </row>
    <row r="254" spans="1:13" s="3" customFormat="1" ht="11.25" customHeight="1">
      <c r="A254" s="44"/>
      <c r="B254" s="56"/>
      <c r="C254" s="44"/>
      <c r="D254" s="44"/>
      <c r="E254" s="8" t="s">
        <v>7</v>
      </c>
      <c r="F254" s="30">
        <v>0</v>
      </c>
      <c r="G254" s="30">
        <v>0</v>
      </c>
      <c r="H254" s="30">
        <v>0</v>
      </c>
      <c r="I254" s="35">
        <v>0</v>
      </c>
      <c r="J254" s="30">
        <v>0</v>
      </c>
      <c r="K254" s="30">
        <v>0</v>
      </c>
      <c r="L254" s="30">
        <v>0</v>
      </c>
      <c r="M254" s="47"/>
    </row>
    <row r="255" spans="1:13" s="3" customFormat="1" ht="11.25" customHeight="1">
      <c r="A255" s="44"/>
      <c r="B255" s="56"/>
      <c r="C255" s="44"/>
      <c r="D255" s="44"/>
      <c r="E255" s="8" t="s">
        <v>8</v>
      </c>
      <c r="F255" s="30">
        <v>2000000</v>
      </c>
      <c r="G255" s="30">
        <v>0</v>
      </c>
      <c r="H255" s="30">
        <v>0</v>
      </c>
      <c r="I255" s="35">
        <v>0</v>
      </c>
      <c r="J255" s="30">
        <v>2000000</v>
      </c>
      <c r="K255" s="30">
        <v>0</v>
      </c>
      <c r="L255" s="30">
        <v>0</v>
      </c>
      <c r="M255" s="47"/>
    </row>
    <row r="256" spans="1:13" s="3" customFormat="1" ht="11.25" customHeight="1">
      <c r="A256" s="44"/>
      <c r="B256" s="56"/>
      <c r="C256" s="44"/>
      <c r="D256" s="44"/>
      <c r="E256" s="8" t="s">
        <v>9</v>
      </c>
      <c r="F256" s="30">
        <v>0</v>
      </c>
      <c r="G256" s="30">
        <v>0</v>
      </c>
      <c r="H256" s="30">
        <v>0</v>
      </c>
      <c r="I256" s="35">
        <v>0</v>
      </c>
      <c r="J256" s="30">
        <v>0</v>
      </c>
      <c r="K256" s="30">
        <v>0</v>
      </c>
      <c r="L256" s="30">
        <v>0</v>
      </c>
      <c r="M256" s="47"/>
    </row>
    <row r="257" spans="1:13" s="3" customFormat="1" ht="11.25" customHeight="1">
      <c r="A257" s="44"/>
      <c r="B257" s="56"/>
      <c r="C257" s="44"/>
      <c r="D257" s="44"/>
      <c r="E257" s="8" t="s">
        <v>10</v>
      </c>
      <c r="F257" s="30">
        <v>0</v>
      </c>
      <c r="G257" s="30">
        <v>0</v>
      </c>
      <c r="H257" s="30">
        <v>0</v>
      </c>
      <c r="I257" s="35">
        <v>0</v>
      </c>
      <c r="J257" s="30">
        <v>0</v>
      </c>
      <c r="K257" s="30">
        <v>0</v>
      </c>
      <c r="L257" s="30">
        <v>0</v>
      </c>
      <c r="M257" s="47"/>
    </row>
    <row r="258" spans="1:13" s="3" customFormat="1" ht="11.25" customHeight="1">
      <c r="A258" s="45"/>
      <c r="B258" s="57"/>
      <c r="C258" s="45"/>
      <c r="D258" s="45"/>
      <c r="E258" s="8" t="s">
        <v>11</v>
      </c>
      <c r="F258" s="30">
        <v>0</v>
      </c>
      <c r="G258" s="30">
        <v>0</v>
      </c>
      <c r="H258" s="30">
        <v>0</v>
      </c>
      <c r="I258" s="35">
        <v>0</v>
      </c>
      <c r="J258" s="30">
        <v>0</v>
      </c>
      <c r="K258" s="30">
        <v>0</v>
      </c>
      <c r="L258" s="30">
        <v>0</v>
      </c>
      <c r="M258" s="48"/>
    </row>
    <row r="259" spans="1:13" s="3" customFormat="1" ht="11.25" customHeight="1">
      <c r="A259" s="43" t="s">
        <v>161</v>
      </c>
      <c r="B259" s="55" t="s">
        <v>162</v>
      </c>
      <c r="C259" s="43" t="s">
        <v>147</v>
      </c>
      <c r="D259" s="43">
        <v>2023</v>
      </c>
      <c r="E259" s="8" t="s">
        <v>6</v>
      </c>
      <c r="F259" s="30">
        <v>5000000</v>
      </c>
      <c r="G259" s="30">
        <v>0</v>
      </c>
      <c r="H259" s="30">
        <v>0</v>
      </c>
      <c r="I259" s="35">
        <v>0</v>
      </c>
      <c r="J259" s="30">
        <v>5000000</v>
      </c>
      <c r="K259" s="30">
        <v>0</v>
      </c>
      <c r="L259" s="30">
        <v>0</v>
      </c>
      <c r="M259" s="46" t="s">
        <v>163</v>
      </c>
    </row>
    <row r="260" spans="1:13" s="3" customFormat="1" ht="11.25" customHeight="1">
      <c r="A260" s="44"/>
      <c r="B260" s="56"/>
      <c r="C260" s="44"/>
      <c r="D260" s="44"/>
      <c r="E260" s="8" t="s">
        <v>7</v>
      </c>
      <c r="F260" s="30">
        <v>0</v>
      </c>
      <c r="G260" s="30">
        <v>0</v>
      </c>
      <c r="H260" s="30">
        <v>0</v>
      </c>
      <c r="I260" s="35">
        <v>0</v>
      </c>
      <c r="J260" s="30">
        <v>0</v>
      </c>
      <c r="K260" s="30">
        <v>0</v>
      </c>
      <c r="L260" s="30">
        <v>0</v>
      </c>
      <c r="M260" s="61"/>
    </row>
    <row r="261" spans="1:13" s="3" customFormat="1" ht="11.25" customHeight="1">
      <c r="A261" s="44"/>
      <c r="B261" s="56"/>
      <c r="C261" s="44"/>
      <c r="D261" s="44"/>
      <c r="E261" s="8" t="s">
        <v>8</v>
      </c>
      <c r="F261" s="30">
        <v>5000000</v>
      </c>
      <c r="G261" s="30">
        <v>0</v>
      </c>
      <c r="H261" s="30">
        <v>0</v>
      </c>
      <c r="I261" s="35">
        <v>0</v>
      </c>
      <c r="J261" s="30">
        <v>5000000</v>
      </c>
      <c r="K261" s="30">
        <v>0</v>
      </c>
      <c r="L261" s="30">
        <v>0</v>
      </c>
      <c r="M261" s="61"/>
    </row>
    <row r="262" spans="1:13" s="3" customFormat="1" ht="11.25" customHeight="1">
      <c r="A262" s="44"/>
      <c r="B262" s="56"/>
      <c r="C262" s="44"/>
      <c r="D262" s="44"/>
      <c r="E262" s="8" t="s">
        <v>9</v>
      </c>
      <c r="F262" s="30">
        <v>0</v>
      </c>
      <c r="G262" s="30">
        <v>0</v>
      </c>
      <c r="H262" s="30">
        <v>0</v>
      </c>
      <c r="I262" s="35">
        <v>0</v>
      </c>
      <c r="J262" s="30">
        <v>0</v>
      </c>
      <c r="K262" s="30">
        <v>0</v>
      </c>
      <c r="L262" s="30">
        <v>0</v>
      </c>
      <c r="M262" s="61"/>
    </row>
    <row r="263" spans="1:13" s="3" customFormat="1" ht="11.25" customHeight="1">
      <c r="A263" s="44"/>
      <c r="B263" s="56"/>
      <c r="C263" s="44"/>
      <c r="D263" s="44"/>
      <c r="E263" s="8" t="s">
        <v>10</v>
      </c>
      <c r="F263" s="30">
        <v>0</v>
      </c>
      <c r="G263" s="30">
        <v>0</v>
      </c>
      <c r="H263" s="30">
        <v>0</v>
      </c>
      <c r="I263" s="35">
        <v>0</v>
      </c>
      <c r="J263" s="30">
        <v>0</v>
      </c>
      <c r="K263" s="30">
        <v>0</v>
      </c>
      <c r="L263" s="30">
        <v>0</v>
      </c>
      <c r="M263" s="61"/>
    </row>
    <row r="264" spans="1:13" s="3" customFormat="1" ht="11.25" customHeight="1">
      <c r="A264" s="45"/>
      <c r="B264" s="57"/>
      <c r="C264" s="45"/>
      <c r="D264" s="45"/>
      <c r="E264" s="8" t="s">
        <v>11</v>
      </c>
      <c r="F264" s="30">
        <v>0</v>
      </c>
      <c r="G264" s="30">
        <v>0</v>
      </c>
      <c r="H264" s="30">
        <v>0</v>
      </c>
      <c r="I264" s="35">
        <v>0</v>
      </c>
      <c r="J264" s="30">
        <v>0</v>
      </c>
      <c r="K264" s="30">
        <v>0</v>
      </c>
      <c r="L264" s="30">
        <v>0</v>
      </c>
      <c r="M264" s="62"/>
    </row>
    <row r="265" spans="1:13" s="3" customFormat="1" ht="11.25" customHeight="1">
      <c r="A265" s="43" t="s">
        <v>166</v>
      </c>
      <c r="B265" s="55" t="s">
        <v>114</v>
      </c>
      <c r="C265" s="43" t="s">
        <v>107</v>
      </c>
      <c r="D265" s="43">
        <v>2021</v>
      </c>
      <c r="E265" s="8" t="s">
        <v>6</v>
      </c>
      <c r="F265" s="30">
        <f>F266+F267+F268+F269+F271</f>
        <v>270000</v>
      </c>
      <c r="G265" s="30">
        <v>0</v>
      </c>
      <c r="H265" s="30">
        <v>0</v>
      </c>
      <c r="I265" s="35">
        <v>270000</v>
      </c>
      <c r="J265" s="30">
        <v>0</v>
      </c>
      <c r="K265" s="30">
        <v>0</v>
      </c>
      <c r="L265" s="30">
        <f>L266+L267+L268+L269+L270</f>
        <v>0</v>
      </c>
      <c r="M265" s="38"/>
    </row>
    <row r="266" spans="1:13" s="3" customFormat="1" ht="11.25" customHeight="1">
      <c r="A266" s="44"/>
      <c r="B266" s="56"/>
      <c r="C266" s="44"/>
      <c r="D266" s="44"/>
      <c r="E266" s="8" t="s">
        <v>7</v>
      </c>
      <c r="F266" s="30">
        <f>SUM(G267:L267)</f>
        <v>0</v>
      </c>
      <c r="G266" s="30">
        <f t="shared" ref="G266:K266" si="43">G267+G268+G269+G270+G271</f>
        <v>0</v>
      </c>
      <c r="H266" s="30">
        <v>0</v>
      </c>
      <c r="I266" s="35">
        <v>0</v>
      </c>
      <c r="J266" s="30">
        <f t="shared" si="43"/>
        <v>0</v>
      </c>
      <c r="K266" s="30">
        <f t="shared" si="43"/>
        <v>0</v>
      </c>
      <c r="L266" s="30">
        <v>0</v>
      </c>
      <c r="M266" s="46" t="s">
        <v>106</v>
      </c>
    </row>
    <row r="267" spans="1:13" s="3" customFormat="1" ht="11.25" customHeight="1">
      <c r="A267" s="44"/>
      <c r="B267" s="56"/>
      <c r="C267" s="44"/>
      <c r="D267" s="44"/>
      <c r="E267" s="8" t="s">
        <v>8</v>
      </c>
      <c r="F267" s="30">
        <f>SUM(G268:L268)</f>
        <v>270000</v>
      </c>
      <c r="G267" s="30">
        <v>0</v>
      </c>
      <c r="H267" s="30">
        <v>0</v>
      </c>
      <c r="I267" s="35">
        <v>0</v>
      </c>
      <c r="J267" s="30">
        <v>0</v>
      </c>
      <c r="K267" s="30">
        <v>0</v>
      </c>
      <c r="L267" s="30">
        <v>0</v>
      </c>
      <c r="M267" s="47"/>
    </row>
    <row r="268" spans="1:13" s="3" customFormat="1" ht="11.25" customHeight="1">
      <c r="A268" s="44"/>
      <c r="B268" s="56"/>
      <c r="C268" s="44"/>
      <c r="D268" s="44"/>
      <c r="E268" s="8" t="s">
        <v>9</v>
      </c>
      <c r="F268" s="30">
        <f>SUM(G269:L269)</f>
        <v>0</v>
      </c>
      <c r="G268" s="30">
        <v>0</v>
      </c>
      <c r="H268" s="30">
        <v>0</v>
      </c>
      <c r="I268" s="35">
        <v>270000</v>
      </c>
      <c r="J268" s="30">
        <v>0</v>
      </c>
      <c r="K268" s="30">
        <v>0</v>
      </c>
      <c r="L268" s="30">
        <v>0</v>
      </c>
      <c r="M268" s="47"/>
    </row>
    <row r="269" spans="1:13" s="3" customFormat="1" ht="11.25" customHeight="1">
      <c r="A269" s="44"/>
      <c r="B269" s="56"/>
      <c r="C269" s="44"/>
      <c r="D269" s="44"/>
      <c r="E269" s="8" t="s">
        <v>10</v>
      </c>
      <c r="F269" s="30">
        <f>SUM(G270:L270)</f>
        <v>0</v>
      </c>
      <c r="G269" s="30">
        <v>0</v>
      </c>
      <c r="H269" s="30">
        <v>0</v>
      </c>
      <c r="I269" s="35">
        <v>0</v>
      </c>
      <c r="J269" s="30">
        <v>0</v>
      </c>
      <c r="K269" s="30">
        <v>0</v>
      </c>
      <c r="L269" s="30">
        <v>0</v>
      </c>
      <c r="M269" s="47"/>
    </row>
    <row r="270" spans="1:13" s="3" customFormat="1" ht="11.25" customHeight="1">
      <c r="A270" s="45"/>
      <c r="B270" s="57"/>
      <c r="C270" s="45"/>
      <c r="D270" s="45"/>
      <c r="E270" s="8" t="s">
        <v>11</v>
      </c>
      <c r="F270" s="30">
        <f>SUM(G271:L271)</f>
        <v>0</v>
      </c>
      <c r="G270" s="30">
        <v>0</v>
      </c>
      <c r="H270" s="30">
        <v>0</v>
      </c>
      <c r="I270" s="35">
        <v>0</v>
      </c>
      <c r="J270" s="30">
        <v>0</v>
      </c>
      <c r="K270" s="30">
        <v>0</v>
      </c>
      <c r="L270" s="30">
        <v>0</v>
      </c>
      <c r="M270" s="47"/>
    </row>
    <row r="271" spans="1:13" s="3" customFormat="1" ht="11.25" customHeight="1">
      <c r="A271" s="38" t="s">
        <v>58</v>
      </c>
      <c r="B271" s="38"/>
      <c r="C271" s="38"/>
      <c r="D271" s="38"/>
      <c r="F271" s="30"/>
      <c r="G271" s="30"/>
      <c r="H271" s="30"/>
      <c r="J271" s="30"/>
      <c r="K271" s="30"/>
      <c r="M271" s="48"/>
    </row>
    <row r="272" spans="1:13" s="3" customFormat="1" ht="11.25" customHeight="1">
      <c r="A272" s="43" t="s">
        <v>65</v>
      </c>
      <c r="B272" s="55" t="s">
        <v>106</v>
      </c>
      <c r="C272" s="43" t="s">
        <v>107</v>
      </c>
      <c r="D272" s="43">
        <v>2022</v>
      </c>
      <c r="E272" s="41" t="s">
        <v>6</v>
      </c>
      <c r="F272" s="30">
        <v>5000000</v>
      </c>
      <c r="G272" s="30">
        <v>0</v>
      </c>
      <c r="H272" s="30">
        <v>0</v>
      </c>
      <c r="I272" s="35">
        <v>5000000</v>
      </c>
      <c r="J272" s="30">
        <v>0</v>
      </c>
      <c r="K272" s="30">
        <v>0</v>
      </c>
      <c r="L272" s="30">
        <v>0</v>
      </c>
      <c r="M272" s="46" t="s">
        <v>106</v>
      </c>
    </row>
    <row r="273" spans="1:13" s="3" customFormat="1" ht="11.25" customHeight="1">
      <c r="A273" s="44"/>
      <c r="B273" s="56"/>
      <c r="C273" s="44"/>
      <c r="D273" s="44"/>
      <c r="E273" s="41" t="s">
        <v>7</v>
      </c>
      <c r="F273" s="30">
        <v>0</v>
      </c>
      <c r="G273" s="30">
        <v>0</v>
      </c>
      <c r="H273" s="30">
        <v>0</v>
      </c>
      <c r="I273" s="35">
        <v>0</v>
      </c>
      <c r="J273" s="30">
        <v>0</v>
      </c>
      <c r="K273" s="30">
        <v>0</v>
      </c>
      <c r="L273" s="30">
        <v>0</v>
      </c>
      <c r="M273" s="47"/>
    </row>
    <row r="274" spans="1:13" s="3" customFormat="1" ht="11.25" customHeight="1">
      <c r="A274" s="44"/>
      <c r="B274" s="56"/>
      <c r="C274" s="44"/>
      <c r="D274" s="44"/>
      <c r="E274" s="41" t="s">
        <v>8</v>
      </c>
      <c r="F274" s="30">
        <v>0</v>
      </c>
      <c r="G274" s="30">
        <v>0</v>
      </c>
      <c r="H274" s="30">
        <v>0</v>
      </c>
      <c r="I274" s="35">
        <v>0</v>
      </c>
      <c r="J274" s="30">
        <v>0</v>
      </c>
      <c r="K274" s="30">
        <v>0</v>
      </c>
      <c r="L274" s="30">
        <v>0</v>
      </c>
      <c r="M274" s="47"/>
    </row>
    <row r="275" spans="1:13" s="3" customFormat="1" ht="11.25" customHeight="1">
      <c r="A275" s="44"/>
      <c r="B275" s="56"/>
      <c r="C275" s="44"/>
      <c r="D275" s="44"/>
      <c r="E275" s="41" t="s">
        <v>9</v>
      </c>
      <c r="F275" s="30">
        <v>5000000</v>
      </c>
      <c r="G275" s="30">
        <v>0</v>
      </c>
      <c r="H275" s="30">
        <v>0</v>
      </c>
      <c r="I275" s="35">
        <v>5000000</v>
      </c>
      <c r="J275" s="30">
        <v>0</v>
      </c>
      <c r="K275" s="30">
        <v>0</v>
      </c>
      <c r="L275" s="30">
        <v>0</v>
      </c>
      <c r="M275" s="47"/>
    </row>
    <row r="276" spans="1:13" s="3" customFormat="1" ht="11.25" customHeight="1">
      <c r="A276" s="44"/>
      <c r="B276" s="56"/>
      <c r="C276" s="44"/>
      <c r="D276" s="44"/>
      <c r="E276" s="41" t="s">
        <v>10</v>
      </c>
      <c r="F276" s="30">
        <v>0</v>
      </c>
      <c r="G276" s="30">
        <v>0</v>
      </c>
      <c r="H276" s="30">
        <v>0</v>
      </c>
      <c r="I276" s="35">
        <v>0</v>
      </c>
      <c r="J276" s="30">
        <v>0</v>
      </c>
      <c r="K276" s="30">
        <v>0</v>
      </c>
      <c r="L276" s="30">
        <v>0</v>
      </c>
      <c r="M276" s="47"/>
    </row>
    <row r="277" spans="1:13" s="3" customFormat="1" ht="29.25" customHeight="1">
      <c r="A277" s="45"/>
      <c r="B277" s="57"/>
      <c r="C277" s="45"/>
      <c r="D277" s="45"/>
      <c r="E277" s="41" t="s">
        <v>11</v>
      </c>
      <c r="F277" s="30">
        <v>0</v>
      </c>
      <c r="G277" s="30">
        <v>0</v>
      </c>
      <c r="H277" s="30">
        <v>0</v>
      </c>
      <c r="I277" s="35">
        <v>0</v>
      </c>
      <c r="J277" s="30">
        <v>0</v>
      </c>
      <c r="K277" s="30">
        <v>0</v>
      </c>
      <c r="L277" s="30">
        <v>0</v>
      </c>
      <c r="M277" s="48"/>
    </row>
    <row r="278" spans="1:13" s="3" customFormat="1" ht="12.75" customHeight="1">
      <c r="A278" s="93" t="s">
        <v>12</v>
      </c>
      <c r="B278" s="94"/>
      <c r="C278" s="94"/>
      <c r="D278" s="95"/>
      <c r="E278" s="41" t="s">
        <v>6</v>
      </c>
      <c r="F278" s="33">
        <f>SUM(G278:L278)</f>
        <v>146186957.95000002</v>
      </c>
      <c r="G278" s="34">
        <f t="shared" ref="G278:L278" si="44">SUM(G279+G280+G281+G282+G283)</f>
        <v>37039530.960000001</v>
      </c>
      <c r="H278" s="34">
        <f t="shared" si="44"/>
        <v>39905163.550000004</v>
      </c>
      <c r="I278" s="34">
        <f>SUM(I279+I280+I281+I282+I283)</f>
        <v>29888775.34</v>
      </c>
      <c r="J278" s="34">
        <f>SUM(J279+J280+J281+J282+J283)</f>
        <v>22049688.100000001</v>
      </c>
      <c r="K278" s="34">
        <f t="shared" si="44"/>
        <v>9151900</v>
      </c>
      <c r="L278" s="34">
        <f t="shared" si="44"/>
        <v>8151900</v>
      </c>
      <c r="M278" s="90" t="s">
        <v>12</v>
      </c>
    </row>
    <row r="279" spans="1:13" s="3" customFormat="1">
      <c r="A279" s="96"/>
      <c r="B279" s="97"/>
      <c r="C279" s="97"/>
      <c r="D279" s="98"/>
      <c r="E279" s="41" t="s">
        <v>7</v>
      </c>
      <c r="F279" s="33">
        <f>SUM(G279:L279)</f>
        <v>10982324.060000001</v>
      </c>
      <c r="G279" s="34">
        <f t="shared" ref="G279:L280" si="45">G10+G16+G28+G35+G43+G50+G57+G63+G69+G75+G81+G87+G93+G100+G106+G112+G118+G125+G131+G137+G143+G149+G155+G161+G179+G186+G199+G205+G211+G218+G230+G236+G242+G248+G254+G260+G266+G273</f>
        <v>10982324.060000001</v>
      </c>
      <c r="H279" s="34">
        <f t="shared" si="45"/>
        <v>0</v>
      </c>
      <c r="I279" s="34">
        <f t="shared" si="45"/>
        <v>0</v>
      </c>
      <c r="J279" s="34">
        <f t="shared" si="45"/>
        <v>0</v>
      </c>
      <c r="K279" s="34">
        <f t="shared" si="45"/>
        <v>0</v>
      </c>
      <c r="L279" s="34">
        <f t="shared" si="45"/>
        <v>0</v>
      </c>
      <c r="M279" s="91"/>
    </row>
    <row r="280" spans="1:13" s="3" customFormat="1">
      <c r="A280" s="96"/>
      <c r="B280" s="97"/>
      <c r="C280" s="97"/>
      <c r="D280" s="98"/>
      <c r="E280" s="41" t="s">
        <v>8</v>
      </c>
      <c r="F280" s="33">
        <f t="shared" ref="F280:F282" si="46">SUM(G280:L280)</f>
        <v>16611758.390000001</v>
      </c>
      <c r="G280" s="34">
        <f t="shared" si="45"/>
        <v>2312128.39</v>
      </c>
      <c r="H280" s="34">
        <f t="shared" si="45"/>
        <v>4394810</v>
      </c>
      <c r="I280" s="34">
        <f t="shared" si="45"/>
        <v>1404820</v>
      </c>
      <c r="J280" s="34">
        <f t="shared" si="45"/>
        <v>8500000</v>
      </c>
      <c r="K280" s="34">
        <f t="shared" si="45"/>
        <v>0</v>
      </c>
      <c r="L280" s="34">
        <f t="shared" si="45"/>
        <v>0</v>
      </c>
      <c r="M280" s="91"/>
    </row>
    <row r="281" spans="1:13" s="3" customFormat="1">
      <c r="A281" s="96"/>
      <c r="B281" s="97"/>
      <c r="C281" s="97"/>
      <c r="D281" s="98"/>
      <c r="E281" s="41" t="s">
        <v>9</v>
      </c>
      <c r="F281" s="33">
        <f t="shared" si="46"/>
        <v>118592875.5</v>
      </c>
      <c r="G281" s="34">
        <f>G12+G18+G30+G37+G45+G52+G59+G65+G71+G77+G83+G89+G95+G102+G108+G114+G120+G127+G133+G139+G145+G151+G157+G163+G181+G188+G201+G207+G213+G220+G232+G238+G244+G250+G256+G262+G268+G275+G24+G195</f>
        <v>23745078.510000002</v>
      </c>
      <c r="H281" s="34">
        <f>H12+H18+H30+H37+H45+H52+H59+H65+H71+H77+H83+H89+H95+H102+H108+H114+H120+H127+H133+H139+H145+H151+H157+H163+H181+H188+H201+H207+H213+H220+H232+H238+H244+H250+H256+H262+H268+H275+H24+H195</f>
        <v>35510353.550000004</v>
      </c>
      <c r="I281" s="34">
        <f>I12+I18+I30+I37+I45+I52+I59+I65+I71+I77+I83+I89+I95+I102+I108+I114+I120+I127+I133+I139+I145+I151+I157+I163+I181+I188+I201+I207+I213+I220+I232+I238+I244+I250+I256+I262+I268+I275+I24+I195+I226</f>
        <v>28483955.34</v>
      </c>
      <c r="J281" s="34">
        <f>J12+J18+J30+J37+J45+J52+J59+J65+J71+J77+J83+J89+J95+J102+J108+J114+J120+J127+J133+J139+J145+J151+J157+J163+J181+J188+J201+J207+J213+J220+J232+J238+J244+J250+J256+J262+J268+J275+J24+J195+J175+J169</f>
        <v>13549688.1</v>
      </c>
      <c r="K281" s="34">
        <f>K12+K18+K30+K37+K45+K52+K59+K65+K71+K77+K83+K89+K95+K102+K108+K114+K120+K127+K133+K139+K145+K151+K157+K163+K181+K188+K201+K207+K213+K220+K232+K238+K244+K250+K256+K262+K268+K275+K24+K195</f>
        <v>9151900</v>
      </c>
      <c r="L281" s="34">
        <f>L12+L18+L30+L37+L45+L52+L59+L65+L71+L77+L83+L89+L95+L102+L108+L114+L120+L127+L133+L139+L145+L151+L157+L163+L181+L188+L201+L207+L213+L220+L232+L238+L244+L250+L256+L262+L268+L275+L24+L195</f>
        <v>8151900</v>
      </c>
      <c r="M281" s="91"/>
    </row>
    <row r="282" spans="1:13" s="3" customFormat="1">
      <c r="A282" s="96"/>
      <c r="B282" s="97"/>
      <c r="C282" s="97"/>
      <c r="D282" s="98"/>
      <c r="E282" s="41" t="s">
        <v>10</v>
      </c>
      <c r="F282" s="33">
        <f t="shared" si="46"/>
        <v>0</v>
      </c>
      <c r="G282" s="34">
        <f t="shared" ref="G282:L283" si="47">G13+G19+G31+G38+G46+G53+G60+G66+G72+G78+G84+G90+G96+G103+G109+G115+G121+G128+G134+G140+G146+G152+G158+G164+G182+G189+G202+G208+G214+G221+G233+G239+G245+G251+G257+G263+G269+G276</f>
        <v>0</v>
      </c>
      <c r="H282" s="34">
        <f t="shared" si="47"/>
        <v>0</v>
      </c>
      <c r="I282" s="34">
        <f t="shared" si="47"/>
        <v>0</v>
      </c>
      <c r="J282" s="34">
        <f t="shared" si="47"/>
        <v>0</v>
      </c>
      <c r="K282" s="34">
        <f t="shared" si="47"/>
        <v>0</v>
      </c>
      <c r="L282" s="34">
        <f t="shared" si="47"/>
        <v>0</v>
      </c>
      <c r="M282" s="91"/>
    </row>
    <row r="283" spans="1:13" s="3" customFormat="1">
      <c r="A283" s="99"/>
      <c r="B283" s="100"/>
      <c r="C283" s="100"/>
      <c r="D283" s="101"/>
      <c r="E283" s="41" t="s">
        <v>11</v>
      </c>
      <c r="F283" s="33">
        <f>SUM(G283:L283)</f>
        <v>0</v>
      </c>
      <c r="G283" s="34">
        <f t="shared" si="47"/>
        <v>0</v>
      </c>
      <c r="H283" s="34">
        <f t="shared" si="47"/>
        <v>0</v>
      </c>
      <c r="I283" s="34">
        <f t="shared" si="47"/>
        <v>0</v>
      </c>
      <c r="J283" s="34">
        <f t="shared" si="47"/>
        <v>0</v>
      </c>
      <c r="K283" s="34">
        <f t="shared" si="47"/>
        <v>0</v>
      </c>
      <c r="L283" s="34">
        <f t="shared" si="47"/>
        <v>0</v>
      </c>
      <c r="M283" s="92"/>
    </row>
    <row r="284" spans="1:13" s="3" customFormat="1">
      <c r="E284" s="39"/>
      <c r="F284" s="40"/>
      <c r="G284" s="40"/>
      <c r="H284" s="40"/>
      <c r="I284" s="40"/>
      <c r="J284" s="40"/>
      <c r="K284" s="40"/>
      <c r="L284" s="40"/>
      <c r="M284" s="39"/>
    </row>
    <row r="285" spans="1:13" s="3" customFormat="1">
      <c r="E285" s="39"/>
      <c r="F285" s="40"/>
      <c r="G285" s="40"/>
      <c r="H285" s="40"/>
      <c r="I285" s="40"/>
      <c r="J285" s="40"/>
      <c r="K285" s="40"/>
      <c r="L285" s="40"/>
      <c r="M285" s="39"/>
    </row>
    <row r="286" spans="1:13" s="3" customFormat="1">
      <c r="E286" s="39"/>
      <c r="F286" s="40"/>
      <c r="G286" s="40"/>
      <c r="H286" s="40"/>
      <c r="I286" s="40"/>
      <c r="J286" s="40"/>
      <c r="K286" s="40"/>
      <c r="L286" s="40"/>
      <c r="M286" s="39"/>
    </row>
    <row r="287" spans="1:13" s="3" customFormat="1">
      <c r="E287" s="39"/>
      <c r="F287" s="40"/>
      <c r="G287" s="40"/>
      <c r="H287" s="40"/>
      <c r="I287" s="40"/>
      <c r="J287" s="40"/>
      <c r="K287" s="40"/>
      <c r="L287" s="40"/>
      <c r="M287" s="39"/>
    </row>
    <row r="288" spans="1:13" s="3" customFormat="1">
      <c r="E288" s="39"/>
      <c r="F288" s="40"/>
      <c r="G288" s="40"/>
      <c r="H288" s="40"/>
      <c r="I288" s="40"/>
      <c r="J288" s="40"/>
      <c r="K288" s="40"/>
      <c r="L288" s="40"/>
      <c r="M288" s="39"/>
    </row>
    <row r="289" spans="1:13" s="3" customFormat="1">
      <c r="E289" s="39"/>
      <c r="F289" s="40"/>
      <c r="G289" s="40"/>
      <c r="H289" s="40"/>
      <c r="I289" s="40"/>
      <c r="J289" s="40"/>
      <c r="K289" s="40"/>
      <c r="L289" s="40"/>
      <c r="M289" s="39"/>
    </row>
    <row r="290" spans="1:13">
      <c r="A290" s="1"/>
      <c r="B290" s="1"/>
      <c r="C290" s="1"/>
      <c r="D290" s="1"/>
      <c r="E290" s="1"/>
      <c r="F290" s="24"/>
      <c r="G290" s="26"/>
      <c r="H290" s="24"/>
      <c r="I290" s="24"/>
      <c r="J290" s="24"/>
      <c r="K290" s="24"/>
      <c r="L290" s="24"/>
      <c r="M290" s="1"/>
    </row>
    <row r="291" spans="1:13">
      <c r="A291" s="1"/>
      <c r="B291" s="1"/>
      <c r="C291" s="1"/>
      <c r="D291" s="1"/>
      <c r="E291" s="1"/>
      <c r="F291" s="24"/>
      <c r="G291" s="26"/>
      <c r="H291" s="24"/>
      <c r="I291" s="24"/>
      <c r="J291" s="24"/>
      <c r="K291" s="24"/>
      <c r="L291" s="24"/>
      <c r="M291" s="1"/>
    </row>
    <row r="292" spans="1:13">
      <c r="A292" s="1"/>
      <c r="B292" s="1"/>
      <c r="C292" s="1"/>
      <c r="D292" s="1"/>
      <c r="E292" s="1"/>
      <c r="F292" s="24"/>
      <c r="G292" s="26"/>
      <c r="H292" s="24"/>
      <c r="I292" s="24"/>
      <c r="J292" s="24"/>
      <c r="K292" s="24"/>
      <c r="L292" s="24"/>
      <c r="M292" s="1"/>
    </row>
    <row r="293" spans="1:13">
      <c r="A293" s="1"/>
      <c r="B293" s="1"/>
      <c r="C293" s="1"/>
      <c r="D293" s="1"/>
      <c r="E293" s="1"/>
      <c r="F293" s="24"/>
      <c r="G293" s="26"/>
      <c r="H293" s="24"/>
      <c r="I293" s="24"/>
      <c r="J293" s="24"/>
      <c r="K293" s="24"/>
      <c r="L293" s="24"/>
      <c r="M293" s="1"/>
    </row>
    <row r="294" spans="1:13">
      <c r="A294" s="1"/>
      <c r="B294" s="1"/>
      <c r="C294" s="1"/>
      <c r="D294" s="1"/>
      <c r="E294" s="1"/>
      <c r="F294" s="24"/>
      <c r="G294" s="26"/>
      <c r="H294" s="24"/>
      <c r="I294" s="24"/>
      <c r="J294" s="24"/>
      <c r="K294" s="24"/>
      <c r="L294" s="24"/>
      <c r="M294" s="1"/>
    </row>
    <row r="295" spans="1:13">
      <c r="A295" s="1"/>
      <c r="B295" s="1"/>
      <c r="C295" s="1"/>
      <c r="D295" s="1"/>
      <c r="E295" s="1"/>
      <c r="F295" s="24"/>
      <c r="G295" s="26"/>
      <c r="H295" s="24"/>
      <c r="I295" s="24"/>
      <c r="J295" s="24"/>
      <c r="K295" s="24"/>
      <c r="L295" s="24"/>
      <c r="M295" s="1"/>
    </row>
    <row r="296" spans="1:13">
      <c r="A296" s="1"/>
      <c r="B296" s="1"/>
      <c r="C296" s="1"/>
      <c r="D296" s="1"/>
      <c r="E296" s="1"/>
      <c r="F296" s="24"/>
      <c r="G296" s="26"/>
      <c r="H296" s="24"/>
      <c r="I296" s="24"/>
      <c r="J296" s="24"/>
      <c r="K296" s="24"/>
      <c r="L296" s="24"/>
      <c r="M296" s="1"/>
    </row>
    <row r="297" spans="1:13">
      <c r="A297" s="1"/>
      <c r="B297" s="1"/>
      <c r="C297" s="1"/>
      <c r="D297" s="1"/>
      <c r="E297" s="1"/>
      <c r="F297" s="24"/>
      <c r="G297" s="26"/>
      <c r="H297" s="24"/>
      <c r="I297" s="24"/>
      <c r="J297" s="24"/>
      <c r="K297" s="24"/>
      <c r="L297" s="24"/>
      <c r="M297" s="1"/>
    </row>
    <row r="298" spans="1:13">
      <c r="A298" s="1"/>
      <c r="B298" s="1"/>
      <c r="C298" s="1"/>
      <c r="D298" s="1"/>
      <c r="E298" s="1"/>
      <c r="F298" s="24"/>
      <c r="G298" s="26"/>
      <c r="H298" s="24"/>
      <c r="I298" s="24"/>
      <c r="J298" s="24"/>
      <c r="K298" s="24"/>
      <c r="L298" s="24"/>
      <c r="M298" s="1"/>
    </row>
    <row r="299" spans="1:13">
      <c r="A299" s="1"/>
      <c r="B299" s="1"/>
      <c r="C299" s="1"/>
      <c r="D299" s="1"/>
      <c r="E299" s="1"/>
      <c r="F299" s="24"/>
      <c r="G299" s="26"/>
      <c r="H299" s="24"/>
      <c r="I299" s="24"/>
      <c r="J299" s="24"/>
      <c r="K299" s="24"/>
      <c r="L299" s="24"/>
      <c r="M299" s="1"/>
    </row>
    <row r="300" spans="1:13">
      <c r="A300" s="1"/>
      <c r="B300" s="1"/>
      <c r="C300" s="1"/>
      <c r="D300" s="1"/>
      <c r="E300" s="1"/>
      <c r="F300" s="24"/>
      <c r="G300" s="26"/>
      <c r="H300" s="24"/>
      <c r="I300" s="24"/>
      <c r="J300" s="24"/>
      <c r="K300" s="24"/>
      <c r="L300" s="24"/>
      <c r="M300" s="1"/>
    </row>
    <row r="301" spans="1:13">
      <c r="A301" s="1"/>
      <c r="B301" s="1"/>
      <c r="C301" s="1"/>
      <c r="D301" s="1"/>
      <c r="E301" s="1"/>
      <c r="F301" s="24"/>
      <c r="G301" s="26"/>
      <c r="H301" s="24"/>
      <c r="I301" s="24"/>
      <c r="J301" s="24"/>
      <c r="K301" s="24"/>
      <c r="L301" s="24"/>
      <c r="M301" s="1"/>
    </row>
    <row r="302" spans="1:13">
      <c r="A302" s="1"/>
      <c r="B302" s="1"/>
      <c r="C302" s="1"/>
      <c r="D302" s="1"/>
      <c r="E302" s="1"/>
      <c r="F302" s="24"/>
      <c r="G302" s="26"/>
      <c r="H302" s="24"/>
      <c r="I302" s="24"/>
      <c r="J302" s="24"/>
      <c r="K302" s="24"/>
      <c r="L302" s="24"/>
      <c r="M302" s="1"/>
    </row>
    <row r="303" spans="1:13">
      <c r="A303" s="1"/>
      <c r="B303" s="1"/>
      <c r="C303" s="1"/>
      <c r="D303" s="1"/>
      <c r="E303" s="1"/>
      <c r="F303" s="24"/>
      <c r="G303" s="26"/>
      <c r="H303" s="24"/>
      <c r="I303" s="24"/>
      <c r="J303" s="24"/>
      <c r="K303" s="24"/>
      <c r="L303" s="24"/>
      <c r="M303" s="1"/>
    </row>
    <row r="304" spans="1:13">
      <c r="A304" s="1"/>
      <c r="B304" s="1"/>
      <c r="C304" s="1"/>
      <c r="D304" s="1"/>
      <c r="E304" s="1"/>
      <c r="F304" s="24"/>
      <c r="G304" s="26"/>
      <c r="H304" s="24"/>
      <c r="I304" s="24"/>
      <c r="J304" s="24"/>
      <c r="K304" s="24"/>
      <c r="L304" s="24"/>
      <c r="M304" s="1"/>
    </row>
    <row r="305" spans="1:13">
      <c r="A305" s="1"/>
      <c r="B305" s="1"/>
      <c r="C305" s="1"/>
      <c r="D305" s="1"/>
      <c r="E305" s="1"/>
      <c r="F305" s="24"/>
      <c r="G305" s="26"/>
      <c r="H305" s="24"/>
      <c r="I305" s="24"/>
      <c r="J305" s="24"/>
      <c r="K305" s="24"/>
      <c r="L305" s="24"/>
      <c r="M305" s="1"/>
    </row>
    <row r="306" spans="1:13">
      <c r="A306" s="1"/>
      <c r="B306" s="1"/>
      <c r="C306" s="1"/>
      <c r="D306" s="1"/>
      <c r="E306" s="1"/>
      <c r="F306" s="24"/>
      <c r="G306" s="26"/>
      <c r="H306" s="24"/>
      <c r="I306" s="24"/>
      <c r="J306" s="24"/>
      <c r="K306" s="24"/>
      <c r="L306" s="24"/>
      <c r="M306" s="1"/>
    </row>
    <row r="307" spans="1:13">
      <c r="A307" s="1"/>
      <c r="B307" s="1"/>
      <c r="C307" s="1"/>
      <c r="D307" s="1"/>
      <c r="E307" s="1"/>
      <c r="F307" s="24"/>
      <c r="G307" s="26"/>
      <c r="H307" s="24"/>
      <c r="I307" s="24"/>
      <c r="J307" s="24"/>
      <c r="K307" s="24"/>
      <c r="L307" s="24"/>
      <c r="M307" s="1"/>
    </row>
    <row r="308" spans="1:13">
      <c r="A308" s="1"/>
      <c r="B308" s="1"/>
      <c r="C308" s="1"/>
      <c r="D308" s="1"/>
      <c r="E308" s="1"/>
      <c r="F308" s="24"/>
      <c r="G308" s="26"/>
      <c r="H308" s="24"/>
      <c r="I308" s="24"/>
      <c r="J308" s="24"/>
      <c r="K308" s="24"/>
      <c r="L308" s="24"/>
      <c r="M308" s="1"/>
    </row>
    <row r="309" spans="1:13">
      <c r="A309" s="1"/>
      <c r="B309" s="1"/>
      <c r="C309" s="1"/>
      <c r="D309" s="1"/>
      <c r="E309" s="1"/>
      <c r="F309" s="24"/>
      <c r="G309" s="26"/>
      <c r="H309" s="24"/>
      <c r="I309" s="24"/>
      <c r="J309" s="24"/>
      <c r="K309" s="24"/>
      <c r="L309" s="24"/>
      <c r="M309" s="1"/>
    </row>
    <row r="310" spans="1:13">
      <c r="A310" s="1"/>
      <c r="B310" s="1"/>
      <c r="C310" s="1"/>
      <c r="D310" s="1"/>
      <c r="E310" s="1"/>
      <c r="F310" s="24"/>
      <c r="G310" s="26"/>
      <c r="H310" s="24"/>
      <c r="I310" s="24"/>
      <c r="J310" s="24"/>
      <c r="K310" s="24"/>
      <c r="L310" s="24"/>
      <c r="M310" s="1"/>
    </row>
    <row r="311" spans="1:13">
      <c r="A311" s="1"/>
      <c r="B311" s="1"/>
      <c r="C311" s="1"/>
      <c r="D311" s="1"/>
      <c r="E311" s="1"/>
      <c r="F311" s="24"/>
      <c r="G311" s="26"/>
      <c r="H311" s="24"/>
      <c r="I311" s="24"/>
      <c r="J311" s="24"/>
      <c r="K311" s="24"/>
      <c r="L311" s="24"/>
      <c r="M311" s="1"/>
    </row>
    <row r="312" spans="1:13">
      <c r="A312" s="1"/>
      <c r="B312" s="1"/>
      <c r="C312" s="1"/>
      <c r="D312" s="1"/>
      <c r="E312" s="1"/>
      <c r="F312" s="24"/>
      <c r="G312" s="26"/>
      <c r="H312" s="24"/>
      <c r="I312" s="24"/>
      <c r="J312" s="24"/>
      <c r="K312" s="24"/>
      <c r="L312" s="24"/>
      <c r="M312" s="1"/>
    </row>
    <row r="313" spans="1:13">
      <c r="A313" s="1"/>
      <c r="B313" s="1"/>
      <c r="C313" s="1"/>
      <c r="D313" s="1"/>
      <c r="E313" s="1"/>
      <c r="F313" s="24"/>
      <c r="G313" s="26"/>
      <c r="H313" s="24"/>
      <c r="I313" s="24"/>
      <c r="J313" s="24"/>
      <c r="K313" s="24"/>
      <c r="L313" s="24"/>
      <c r="M313" s="1"/>
    </row>
    <row r="314" spans="1:13">
      <c r="A314" s="1"/>
      <c r="B314" s="1"/>
      <c r="C314" s="1"/>
      <c r="D314" s="1"/>
      <c r="E314" s="1"/>
      <c r="F314" s="24"/>
      <c r="G314" s="26"/>
      <c r="H314" s="24"/>
      <c r="I314" s="24"/>
      <c r="J314" s="24"/>
      <c r="K314" s="24"/>
      <c r="L314" s="24"/>
      <c r="M314" s="1"/>
    </row>
    <row r="315" spans="1:13">
      <c r="A315" s="1"/>
      <c r="B315" s="1"/>
      <c r="C315" s="1"/>
      <c r="D315" s="1"/>
      <c r="E315" s="1"/>
      <c r="F315" s="24"/>
      <c r="G315" s="26"/>
      <c r="H315" s="24"/>
      <c r="I315" s="24"/>
      <c r="J315" s="24"/>
      <c r="K315" s="24"/>
      <c r="L315" s="24"/>
      <c r="M315" s="1"/>
    </row>
    <row r="316" spans="1:13">
      <c r="A316" s="1"/>
      <c r="B316" s="1"/>
      <c r="C316" s="1"/>
      <c r="D316" s="1"/>
      <c r="E316" s="1"/>
      <c r="F316" s="24"/>
      <c r="G316" s="26"/>
      <c r="H316" s="24"/>
      <c r="I316" s="24"/>
      <c r="J316" s="24"/>
      <c r="K316" s="24"/>
      <c r="L316" s="24"/>
      <c r="M316" s="1"/>
    </row>
    <row r="317" spans="1:13">
      <c r="A317" s="1"/>
      <c r="B317" s="1"/>
      <c r="C317" s="1"/>
      <c r="D317" s="1"/>
      <c r="E317" s="1"/>
      <c r="F317" s="24"/>
      <c r="G317" s="26"/>
      <c r="H317" s="24"/>
      <c r="I317" s="24"/>
      <c r="J317" s="24"/>
      <c r="K317" s="24"/>
      <c r="L317" s="24"/>
      <c r="M317" s="1"/>
    </row>
    <row r="318" spans="1:13">
      <c r="A318" s="1"/>
      <c r="B318" s="1"/>
      <c r="C318" s="1"/>
      <c r="D318" s="1"/>
      <c r="E318" s="1"/>
      <c r="F318" s="24"/>
      <c r="G318" s="26"/>
      <c r="H318" s="24"/>
      <c r="I318" s="24"/>
      <c r="J318" s="24"/>
      <c r="K318" s="24"/>
      <c r="L318" s="24"/>
      <c r="M318" s="1"/>
    </row>
    <row r="319" spans="1:13">
      <c r="A319" s="1"/>
      <c r="B319" s="1"/>
      <c r="C319" s="1"/>
      <c r="D319" s="1"/>
      <c r="E319" s="1"/>
      <c r="F319" s="24"/>
      <c r="G319" s="26"/>
      <c r="H319" s="24"/>
      <c r="I319" s="24"/>
      <c r="J319" s="24"/>
      <c r="K319" s="24"/>
      <c r="L319" s="24"/>
      <c r="M319" s="1"/>
    </row>
    <row r="320" spans="1:13">
      <c r="A320" s="1"/>
      <c r="B320" s="1"/>
      <c r="C320" s="1"/>
      <c r="D320" s="1"/>
      <c r="E320" s="1"/>
      <c r="F320" s="24"/>
      <c r="G320" s="26"/>
      <c r="H320" s="24"/>
      <c r="I320" s="24"/>
      <c r="J320" s="24"/>
      <c r="K320" s="24"/>
      <c r="L320" s="24"/>
      <c r="M320" s="1"/>
    </row>
    <row r="321" spans="1:13">
      <c r="A321" s="1"/>
      <c r="B321" s="1"/>
      <c r="C321" s="1"/>
      <c r="D321" s="1"/>
      <c r="E321" s="1"/>
      <c r="F321" s="24"/>
      <c r="G321" s="26"/>
      <c r="H321" s="24"/>
      <c r="I321" s="24"/>
      <c r="J321" s="24"/>
      <c r="K321" s="24"/>
      <c r="L321" s="24"/>
      <c r="M321" s="1"/>
    </row>
    <row r="322" spans="1:13">
      <c r="A322" s="1"/>
      <c r="B322" s="1"/>
      <c r="C322" s="1"/>
      <c r="D322" s="1"/>
      <c r="E322" s="1"/>
      <c r="F322" s="24"/>
      <c r="G322" s="26"/>
      <c r="H322" s="24"/>
      <c r="I322" s="24"/>
      <c r="J322" s="24"/>
      <c r="K322" s="24"/>
      <c r="L322" s="24"/>
      <c r="M322" s="1"/>
    </row>
    <row r="323" spans="1:13">
      <c r="A323" s="1"/>
      <c r="B323" s="1"/>
      <c r="C323" s="1"/>
      <c r="D323" s="1"/>
      <c r="E323" s="1"/>
      <c r="F323" s="24"/>
      <c r="G323" s="26"/>
      <c r="H323" s="24"/>
      <c r="I323" s="24"/>
      <c r="J323" s="24"/>
      <c r="K323" s="24"/>
      <c r="L323" s="24"/>
      <c r="M323" s="1"/>
    </row>
    <row r="324" spans="1:13">
      <c r="A324" s="1"/>
      <c r="B324" s="1"/>
      <c r="C324" s="1"/>
      <c r="D324" s="1"/>
      <c r="E324" s="1"/>
      <c r="F324" s="24"/>
      <c r="G324" s="26"/>
      <c r="H324" s="24"/>
      <c r="I324" s="24"/>
      <c r="J324" s="24"/>
      <c r="K324" s="24"/>
      <c r="L324" s="24"/>
      <c r="M324" s="1"/>
    </row>
    <row r="325" spans="1:13">
      <c r="A325" s="1"/>
      <c r="B325" s="1"/>
      <c r="C325" s="1"/>
      <c r="D325" s="1"/>
      <c r="E325" s="1"/>
      <c r="F325" s="24"/>
      <c r="G325" s="26"/>
      <c r="H325" s="24"/>
      <c r="I325" s="24"/>
      <c r="J325" s="24"/>
      <c r="K325" s="24"/>
      <c r="L325" s="24"/>
      <c r="M325" s="1"/>
    </row>
    <row r="326" spans="1:13">
      <c r="A326" s="1"/>
      <c r="B326" s="1"/>
      <c r="C326" s="1"/>
      <c r="D326" s="1"/>
      <c r="E326" s="1"/>
      <c r="F326" s="24"/>
      <c r="G326" s="26"/>
      <c r="H326" s="24"/>
      <c r="I326" s="24"/>
      <c r="J326" s="24"/>
      <c r="K326" s="24"/>
      <c r="L326" s="24"/>
      <c r="M326" s="1"/>
    </row>
    <row r="327" spans="1:13">
      <c r="A327" s="1"/>
      <c r="B327" s="1"/>
      <c r="C327" s="1"/>
      <c r="D327" s="1"/>
      <c r="E327" s="1"/>
      <c r="F327" s="24"/>
      <c r="G327" s="26"/>
      <c r="H327" s="24"/>
      <c r="I327" s="24"/>
      <c r="J327" s="24"/>
      <c r="K327" s="24"/>
      <c r="L327" s="24"/>
      <c r="M327" s="1"/>
    </row>
    <row r="328" spans="1:13">
      <c r="A328" s="1"/>
      <c r="B328" s="1"/>
      <c r="C328" s="1"/>
      <c r="D328" s="1"/>
      <c r="E328" s="1"/>
      <c r="F328" s="24"/>
      <c r="G328" s="26"/>
      <c r="H328" s="24"/>
      <c r="I328" s="24"/>
      <c r="J328" s="24"/>
      <c r="K328" s="24"/>
      <c r="L328" s="24"/>
      <c r="M328" s="1"/>
    </row>
    <row r="329" spans="1:13">
      <c r="A329" s="1"/>
      <c r="B329" s="1"/>
      <c r="C329" s="1"/>
      <c r="D329" s="1"/>
      <c r="E329" s="1"/>
      <c r="F329" s="24"/>
      <c r="G329" s="26"/>
      <c r="H329" s="24"/>
      <c r="I329" s="24"/>
      <c r="J329" s="24"/>
      <c r="K329" s="24"/>
      <c r="L329" s="24"/>
      <c r="M329" s="1"/>
    </row>
    <row r="330" spans="1:13">
      <c r="A330" s="1"/>
      <c r="B330" s="1"/>
      <c r="C330" s="1"/>
      <c r="D330" s="1"/>
      <c r="E330" s="1"/>
      <c r="F330" s="24"/>
      <c r="G330" s="26"/>
      <c r="H330" s="24"/>
      <c r="I330" s="24"/>
      <c r="J330" s="24"/>
      <c r="K330" s="24"/>
      <c r="L330" s="24"/>
      <c r="M330" s="1"/>
    </row>
    <row r="331" spans="1:13">
      <c r="A331" s="1"/>
      <c r="B331" s="1"/>
      <c r="C331" s="1"/>
      <c r="D331" s="1"/>
      <c r="E331" s="1"/>
      <c r="F331" s="24"/>
      <c r="G331" s="26"/>
      <c r="H331" s="24"/>
      <c r="I331" s="24"/>
      <c r="J331" s="24"/>
      <c r="K331" s="24"/>
      <c r="L331" s="24"/>
      <c r="M331" s="1"/>
    </row>
    <row r="332" spans="1:13">
      <c r="A332" s="1"/>
      <c r="B332" s="1"/>
      <c r="C332" s="1"/>
      <c r="D332" s="1"/>
      <c r="E332" s="1"/>
      <c r="F332" s="24"/>
      <c r="G332" s="26"/>
      <c r="H332" s="24"/>
      <c r="I332" s="24"/>
      <c r="J332" s="24"/>
      <c r="K332" s="24"/>
      <c r="L332" s="24"/>
      <c r="M332" s="1"/>
    </row>
    <row r="333" spans="1:13">
      <c r="A333" s="1"/>
      <c r="B333" s="1"/>
      <c r="C333" s="1"/>
      <c r="D333" s="1"/>
      <c r="E333" s="1"/>
      <c r="F333" s="24"/>
      <c r="G333" s="26"/>
      <c r="H333" s="24"/>
      <c r="I333" s="24"/>
      <c r="J333" s="24"/>
      <c r="K333" s="24"/>
      <c r="L333" s="24"/>
      <c r="M333" s="1"/>
    </row>
    <row r="334" spans="1:13">
      <c r="A334" s="1"/>
      <c r="B334" s="1"/>
      <c r="C334" s="1"/>
      <c r="D334" s="1"/>
      <c r="E334" s="1"/>
      <c r="F334" s="24"/>
      <c r="G334" s="26"/>
      <c r="H334" s="24"/>
      <c r="I334" s="24"/>
      <c r="J334" s="24"/>
      <c r="K334" s="24"/>
      <c r="L334" s="24"/>
      <c r="M334" s="1"/>
    </row>
    <row r="335" spans="1:13">
      <c r="A335" s="1"/>
      <c r="B335" s="1"/>
      <c r="C335" s="1"/>
      <c r="D335" s="1"/>
      <c r="E335" s="1"/>
      <c r="F335" s="24"/>
      <c r="G335" s="26"/>
      <c r="H335" s="24"/>
      <c r="I335" s="24"/>
      <c r="J335" s="24"/>
      <c r="K335" s="24"/>
      <c r="L335" s="24"/>
      <c r="M335" s="1"/>
    </row>
    <row r="336" spans="1:13">
      <c r="A336" s="1"/>
      <c r="B336" s="1"/>
      <c r="C336" s="1"/>
      <c r="D336" s="1"/>
      <c r="E336" s="1"/>
      <c r="F336" s="24"/>
      <c r="G336" s="26"/>
      <c r="H336" s="24"/>
      <c r="I336" s="24"/>
      <c r="J336" s="24"/>
      <c r="K336" s="24"/>
      <c r="L336" s="24"/>
      <c r="M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</sheetData>
  <mergeCells count="232">
    <mergeCell ref="B272:B277"/>
    <mergeCell ref="M198:M203"/>
    <mergeCell ref="B204:B209"/>
    <mergeCell ref="M160:M165"/>
    <mergeCell ref="M278:M283"/>
    <mergeCell ref="M266:M271"/>
    <mergeCell ref="D198:D203"/>
    <mergeCell ref="D235:D240"/>
    <mergeCell ref="M204:M209"/>
    <mergeCell ref="A278:D283"/>
    <mergeCell ref="D272:D277"/>
    <mergeCell ref="C272:C277"/>
    <mergeCell ref="A272:A277"/>
    <mergeCell ref="B235:B240"/>
    <mergeCell ref="A265:A270"/>
    <mergeCell ref="B265:B270"/>
    <mergeCell ref="C265:C270"/>
    <mergeCell ref="D265:D270"/>
    <mergeCell ref="A241:A246"/>
    <mergeCell ref="B241:B246"/>
    <mergeCell ref="C241:C246"/>
    <mergeCell ref="D241:D246"/>
    <mergeCell ref="A235:A240"/>
    <mergeCell ref="A247:A252"/>
    <mergeCell ref="M241:M246"/>
    <mergeCell ref="C235:C240"/>
    <mergeCell ref="D217:D222"/>
    <mergeCell ref="M217:M222"/>
    <mergeCell ref="M235:M240"/>
    <mergeCell ref="C223:C228"/>
    <mergeCell ref="D223:D228"/>
    <mergeCell ref="M223:M228"/>
    <mergeCell ref="M229:M234"/>
    <mergeCell ref="D229:D234"/>
    <mergeCell ref="M154:M159"/>
    <mergeCell ref="M178:M183"/>
    <mergeCell ref="B154:B159"/>
    <mergeCell ref="C154:C159"/>
    <mergeCell ref="D154:D159"/>
    <mergeCell ref="C204:C209"/>
    <mergeCell ref="D204:D209"/>
    <mergeCell ref="C192:C197"/>
    <mergeCell ref="A198:A203"/>
    <mergeCell ref="D185:D190"/>
    <mergeCell ref="A204:A209"/>
    <mergeCell ref="A192:A197"/>
    <mergeCell ref="A185:A190"/>
    <mergeCell ref="B198:B203"/>
    <mergeCell ref="C198:C203"/>
    <mergeCell ref="M185:M190"/>
    <mergeCell ref="A99:A104"/>
    <mergeCell ref="D92:D97"/>
    <mergeCell ref="A98:M98"/>
    <mergeCell ref="D86:D91"/>
    <mergeCell ref="C86:C91"/>
    <mergeCell ref="B86:B91"/>
    <mergeCell ref="A68:A73"/>
    <mergeCell ref="B68:B73"/>
    <mergeCell ref="C68:C73"/>
    <mergeCell ref="D68:D73"/>
    <mergeCell ref="A74:A79"/>
    <mergeCell ref="B74:B79"/>
    <mergeCell ref="C74:C79"/>
    <mergeCell ref="D74:D79"/>
    <mergeCell ref="A92:A97"/>
    <mergeCell ref="B92:B97"/>
    <mergeCell ref="C92:C97"/>
    <mergeCell ref="C99:C104"/>
    <mergeCell ref="M76:M77"/>
    <mergeCell ref="D80:D85"/>
    <mergeCell ref="M92:M97"/>
    <mergeCell ref="C80:C85"/>
    <mergeCell ref="A136:A141"/>
    <mergeCell ref="B136:B141"/>
    <mergeCell ref="C136:C141"/>
    <mergeCell ref="D136:D141"/>
    <mergeCell ref="A117:A122"/>
    <mergeCell ref="B117:B122"/>
    <mergeCell ref="C117:C122"/>
    <mergeCell ref="D117:D122"/>
    <mergeCell ref="B111:B116"/>
    <mergeCell ref="C111:C116"/>
    <mergeCell ref="D111:D116"/>
    <mergeCell ref="C124:C129"/>
    <mergeCell ref="D124:D129"/>
    <mergeCell ref="A124:A129"/>
    <mergeCell ref="B124:B129"/>
    <mergeCell ref="A130:A135"/>
    <mergeCell ref="B130:B135"/>
    <mergeCell ref="C130:C135"/>
    <mergeCell ref="D130:D135"/>
    <mergeCell ref="D56:D61"/>
    <mergeCell ref="A8:L8"/>
    <mergeCell ref="D5:D6"/>
    <mergeCell ref="F5:L5"/>
    <mergeCell ref="E5:E6"/>
    <mergeCell ref="D9:D14"/>
    <mergeCell ref="B49:B54"/>
    <mergeCell ref="A34:A39"/>
    <mergeCell ref="C42:C47"/>
    <mergeCell ref="D42:D47"/>
    <mergeCell ref="A42:A47"/>
    <mergeCell ref="B42:B47"/>
    <mergeCell ref="C5:C6"/>
    <mergeCell ref="C9:C14"/>
    <mergeCell ref="A9:A14"/>
    <mergeCell ref="B5:B6"/>
    <mergeCell ref="A5:A6"/>
    <mergeCell ref="B21:B26"/>
    <mergeCell ref="C21:C26"/>
    <mergeCell ref="D21:D26"/>
    <mergeCell ref="A15:A20"/>
    <mergeCell ref="A62:A67"/>
    <mergeCell ref="C62:C67"/>
    <mergeCell ref="D62:D67"/>
    <mergeCell ref="B56:B61"/>
    <mergeCell ref="M62:M67"/>
    <mergeCell ref="M68:M73"/>
    <mergeCell ref="B15:B20"/>
    <mergeCell ref="C15:C20"/>
    <mergeCell ref="D15:D20"/>
    <mergeCell ref="M15:M20"/>
    <mergeCell ref="A21:A26"/>
    <mergeCell ref="C56:C61"/>
    <mergeCell ref="M49:M54"/>
    <mergeCell ref="M56:M61"/>
    <mergeCell ref="M34:M39"/>
    <mergeCell ref="D49:D54"/>
    <mergeCell ref="A48:L48"/>
    <mergeCell ref="A49:A54"/>
    <mergeCell ref="M42:M47"/>
    <mergeCell ref="A27:A32"/>
    <mergeCell ref="B27:B32"/>
    <mergeCell ref="C27:C32"/>
    <mergeCell ref="D27:D32"/>
    <mergeCell ref="D34:D39"/>
    <mergeCell ref="M9:M14"/>
    <mergeCell ref="B9:B14"/>
    <mergeCell ref="M27:M32"/>
    <mergeCell ref="M21:M26"/>
    <mergeCell ref="A259:A264"/>
    <mergeCell ref="B259:B264"/>
    <mergeCell ref="C259:C264"/>
    <mergeCell ref="D259:D264"/>
    <mergeCell ref="A253:A258"/>
    <mergeCell ref="B253:B258"/>
    <mergeCell ref="C253:C258"/>
    <mergeCell ref="M136:M141"/>
    <mergeCell ref="A184:M184"/>
    <mergeCell ref="A191:M191"/>
    <mergeCell ref="A148:A153"/>
    <mergeCell ref="B148:B153"/>
    <mergeCell ref="D142:D147"/>
    <mergeCell ref="M142:M147"/>
    <mergeCell ref="M130:M135"/>
    <mergeCell ref="B105:B110"/>
    <mergeCell ref="D105:D110"/>
    <mergeCell ref="B210:B215"/>
    <mergeCell ref="C210:C215"/>
    <mergeCell ref="B247:B252"/>
    <mergeCell ref="G1:M3"/>
    <mergeCell ref="A4:L4"/>
    <mergeCell ref="A33:L33"/>
    <mergeCell ref="A105:A110"/>
    <mergeCell ref="D99:D104"/>
    <mergeCell ref="A111:A116"/>
    <mergeCell ref="M5:M6"/>
    <mergeCell ref="M124:M129"/>
    <mergeCell ref="C34:C39"/>
    <mergeCell ref="A56:A61"/>
    <mergeCell ref="A80:A85"/>
    <mergeCell ref="C49:C54"/>
    <mergeCell ref="A55:L55"/>
    <mergeCell ref="B80:B85"/>
    <mergeCell ref="B34:B39"/>
    <mergeCell ref="M99:M104"/>
    <mergeCell ref="B62:B67"/>
    <mergeCell ref="B99:B104"/>
    <mergeCell ref="A86:A91"/>
    <mergeCell ref="A123:M123"/>
    <mergeCell ref="C105:C110"/>
    <mergeCell ref="M117:M122"/>
    <mergeCell ref="M111:M116"/>
    <mergeCell ref="M105:M110"/>
    <mergeCell ref="M272:M277"/>
    <mergeCell ref="C185:C190"/>
    <mergeCell ref="B192:B197"/>
    <mergeCell ref="C148:C153"/>
    <mergeCell ref="D148:D153"/>
    <mergeCell ref="A142:A147"/>
    <mergeCell ref="B142:B147"/>
    <mergeCell ref="C142:C147"/>
    <mergeCell ref="C178:C183"/>
    <mergeCell ref="A160:A165"/>
    <mergeCell ref="B160:B165"/>
    <mergeCell ref="C160:C165"/>
    <mergeCell ref="D160:D165"/>
    <mergeCell ref="B178:B183"/>
    <mergeCell ref="A154:A159"/>
    <mergeCell ref="A178:A183"/>
    <mergeCell ref="A216:M216"/>
    <mergeCell ref="D253:D258"/>
    <mergeCell ref="M259:M264"/>
    <mergeCell ref="M253:M258"/>
    <mergeCell ref="B185:B190"/>
    <mergeCell ref="M192:M197"/>
    <mergeCell ref="M148:M153"/>
    <mergeCell ref="D192:D197"/>
    <mergeCell ref="C247:C252"/>
    <mergeCell ref="D247:D252"/>
    <mergeCell ref="M247:M252"/>
    <mergeCell ref="C217:C222"/>
    <mergeCell ref="A166:A171"/>
    <mergeCell ref="B166:B171"/>
    <mergeCell ref="C166:C171"/>
    <mergeCell ref="D166:D171"/>
    <mergeCell ref="M166:M171"/>
    <mergeCell ref="A172:A177"/>
    <mergeCell ref="B172:B177"/>
    <mergeCell ref="C172:C177"/>
    <mergeCell ref="D172:D177"/>
    <mergeCell ref="A210:A215"/>
    <mergeCell ref="D210:D215"/>
    <mergeCell ref="A223:A228"/>
    <mergeCell ref="B223:B228"/>
    <mergeCell ref="D178:D183"/>
    <mergeCell ref="M210:M215"/>
    <mergeCell ref="A217:A222"/>
    <mergeCell ref="B217:B222"/>
    <mergeCell ref="A229:A234"/>
    <mergeCell ref="B229:B234"/>
    <mergeCell ref="C229:C234"/>
  </mergeCells>
  <phoneticPr fontId="2" type="noConversion"/>
  <printOptions horizontalCentered="1"/>
  <pageMargins left="0.25" right="0.25" top="0.75" bottom="0.75" header="0.3" footer="0.3"/>
  <pageSetup paperSize="9" scale="65" fitToHeight="0" orientation="landscape" r:id="rId1"/>
  <headerFooter alignWithMargins="0"/>
  <rowBreaks count="3" manualBreakCount="3">
    <brk id="47" max="12" man="1"/>
    <brk id="122" max="12" man="1"/>
    <brk id="19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2023-03-10T12:56:01Z</cp:lastPrinted>
  <dcterms:created xsi:type="dcterms:W3CDTF">2013-10-17T12:11:02Z</dcterms:created>
  <dcterms:modified xsi:type="dcterms:W3CDTF">2023-03-10T12:56:04Z</dcterms:modified>
</cp:coreProperties>
</file>