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ЕЛЬСКАЯ Н.А\МП_Соц.строительство\МП_Соц.строительство_ ИЮНЬ 2023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Лист1!$A$1:$N$69</definedName>
  </definedNames>
  <calcPr calcId="152511"/>
</workbook>
</file>

<file path=xl/calcChain.xml><?xml version="1.0" encoding="utf-8"?>
<calcChain xmlns="http://schemas.openxmlformats.org/spreadsheetml/2006/main">
  <c r="K47" i="1" l="1"/>
  <c r="K46" i="1"/>
  <c r="K48" i="1"/>
  <c r="K66" i="1" l="1"/>
  <c r="G37" i="1"/>
  <c r="G35" i="1"/>
  <c r="G34" i="1"/>
  <c r="G33" i="1"/>
  <c r="L32" i="1"/>
  <c r="H32" i="1"/>
  <c r="G32" i="1"/>
  <c r="J66" i="1"/>
  <c r="G31" i="1"/>
  <c r="G29" i="1"/>
  <c r="G28" i="1"/>
  <c r="G27" i="1"/>
  <c r="L26" i="1"/>
  <c r="H26" i="1"/>
  <c r="G26" i="1" s="1"/>
  <c r="L65" i="1"/>
  <c r="L46" i="1"/>
  <c r="K65" i="1"/>
  <c r="G65" i="1" s="1"/>
  <c r="K67" i="1"/>
  <c r="K58" i="1"/>
  <c r="K52" i="1"/>
  <c r="G61" i="1"/>
  <c r="G58" i="1" s="1"/>
  <c r="M61" i="1"/>
  <c r="L61" i="1" s="1"/>
  <c r="G63" i="1"/>
  <c r="G62" i="1"/>
  <c r="K64" i="1" l="1"/>
  <c r="L52" i="1" l="1"/>
  <c r="L67" i="1" s="1"/>
  <c r="L64" i="1" l="1"/>
  <c r="J67" i="1"/>
  <c r="G24" i="1" l="1"/>
  <c r="G25" i="1" l="1"/>
  <c r="G23" i="1"/>
  <c r="G22" i="1"/>
  <c r="G21" i="1"/>
  <c r="L20" i="1"/>
  <c r="K20" i="1"/>
  <c r="H20" i="1"/>
  <c r="G20" i="1" s="1"/>
  <c r="J48" i="1"/>
  <c r="J46" i="1" s="1"/>
  <c r="J52" i="1"/>
  <c r="I55" i="1"/>
  <c r="G55" i="1" s="1"/>
  <c r="G48" i="1" l="1"/>
  <c r="G57" i="1"/>
  <c r="G56" i="1"/>
  <c r="G53" i="1"/>
  <c r="G51" i="1"/>
  <c r="G50" i="1"/>
  <c r="G49" i="1"/>
  <c r="G47" i="1"/>
  <c r="H52" i="1"/>
  <c r="I69" i="1" l="1"/>
  <c r="I68" i="1"/>
  <c r="I67" i="1"/>
  <c r="I66" i="1"/>
  <c r="I65" i="1"/>
  <c r="H67" i="1"/>
  <c r="H66" i="1"/>
  <c r="M46" i="1"/>
  <c r="I46" i="1"/>
  <c r="H46" i="1"/>
  <c r="G46" i="1" l="1"/>
  <c r="J65" i="1"/>
  <c r="M65" i="1"/>
  <c r="L66" i="1"/>
  <c r="G66" i="1" s="1"/>
  <c r="J68" i="1"/>
  <c r="K68" i="1"/>
  <c r="L68" i="1"/>
  <c r="J69" i="1"/>
  <c r="K69" i="1"/>
  <c r="L69" i="1"/>
  <c r="M69" i="1"/>
  <c r="H69" i="1"/>
  <c r="H68" i="1"/>
  <c r="H65" i="1"/>
  <c r="L39" i="1"/>
  <c r="L14" i="1"/>
  <c r="L8" i="1"/>
  <c r="M52" i="1" l="1"/>
  <c r="M67" i="1" l="1"/>
  <c r="G67" i="1" s="1"/>
  <c r="G52" i="1"/>
  <c r="M64" i="1"/>
  <c r="I8" i="1"/>
  <c r="J8" i="1"/>
  <c r="K8" i="1"/>
  <c r="K14" i="1"/>
  <c r="G19" i="1"/>
  <c r="G18" i="1"/>
  <c r="G16" i="1"/>
  <c r="G15" i="1"/>
  <c r="H14" i="1"/>
  <c r="J39" i="1"/>
  <c r="G13" i="1"/>
  <c r="G9" i="1"/>
  <c r="H8" i="1"/>
  <c r="G40" i="1"/>
  <c r="G44" i="1"/>
  <c r="G43" i="1"/>
  <c r="I39" i="1"/>
  <c r="H39" i="1"/>
  <c r="O68" i="1"/>
  <c r="O65" i="1"/>
  <c r="H64" i="1" l="1"/>
  <c r="J64" i="1"/>
  <c r="G69" i="1"/>
  <c r="I64" i="1"/>
  <c r="O69" i="1"/>
  <c r="O67" i="1"/>
  <c r="G64" i="1" l="1"/>
  <c r="O64" i="1"/>
  <c r="O66" i="1"/>
</calcChain>
</file>

<file path=xl/sharedStrings.xml><?xml version="1.0" encoding="utf-8"?>
<sst xmlns="http://schemas.openxmlformats.org/spreadsheetml/2006/main" count="170" uniqueCount="58">
  <si>
    <t>№ п/п</t>
  </si>
  <si>
    <t>Наименование мероприятия</t>
  </si>
  <si>
    <t>Источники финансирования</t>
  </si>
  <si>
    <t>Всего</t>
  </si>
  <si>
    <t>Всего:</t>
  </si>
  <si>
    <t>Федеральный бюджет</t>
  </si>
  <si>
    <t>Областной бюджет</t>
  </si>
  <si>
    <t>Внебюджетные источники</t>
  </si>
  <si>
    <t>Исполнители</t>
  </si>
  <si>
    <t>Срок начала/ окончания работ</t>
  </si>
  <si>
    <t>Районный бюджет</t>
  </si>
  <si>
    <t>Бюджет поселения</t>
  </si>
  <si>
    <t>Бюджет поселений</t>
  </si>
  <si>
    <t>Объёмы финансирования, руб.</t>
  </si>
  <si>
    <t xml:space="preserve">Управление образования администрация МО "Устьянский муниципальный район", </t>
  </si>
  <si>
    <t>Соисполнители</t>
  </si>
  <si>
    <t>Ожидаемый  результат</t>
  </si>
  <si>
    <t>2. Обспечение строительства объектов спортивной направленности</t>
  </si>
  <si>
    <t xml:space="preserve">Итого по Программе </t>
  </si>
  <si>
    <t>1.1.</t>
  </si>
  <si>
    <t>1.2.</t>
  </si>
  <si>
    <t>2.1.</t>
  </si>
  <si>
    <t>1. Обеспечение строительства объектов социальной направленности</t>
  </si>
  <si>
    <t>Приложение № 1</t>
  </si>
  <si>
    <t xml:space="preserve"> Проектирование, экспертиза и строительство лыжно-биатлонного центра в д. Малиновка (2 этап)</t>
  </si>
  <si>
    <t>3. Обспечение мероприятий по переселению граждан из аварийного жилищного фонда.</t>
  </si>
  <si>
    <t>3.1.</t>
  </si>
  <si>
    <t xml:space="preserve"> Строительство здания спортзала  МБОУ "Октябрьская средняя общеобразовательная школа № 1"</t>
  </si>
  <si>
    <t xml:space="preserve"> Разработка проектно-сметной документации на строительство Дома детского и молодежного творчества в п.Октябрьский</t>
  </si>
  <si>
    <t>Увеличение количества объектов для обеспечения права населения в качественном физическом образовании детей 1объект на 807 мест</t>
  </si>
  <si>
    <t>Получение проектно -сметной документации на 1 объект</t>
  </si>
  <si>
    <t>Увеличение количества объектов спортивной направленности. Строительство 1 сооружения</t>
  </si>
  <si>
    <t>2020г./2025г.</t>
  </si>
  <si>
    <t>2020 г./2025г.</t>
  </si>
  <si>
    <t>2020 год/2025 год</t>
  </si>
  <si>
    <t>3.2.</t>
  </si>
  <si>
    <t>Приобретение помещений в многоквартирных жилых домах для переселения граждан из аварийного жилищного фонда - 84кв. Предоставление дополнительных мер поддержки по обеспечению жилыми помещениями в форме субсидии</t>
  </si>
  <si>
    <t>Получение положит.закл-я на обоснов-е инвестиций 6шт, разработка квартирограмм 1 шт, разработка докум.тер-го планир-я для проект-я под строительство 3 шт., заключение спец.орг-и  231 ед., получение технич.док-и 255 ед., получение оценки стоим. жил. пом-й 91 ед.</t>
  </si>
  <si>
    <t>1.3.</t>
  </si>
  <si>
    <t>Субсидия на корректировку проектно-сметной и рабочей документации для строительства по объекту "Спортивный зал МБОУ "ОСОШ №1"</t>
  </si>
  <si>
    <t>Получение откорректированной проектно-сметной документации на 1 объект</t>
  </si>
  <si>
    <t>-</t>
  </si>
  <si>
    <t>к Программе "Социальное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округа"</t>
  </si>
  <si>
    <t>Управление строительства и инфраструктуры администрации МО «Устьянский муниципальный район» / Администрация Устьянского муниципального района Архангельской области в лице отдела архитектуры и строительства/ Администрация Устьянского муниципального округа Архангельской области в лице отдела архитектуры и строительства</t>
  </si>
  <si>
    <t>3.3.</t>
  </si>
  <si>
    <t>Администрация Устьянского муниципального округа Архангельской области в лице отдела архитектуры и строительства</t>
  </si>
  <si>
    <t>2023 год</t>
  </si>
  <si>
    <t>Проведение обследования всех МКД</t>
  </si>
  <si>
    <t>Проведение обследования МКД</t>
  </si>
  <si>
    <t>1.4.</t>
  </si>
  <si>
    <t>Разработка технико-ценового аудита обоснования инвестиций для строительства детского оздоровительного лагеря, дер. Кононовская</t>
  </si>
  <si>
    <t>2023г.</t>
  </si>
  <si>
    <t>Получение ТЦА ОИ на 1 объект</t>
  </si>
  <si>
    <t>1.5.</t>
  </si>
  <si>
    <t>Разработка проектно-сметной документации по строительству школы на 860 мест в рп. Октябрьский</t>
  </si>
  <si>
    <t>Перечень мероприятий по программе "Социальное строительство и обеспечение качественным, доступным жильеми услугами жилищно-коммунального хозяйства населения Устьянского муниципального округа"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</si>
  <si>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</si>
  <si>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Мероприятия в области переселения граждан из ветхого и  аварийного жилья Устьянского муниципального округа Архангельской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</si>
</sst>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165" fontId="4" fillId="2" borderId="4" xfId="0" applyNumberFormat="1" applyFont="1" applyFill="1" applyBorder="1" applyAlignment="1">
      <alignment vertical="center" wrapText="1"/>
    </xf>
    <xf numFmtId="165" fontId="4" fillId="2" borderId="5" xfId="0" applyNumberFormat="1" applyFont="1" applyFill="1" applyBorder="1" applyAlignment="1">
      <alignment vertical="center" wrapText="1"/>
    </xf>
    <xf numFmtId="165" fontId="4" fillId="2" borderId="6" xfId="0" applyNumberFormat="1" applyFont="1" applyFill="1" applyBorder="1" applyAlignment="1">
      <alignment vertical="center" wrapText="1"/>
    </xf>
    <xf numFmtId="164" fontId="0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horizontal="center" wrapText="1"/>
    </xf>
    <xf numFmtId="164" fontId="7" fillId="2" borderId="1" xfId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0" fontId="0" fillId="0" borderId="0" xfId="0" applyFont="1"/>
    <xf numFmtId="164" fontId="7" fillId="0" borderId="1" xfId="1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0" fontId="0" fillId="0" borderId="0" xfId="0" applyFont="1" applyBorder="1"/>
    <xf numFmtId="164" fontId="7" fillId="0" borderId="0" xfId="1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9" fillId="0" borderId="0" xfId="0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"/>
  <sheetViews>
    <sheetView tabSelected="1" view="pageBreakPreview" zoomScale="75" zoomScaleNormal="75" zoomScaleSheetLayoutView="75" zoomScalePageLayoutView="75" workbookViewId="0">
      <pane ySplit="6" topLeftCell="A23" activePane="bottomLeft" state="frozen"/>
      <selection pane="bottomLeft" activeCell="K66" sqref="K66"/>
    </sheetView>
  </sheetViews>
  <sheetFormatPr defaultColWidth="9.109375" defaultRowHeight="13.2" x14ac:dyDescent="0.25"/>
  <cols>
    <col min="1" max="1" width="8.5546875" style="11" customWidth="1"/>
    <col min="2" max="3" width="29.88671875" style="11" customWidth="1"/>
    <col min="4" max="4" width="16.33203125" style="11" customWidth="1"/>
    <col min="5" max="5" width="15.88671875" style="11" customWidth="1"/>
    <col min="6" max="6" width="23.33203125" style="11" customWidth="1"/>
    <col min="7" max="7" width="21.33203125" style="11" customWidth="1"/>
    <col min="8" max="8" width="17" style="11" bestFit="1" customWidth="1"/>
    <col min="9" max="9" width="19.5546875" style="11" customWidth="1"/>
    <col min="10" max="10" width="22.33203125" style="11" customWidth="1"/>
    <col min="11" max="12" width="19.109375" style="11" customWidth="1"/>
    <col min="13" max="13" width="17.5546875" style="11" customWidth="1"/>
    <col min="14" max="14" width="24.33203125" style="11" customWidth="1"/>
    <col min="15" max="15" width="23.109375" style="11" customWidth="1"/>
    <col min="16" max="16" width="24.6640625" style="11" customWidth="1"/>
    <col min="17" max="16384" width="9.109375" style="11"/>
  </cols>
  <sheetData>
    <row r="1" spans="1:20" x14ac:dyDescent="0.25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20" ht="58.5" customHeight="1" x14ac:dyDescent="0.25">
      <c r="M2" s="40" t="s">
        <v>42</v>
      </c>
      <c r="N2" s="40"/>
      <c r="O2" s="7"/>
      <c r="P2" s="7"/>
    </row>
    <row r="3" spans="1:20" ht="48.75" customHeight="1" x14ac:dyDescent="0.25">
      <c r="A3" s="44" t="s">
        <v>55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7"/>
      <c r="P3" s="7"/>
    </row>
    <row r="4" spans="1:20" ht="12.75" customHeight="1" x14ac:dyDescent="0.25">
      <c r="M4" s="8"/>
      <c r="N4" s="8"/>
      <c r="O4" s="7"/>
      <c r="P4" s="7"/>
    </row>
    <row r="5" spans="1:20" s="2" customFormat="1" ht="51" customHeight="1" x14ac:dyDescent="0.25">
      <c r="A5" s="34" t="s">
        <v>0</v>
      </c>
      <c r="B5" s="34" t="s">
        <v>1</v>
      </c>
      <c r="C5" s="34" t="s">
        <v>8</v>
      </c>
      <c r="D5" s="41" t="s">
        <v>15</v>
      </c>
      <c r="E5" s="34" t="s">
        <v>9</v>
      </c>
      <c r="F5" s="34" t="s">
        <v>2</v>
      </c>
      <c r="G5" s="34" t="s">
        <v>13</v>
      </c>
      <c r="H5" s="34"/>
      <c r="I5" s="34"/>
      <c r="J5" s="34"/>
      <c r="K5" s="34"/>
      <c r="L5" s="34"/>
      <c r="M5" s="34"/>
      <c r="N5" s="34" t="s">
        <v>16</v>
      </c>
      <c r="O5" s="1"/>
      <c r="P5" s="1"/>
      <c r="Q5" s="1"/>
      <c r="R5" s="1"/>
      <c r="S5" s="1"/>
      <c r="T5" s="1"/>
    </row>
    <row r="6" spans="1:20" s="2" customFormat="1" x14ac:dyDescent="0.25">
      <c r="A6" s="34"/>
      <c r="B6" s="34"/>
      <c r="C6" s="34"/>
      <c r="D6" s="42"/>
      <c r="E6" s="34"/>
      <c r="F6" s="34"/>
      <c r="G6" s="18" t="s">
        <v>3</v>
      </c>
      <c r="H6" s="18">
        <v>2020</v>
      </c>
      <c r="I6" s="18">
        <v>2021</v>
      </c>
      <c r="J6" s="18">
        <v>2022</v>
      </c>
      <c r="K6" s="18">
        <v>2023</v>
      </c>
      <c r="L6" s="18">
        <v>2024</v>
      </c>
      <c r="M6" s="18">
        <v>2025</v>
      </c>
      <c r="N6" s="34"/>
      <c r="O6" s="1"/>
      <c r="P6" s="1"/>
      <c r="Q6" s="1"/>
      <c r="R6" s="1"/>
      <c r="S6" s="1"/>
      <c r="T6" s="1"/>
    </row>
    <row r="7" spans="1:20" s="2" customFormat="1" ht="27" customHeight="1" x14ac:dyDescent="0.25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18"/>
      <c r="O7" s="1"/>
      <c r="P7" s="1"/>
      <c r="Q7" s="1"/>
      <c r="R7" s="1"/>
      <c r="S7" s="1"/>
      <c r="T7" s="1"/>
    </row>
    <row r="8" spans="1:20" s="2" customFormat="1" ht="21.75" customHeight="1" x14ac:dyDescent="0.25">
      <c r="A8" s="32" t="s">
        <v>19</v>
      </c>
      <c r="B8" s="35" t="s">
        <v>27</v>
      </c>
      <c r="C8" s="33" t="s">
        <v>43</v>
      </c>
      <c r="D8" s="32" t="s">
        <v>14</v>
      </c>
      <c r="E8" s="32" t="s">
        <v>32</v>
      </c>
      <c r="F8" s="17" t="s">
        <v>4</v>
      </c>
      <c r="G8" s="9" t="s">
        <v>41</v>
      </c>
      <c r="H8" s="9">
        <f t="shared" ref="H8:L8" si="0">H9+H10+H11+H12+H13</f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 t="s">
        <v>41</v>
      </c>
      <c r="N8" s="32" t="s">
        <v>29</v>
      </c>
      <c r="O8" s="1"/>
      <c r="P8" s="1"/>
      <c r="Q8" s="1"/>
      <c r="R8" s="1"/>
      <c r="S8" s="1"/>
      <c r="T8" s="1"/>
    </row>
    <row r="9" spans="1:20" s="2" customFormat="1" ht="21.75" customHeight="1" x14ac:dyDescent="0.25">
      <c r="A9" s="32"/>
      <c r="B9" s="32"/>
      <c r="C9" s="33"/>
      <c r="D9" s="32"/>
      <c r="E9" s="32"/>
      <c r="F9" s="17" t="s">
        <v>5</v>
      </c>
      <c r="G9" s="10">
        <f>H9+I9+M9</f>
        <v>0</v>
      </c>
      <c r="H9" s="10">
        <v>0</v>
      </c>
      <c r="I9" s="10">
        <v>0</v>
      </c>
      <c r="J9" s="10"/>
      <c r="K9" s="10"/>
      <c r="L9" s="10">
        <v>0</v>
      </c>
      <c r="M9" s="10">
        <v>0</v>
      </c>
      <c r="N9" s="32"/>
      <c r="O9" s="1"/>
      <c r="P9" s="1"/>
      <c r="Q9" s="1"/>
      <c r="R9" s="1"/>
      <c r="S9" s="1"/>
      <c r="T9" s="1"/>
    </row>
    <row r="10" spans="1:20" s="2" customFormat="1" ht="21.75" customHeight="1" x14ac:dyDescent="0.25">
      <c r="A10" s="32"/>
      <c r="B10" s="32"/>
      <c r="C10" s="33"/>
      <c r="D10" s="32"/>
      <c r="E10" s="32"/>
      <c r="F10" s="17" t="s">
        <v>6</v>
      </c>
      <c r="G10" s="10" t="s">
        <v>41</v>
      </c>
      <c r="H10" s="10"/>
      <c r="I10" s="10"/>
      <c r="J10" s="10"/>
      <c r="K10" s="10"/>
      <c r="L10" s="10"/>
      <c r="M10" s="10" t="s">
        <v>41</v>
      </c>
      <c r="N10" s="32"/>
      <c r="O10" s="1"/>
      <c r="P10" s="1"/>
      <c r="Q10" s="1"/>
      <c r="R10" s="1"/>
      <c r="S10" s="1"/>
      <c r="T10" s="1"/>
    </row>
    <row r="11" spans="1:20" s="2" customFormat="1" ht="21.75" customHeight="1" x14ac:dyDescent="0.25">
      <c r="A11" s="32"/>
      <c r="B11" s="32"/>
      <c r="C11" s="33"/>
      <c r="D11" s="32"/>
      <c r="E11" s="32"/>
      <c r="F11" s="17" t="s">
        <v>10</v>
      </c>
      <c r="G11" s="10" t="s">
        <v>41</v>
      </c>
      <c r="H11" s="10"/>
      <c r="I11" s="10"/>
      <c r="J11" s="10"/>
      <c r="K11" s="10"/>
      <c r="L11" s="10"/>
      <c r="M11" s="10" t="s">
        <v>41</v>
      </c>
      <c r="N11" s="32"/>
      <c r="O11" s="1"/>
      <c r="P11" s="1"/>
      <c r="Q11" s="1"/>
      <c r="R11" s="1"/>
      <c r="S11" s="1"/>
      <c r="T11" s="1"/>
    </row>
    <row r="12" spans="1:20" s="2" customFormat="1" ht="21.75" customHeight="1" x14ac:dyDescent="0.25">
      <c r="A12" s="32"/>
      <c r="B12" s="32"/>
      <c r="C12" s="33"/>
      <c r="D12" s="32"/>
      <c r="E12" s="32"/>
      <c r="F12" s="17" t="s">
        <v>12</v>
      </c>
      <c r="G12" s="10" t="s">
        <v>41</v>
      </c>
      <c r="H12" s="10">
        <v>0</v>
      </c>
      <c r="I12" s="10">
        <v>0</v>
      </c>
      <c r="J12" s="10"/>
      <c r="K12" s="10"/>
      <c r="L12" s="10">
        <v>0</v>
      </c>
      <c r="M12" s="10">
        <v>0</v>
      </c>
      <c r="N12" s="32"/>
      <c r="O12" s="1"/>
      <c r="P12" s="1"/>
      <c r="Q12" s="1"/>
      <c r="R12" s="1"/>
      <c r="S12" s="1"/>
      <c r="T12" s="1"/>
    </row>
    <row r="13" spans="1:20" s="2" customFormat="1" ht="29.25" customHeight="1" x14ac:dyDescent="0.25">
      <c r="A13" s="32"/>
      <c r="B13" s="32"/>
      <c r="C13" s="33"/>
      <c r="D13" s="32"/>
      <c r="E13" s="32"/>
      <c r="F13" s="17" t="s">
        <v>7</v>
      </c>
      <c r="G13" s="10">
        <f>H13+I13+M13</f>
        <v>0</v>
      </c>
      <c r="H13" s="10">
        <v>0</v>
      </c>
      <c r="I13" s="10">
        <v>0</v>
      </c>
      <c r="J13" s="10"/>
      <c r="K13" s="10"/>
      <c r="L13" s="10">
        <v>0</v>
      </c>
      <c r="M13" s="10">
        <v>0</v>
      </c>
      <c r="N13" s="32"/>
      <c r="O13" s="1"/>
      <c r="P13" s="1"/>
      <c r="Q13" s="1"/>
      <c r="R13" s="1"/>
      <c r="S13" s="1"/>
      <c r="T13" s="1"/>
    </row>
    <row r="14" spans="1:20" s="2" customFormat="1" ht="21.75" customHeight="1" x14ac:dyDescent="0.25">
      <c r="A14" s="35" t="s">
        <v>20</v>
      </c>
      <c r="B14" s="35" t="s">
        <v>28</v>
      </c>
      <c r="C14" s="33" t="s">
        <v>43</v>
      </c>
      <c r="D14" s="32" t="s">
        <v>14</v>
      </c>
      <c r="E14" s="26" t="s">
        <v>33</v>
      </c>
      <c r="F14" s="17" t="s">
        <v>4</v>
      </c>
      <c r="G14" s="9" t="s">
        <v>41</v>
      </c>
      <c r="H14" s="9">
        <f>H15+H16+H17+H18+H19</f>
        <v>0</v>
      </c>
      <c r="I14" s="9"/>
      <c r="J14" s="9"/>
      <c r="K14" s="9">
        <f>K15+K16+K17+K18+K19</f>
        <v>0</v>
      </c>
      <c r="L14" s="9">
        <f>L15+L16+L17+L18+L19</f>
        <v>0</v>
      </c>
      <c r="M14" s="9" t="s">
        <v>41</v>
      </c>
      <c r="N14" s="32" t="s">
        <v>30</v>
      </c>
      <c r="O14" s="1"/>
      <c r="P14" s="1"/>
      <c r="Q14" s="1"/>
      <c r="R14" s="1"/>
      <c r="S14" s="1"/>
      <c r="T14" s="1"/>
    </row>
    <row r="15" spans="1:20" s="2" customFormat="1" ht="21.75" customHeight="1" x14ac:dyDescent="0.25">
      <c r="A15" s="32"/>
      <c r="B15" s="32"/>
      <c r="C15" s="33"/>
      <c r="D15" s="32"/>
      <c r="E15" s="27"/>
      <c r="F15" s="17" t="s">
        <v>5</v>
      </c>
      <c r="G15" s="10">
        <f>H15+I15+M15</f>
        <v>0</v>
      </c>
      <c r="H15" s="10">
        <v>0</v>
      </c>
      <c r="I15" s="10"/>
      <c r="J15" s="10"/>
      <c r="K15" s="10"/>
      <c r="L15" s="10"/>
      <c r="M15" s="10">
        <v>0</v>
      </c>
      <c r="N15" s="32"/>
      <c r="O15" s="1"/>
      <c r="P15" s="1"/>
      <c r="Q15" s="1"/>
      <c r="R15" s="1"/>
      <c r="S15" s="1"/>
      <c r="T15" s="1"/>
    </row>
    <row r="16" spans="1:20" s="2" customFormat="1" ht="21.75" customHeight="1" x14ac:dyDescent="0.25">
      <c r="A16" s="32"/>
      <c r="B16" s="32"/>
      <c r="C16" s="33"/>
      <c r="D16" s="32"/>
      <c r="E16" s="27"/>
      <c r="F16" s="17" t="s">
        <v>6</v>
      </c>
      <c r="G16" s="10">
        <f>H16+I16+M16+J16+K16</f>
        <v>0</v>
      </c>
      <c r="H16" s="10"/>
      <c r="I16" s="10"/>
      <c r="J16" s="10"/>
      <c r="K16" s="10"/>
      <c r="L16" s="10"/>
      <c r="M16" s="10">
        <v>0</v>
      </c>
      <c r="N16" s="32"/>
      <c r="O16" s="1"/>
      <c r="P16" s="1"/>
      <c r="Q16" s="1"/>
      <c r="R16" s="1"/>
      <c r="S16" s="1"/>
      <c r="T16" s="1"/>
    </row>
    <row r="17" spans="1:20" s="2" customFormat="1" ht="21.75" customHeight="1" x14ac:dyDescent="0.25">
      <c r="A17" s="32"/>
      <c r="B17" s="32"/>
      <c r="C17" s="33"/>
      <c r="D17" s="32"/>
      <c r="E17" s="27"/>
      <c r="F17" s="17" t="s">
        <v>10</v>
      </c>
      <c r="G17" s="10" t="s">
        <v>41</v>
      </c>
      <c r="H17" s="10">
        <v>0</v>
      </c>
      <c r="I17" s="10"/>
      <c r="J17" s="10"/>
      <c r="K17" s="10">
        <v>0</v>
      </c>
      <c r="L17" s="10">
        <v>0</v>
      </c>
      <c r="M17" s="10" t="s">
        <v>41</v>
      </c>
      <c r="N17" s="32"/>
      <c r="O17" s="1"/>
      <c r="P17" s="1"/>
      <c r="Q17" s="1"/>
      <c r="R17" s="1"/>
      <c r="S17" s="1"/>
      <c r="T17" s="1"/>
    </row>
    <row r="18" spans="1:20" s="2" customFormat="1" ht="21.75" customHeight="1" x14ac:dyDescent="0.25">
      <c r="A18" s="32"/>
      <c r="B18" s="32"/>
      <c r="C18" s="33"/>
      <c r="D18" s="32"/>
      <c r="E18" s="27"/>
      <c r="F18" s="17" t="s">
        <v>12</v>
      </c>
      <c r="G18" s="10">
        <f>H18+I18+M18</f>
        <v>0</v>
      </c>
      <c r="H18" s="10">
        <v>0</v>
      </c>
      <c r="I18" s="10">
        <v>0</v>
      </c>
      <c r="J18" s="10"/>
      <c r="K18" s="10"/>
      <c r="L18" s="10"/>
      <c r="M18" s="10">
        <v>0</v>
      </c>
      <c r="N18" s="32"/>
      <c r="O18" s="1"/>
      <c r="P18" s="1"/>
      <c r="Q18" s="1"/>
      <c r="R18" s="1"/>
      <c r="S18" s="1"/>
      <c r="T18" s="1"/>
    </row>
    <row r="19" spans="1:20" s="2" customFormat="1" ht="33" customHeight="1" x14ac:dyDescent="0.25">
      <c r="A19" s="32"/>
      <c r="B19" s="32"/>
      <c r="C19" s="33"/>
      <c r="D19" s="32"/>
      <c r="E19" s="28"/>
      <c r="F19" s="17" t="s">
        <v>7</v>
      </c>
      <c r="G19" s="10">
        <f>H19+I19+M19</f>
        <v>0</v>
      </c>
      <c r="H19" s="10">
        <v>0</v>
      </c>
      <c r="I19" s="10">
        <v>0</v>
      </c>
      <c r="J19" s="10"/>
      <c r="K19" s="10"/>
      <c r="L19" s="10"/>
      <c r="M19" s="10">
        <v>0</v>
      </c>
      <c r="N19" s="32"/>
      <c r="O19" s="1"/>
      <c r="P19" s="1"/>
      <c r="Q19" s="1"/>
      <c r="R19" s="1"/>
      <c r="S19" s="1"/>
      <c r="T19" s="1"/>
    </row>
    <row r="20" spans="1:20" s="2" customFormat="1" ht="21.75" customHeight="1" x14ac:dyDescent="0.25">
      <c r="A20" s="35" t="s">
        <v>38</v>
      </c>
      <c r="B20" s="35" t="s">
        <v>39</v>
      </c>
      <c r="C20" s="33" t="s">
        <v>43</v>
      </c>
      <c r="D20" s="32" t="s">
        <v>14</v>
      </c>
      <c r="E20" s="26" t="s">
        <v>33</v>
      </c>
      <c r="F20" s="17" t="s">
        <v>4</v>
      </c>
      <c r="G20" s="9">
        <f>H20+I20+M20+J20+K20</f>
        <v>478000</v>
      </c>
      <c r="H20" s="9">
        <f>H21+H22+H23+H24+H25</f>
        <v>0</v>
      </c>
      <c r="I20" s="9"/>
      <c r="J20" s="9">
        <v>478000</v>
      </c>
      <c r="K20" s="9">
        <f>K21+K22+K23+K24+K25</f>
        <v>0</v>
      </c>
      <c r="L20" s="9">
        <f>L21+L22+L23+L24+L25</f>
        <v>0</v>
      </c>
      <c r="M20" s="10">
        <v>0</v>
      </c>
      <c r="N20" s="32" t="s">
        <v>40</v>
      </c>
      <c r="O20" s="1"/>
      <c r="P20" s="1"/>
      <c r="Q20" s="1"/>
      <c r="R20" s="1"/>
      <c r="S20" s="1"/>
      <c r="T20" s="1"/>
    </row>
    <row r="21" spans="1:20" s="2" customFormat="1" ht="21.75" customHeight="1" x14ac:dyDescent="0.25">
      <c r="A21" s="32"/>
      <c r="B21" s="32"/>
      <c r="C21" s="33"/>
      <c r="D21" s="32"/>
      <c r="E21" s="27"/>
      <c r="F21" s="17" t="s">
        <v>5</v>
      </c>
      <c r="G21" s="10">
        <f>H21+I21+M21</f>
        <v>0</v>
      </c>
      <c r="H21" s="10">
        <v>0</v>
      </c>
      <c r="I21" s="10"/>
      <c r="J21" s="10"/>
      <c r="K21" s="10"/>
      <c r="L21" s="10"/>
      <c r="M21" s="10">
        <v>0</v>
      </c>
      <c r="N21" s="32"/>
      <c r="O21" s="1"/>
      <c r="P21" s="1"/>
      <c r="Q21" s="1"/>
      <c r="R21" s="1"/>
      <c r="S21" s="1"/>
      <c r="T21" s="1"/>
    </row>
    <row r="22" spans="1:20" s="2" customFormat="1" ht="21.75" customHeight="1" x14ac:dyDescent="0.25">
      <c r="A22" s="32"/>
      <c r="B22" s="32"/>
      <c r="C22" s="33"/>
      <c r="D22" s="32"/>
      <c r="E22" s="27"/>
      <c r="F22" s="17" t="s">
        <v>6</v>
      </c>
      <c r="G22" s="10">
        <f>H22+I22+M22+J22+K22</f>
        <v>0</v>
      </c>
      <c r="H22" s="10"/>
      <c r="I22" s="10"/>
      <c r="J22" s="10"/>
      <c r="K22" s="10"/>
      <c r="L22" s="10"/>
      <c r="M22" s="10">
        <v>0</v>
      </c>
      <c r="N22" s="32"/>
      <c r="O22" s="1"/>
      <c r="P22" s="1"/>
      <c r="Q22" s="1"/>
      <c r="R22" s="1"/>
      <c r="S22" s="1"/>
      <c r="T22" s="1"/>
    </row>
    <row r="23" spans="1:20" s="2" customFormat="1" ht="21.75" customHeight="1" x14ac:dyDescent="0.25">
      <c r="A23" s="32"/>
      <c r="B23" s="32"/>
      <c r="C23" s="33"/>
      <c r="D23" s="32"/>
      <c r="E23" s="27"/>
      <c r="F23" s="17" t="s">
        <v>10</v>
      </c>
      <c r="G23" s="10">
        <f>H23+I23+M23+J23+K23</f>
        <v>0</v>
      </c>
      <c r="H23" s="10">
        <v>0</v>
      </c>
      <c r="I23" s="10"/>
      <c r="J23" s="10"/>
      <c r="K23" s="10">
        <v>0</v>
      </c>
      <c r="L23" s="10">
        <v>0</v>
      </c>
      <c r="M23" s="10">
        <v>0</v>
      </c>
      <c r="N23" s="32"/>
      <c r="O23" s="1"/>
      <c r="P23" s="1"/>
      <c r="Q23" s="1"/>
      <c r="R23" s="1"/>
      <c r="S23" s="1"/>
      <c r="T23" s="1"/>
    </row>
    <row r="24" spans="1:20" s="2" customFormat="1" ht="21.75" customHeight="1" x14ac:dyDescent="0.25">
      <c r="A24" s="32"/>
      <c r="B24" s="32"/>
      <c r="C24" s="33"/>
      <c r="D24" s="32"/>
      <c r="E24" s="27"/>
      <c r="F24" s="17" t="s">
        <v>12</v>
      </c>
      <c r="G24" s="10">
        <f>J24</f>
        <v>478000</v>
      </c>
      <c r="H24" s="10">
        <v>0</v>
      </c>
      <c r="I24" s="10">
        <v>0</v>
      </c>
      <c r="J24" s="10">
        <v>478000</v>
      </c>
      <c r="K24" s="10"/>
      <c r="L24" s="10"/>
      <c r="M24" s="10">
        <v>0</v>
      </c>
      <c r="N24" s="32"/>
      <c r="O24" s="1"/>
      <c r="P24" s="1"/>
      <c r="Q24" s="1"/>
      <c r="R24" s="1"/>
      <c r="S24" s="1"/>
      <c r="T24" s="1"/>
    </row>
    <row r="25" spans="1:20" s="2" customFormat="1" ht="29.25" customHeight="1" x14ac:dyDescent="0.25">
      <c r="A25" s="32"/>
      <c r="B25" s="32"/>
      <c r="C25" s="33"/>
      <c r="D25" s="32"/>
      <c r="E25" s="28"/>
      <c r="F25" s="17" t="s">
        <v>7</v>
      </c>
      <c r="G25" s="10">
        <f>H25+I25+M25</f>
        <v>0</v>
      </c>
      <c r="H25" s="10">
        <v>0</v>
      </c>
      <c r="I25" s="10">
        <v>0</v>
      </c>
      <c r="J25" s="10"/>
      <c r="K25" s="10"/>
      <c r="L25" s="10"/>
      <c r="M25" s="10">
        <v>0</v>
      </c>
      <c r="N25" s="32"/>
      <c r="O25" s="1"/>
      <c r="P25" s="1"/>
      <c r="Q25" s="1"/>
      <c r="R25" s="1"/>
      <c r="S25" s="1"/>
      <c r="T25" s="1"/>
    </row>
    <row r="26" spans="1:20" s="2" customFormat="1" ht="13.8" x14ac:dyDescent="0.25">
      <c r="A26" s="35" t="s">
        <v>49</v>
      </c>
      <c r="B26" s="35" t="s">
        <v>50</v>
      </c>
      <c r="C26" s="33" t="s">
        <v>45</v>
      </c>
      <c r="D26" s="32"/>
      <c r="E26" s="26" t="s">
        <v>51</v>
      </c>
      <c r="F26" s="22" t="s">
        <v>4</v>
      </c>
      <c r="G26" s="9">
        <f>H26+I26+M26+J26+K26</f>
        <v>1000000</v>
      </c>
      <c r="H26" s="9">
        <f>H27+H28+H29+H30+H31</f>
        <v>0</v>
      </c>
      <c r="I26" s="9"/>
      <c r="J26" s="10">
        <v>0</v>
      </c>
      <c r="K26" s="9">
        <v>1000000</v>
      </c>
      <c r="L26" s="9">
        <f>L27+L28+L29+L30+L31</f>
        <v>0</v>
      </c>
      <c r="M26" s="10">
        <v>0</v>
      </c>
      <c r="N26" s="32" t="s">
        <v>52</v>
      </c>
      <c r="O26" s="1"/>
      <c r="P26" s="1"/>
      <c r="Q26" s="1"/>
      <c r="R26" s="1"/>
      <c r="S26" s="1"/>
      <c r="T26" s="1"/>
    </row>
    <row r="27" spans="1:20" s="2" customFormat="1" ht="13.8" x14ac:dyDescent="0.25">
      <c r="A27" s="32"/>
      <c r="B27" s="32"/>
      <c r="C27" s="33"/>
      <c r="D27" s="32"/>
      <c r="E27" s="27"/>
      <c r="F27" s="22" t="s">
        <v>5</v>
      </c>
      <c r="G27" s="10">
        <f>H27+I27+M27</f>
        <v>0</v>
      </c>
      <c r="H27" s="10">
        <v>0</v>
      </c>
      <c r="I27" s="10"/>
      <c r="J27" s="10"/>
      <c r="K27" s="10"/>
      <c r="L27" s="10"/>
      <c r="M27" s="10">
        <v>0</v>
      </c>
      <c r="N27" s="32"/>
      <c r="O27" s="1"/>
      <c r="P27" s="1"/>
      <c r="Q27" s="1"/>
      <c r="R27" s="1"/>
      <c r="S27" s="1"/>
      <c r="T27" s="1"/>
    </row>
    <row r="28" spans="1:20" s="2" customFormat="1" ht="13.8" x14ac:dyDescent="0.25">
      <c r="A28" s="32"/>
      <c r="B28" s="32"/>
      <c r="C28" s="33"/>
      <c r="D28" s="32"/>
      <c r="E28" s="27"/>
      <c r="F28" s="22" t="s">
        <v>6</v>
      </c>
      <c r="G28" s="10">
        <f>H28+I28+M28+J28+K28</f>
        <v>1000000</v>
      </c>
      <c r="H28" s="10"/>
      <c r="I28" s="10"/>
      <c r="J28" s="10"/>
      <c r="K28" s="10">
        <v>1000000</v>
      </c>
      <c r="L28" s="10"/>
      <c r="M28" s="10">
        <v>0</v>
      </c>
      <c r="N28" s="32"/>
      <c r="O28" s="1"/>
      <c r="P28" s="1"/>
      <c r="Q28" s="1"/>
      <c r="R28" s="1"/>
      <c r="S28" s="1"/>
      <c r="T28" s="1"/>
    </row>
    <row r="29" spans="1:20" s="2" customFormat="1" ht="13.8" x14ac:dyDescent="0.25">
      <c r="A29" s="32"/>
      <c r="B29" s="32"/>
      <c r="C29" s="33"/>
      <c r="D29" s="32"/>
      <c r="E29" s="27"/>
      <c r="F29" s="22" t="s">
        <v>10</v>
      </c>
      <c r="G29" s="10">
        <f>H29+I29+M29+J29+K29</f>
        <v>0</v>
      </c>
      <c r="H29" s="10">
        <v>0</v>
      </c>
      <c r="I29" s="10"/>
      <c r="J29" s="10"/>
      <c r="K29" s="10">
        <v>0</v>
      </c>
      <c r="L29" s="10">
        <v>0</v>
      </c>
      <c r="M29" s="10">
        <v>0</v>
      </c>
      <c r="N29" s="32"/>
      <c r="O29" s="1"/>
      <c r="P29" s="1"/>
      <c r="Q29" s="1"/>
      <c r="R29" s="1"/>
      <c r="S29" s="1"/>
      <c r="T29" s="1"/>
    </row>
    <row r="30" spans="1:20" s="2" customFormat="1" ht="13.8" x14ac:dyDescent="0.25">
      <c r="A30" s="32"/>
      <c r="B30" s="32"/>
      <c r="C30" s="33"/>
      <c r="D30" s="32"/>
      <c r="E30" s="27"/>
      <c r="F30" s="22" t="s">
        <v>12</v>
      </c>
      <c r="G30" s="10" t="s">
        <v>41</v>
      </c>
      <c r="H30" s="10">
        <v>0</v>
      </c>
      <c r="I30" s="10">
        <v>0</v>
      </c>
      <c r="J30" s="10">
        <v>0</v>
      </c>
      <c r="K30" s="10"/>
      <c r="L30" s="10"/>
      <c r="M30" s="10">
        <v>0</v>
      </c>
      <c r="N30" s="32"/>
      <c r="O30" s="1"/>
      <c r="P30" s="1"/>
      <c r="Q30" s="1"/>
      <c r="R30" s="1"/>
      <c r="S30" s="1"/>
      <c r="T30" s="1"/>
    </row>
    <row r="31" spans="1:20" s="2" customFormat="1" ht="13.8" x14ac:dyDescent="0.25">
      <c r="A31" s="32"/>
      <c r="B31" s="32"/>
      <c r="C31" s="33"/>
      <c r="D31" s="32"/>
      <c r="E31" s="28"/>
      <c r="F31" s="22" t="s">
        <v>7</v>
      </c>
      <c r="G31" s="10">
        <f>H31+I31+M31</f>
        <v>0</v>
      </c>
      <c r="H31" s="10">
        <v>0</v>
      </c>
      <c r="I31" s="10">
        <v>0</v>
      </c>
      <c r="J31" s="10"/>
      <c r="K31" s="10"/>
      <c r="L31" s="10"/>
      <c r="M31" s="10">
        <v>0</v>
      </c>
      <c r="N31" s="32"/>
      <c r="O31" s="1"/>
      <c r="P31" s="1"/>
      <c r="Q31" s="1"/>
      <c r="R31" s="1"/>
      <c r="S31" s="1"/>
      <c r="T31" s="1"/>
    </row>
    <row r="32" spans="1:20" s="2" customFormat="1" ht="13.8" x14ac:dyDescent="0.25">
      <c r="A32" s="35" t="s">
        <v>53</v>
      </c>
      <c r="B32" s="35" t="s">
        <v>54</v>
      </c>
      <c r="C32" s="33" t="s">
        <v>45</v>
      </c>
      <c r="D32" s="32"/>
      <c r="E32" s="26" t="s">
        <v>51</v>
      </c>
      <c r="F32" s="22" t="s">
        <v>4</v>
      </c>
      <c r="G32" s="9">
        <f>H32+I32+M32+J32+K32</f>
        <v>2500000</v>
      </c>
      <c r="H32" s="9">
        <f>H33+H34+H35+H36+H37</f>
        <v>0</v>
      </c>
      <c r="I32" s="9"/>
      <c r="J32" s="10">
        <v>0</v>
      </c>
      <c r="K32" s="9">
        <v>2500000</v>
      </c>
      <c r="L32" s="9">
        <f>L33+L34+L35+L36+L37</f>
        <v>0</v>
      </c>
      <c r="M32" s="10">
        <v>0</v>
      </c>
      <c r="N32" s="32" t="s">
        <v>52</v>
      </c>
      <c r="O32" s="1"/>
      <c r="P32" s="1"/>
      <c r="Q32" s="1"/>
      <c r="R32" s="1"/>
      <c r="S32" s="1"/>
      <c r="T32" s="1"/>
    </row>
    <row r="33" spans="1:20" s="2" customFormat="1" ht="13.8" x14ac:dyDescent="0.25">
      <c r="A33" s="32"/>
      <c r="B33" s="32"/>
      <c r="C33" s="33"/>
      <c r="D33" s="32"/>
      <c r="E33" s="27"/>
      <c r="F33" s="22" t="s">
        <v>5</v>
      </c>
      <c r="G33" s="10">
        <f>H33+I33+M33</f>
        <v>0</v>
      </c>
      <c r="H33" s="10">
        <v>0</v>
      </c>
      <c r="I33" s="10"/>
      <c r="J33" s="10"/>
      <c r="K33" s="10"/>
      <c r="L33" s="10"/>
      <c r="M33" s="10">
        <v>0</v>
      </c>
      <c r="N33" s="32"/>
      <c r="O33" s="1"/>
      <c r="P33" s="1"/>
      <c r="Q33" s="1"/>
      <c r="R33" s="1"/>
      <c r="S33" s="1"/>
      <c r="T33" s="1"/>
    </row>
    <row r="34" spans="1:20" s="2" customFormat="1" ht="13.8" x14ac:dyDescent="0.25">
      <c r="A34" s="32"/>
      <c r="B34" s="32"/>
      <c r="C34" s="33"/>
      <c r="D34" s="32"/>
      <c r="E34" s="27"/>
      <c r="F34" s="22" t="s">
        <v>6</v>
      </c>
      <c r="G34" s="10">
        <f>H34+I34+M34+J34+K34</f>
        <v>2500000</v>
      </c>
      <c r="H34" s="10"/>
      <c r="I34" s="10"/>
      <c r="J34" s="10"/>
      <c r="K34" s="10">
        <v>2500000</v>
      </c>
      <c r="L34" s="10"/>
      <c r="M34" s="10">
        <v>0</v>
      </c>
      <c r="N34" s="32"/>
      <c r="O34" s="1"/>
      <c r="P34" s="1"/>
      <c r="Q34" s="1"/>
      <c r="R34" s="1"/>
      <c r="S34" s="1"/>
      <c r="T34" s="1"/>
    </row>
    <row r="35" spans="1:20" s="2" customFormat="1" ht="13.8" x14ac:dyDescent="0.25">
      <c r="A35" s="32"/>
      <c r="B35" s="32"/>
      <c r="C35" s="33"/>
      <c r="D35" s="32"/>
      <c r="E35" s="27"/>
      <c r="F35" s="22" t="s">
        <v>10</v>
      </c>
      <c r="G35" s="10">
        <f>H35+I35+M35+J35+K35</f>
        <v>0</v>
      </c>
      <c r="H35" s="10">
        <v>0</v>
      </c>
      <c r="I35" s="10"/>
      <c r="J35" s="10"/>
      <c r="K35" s="10">
        <v>0</v>
      </c>
      <c r="L35" s="10">
        <v>0</v>
      </c>
      <c r="M35" s="10">
        <v>0</v>
      </c>
      <c r="N35" s="32"/>
      <c r="O35" s="1"/>
      <c r="P35" s="1"/>
      <c r="Q35" s="1"/>
      <c r="R35" s="1"/>
      <c r="S35" s="1"/>
      <c r="T35" s="1"/>
    </row>
    <row r="36" spans="1:20" s="2" customFormat="1" ht="13.8" x14ac:dyDescent="0.25">
      <c r="A36" s="32"/>
      <c r="B36" s="32"/>
      <c r="C36" s="33"/>
      <c r="D36" s="32"/>
      <c r="E36" s="27"/>
      <c r="F36" s="22" t="s">
        <v>12</v>
      </c>
      <c r="G36" s="10" t="s">
        <v>41</v>
      </c>
      <c r="H36" s="10">
        <v>0</v>
      </c>
      <c r="I36" s="10">
        <v>0</v>
      </c>
      <c r="J36" s="10">
        <v>0</v>
      </c>
      <c r="K36" s="10"/>
      <c r="L36" s="10"/>
      <c r="M36" s="10">
        <v>0</v>
      </c>
      <c r="N36" s="32"/>
      <c r="O36" s="1"/>
      <c r="P36" s="1"/>
      <c r="Q36" s="1"/>
      <c r="R36" s="1"/>
      <c r="S36" s="1"/>
      <c r="T36" s="1"/>
    </row>
    <row r="37" spans="1:20" s="2" customFormat="1" ht="13.8" x14ac:dyDescent="0.25">
      <c r="A37" s="32"/>
      <c r="B37" s="32"/>
      <c r="C37" s="33"/>
      <c r="D37" s="32"/>
      <c r="E37" s="28"/>
      <c r="F37" s="22" t="s">
        <v>7</v>
      </c>
      <c r="G37" s="10">
        <f>H37+I37+M37</f>
        <v>0</v>
      </c>
      <c r="H37" s="10">
        <v>0</v>
      </c>
      <c r="I37" s="10">
        <v>0</v>
      </c>
      <c r="J37" s="10"/>
      <c r="K37" s="10"/>
      <c r="L37" s="10"/>
      <c r="M37" s="10">
        <v>0</v>
      </c>
      <c r="N37" s="32"/>
      <c r="O37" s="1"/>
      <c r="P37" s="1"/>
      <c r="Q37" s="1"/>
      <c r="R37" s="1"/>
      <c r="S37" s="1"/>
      <c r="T37" s="1"/>
    </row>
    <row r="38" spans="1:20" s="2" customFormat="1" ht="21" customHeight="1" x14ac:dyDescent="0.25">
      <c r="A38" s="36" t="s">
        <v>17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8"/>
      <c r="O38" s="1"/>
      <c r="P38" s="1"/>
      <c r="Q38" s="1"/>
      <c r="R38" s="1"/>
      <c r="S38" s="1"/>
      <c r="T38" s="1"/>
    </row>
    <row r="39" spans="1:20" s="2" customFormat="1" ht="12.75" customHeight="1" x14ac:dyDescent="0.25">
      <c r="A39" s="32" t="s">
        <v>21</v>
      </c>
      <c r="B39" s="32" t="s">
        <v>24</v>
      </c>
      <c r="C39" s="33" t="s">
        <v>43</v>
      </c>
      <c r="D39" s="32" t="s">
        <v>14</v>
      </c>
      <c r="E39" s="32" t="s">
        <v>34</v>
      </c>
      <c r="F39" s="18" t="s">
        <v>4</v>
      </c>
      <c r="G39" s="9" t="s">
        <v>41</v>
      </c>
      <c r="H39" s="9">
        <f>SUM(H40:H44)</f>
        <v>0</v>
      </c>
      <c r="I39" s="9">
        <f>I40+I41+I42+I43+I44</f>
        <v>0</v>
      </c>
      <c r="J39" s="9">
        <f>J40+J41+J42+J43+J44</f>
        <v>0</v>
      </c>
      <c r="K39" s="9"/>
      <c r="L39" s="9">
        <f>L40+L41+L42+L43+L44</f>
        <v>0</v>
      </c>
      <c r="M39" s="9" t="s">
        <v>41</v>
      </c>
      <c r="N39" s="32" t="s">
        <v>31</v>
      </c>
      <c r="O39" s="1"/>
      <c r="P39" s="1"/>
      <c r="Q39" s="1"/>
      <c r="R39" s="1"/>
      <c r="S39" s="1"/>
      <c r="T39" s="1"/>
    </row>
    <row r="40" spans="1:20" s="2" customFormat="1" ht="25.5" customHeight="1" x14ac:dyDescent="0.25">
      <c r="A40" s="32"/>
      <c r="B40" s="32"/>
      <c r="C40" s="33"/>
      <c r="D40" s="32"/>
      <c r="E40" s="32"/>
      <c r="F40" s="17" t="s">
        <v>5</v>
      </c>
      <c r="G40" s="10">
        <f>H40+I40+M40</f>
        <v>0</v>
      </c>
      <c r="H40" s="10"/>
      <c r="I40" s="10"/>
      <c r="J40" s="10"/>
      <c r="K40" s="10"/>
      <c r="L40" s="10"/>
      <c r="M40" s="10"/>
      <c r="N40" s="32"/>
      <c r="O40" s="1"/>
      <c r="P40" s="1"/>
      <c r="Q40" s="1"/>
      <c r="R40" s="1"/>
      <c r="S40" s="1"/>
      <c r="T40" s="1"/>
    </row>
    <row r="41" spans="1:20" s="2" customFormat="1" ht="13.8" x14ac:dyDescent="0.25">
      <c r="A41" s="32"/>
      <c r="B41" s="32"/>
      <c r="C41" s="33"/>
      <c r="D41" s="32"/>
      <c r="E41" s="32"/>
      <c r="F41" s="17" t="s">
        <v>6</v>
      </c>
      <c r="G41" s="10" t="s">
        <v>41</v>
      </c>
      <c r="H41" s="10"/>
      <c r="I41" s="10"/>
      <c r="J41" s="10"/>
      <c r="K41" s="10"/>
      <c r="L41" s="10"/>
      <c r="M41" s="10" t="s">
        <v>41</v>
      </c>
      <c r="N41" s="32"/>
      <c r="O41" s="1"/>
      <c r="P41" s="1"/>
      <c r="Q41" s="1"/>
      <c r="R41" s="1"/>
      <c r="S41" s="1"/>
      <c r="T41" s="1"/>
    </row>
    <row r="42" spans="1:20" s="2" customFormat="1" ht="13.8" x14ac:dyDescent="0.25">
      <c r="A42" s="32"/>
      <c r="B42" s="32"/>
      <c r="C42" s="33"/>
      <c r="D42" s="32"/>
      <c r="E42" s="32"/>
      <c r="F42" s="17" t="s">
        <v>10</v>
      </c>
      <c r="G42" s="10" t="s">
        <v>41</v>
      </c>
      <c r="H42" s="10"/>
      <c r="I42" s="10"/>
      <c r="J42" s="10"/>
      <c r="K42" s="10"/>
      <c r="L42" s="10"/>
      <c r="M42" s="10" t="s">
        <v>41</v>
      </c>
      <c r="N42" s="32"/>
      <c r="O42" s="1"/>
      <c r="P42" s="1"/>
      <c r="Q42" s="1"/>
      <c r="R42" s="1"/>
      <c r="S42" s="1"/>
      <c r="T42" s="1"/>
    </row>
    <row r="43" spans="1:20" s="2" customFormat="1" ht="13.8" x14ac:dyDescent="0.25">
      <c r="A43" s="32"/>
      <c r="B43" s="32"/>
      <c r="C43" s="33"/>
      <c r="D43" s="32"/>
      <c r="E43" s="32"/>
      <c r="F43" s="17" t="s">
        <v>11</v>
      </c>
      <c r="G43" s="10">
        <f>H43+I43+M43</f>
        <v>0</v>
      </c>
      <c r="H43" s="10">
        <v>0</v>
      </c>
      <c r="I43" s="10">
        <v>0</v>
      </c>
      <c r="J43" s="10"/>
      <c r="K43" s="10"/>
      <c r="L43" s="10">
        <v>0</v>
      </c>
      <c r="M43" s="10">
        <v>0</v>
      </c>
      <c r="N43" s="32"/>
      <c r="O43" s="1"/>
      <c r="P43" s="1"/>
      <c r="Q43" s="1"/>
      <c r="R43" s="1"/>
      <c r="S43" s="1"/>
      <c r="T43" s="1"/>
    </row>
    <row r="44" spans="1:20" s="2" customFormat="1" ht="36" customHeight="1" x14ac:dyDescent="0.25">
      <c r="A44" s="32"/>
      <c r="B44" s="32"/>
      <c r="C44" s="33"/>
      <c r="D44" s="32"/>
      <c r="E44" s="32"/>
      <c r="F44" s="17" t="s">
        <v>7</v>
      </c>
      <c r="G44" s="10">
        <f>H44+I44+M44</f>
        <v>0</v>
      </c>
      <c r="H44" s="10">
        <v>0</v>
      </c>
      <c r="I44" s="10">
        <v>0</v>
      </c>
      <c r="J44" s="10"/>
      <c r="K44" s="10"/>
      <c r="L44" s="10">
        <v>0</v>
      </c>
      <c r="M44" s="9">
        <v>0</v>
      </c>
      <c r="N44" s="32"/>
      <c r="O44" s="1"/>
      <c r="P44" s="1"/>
      <c r="Q44" s="1"/>
      <c r="R44" s="1"/>
      <c r="S44" s="1"/>
      <c r="T44" s="1"/>
    </row>
    <row r="45" spans="1:20" s="2" customFormat="1" ht="21" customHeight="1" x14ac:dyDescent="0.25">
      <c r="A45" s="36" t="s">
        <v>25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8"/>
      <c r="O45" s="1"/>
      <c r="P45" s="1"/>
      <c r="Q45" s="1"/>
      <c r="R45" s="1"/>
      <c r="S45" s="1"/>
      <c r="T45" s="1"/>
    </row>
    <row r="46" spans="1:20" s="2" customFormat="1" ht="24.9" customHeight="1" x14ac:dyDescent="0.25">
      <c r="A46" s="32" t="s">
        <v>26</v>
      </c>
      <c r="B46" s="32" t="s">
        <v>56</v>
      </c>
      <c r="C46" s="33" t="s">
        <v>43</v>
      </c>
      <c r="D46" s="32"/>
      <c r="E46" s="32" t="s">
        <v>34</v>
      </c>
      <c r="F46" s="18" t="s">
        <v>4</v>
      </c>
      <c r="G46" s="12">
        <f>H46+I46+J46+K46+L46</f>
        <v>246693960.94</v>
      </c>
      <c r="H46" s="12">
        <f>SUM(H47:H51)</f>
        <v>0</v>
      </c>
      <c r="I46" s="12">
        <f>I47+I48+I49+I50+I51</f>
        <v>1142996</v>
      </c>
      <c r="J46" s="12">
        <f>J48+J49</f>
        <v>108642063</v>
      </c>
      <c r="K46" s="12">
        <f>K47+K48+K49</f>
        <v>120930696.14</v>
      </c>
      <c r="L46" s="12">
        <f>L47+L48</f>
        <v>15978205.800000001</v>
      </c>
      <c r="M46" s="12">
        <f>M47+M48+M49</f>
        <v>0</v>
      </c>
      <c r="N46" s="32" t="s">
        <v>36</v>
      </c>
      <c r="O46" s="1"/>
      <c r="P46" s="1"/>
      <c r="Q46" s="1"/>
      <c r="R46" s="1"/>
      <c r="S46" s="1"/>
      <c r="T46" s="1"/>
    </row>
    <row r="47" spans="1:20" s="2" customFormat="1" ht="24.9" customHeight="1" x14ac:dyDescent="0.25">
      <c r="A47" s="32"/>
      <c r="B47" s="32"/>
      <c r="C47" s="33"/>
      <c r="D47" s="32"/>
      <c r="E47" s="32"/>
      <c r="F47" s="17" t="s">
        <v>5</v>
      </c>
      <c r="G47" s="12">
        <f t="shared" ref="G47:G57" si="1">H47+I47+J47+K47+L47</f>
        <v>134192674</v>
      </c>
      <c r="H47" s="13"/>
      <c r="I47" s="13"/>
      <c r="J47" s="13"/>
      <c r="K47" s="13">
        <f>65219627.2+53298730.8</f>
        <v>118518358</v>
      </c>
      <c r="L47" s="13">
        <v>15674316</v>
      </c>
      <c r="M47" s="13"/>
      <c r="N47" s="32"/>
      <c r="O47" s="1"/>
      <c r="P47" s="1"/>
      <c r="Q47" s="1"/>
      <c r="R47" s="1"/>
      <c r="S47" s="1"/>
      <c r="T47" s="1"/>
    </row>
    <row r="48" spans="1:20" s="2" customFormat="1" ht="24.9" customHeight="1" x14ac:dyDescent="0.25">
      <c r="A48" s="32"/>
      <c r="B48" s="32"/>
      <c r="C48" s="33"/>
      <c r="D48" s="32"/>
      <c r="E48" s="32"/>
      <c r="F48" s="17" t="s">
        <v>6</v>
      </c>
      <c r="G48" s="12">
        <f t="shared" si="1"/>
        <v>112412161.34</v>
      </c>
      <c r="H48" s="13">
        <v>0</v>
      </c>
      <c r="I48" s="13">
        <v>1141853</v>
      </c>
      <c r="J48" s="13">
        <f>106473141.74+2128921.26</f>
        <v>108602063</v>
      </c>
      <c r="K48" s="13">
        <f>1331012.8+1033342.74</f>
        <v>2364355.54</v>
      </c>
      <c r="L48" s="13">
        <v>303889.8</v>
      </c>
      <c r="M48" s="13">
        <v>0</v>
      </c>
      <c r="N48" s="32"/>
      <c r="O48" s="1"/>
      <c r="P48" s="1"/>
      <c r="Q48" s="1"/>
      <c r="R48" s="1"/>
      <c r="S48" s="1"/>
      <c r="T48" s="1"/>
    </row>
    <row r="49" spans="1:20" s="2" customFormat="1" ht="24.9" customHeight="1" x14ac:dyDescent="0.25">
      <c r="A49" s="32"/>
      <c r="B49" s="32"/>
      <c r="C49" s="33"/>
      <c r="D49" s="32"/>
      <c r="E49" s="32"/>
      <c r="F49" s="17" t="s">
        <v>10</v>
      </c>
      <c r="G49" s="12">
        <f t="shared" si="1"/>
        <v>89125.6</v>
      </c>
      <c r="H49" s="13">
        <v>0</v>
      </c>
      <c r="I49" s="13">
        <v>1143</v>
      </c>
      <c r="J49" s="13">
        <v>40000</v>
      </c>
      <c r="K49" s="13">
        <v>47982.6</v>
      </c>
      <c r="L49" s="13">
        <v>0</v>
      </c>
      <c r="M49" s="13">
        <v>0</v>
      </c>
      <c r="N49" s="32"/>
      <c r="O49" s="1"/>
      <c r="P49" s="1"/>
      <c r="Q49" s="1"/>
      <c r="R49" s="1"/>
      <c r="S49" s="1"/>
      <c r="T49" s="1"/>
    </row>
    <row r="50" spans="1:20" s="2" customFormat="1" ht="24.9" customHeight="1" x14ac:dyDescent="0.25">
      <c r="A50" s="32"/>
      <c r="B50" s="32"/>
      <c r="C50" s="33"/>
      <c r="D50" s="32"/>
      <c r="E50" s="32"/>
      <c r="F50" s="17" t="s">
        <v>11</v>
      </c>
      <c r="G50" s="12">
        <f t="shared" si="1"/>
        <v>0</v>
      </c>
      <c r="H50" s="13">
        <v>0</v>
      </c>
      <c r="I50" s="13">
        <v>0</v>
      </c>
      <c r="J50" s="13"/>
      <c r="K50" s="13"/>
      <c r="L50" s="13"/>
      <c r="M50" s="13"/>
      <c r="N50" s="32"/>
      <c r="O50" s="1"/>
      <c r="P50" s="1"/>
      <c r="Q50" s="1"/>
      <c r="R50" s="1"/>
      <c r="S50" s="1"/>
      <c r="T50" s="1"/>
    </row>
    <row r="51" spans="1:20" s="2" customFormat="1" ht="24.9" customHeight="1" x14ac:dyDescent="0.25">
      <c r="A51" s="32"/>
      <c r="B51" s="32"/>
      <c r="C51" s="33"/>
      <c r="D51" s="32"/>
      <c r="E51" s="32"/>
      <c r="F51" s="17" t="s">
        <v>7</v>
      </c>
      <c r="G51" s="12">
        <f t="shared" si="1"/>
        <v>0</v>
      </c>
      <c r="H51" s="13">
        <v>0</v>
      </c>
      <c r="I51" s="13">
        <v>0</v>
      </c>
      <c r="J51" s="13"/>
      <c r="K51" s="13"/>
      <c r="L51" s="12"/>
      <c r="M51" s="12"/>
      <c r="N51" s="32"/>
      <c r="O51" s="1"/>
      <c r="P51" s="1"/>
      <c r="Q51" s="1"/>
      <c r="R51" s="1"/>
      <c r="S51" s="1"/>
      <c r="T51" s="1"/>
    </row>
    <row r="52" spans="1:20" s="2" customFormat="1" ht="24.9" customHeight="1" x14ac:dyDescent="0.25">
      <c r="A52" s="35" t="s">
        <v>35</v>
      </c>
      <c r="B52" s="32" t="s">
        <v>57</v>
      </c>
      <c r="C52" s="33" t="s">
        <v>43</v>
      </c>
      <c r="D52" s="32"/>
      <c r="E52" s="32" t="s">
        <v>34</v>
      </c>
      <c r="F52" s="18" t="s">
        <v>4</v>
      </c>
      <c r="G52" s="12">
        <f>H52+I52+J52+K52+L52+M52</f>
        <v>11152478.65</v>
      </c>
      <c r="H52" s="12">
        <f>SUM(H53:H57)</f>
        <v>1716401</v>
      </c>
      <c r="I52" s="12">
        <v>1136060.33</v>
      </c>
      <c r="J52" s="12">
        <f>J55</f>
        <v>4168000</v>
      </c>
      <c r="K52" s="12">
        <f>K55</f>
        <v>3032017.32</v>
      </c>
      <c r="L52" s="12">
        <f>L54+L55</f>
        <v>550000</v>
      </c>
      <c r="M52" s="12">
        <f>M53+M54+M55</f>
        <v>550000</v>
      </c>
      <c r="N52" s="23" t="s">
        <v>37</v>
      </c>
      <c r="O52" s="1"/>
      <c r="P52" s="1"/>
      <c r="Q52" s="1"/>
      <c r="R52" s="1"/>
      <c r="S52" s="1"/>
      <c r="T52" s="1"/>
    </row>
    <row r="53" spans="1:20" s="2" customFormat="1" ht="24.9" customHeight="1" x14ac:dyDescent="0.25">
      <c r="A53" s="32"/>
      <c r="B53" s="32"/>
      <c r="C53" s="33"/>
      <c r="D53" s="32"/>
      <c r="E53" s="32"/>
      <c r="F53" s="17" t="s">
        <v>5</v>
      </c>
      <c r="G53" s="12">
        <f t="shared" si="1"/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/>
      <c r="N53" s="24"/>
      <c r="O53" s="1"/>
      <c r="P53" s="1"/>
      <c r="Q53" s="1"/>
      <c r="R53" s="1"/>
      <c r="S53" s="1"/>
      <c r="T53" s="1"/>
    </row>
    <row r="54" spans="1:20" s="2" customFormat="1" ht="24.9" customHeight="1" x14ac:dyDescent="0.25">
      <c r="A54" s="32"/>
      <c r="B54" s="32"/>
      <c r="C54" s="33"/>
      <c r="D54" s="32"/>
      <c r="E54" s="32"/>
      <c r="F54" s="17" t="s">
        <v>6</v>
      </c>
      <c r="G54" s="12" t="s">
        <v>41</v>
      </c>
      <c r="H54" s="13">
        <v>0</v>
      </c>
      <c r="I54" s="13">
        <v>0</v>
      </c>
      <c r="J54" s="13">
        <v>0</v>
      </c>
      <c r="K54" s="13" t="s">
        <v>41</v>
      </c>
      <c r="L54" s="13">
        <v>0</v>
      </c>
      <c r="M54" s="13">
        <v>0</v>
      </c>
      <c r="N54" s="24"/>
      <c r="O54" s="1"/>
      <c r="P54" s="1"/>
      <c r="Q54" s="1"/>
      <c r="R54" s="1"/>
      <c r="S54" s="1"/>
      <c r="T54" s="1"/>
    </row>
    <row r="55" spans="1:20" s="2" customFormat="1" ht="24.9" customHeight="1" x14ac:dyDescent="0.25">
      <c r="A55" s="32"/>
      <c r="B55" s="32"/>
      <c r="C55" s="33"/>
      <c r="D55" s="32"/>
      <c r="E55" s="32"/>
      <c r="F55" s="17" t="s">
        <v>10</v>
      </c>
      <c r="G55" s="12">
        <f>H55+I55+J55+K55+L55+M55</f>
        <v>11152478.65</v>
      </c>
      <c r="H55" s="13">
        <v>1716401</v>
      </c>
      <c r="I55" s="13">
        <f>1137203.33-1143</f>
        <v>1136060.33</v>
      </c>
      <c r="J55" s="13">
        <v>4168000</v>
      </c>
      <c r="K55" s="13">
        <v>3032017.32</v>
      </c>
      <c r="L55" s="13">
        <v>550000</v>
      </c>
      <c r="M55" s="13">
        <v>550000</v>
      </c>
      <c r="N55" s="24"/>
      <c r="O55" s="1"/>
      <c r="P55" s="1"/>
      <c r="Q55" s="1"/>
      <c r="R55" s="1"/>
      <c r="S55" s="1"/>
      <c r="T55" s="1"/>
    </row>
    <row r="56" spans="1:20" s="2" customFormat="1" ht="24.9" customHeight="1" x14ac:dyDescent="0.25">
      <c r="A56" s="32"/>
      <c r="B56" s="32"/>
      <c r="C56" s="33"/>
      <c r="D56" s="32"/>
      <c r="E56" s="32"/>
      <c r="F56" s="17" t="s">
        <v>11</v>
      </c>
      <c r="G56" s="12">
        <f t="shared" si="1"/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24"/>
      <c r="O56" s="1"/>
      <c r="P56" s="1"/>
      <c r="Q56" s="1"/>
      <c r="R56" s="1"/>
      <c r="S56" s="1"/>
      <c r="T56" s="1"/>
    </row>
    <row r="57" spans="1:20" s="2" customFormat="1" ht="25.5" customHeight="1" x14ac:dyDescent="0.25">
      <c r="A57" s="32"/>
      <c r="B57" s="32"/>
      <c r="C57" s="33"/>
      <c r="D57" s="32"/>
      <c r="E57" s="32"/>
      <c r="F57" s="17" t="s">
        <v>7</v>
      </c>
      <c r="G57" s="12">
        <f t="shared" si="1"/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25"/>
      <c r="O57" s="1"/>
      <c r="P57" s="1"/>
      <c r="Q57" s="1"/>
      <c r="R57" s="1"/>
      <c r="S57" s="1"/>
      <c r="T57" s="1"/>
    </row>
    <row r="58" spans="1:20" s="2" customFormat="1" ht="25.5" customHeight="1" x14ac:dyDescent="0.25">
      <c r="A58" s="26" t="s">
        <v>44</v>
      </c>
      <c r="B58" s="26" t="s">
        <v>47</v>
      </c>
      <c r="C58" s="29" t="s">
        <v>45</v>
      </c>
      <c r="D58" s="26"/>
      <c r="E58" s="32" t="s">
        <v>46</v>
      </c>
      <c r="F58" s="21" t="s">
        <v>4</v>
      </c>
      <c r="G58" s="12">
        <f>G61</f>
        <v>2790000</v>
      </c>
      <c r="H58" s="12" t="s">
        <v>41</v>
      </c>
      <c r="I58" s="12" t="s">
        <v>41</v>
      </c>
      <c r="J58" s="12" t="s">
        <v>41</v>
      </c>
      <c r="K58" s="12">
        <f>K61</f>
        <v>2790000</v>
      </c>
      <c r="L58" s="12" t="s">
        <v>41</v>
      </c>
      <c r="M58" s="12" t="s">
        <v>41</v>
      </c>
      <c r="N58" s="23" t="s">
        <v>48</v>
      </c>
      <c r="O58" s="1"/>
      <c r="P58" s="1"/>
      <c r="Q58" s="1"/>
      <c r="R58" s="1"/>
      <c r="S58" s="1"/>
      <c r="T58" s="1"/>
    </row>
    <row r="59" spans="1:20" s="2" customFormat="1" ht="25.5" customHeight="1" x14ac:dyDescent="0.25">
      <c r="A59" s="27"/>
      <c r="B59" s="27"/>
      <c r="C59" s="30"/>
      <c r="D59" s="27"/>
      <c r="E59" s="32"/>
      <c r="F59" s="20" t="s">
        <v>5</v>
      </c>
      <c r="G59" s="12" t="s">
        <v>41</v>
      </c>
      <c r="H59" s="12" t="s">
        <v>41</v>
      </c>
      <c r="I59" s="12" t="s">
        <v>41</v>
      </c>
      <c r="J59" s="12" t="s">
        <v>41</v>
      </c>
      <c r="K59" s="12" t="s">
        <v>41</v>
      </c>
      <c r="L59" s="12" t="s">
        <v>41</v>
      </c>
      <c r="M59" s="12" t="s">
        <v>41</v>
      </c>
      <c r="N59" s="24"/>
      <c r="O59" s="1"/>
      <c r="P59" s="1"/>
      <c r="Q59" s="1"/>
      <c r="R59" s="1"/>
      <c r="S59" s="1"/>
      <c r="T59" s="1"/>
    </row>
    <row r="60" spans="1:20" s="2" customFormat="1" ht="25.5" customHeight="1" x14ac:dyDescent="0.25">
      <c r="A60" s="27"/>
      <c r="B60" s="27"/>
      <c r="C60" s="30"/>
      <c r="D60" s="27"/>
      <c r="E60" s="32"/>
      <c r="F60" s="20" t="s">
        <v>6</v>
      </c>
      <c r="G60" s="12" t="s">
        <v>41</v>
      </c>
      <c r="H60" s="12" t="s">
        <v>41</v>
      </c>
      <c r="I60" s="12" t="s">
        <v>41</v>
      </c>
      <c r="J60" s="12" t="s">
        <v>41</v>
      </c>
      <c r="K60" s="12" t="s">
        <v>41</v>
      </c>
      <c r="L60" s="12" t="s">
        <v>41</v>
      </c>
      <c r="M60" s="12" t="s">
        <v>41</v>
      </c>
      <c r="N60" s="24"/>
      <c r="O60" s="1"/>
      <c r="P60" s="1"/>
      <c r="Q60" s="1"/>
      <c r="R60" s="1"/>
      <c r="S60" s="1"/>
      <c r="T60" s="1"/>
    </row>
    <row r="61" spans="1:20" s="2" customFormat="1" ht="25.5" customHeight="1" x14ac:dyDescent="0.25">
      <c r="A61" s="27"/>
      <c r="B61" s="27"/>
      <c r="C61" s="30"/>
      <c r="D61" s="27"/>
      <c r="E61" s="32"/>
      <c r="F61" s="20" t="s">
        <v>10</v>
      </c>
      <c r="G61" s="12">
        <f>K61</f>
        <v>2790000</v>
      </c>
      <c r="H61" s="12" t="s">
        <v>41</v>
      </c>
      <c r="I61" s="12" t="s">
        <v>41</v>
      </c>
      <c r="J61" s="12" t="s">
        <v>41</v>
      </c>
      <c r="K61" s="13">
        <v>2790000</v>
      </c>
      <c r="L61" s="12">
        <f t="shared" ref="L61" si="2">M61+N61+O61+P61+Q61</f>
        <v>0</v>
      </c>
      <c r="M61" s="12">
        <f t="shared" ref="M61" si="3">N61+O61+P61+Q61+R61</f>
        <v>0</v>
      </c>
      <c r="N61" s="24"/>
      <c r="O61" s="1"/>
      <c r="P61" s="1"/>
      <c r="Q61" s="1"/>
      <c r="R61" s="1"/>
      <c r="S61" s="1"/>
      <c r="T61" s="1"/>
    </row>
    <row r="62" spans="1:20" s="2" customFormat="1" ht="21" customHeight="1" x14ac:dyDescent="0.25">
      <c r="A62" s="27"/>
      <c r="B62" s="27"/>
      <c r="C62" s="30"/>
      <c r="D62" s="27"/>
      <c r="E62" s="32"/>
      <c r="F62" s="20" t="s">
        <v>11</v>
      </c>
      <c r="G62" s="12">
        <f t="shared" ref="G62" si="4">H62+I62+J62+K62+L62</f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24"/>
      <c r="O62" s="1"/>
      <c r="P62" s="1"/>
      <c r="Q62" s="1"/>
      <c r="R62" s="1"/>
      <c r="S62" s="1"/>
      <c r="T62" s="1"/>
    </row>
    <row r="63" spans="1:20" s="2" customFormat="1" ht="25.5" customHeight="1" x14ac:dyDescent="0.25">
      <c r="A63" s="28"/>
      <c r="B63" s="28"/>
      <c r="C63" s="31"/>
      <c r="D63" s="28"/>
      <c r="E63" s="32"/>
      <c r="F63" s="20" t="s">
        <v>7</v>
      </c>
      <c r="G63" s="12">
        <f t="shared" ref="G63" si="5">H63+I63+J63+K63+L63</f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25"/>
      <c r="O63" s="1"/>
      <c r="P63" s="1"/>
      <c r="Q63" s="1"/>
      <c r="R63" s="1"/>
      <c r="S63" s="1"/>
      <c r="T63" s="1"/>
    </row>
    <row r="64" spans="1:20" s="2" customFormat="1" ht="14.1" customHeight="1" x14ac:dyDescent="0.25">
      <c r="A64" s="34" t="s">
        <v>18</v>
      </c>
      <c r="B64" s="34"/>
      <c r="C64" s="34"/>
      <c r="D64" s="34"/>
      <c r="E64" s="34"/>
      <c r="F64" s="18" t="s">
        <v>4</v>
      </c>
      <c r="G64" s="12">
        <f>H64+I64+J64+K64+L64+M64</f>
        <v>264614439.59</v>
      </c>
      <c r="H64" s="12">
        <f>H39+H8+H14+H46+H52</f>
        <v>1716401</v>
      </c>
      <c r="I64" s="12">
        <f>I39+I8+I14+I46+I52</f>
        <v>2279056.33</v>
      </c>
      <c r="J64" s="12">
        <f>J39+J8+J14+J20+J46+J52</f>
        <v>113288063</v>
      </c>
      <c r="K64" s="12">
        <f>K46+K52+K58+K26+K32</f>
        <v>130252713.45999999</v>
      </c>
      <c r="L64" s="12">
        <f>L46+L52</f>
        <v>16528205.800000001</v>
      </c>
      <c r="M64" s="12">
        <f>M46+M52</f>
        <v>550000</v>
      </c>
      <c r="N64" s="3"/>
      <c r="O64" s="6">
        <f t="shared" ref="O64:O69" si="6">SUM(H64:N64)</f>
        <v>264614439.59</v>
      </c>
      <c r="P64" s="1"/>
      <c r="Q64" s="1"/>
      <c r="R64" s="1"/>
      <c r="S64" s="1"/>
      <c r="T64" s="1"/>
    </row>
    <row r="65" spans="1:20" s="2" customFormat="1" ht="14.1" customHeight="1" x14ac:dyDescent="0.25">
      <c r="A65" s="34"/>
      <c r="B65" s="34"/>
      <c r="C65" s="34"/>
      <c r="D65" s="34"/>
      <c r="E65" s="34"/>
      <c r="F65" s="18" t="s">
        <v>5</v>
      </c>
      <c r="G65" s="12">
        <f>K65+L65</f>
        <v>134192674</v>
      </c>
      <c r="H65" s="12">
        <f>H40+H9</f>
        <v>0</v>
      </c>
      <c r="I65" s="12">
        <f>I40+I9</f>
        <v>0</v>
      </c>
      <c r="J65" s="12">
        <f t="shared" ref="J65:M65" si="7">J40+J9</f>
        <v>0</v>
      </c>
      <c r="K65" s="12">
        <f>K47</f>
        <v>118518358</v>
      </c>
      <c r="L65" s="12">
        <f>L47</f>
        <v>15674316</v>
      </c>
      <c r="M65" s="12">
        <f t="shared" si="7"/>
        <v>0</v>
      </c>
      <c r="N65" s="4"/>
      <c r="O65" s="6">
        <f t="shared" si="6"/>
        <v>134192674</v>
      </c>
      <c r="P65" s="1"/>
      <c r="Q65" s="1"/>
      <c r="R65" s="1"/>
      <c r="S65" s="1"/>
      <c r="T65" s="1"/>
    </row>
    <row r="66" spans="1:20" s="2" customFormat="1" ht="14.1" customHeight="1" x14ac:dyDescent="0.25">
      <c r="A66" s="34"/>
      <c r="B66" s="34"/>
      <c r="C66" s="34"/>
      <c r="D66" s="34"/>
      <c r="E66" s="34"/>
      <c r="F66" s="18" t="s">
        <v>6</v>
      </c>
      <c r="G66" s="12">
        <f>I66+J66+K66+L66</f>
        <v>115912161.34</v>
      </c>
      <c r="H66" s="12">
        <f>H16+H10+H41+H48+H54</f>
        <v>0</v>
      </c>
      <c r="I66" s="12">
        <f>I16+I10+I41+I48+I54</f>
        <v>1141853</v>
      </c>
      <c r="J66" s="12">
        <f>J16+J10+J41+J48</f>
        <v>108602063</v>
      </c>
      <c r="K66" s="12">
        <f>K48+K28+K34</f>
        <v>5864355.54</v>
      </c>
      <c r="L66" s="12">
        <f>L16+L10+L41+L48</f>
        <v>303889.8</v>
      </c>
      <c r="M66" s="12" t="s">
        <v>41</v>
      </c>
      <c r="N66" s="4"/>
      <c r="O66" s="6">
        <f t="shared" si="6"/>
        <v>115912161.34</v>
      </c>
      <c r="P66" s="1"/>
      <c r="Q66" s="1"/>
      <c r="R66" s="1"/>
      <c r="S66" s="1"/>
      <c r="T66" s="1"/>
    </row>
    <row r="67" spans="1:20" s="2" customFormat="1" ht="14.1" customHeight="1" x14ac:dyDescent="0.25">
      <c r="A67" s="34"/>
      <c r="B67" s="34"/>
      <c r="C67" s="34"/>
      <c r="D67" s="34"/>
      <c r="E67" s="34"/>
      <c r="F67" s="18" t="s">
        <v>10</v>
      </c>
      <c r="G67" s="12">
        <f>H67+I67+J67+K67+L67+M67</f>
        <v>14509604.25</v>
      </c>
      <c r="H67" s="12">
        <f>H42+H11+H17+H49+H55</f>
        <v>1716401</v>
      </c>
      <c r="I67" s="12">
        <f>I42+I11+I17+I49+I55</f>
        <v>1137203.33</v>
      </c>
      <c r="J67" s="12">
        <f>J42+J11+J17+J49+J55+J24</f>
        <v>4686000</v>
      </c>
      <c r="K67" s="12">
        <f>K49+K55+K61</f>
        <v>5869999.9199999999</v>
      </c>
      <c r="L67" s="12">
        <f>L52</f>
        <v>550000</v>
      </c>
      <c r="M67" s="12">
        <f>M52</f>
        <v>550000</v>
      </c>
      <c r="N67" s="4"/>
      <c r="O67" s="6">
        <f t="shared" si="6"/>
        <v>14509604.25</v>
      </c>
      <c r="P67" s="1"/>
      <c r="Q67" s="1"/>
      <c r="R67" s="1"/>
      <c r="S67" s="1"/>
      <c r="T67" s="1"/>
    </row>
    <row r="68" spans="1:20" s="2" customFormat="1" ht="14.1" customHeight="1" x14ac:dyDescent="0.25">
      <c r="A68" s="34"/>
      <c r="B68" s="34"/>
      <c r="C68" s="34"/>
      <c r="D68" s="34"/>
      <c r="E68" s="34"/>
      <c r="F68" s="18" t="s">
        <v>12</v>
      </c>
      <c r="G68" s="12" t="s">
        <v>41</v>
      </c>
      <c r="H68" s="12">
        <f>H2+H12</f>
        <v>0</v>
      </c>
      <c r="I68" s="12">
        <f>I2+I12</f>
        <v>0</v>
      </c>
      <c r="J68" s="12">
        <f t="shared" ref="J68:L68" si="8">J2+J12</f>
        <v>0</v>
      </c>
      <c r="K68" s="12">
        <f t="shared" si="8"/>
        <v>0</v>
      </c>
      <c r="L68" s="12">
        <f t="shared" si="8"/>
        <v>0</v>
      </c>
      <c r="M68" s="12">
        <v>0</v>
      </c>
      <c r="N68" s="4"/>
      <c r="O68" s="6">
        <f t="shared" si="6"/>
        <v>0</v>
      </c>
      <c r="P68" s="1"/>
      <c r="Q68" s="1"/>
      <c r="R68" s="1"/>
      <c r="S68" s="1"/>
      <c r="T68" s="1"/>
    </row>
    <row r="69" spans="1:20" s="2" customFormat="1" ht="33" customHeight="1" x14ac:dyDescent="0.25">
      <c r="A69" s="34"/>
      <c r="B69" s="34"/>
      <c r="C69" s="34"/>
      <c r="D69" s="34"/>
      <c r="E69" s="34"/>
      <c r="F69" s="18" t="s">
        <v>7</v>
      </c>
      <c r="G69" s="12">
        <f>G44+G13</f>
        <v>0</v>
      </c>
      <c r="H69" s="12">
        <f>H44+H13</f>
        <v>0</v>
      </c>
      <c r="I69" s="12">
        <f>I44+I13</f>
        <v>0</v>
      </c>
      <c r="J69" s="12">
        <f t="shared" ref="J69:M69" si="9">J44+J13</f>
        <v>0</v>
      </c>
      <c r="K69" s="12">
        <f t="shared" si="9"/>
        <v>0</v>
      </c>
      <c r="L69" s="12">
        <f t="shared" si="9"/>
        <v>0</v>
      </c>
      <c r="M69" s="12">
        <f t="shared" si="9"/>
        <v>0</v>
      </c>
      <c r="N69" s="5"/>
      <c r="O69" s="6">
        <f t="shared" si="6"/>
        <v>0</v>
      </c>
      <c r="P69" s="1"/>
      <c r="Q69" s="1"/>
      <c r="R69" s="1"/>
      <c r="S69" s="1"/>
      <c r="T69" s="1"/>
    </row>
    <row r="70" spans="1:20" x14ac:dyDescent="0.25">
      <c r="G70" s="19"/>
    </row>
    <row r="75" spans="1:20" x14ac:dyDescent="0.25">
      <c r="G75" s="14"/>
      <c r="H75" s="14"/>
      <c r="I75" s="14"/>
    </row>
    <row r="76" spans="1:20" x14ac:dyDescent="0.25">
      <c r="G76" s="14"/>
      <c r="H76" s="14"/>
      <c r="I76" s="14"/>
    </row>
    <row r="77" spans="1:20" ht="13.8" x14ac:dyDescent="0.25">
      <c r="G77" s="14"/>
      <c r="H77" s="15"/>
      <c r="I77" s="14"/>
    </row>
    <row r="78" spans="1:20" ht="13.8" x14ac:dyDescent="0.25">
      <c r="G78" s="14"/>
      <c r="H78" s="16"/>
      <c r="I78" s="14"/>
    </row>
    <row r="79" spans="1:20" ht="13.8" x14ac:dyDescent="0.25">
      <c r="G79" s="14"/>
      <c r="H79" s="16"/>
      <c r="I79" s="14"/>
    </row>
    <row r="80" spans="1:20" ht="13.8" x14ac:dyDescent="0.25">
      <c r="G80" s="14"/>
      <c r="H80" s="16"/>
      <c r="I80" s="14"/>
    </row>
    <row r="81" spans="7:9" ht="13.8" x14ac:dyDescent="0.25">
      <c r="G81" s="14"/>
      <c r="H81" s="16"/>
      <c r="I81" s="14"/>
    </row>
    <row r="82" spans="7:9" x14ac:dyDescent="0.25">
      <c r="G82" s="14"/>
      <c r="H82" s="14"/>
      <c r="I82" s="14"/>
    </row>
    <row r="83" spans="7:9" x14ac:dyDescent="0.25">
      <c r="G83" s="14"/>
      <c r="H83" s="14"/>
      <c r="I83" s="14"/>
    </row>
    <row r="84" spans="7:9" x14ac:dyDescent="0.25">
      <c r="G84" s="14"/>
      <c r="H84" s="14"/>
      <c r="I84" s="14"/>
    </row>
    <row r="85" spans="7:9" x14ac:dyDescent="0.25">
      <c r="G85" s="14"/>
      <c r="H85" s="14"/>
      <c r="I85" s="14"/>
    </row>
    <row r="86" spans="7:9" x14ac:dyDescent="0.25">
      <c r="G86" s="14"/>
      <c r="H86" s="14"/>
      <c r="I86" s="14"/>
    </row>
    <row r="87" spans="7:9" x14ac:dyDescent="0.25">
      <c r="G87" s="14"/>
      <c r="H87" s="14"/>
      <c r="I87" s="14"/>
    </row>
  </sheetData>
  <mergeCells count="69">
    <mergeCell ref="N26:N31"/>
    <mergeCell ref="A32:A37"/>
    <mergeCell ref="B32:B37"/>
    <mergeCell ref="C32:C37"/>
    <mergeCell ref="D32:D37"/>
    <mergeCell ref="E32:E37"/>
    <mergeCell ref="N32:N37"/>
    <mergeCell ref="A26:A31"/>
    <mergeCell ref="B26:B31"/>
    <mergeCell ref="C26:C31"/>
    <mergeCell ref="D26:D31"/>
    <mergeCell ref="E26:E31"/>
    <mergeCell ref="N20:N25"/>
    <mergeCell ref="A20:A25"/>
    <mergeCell ref="B20:B25"/>
    <mergeCell ref="C20:C25"/>
    <mergeCell ref="D20:D25"/>
    <mergeCell ref="E20:E25"/>
    <mergeCell ref="N8:N13"/>
    <mergeCell ref="A1:N1"/>
    <mergeCell ref="M2:N2"/>
    <mergeCell ref="E8:E13"/>
    <mergeCell ref="D5:D6"/>
    <mergeCell ref="E5:E6"/>
    <mergeCell ref="N5:N6"/>
    <mergeCell ref="A7:M7"/>
    <mergeCell ref="C5:C6"/>
    <mergeCell ref="A3:N3"/>
    <mergeCell ref="G5:M5"/>
    <mergeCell ref="A5:A6"/>
    <mergeCell ref="F5:F6"/>
    <mergeCell ref="E46:E51"/>
    <mergeCell ref="A64:E69"/>
    <mergeCell ref="A8:A13"/>
    <mergeCell ref="C8:C13"/>
    <mergeCell ref="E14:E19"/>
    <mergeCell ref="A39:A44"/>
    <mergeCell ref="B8:B13"/>
    <mergeCell ref="A14:A19"/>
    <mergeCell ref="B14:B19"/>
    <mergeCell ref="C14:C19"/>
    <mergeCell ref="D14:D19"/>
    <mergeCell ref="E39:E44"/>
    <mergeCell ref="A38:N38"/>
    <mergeCell ref="A45:N45"/>
    <mergeCell ref="B39:B44"/>
    <mergeCell ref="N14:N19"/>
    <mergeCell ref="N46:N51"/>
    <mergeCell ref="N52:N57"/>
    <mergeCell ref="C39:C44"/>
    <mergeCell ref="B5:B6"/>
    <mergeCell ref="A52:A57"/>
    <mergeCell ref="B52:B57"/>
    <mergeCell ref="C52:C57"/>
    <mergeCell ref="D52:D57"/>
    <mergeCell ref="E52:E57"/>
    <mergeCell ref="N39:N44"/>
    <mergeCell ref="D8:D13"/>
    <mergeCell ref="D39:D44"/>
    <mergeCell ref="A46:A51"/>
    <mergeCell ref="B46:B51"/>
    <mergeCell ref="C46:C51"/>
    <mergeCell ref="D46:D51"/>
    <mergeCell ref="N58:N63"/>
    <mergeCell ref="A58:A63"/>
    <mergeCell ref="B58:B63"/>
    <mergeCell ref="C58:C63"/>
    <mergeCell ref="D58:D63"/>
    <mergeCell ref="E58:E63"/>
  </mergeCells>
  <phoneticPr fontId="2" type="noConversion"/>
  <printOptions horizontalCentered="1"/>
  <pageMargins left="0" right="3.937007874015748E-2" top="0.35433070866141736" bottom="0.27559055118110237" header="0.27559055118110237" footer="0.19685039370078741"/>
  <pageSetup paperSize="9" scale="38" orientation="landscape" r:id="rId1"/>
  <headerFooter alignWithMargins="0"/>
  <rowBreaks count="1" manualBreakCount="1">
    <brk id="6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Архитектура</cp:lastModifiedBy>
  <cp:lastPrinted>2023-05-25T13:57:16Z</cp:lastPrinted>
  <dcterms:created xsi:type="dcterms:W3CDTF">2012-11-09T11:40:25Z</dcterms:created>
  <dcterms:modified xsi:type="dcterms:W3CDTF">2023-06-07T09:41:47Z</dcterms:modified>
</cp:coreProperties>
</file>