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УНИЦИПАЛЬНЫЕ ПРОГРАММЫ\МП_комплексное развитие систем коммун.инфраструктуры\МП_КРСКИ_25.11.2022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Лист1!$A$1:$M$247</definedName>
  </definedNames>
  <calcPr calcId="152511" refMode="R1C1"/>
</workbook>
</file>

<file path=xl/calcChain.xml><?xml version="1.0" encoding="utf-8"?>
<calcChain xmlns="http://schemas.openxmlformats.org/spreadsheetml/2006/main">
  <c r="L245" i="1" l="1"/>
  <c r="L244" i="1"/>
  <c r="L243" i="1"/>
  <c r="K245" i="1"/>
  <c r="K244" i="1"/>
  <c r="K243" i="1"/>
  <c r="J245" i="1"/>
  <c r="J244" i="1"/>
  <c r="J243" i="1"/>
  <c r="I245" i="1"/>
  <c r="I244" i="1"/>
  <c r="I243" i="1"/>
  <c r="H245" i="1"/>
  <c r="H244" i="1"/>
  <c r="H243" i="1"/>
  <c r="G245" i="1"/>
  <c r="G244" i="1"/>
  <c r="G243" i="1"/>
  <c r="J154" i="1" l="1"/>
  <c r="J148" i="1"/>
  <c r="I148" i="1"/>
  <c r="H148" i="1"/>
  <c r="G242" i="1" l="1"/>
  <c r="J242" i="1" l="1"/>
  <c r="F32" i="1"/>
  <c r="F31" i="1"/>
  <c r="F30" i="1"/>
  <c r="F29" i="1"/>
  <c r="F28" i="1"/>
  <c r="L27" i="1"/>
  <c r="K27" i="1"/>
  <c r="J27" i="1"/>
  <c r="I27" i="1"/>
  <c r="H27" i="1"/>
  <c r="G27" i="1"/>
  <c r="F27" i="1"/>
  <c r="F26" i="1"/>
  <c r="F25" i="1"/>
  <c r="F24" i="1"/>
  <c r="F23" i="1"/>
  <c r="F22" i="1"/>
  <c r="L21" i="1"/>
  <c r="K21" i="1"/>
  <c r="J21" i="1"/>
  <c r="I21" i="1"/>
  <c r="H21" i="1"/>
  <c r="G21" i="1"/>
  <c r="F20" i="1"/>
  <c r="F19" i="1"/>
  <c r="G18" i="1"/>
  <c r="F18" i="1"/>
  <c r="F17" i="1"/>
  <c r="F16" i="1"/>
  <c r="L15" i="1"/>
  <c r="K15" i="1"/>
  <c r="J15" i="1"/>
  <c r="I15" i="1"/>
  <c r="H15" i="1"/>
  <c r="G15" i="1"/>
  <c r="F15" i="1" s="1"/>
  <c r="F21" i="1" l="1"/>
  <c r="I247" i="1"/>
  <c r="I246" i="1"/>
  <c r="I229" i="1" l="1"/>
  <c r="F210" i="1"/>
  <c r="F209" i="1"/>
  <c r="F207" i="1"/>
  <c r="F206" i="1"/>
  <c r="L205" i="1"/>
  <c r="K205" i="1"/>
  <c r="J205" i="1"/>
  <c r="I205" i="1"/>
  <c r="H205" i="1"/>
  <c r="I56" i="1"/>
  <c r="I49" i="1"/>
  <c r="I199" i="1"/>
  <c r="I193" i="1"/>
  <c r="H199" i="1"/>
  <c r="F204" i="1"/>
  <c r="F203" i="1"/>
  <c r="F201" i="1"/>
  <c r="F200" i="1"/>
  <c r="L199" i="1"/>
  <c r="K199" i="1"/>
  <c r="J199" i="1"/>
  <c r="I168" i="1" l="1"/>
  <c r="I154" i="1"/>
  <c r="H142" i="1"/>
  <c r="I142" i="1"/>
  <c r="H118" i="1" l="1"/>
  <c r="H154" i="1"/>
  <c r="G74" i="1" l="1"/>
  <c r="I68" i="1"/>
  <c r="I62" i="1"/>
  <c r="I136" i="1"/>
  <c r="H12" i="1"/>
  <c r="I161" i="1"/>
  <c r="I242" i="1" l="1"/>
  <c r="H171" i="1"/>
  <c r="F73" i="1" l="1"/>
  <c r="F72" i="1"/>
  <c r="F71" i="1"/>
  <c r="F70" i="1"/>
  <c r="F69" i="1"/>
  <c r="L68" i="1"/>
  <c r="K68" i="1"/>
  <c r="J68" i="1"/>
  <c r="H68" i="1"/>
  <c r="G68" i="1"/>
  <c r="F37" i="1"/>
  <c r="G34" i="1"/>
  <c r="F68" i="1" l="1"/>
  <c r="G105" i="1" l="1"/>
  <c r="H136" i="1" l="1"/>
  <c r="F135" i="1"/>
  <c r="F134" i="1"/>
  <c r="F133" i="1"/>
  <c r="F132" i="1"/>
  <c r="F131" i="1"/>
  <c r="L130" i="1"/>
  <c r="K130" i="1"/>
  <c r="I130" i="1"/>
  <c r="H130" i="1"/>
  <c r="G130" i="1"/>
  <c r="F129" i="1"/>
  <c r="F128" i="1"/>
  <c r="F126" i="1"/>
  <c r="F125" i="1"/>
  <c r="L124" i="1"/>
  <c r="K124" i="1"/>
  <c r="J124" i="1"/>
  <c r="G124" i="1"/>
  <c r="L161" i="1"/>
  <c r="K161" i="1"/>
  <c r="J161" i="1"/>
  <c r="L49" i="1"/>
  <c r="K49" i="1"/>
  <c r="J49" i="1"/>
  <c r="H49" i="1"/>
  <c r="H124" i="1" l="1"/>
  <c r="F130" i="1"/>
  <c r="F124" i="1"/>
  <c r="F67" i="1" l="1"/>
  <c r="F66" i="1"/>
  <c r="F65" i="1"/>
  <c r="F64" i="1"/>
  <c r="F63" i="1"/>
  <c r="L62" i="1"/>
  <c r="K62" i="1"/>
  <c r="J62" i="1"/>
  <c r="H62" i="1"/>
  <c r="G62" i="1"/>
  <c r="H80" i="1"/>
  <c r="I80" i="1"/>
  <c r="J80" i="1"/>
  <c r="F62" i="1" l="1"/>
  <c r="H34" i="1"/>
  <c r="I34" i="1"/>
  <c r="J34" i="1"/>
  <c r="K34" i="1"/>
  <c r="L34" i="1"/>
  <c r="F35" i="1"/>
  <c r="F36" i="1"/>
  <c r="F38" i="1"/>
  <c r="F39" i="1"/>
  <c r="J105" i="1"/>
  <c r="K105" i="1"/>
  <c r="L105" i="1"/>
  <c r="I105" i="1"/>
  <c r="F34" i="1" l="1"/>
  <c r="I236" i="1"/>
  <c r="F104" i="1" l="1"/>
  <c r="F103" i="1"/>
  <c r="F102" i="1"/>
  <c r="F101" i="1"/>
  <c r="F100" i="1"/>
  <c r="L99" i="1"/>
  <c r="K99" i="1"/>
  <c r="J99" i="1"/>
  <c r="I99" i="1"/>
  <c r="H99" i="1"/>
  <c r="G99" i="1"/>
  <c r="L56" i="1"/>
  <c r="K56" i="1"/>
  <c r="J56" i="1"/>
  <c r="F99" i="1" l="1"/>
  <c r="F184" i="1"/>
  <c r="F183" i="1"/>
  <c r="F182" i="1"/>
  <c r="F181" i="1"/>
  <c r="K180" i="1"/>
  <c r="J180" i="1"/>
  <c r="I180" i="1"/>
  <c r="H180" i="1"/>
  <c r="G180" i="1"/>
  <c r="G136" i="1"/>
  <c r="H246" i="1"/>
  <c r="J246" i="1"/>
  <c r="K246" i="1"/>
  <c r="L246" i="1"/>
  <c r="H247" i="1"/>
  <c r="J247" i="1"/>
  <c r="K247" i="1"/>
  <c r="L247" i="1"/>
  <c r="G246" i="1"/>
  <c r="G247" i="1"/>
  <c r="F178" i="1"/>
  <c r="F177" i="1"/>
  <c r="F176" i="1"/>
  <c r="F175" i="1"/>
  <c r="L174" i="1"/>
  <c r="K174" i="1"/>
  <c r="J174" i="1"/>
  <c r="I174" i="1"/>
  <c r="H174" i="1"/>
  <c r="G174" i="1"/>
  <c r="F141" i="1"/>
  <c r="F140" i="1"/>
  <c r="F139" i="1"/>
  <c r="F138" i="1"/>
  <c r="F137" i="1"/>
  <c r="L136" i="1"/>
  <c r="K136" i="1"/>
  <c r="F46" i="1"/>
  <c r="F45" i="1"/>
  <c r="F44" i="1"/>
  <c r="F43" i="1"/>
  <c r="L42" i="1"/>
  <c r="K42" i="1"/>
  <c r="J42" i="1"/>
  <c r="I42" i="1"/>
  <c r="H42" i="1"/>
  <c r="G42" i="1"/>
  <c r="F85" i="1"/>
  <c r="F84" i="1"/>
  <c r="F83" i="1"/>
  <c r="F82" i="1"/>
  <c r="F81" i="1"/>
  <c r="L80" i="1"/>
  <c r="K80" i="1"/>
  <c r="G80" i="1"/>
  <c r="H56" i="1"/>
  <c r="H105" i="1"/>
  <c r="F173" i="1"/>
  <c r="F172" i="1"/>
  <c r="F171" i="1"/>
  <c r="F170" i="1"/>
  <c r="F169" i="1"/>
  <c r="L168" i="1"/>
  <c r="K168" i="1"/>
  <c r="J168" i="1"/>
  <c r="H168" i="1"/>
  <c r="G168" i="1"/>
  <c r="I9" i="1"/>
  <c r="J9" i="1"/>
  <c r="K9" i="1"/>
  <c r="L9" i="1"/>
  <c r="F117" i="1"/>
  <c r="F116" i="1"/>
  <c r="F114" i="1"/>
  <c r="F113" i="1"/>
  <c r="F98" i="1"/>
  <c r="F97" i="1"/>
  <c r="F96" i="1"/>
  <c r="F95" i="1"/>
  <c r="F94" i="1"/>
  <c r="L93" i="1"/>
  <c r="K93" i="1"/>
  <c r="J93" i="1"/>
  <c r="I93" i="1"/>
  <c r="H93" i="1"/>
  <c r="G93" i="1"/>
  <c r="F61" i="1"/>
  <c r="F60" i="1"/>
  <c r="F59" i="1"/>
  <c r="F58" i="1"/>
  <c r="F57" i="1"/>
  <c r="G56" i="1"/>
  <c r="F54" i="1"/>
  <c r="F53" i="1"/>
  <c r="F52" i="1"/>
  <c r="F51" i="1"/>
  <c r="F50" i="1"/>
  <c r="G49" i="1"/>
  <c r="G87" i="1"/>
  <c r="H87" i="1"/>
  <c r="I87" i="1"/>
  <c r="J87" i="1"/>
  <c r="K87" i="1"/>
  <c r="L87" i="1"/>
  <c r="F88" i="1"/>
  <c r="F14" i="1"/>
  <c r="F13" i="1"/>
  <c r="F12" i="1"/>
  <c r="F11" i="1"/>
  <c r="F10" i="1"/>
  <c r="H9" i="1"/>
  <c r="G9" i="1"/>
  <c r="F89" i="1"/>
  <c r="F90" i="1"/>
  <c r="F91" i="1"/>
  <c r="F92" i="1"/>
  <c r="F106" i="1"/>
  <c r="F107" i="1"/>
  <c r="F108" i="1"/>
  <c r="F109" i="1"/>
  <c r="F110" i="1"/>
  <c r="G161" i="1"/>
  <c r="H161" i="1"/>
  <c r="F162" i="1"/>
  <c r="F163" i="1"/>
  <c r="F164" i="1"/>
  <c r="F165" i="1"/>
  <c r="G186" i="1"/>
  <c r="H186" i="1"/>
  <c r="F187" i="1"/>
  <c r="F188" i="1"/>
  <c r="F189" i="1"/>
  <c r="F190" i="1"/>
  <c r="F212" i="1"/>
  <c r="F213" i="1"/>
  <c r="F215" i="1"/>
  <c r="F216" i="1"/>
  <c r="G236" i="1"/>
  <c r="F237" i="1"/>
  <c r="F238" i="1"/>
  <c r="F239" i="1"/>
  <c r="F240" i="1"/>
  <c r="F241" i="1"/>
  <c r="L211" i="1"/>
  <c r="K211" i="1"/>
  <c r="J211" i="1"/>
  <c r="I211" i="1"/>
  <c r="L236" i="1"/>
  <c r="K236" i="1"/>
  <c r="J236" i="1"/>
  <c r="K186" i="1"/>
  <c r="J186" i="1"/>
  <c r="I186" i="1"/>
  <c r="J112" i="1"/>
  <c r="K112" i="1"/>
  <c r="G112" i="1"/>
  <c r="H112" i="1"/>
  <c r="F115" i="1"/>
  <c r="L112" i="1"/>
  <c r="F243" i="1"/>
  <c r="F9" i="1" l="1"/>
  <c r="F93" i="1"/>
  <c r="L242" i="1"/>
  <c r="H242" i="1"/>
  <c r="F247" i="1"/>
  <c r="F42" i="1"/>
  <c r="F180" i="1"/>
  <c r="F236" i="1"/>
  <c r="F87" i="1"/>
  <c r="F49" i="1"/>
  <c r="F56" i="1"/>
  <c r="F112" i="1"/>
  <c r="F168" i="1"/>
  <c r="F174" i="1"/>
  <c r="F186" i="1"/>
  <c r="K242" i="1"/>
  <c r="F105" i="1"/>
  <c r="F161" i="1"/>
  <c r="F80" i="1"/>
  <c r="F136" i="1"/>
  <c r="F246" i="1"/>
  <c r="F244" i="1"/>
  <c r="F245" i="1"/>
  <c r="F242" i="1" l="1"/>
</calcChain>
</file>

<file path=xl/sharedStrings.xml><?xml version="1.0" encoding="utf-8"?>
<sst xmlns="http://schemas.openxmlformats.org/spreadsheetml/2006/main" count="429" uniqueCount="150">
  <si>
    <t xml:space="preserve">Наименование   
мероприятия    
программы
</t>
  </si>
  <si>
    <t>№ п/п</t>
  </si>
  <si>
    <t xml:space="preserve">Срок   
начала / 
окончания
работ
</t>
  </si>
  <si>
    <t xml:space="preserve">Источники
финансирования
</t>
  </si>
  <si>
    <t>Ожидаемые результаты реализации мероприятия</t>
  </si>
  <si>
    <t>Всего</t>
  </si>
  <si>
    <t>Всего, в том числе:</t>
  </si>
  <si>
    <t>Федеральный бюджет</t>
  </si>
  <si>
    <t>Областной бюджет</t>
  </si>
  <si>
    <t>Бюджет района</t>
  </si>
  <si>
    <t>Бюджет поселения</t>
  </si>
  <si>
    <t>Внебюджетные источники</t>
  </si>
  <si>
    <t>ИТОГО ПО ПРОГРАММЕ</t>
  </si>
  <si>
    <t>Ответственный исполнитель</t>
  </si>
  <si>
    <t xml:space="preserve">Объемы финансирования, 
в т.ч. по годам    
(рублей)
</t>
  </si>
  <si>
    <t>5.1.</t>
  </si>
  <si>
    <t>6.1.</t>
  </si>
  <si>
    <t>Уплата взносов на капитальный ремонт многоквартирных домов, находящихся  на территории сельских поселений МО "Устьянский муниципальный район" в Фонд капитального ремонта многоквартирных домов Архангельской области в 100 % объеме</t>
  </si>
  <si>
    <t>9.1.</t>
  </si>
  <si>
    <t>Уплата счетов по электроэнергии, начисляемых на объекты, находящиеся в муниципальной собственности</t>
  </si>
  <si>
    <t>Управление строительства и инфраструктуры администрации муниципального образования «Устьянский муниципальный район»</t>
  </si>
  <si>
    <t>Актуализация схем теплоснабжения, водоснабжения, водоотведения</t>
  </si>
  <si>
    <t>Задача 1. Выполнение мероприятий в области жилищного хозяйства на территории сельских поселений МО "Устьянский муниципальный район"</t>
  </si>
  <si>
    <t>Задача 2.  Мероприятия в области благоустройства коммунального хозяйства.</t>
  </si>
  <si>
    <t>2020-2025</t>
  </si>
  <si>
    <t>1.1.</t>
  </si>
  <si>
    <t>2.1</t>
  </si>
  <si>
    <t>3.1</t>
  </si>
  <si>
    <t>4.2.</t>
  </si>
  <si>
    <t>7.1.</t>
  </si>
  <si>
    <t>8.1.</t>
  </si>
  <si>
    <t>Проведение ремонта жилищного фонда</t>
  </si>
  <si>
    <t xml:space="preserve">Снос аварийных и ветхих домов, домов после пожара, уборка земельного участка от мусора  </t>
  </si>
  <si>
    <t>Задача 3. Обеспечение выполнения  функций и полномочий  на территории  сельских поселений муниципального образования "Устьянский муниципальный район"</t>
  </si>
  <si>
    <t xml:space="preserve">Уплата взносов на капитальный ремонт многоквартирных домов, находящихся  на территории сельских поселений муниципального образования "Устьянский муниципальный район" в Фонд капитального ремонта многоквартирных домов Архангельской области </t>
  </si>
  <si>
    <t xml:space="preserve">Перечень мероприятий муниципальной программы "Комплексное развитие систем коммунальной инфраструктуры на территории  мунициипального образования  "Устьянский муниципальный район" </t>
  </si>
  <si>
    <t>Строительство водопроводной сети в п. Лойга</t>
  </si>
  <si>
    <t>Задача 4. Выполнение мероприятий в области коммунального хозяйства на территории сельских поселений МО "Устьянский муниципальный район"</t>
  </si>
  <si>
    <t>4.1</t>
  </si>
  <si>
    <t>Задача 5. Содержание кладбищ и оказание ритуальных услуг на территории сельских поселений муниципального образования "Устьянский муниципальный район"</t>
  </si>
  <si>
    <t>5.2.</t>
  </si>
  <si>
    <t>5.3.</t>
  </si>
  <si>
    <t>Задача 6. Строительство водопроводных сетей, систем водоочистки</t>
  </si>
  <si>
    <t xml:space="preserve">Задача 7. Уплата взносов на капитальный ремонт </t>
  </si>
  <si>
    <t>1.2.</t>
  </si>
  <si>
    <t>2.2.</t>
  </si>
  <si>
    <t>Задача 8. Подготовка объектов ТЭК и ЖКХ сельских поселений МО "Устьянский муниципальный район" к отопительному периоду</t>
  </si>
  <si>
    <t>8.2.</t>
  </si>
  <si>
    <t>Задача 9. Строительство котельной</t>
  </si>
  <si>
    <t>Оплата в полном объеме счетов на электроэнергию, 100% ежегодно</t>
  </si>
  <si>
    <t>Оплата в полном объеме почтовых расходов и публикаций в средствах массовой информации, услуги начисления платы за соцнаем, 100% ежегодно</t>
  </si>
  <si>
    <t>Земельные участки пригодные для дальнейшего использования, 1 участок ежегодно</t>
  </si>
  <si>
    <t>Выполнение функций  Управлением строительства и инфраструктуры администрации МО "Устьянский муниципальный район", 100% ежегодно</t>
  </si>
  <si>
    <t xml:space="preserve">Выполнение полномочий в рамках организации в границах поселений электро-, тепло-, газо-, и водоснабжения в полном объеме, 100% ежегодно </t>
  </si>
  <si>
    <t>Уборка мусора на кладбищах, 100% ежегодно.</t>
  </si>
  <si>
    <t>Работы по подготовке к отопительному периоду, 100% ежегодно.</t>
  </si>
  <si>
    <t>Актуализированы схемы теплоснабжения, водоснабжения, водоотведения, 30 единиц</t>
  </si>
  <si>
    <t>Строительство водопроводной сети п. Лойга</t>
  </si>
  <si>
    <t>Мероприятия для участия в региональной программе "Чистая вода"</t>
  </si>
  <si>
    <t>2023-2025</t>
  </si>
  <si>
    <t>6.2.</t>
  </si>
  <si>
    <t>2.1.1.</t>
  </si>
  <si>
    <t>2.1.2.</t>
  </si>
  <si>
    <t>Администрация муниципального образования "Устьянский муниципальный район»</t>
  </si>
  <si>
    <t>В т.ч. уплата счетов по электроэнергии, начисляемых на объекты, находящиеся в муниципальной собственности</t>
  </si>
  <si>
    <t>Задача 10. Завершение работ по оформлению объектов незавершенного строительства</t>
  </si>
  <si>
    <t>8.3.</t>
  </si>
  <si>
    <t>Проектирование теплотрассы в с. Шангалы</t>
  </si>
  <si>
    <t>Проектная документация, 1 ед.</t>
  </si>
  <si>
    <t>8.4.</t>
  </si>
  <si>
    <t>Приобретение котлов</t>
  </si>
  <si>
    <t>6 котлов</t>
  </si>
  <si>
    <t>10.1.</t>
  </si>
  <si>
    <t>Проектирование кладбищ, 10 проектов.</t>
  </si>
  <si>
    <t>5.4.</t>
  </si>
  <si>
    <t>Мероприятия в области благоустройства</t>
  </si>
  <si>
    <t>Текущий и капитальный ремонт муниципального жилищного фонда на территории Устьянского района.</t>
  </si>
  <si>
    <t>Ремонт децентрализованных источников водоснабжения (колодцев) на территории Устьянского района</t>
  </si>
  <si>
    <t>4.3.</t>
  </si>
  <si>
    <t>Содержание, ремонт, капитальный ремонт систем водоснабжения и водоотведения</t>
  </si>
  <si>
    <t>2022-2025</t>
  </si>
  <si>
    <t>Транспортировка бесхозных трупов, 100% ежегодно</t>
  </si>
  <si>
    <t>6.3.</t>
  </si>
  <si>
    <t>Устройство магистральной сети к распределительному к распределительному колодцу спортивного зала п. Илеза</t>
  </si>
  <si>
    <t>6.4.</t>
  </si>
  <si>
    <t>Субсидии на разработку ПСД "Строительство и подключение блочно-модульной станции очистки воды" в п. Октябрьский</t>
  </si>
  <si>
    <t>Управление строительства и инфраструктуры администрации МО «Устьянский муниципальный район»</t>
  </si>
  <si>
    <t>Управление строительства и инфраструктуры администрации МО «Устьянский муниципальный район» (2020-2021 гг) / Администрация Устьянского муниципального района (2022-2025 гг)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</si>
  <si>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(2022-2025 гг)</t>
  </si>
  <si>
    <t>4.4.</t>
  </si>
  <si>
    <t xml:space="preserve">Исполнительный лист (ремонт водопровода) </t>
  </si>
  <si>
    <t>Управление строительства и инфраструктуры администрации МО "Устьянский муниципальный район"/Финансовое управление администрации Устьянского муниципального района</t>
  </si>
  <si>
    <t>Управление строительства и инфраструктуры администрации МО «Устьянский муниципальный район» (2020-2021 гг) / КУМИ администрации Устьянского муниципального района (2022-2025 гг)/Администрация Устьянского муниципального района</t>
  </si>
  <si>
    <t>Управление строительства и инфраструктуры администрации МО «Устьянский муниципальный район»; Администрация Устьянского муниципального района; Администрации муниципальных образований-поселений;</t>
  </si>
  <si>
    <t>Управление строительства и инфраструктуры администрации МО «Устьянский муниципальный район»/Администрация Устьянского муниципального района (2022-2025 гг), администрации муниципальных образований поселений</t>
  </si>
  <si>
    <t>Софинансирование программы "Чистая вода" Шангалы, Кизема, Октябрьский</t>
  </si>
  <si>
    <t xml:space="preserve">Дополнительные работы, выполненные при исполнении муниципального контракта на выполнение работ по строительству, рекунструкции питьевого водоснабжения </t>
  </si>
  <si>
    <t>Ремонт водопровода</t>
  </si>
  <si>
    <t>4.5.</t>
  </si>
  <si>
    <t>Устройство магистральной сети  к распределительному колодцу спортивного зала п. Илеза</t>
  </si>
  <si>
    <t>Проведение проверки достоверности сметной стоимости объектов:установка и обвязка котельного оборудования в здании котельной п.Илеза и устройство каркасно-модульной котельной п.Илеза</t>
  </si>
  <si>
    <t>Выполнение работ по проектированию и строительству котельных на территории Устьянского района, 2 объекта</t>
  </si>
  <si>
    <t>Содержание кладбищ и оказание ритуальных услуг</t>
  </si>
  <si>
    <t>Разработка проектно-сметной документации  мест захоронения</t>
  </si>
  <si>
    <t>9.2.</t>
  </si>
  <si>
    <t>Выполнение работ по проектированию и строительству котельной</t>
  </si>
  <si>
    <t>Устройство каркасно-модульной котельной в п.Квазеньга</t>
  </si>
  <si>
    <t>Устройство каркасно-модульной котельной в п. Глубокий</t>
  </si>
  <si>
    <t>Выполнение работ по проектированию и строительству котельных на территории Устьянского района</t>
  </si>
  <si>
    <t>9.3.</t>
  </si>
  <si>
    <t>9.4.</t>
  </si>
  <si>
    <t>Ремонт здания котельной в п.Илеза</t>
  </si>
  <si>
    <t xml:space="preserve">Выполнение работ по ремонту котельной на территории п.Илеза Устьянского района, 1 объект </t>
  </si>
  <si>
    <t>6.5.</t>
  </si>
  <si>
    <t>На разработку и прохождение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</si>
  <si>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6.6.</t>
  </si>
  <si>
    <t>Разработанная проектная и рабочая документация по строительству и подключению блочно-модульной станции очистки воды, строительство водопроводных сетей п.Кизема</t>
  </si>
  <si>
    <t>Разработанная проектная документация по объекту "Реконструкция станции биологической очистки, строительство канализационных сетей, ремонт канализационной насосной станции в с. Шангалы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</si>
  <si>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</si>
  <si>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Администрация Устьянского муниципального района</t>
  </si>
  <si>
    <t>2021-2022</t>
  </si>
  <si>
    <t>Выполнение работ по устройству тепловых сетей в п. Илеза</t>
  </si>
  <si>
    <t>Выполнение работ по устройству тепловых сетей в п. Илеза, 1 объект</t>
  </si>
  <si>
    <t>Строительство участка теплосети, расположенного по адресу: рп. Октябрьский, ул. Магистральная, д. 26,
1 объект</t>
  </si>
  <si>
    <t>9.5.</t>
  </si>
  <si>
    <t>9.6.</t>
  </si>
  <si>
    <t>Устройство каркасно-модульной котельной в д. Ульяновская</t>
  </si>
  <si>
    <t>9.7.</t>
  </si>
  <si>
    <t xml:space="preserve">Приложение № 1 
к муниципальной программе «Комплексное развитие систем коммунальной инфраструктуры в муниципальном образовании 
«Устьянский муниципальный район», утвержденной постановлением администрации Устьянского мунципиального района 
Архангельской области от 25 ноября 2022 г. №2237 </t>
  </si>
  <si>
    <t>Выполнение мероприятий в области жилищного хозяйства</t>
  </si>
  <si>
    <t>Капитальный ремонт муниципального жилищного фонда на территории Устьянского района.</t>
  </si>
  <si>
    <t>1.3.</t>
  </si>
  <si>
    <t>Управление строительства и инфраструктуры администрации МО «Устьянский муниципальный район» (2020-2021 гг)</t>
  </si>
  <si>
    <t>Мероприятия в целях проведения капитального ремонта жилого фонда</t>
  </si>
  <si>
    <t>Администрация Устьянского муниципального района (2022-2025 гг)</t>
  </si>
  <si>
    <t>1.4.</t>
  </si>
  <si>
    <t>Мероприятия в целях проведения текущего ремонта жилого фонда</t>
  </si>
  <si>
    <t>Текущий ремонт муниципального жилищного фонда на территории Устьянского района.</t>
  </si>
  <si>
    <t>Ремонт децентрализованных источников водоснабжения на территории Устьянского района</t>
  </si>
  <si>
    <t>Организация ритуальных услуг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</si>
  <si>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</si>
  <si>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</si>
  <si>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Строительство участка теплосети, расположенного по адресу: рп. Октябрьский, ул. Магистральная, д. 26</t>
  </si>
  <si>
    <t>6.7.</t>
  </si>
  <si>
    <t>Плата за ограниченное пользование частями земельного участка (плата за сервитут) по соглашению с ОАО "РЖД"</t>
  </si>
  <si>
    <t>Плата за публичный сервитут в отношении земельного участка находящегося в аренде ОАО "РЖД"</t>
  </si>
  <si>
    <t>Передача полномочий в рамках организации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</t>
  </si>
  <si>
    <t>6.8.</t>
  </si>
  <si>
    <t>Расходы на содержание муниципальных органов и обеспечение их функций</t>
  </si>
  <si>
    <t>Мероприятия по подготовке к отопительному периоду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</si>
</sst>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0"/>
  <sheetViews>
    <sheetView tabSelected="1" view="pageBreakPreview" zoomScaleSheetLayoutView="100" workbookViewId="0">
      <pane xSplit="5" ySplit="8" topLeftCell="F161" activePane="bottomRight" state="frozen"/>
      <selection pane="topRight" activeCell="F1" sqref="F1"/>
      <selection pane="bottomLeft" activeCell="A9" sqref="A9"/>
      <selection pane="bottomRight" activeCell="B174" sqref="B174:B179"/>
    </sheetView>
  </sheetViews>
  <sheetFormatPr defaultRowHeight="12.75" x14ac:dyDescent="0.2"/>
  <cols>
    <col min="2" max="2" width="31.7109375" customWidth="1"/>
    <col min="3" max="3" width="30.7109375" customWidth="1"/>
    <col min="4" max="4" width="11.85546875" customWidth="1"/>
    <col min="5" max="5" width="27.85546875" customWidth="1"/>
    <col min="6" max="6" width="11.42578125" style="26" customWidth="1"/>
    <col min="7" max="7" width="12.42578125" style="28" customWidth="1"/>
    <col min="8" max="8" width="12.85546875" style="26" customWidth="1"/>
    <col min="9" max="9" width="12.7109375" style="26" customWidth="1"/>
    <col min="10" max="12" width="10.85546875" style="26" bestFit="1" customWidth="1"/>
    <col min="13" max="13" width="29.140625" customWidth="1"/>
  </cols>
  <sheetData>
    <row r="1" spans="1:13" ht="20.100000000000001" customHeight="1" x14ac:dyDescent="0.2">
      <c r="A1" s="8"/>
      <c r="B1" s="8"/>
      <c r="C1" s="8"/>
      <c r="D1" s="8"/>
      <c r="E1" s="8"/>
      <c r="F1" s="22"/>
      <c r="G1" s="83" t="s">
        <v>128</v>
      </c>
      <c r="H1" s="83"/>
      <c r="I1" s="83"/>
      <c r="J1" s="83"/>
      <c r="K1" s="83"/>
      <c r="L1" s="83"/>
      <c r="M1" s="83"/>
    </row>
    <row r="2" spans="1:13" ht="20.100000000000001" customHeight="1" x14ac:dyDescent="0.2">
      <c r="A2" s="8"/>
      <c r="B2" s="8"/>
      <c r="C2" s="8"/>
      <c r="D2" s="8"/>
      <c r="E2" s="8"/>
      <c r="F2" s="22"/>
      <c r="G2" s="83"/>
      <c r="H2" s="83"/>
      <c r="I2" s="83"/>
      <c r="J2" s="83"/>
      <c r="K2" s="83"/>
      <c r="L2" s="83"/>
      <c r="M2" s="83"/>
    </row>
    <row r="3" spans="1:13" ht="20.100000000000001" customHeight="1" x14ac:dyDescent="0.2">
      <c r="A3" s="10"/>
      <c r="B3" s="10"/>
      <c r="C3" s="10"/>
      <c r="D3" s="10"/>
      <c r="E3" s="10"/>
      <c r="F3" s="23"/>
      <c r="G3" s="83"/>
      <c r="H3" s="83"/>
      <c r="I3" s="83"/>
      <c r="J3" s="83"/>
      <c r="K3" s="83"/>
      <c r="L3" s="83"/>
      <c r="M3" s="83"/>
    </row>
    <row r="4" spans="1:13" ht="36" customHeight="1" x14ac:dyDescent="0.2">
      <c r="A4" s="84" t="s">
        <v>35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7"/>
    </row>
    <row r="5" spans="1:13" ht="56.25" customHeight="1" x14ac:dyDescent="0.2">
      <c r="A5" s="70" t="s">
        <v>1</v>
      </c>
      <c r="B5" s="70" t="s">
        <v>0</v>
      </c>
      <c r="C5" s="70" t="s">
        <v>13</v>
      </c>
      <c r="D5" s="70" t="s">
        <v>2</v>
      </c>
      <c r="E5" s="70" t="s">
        <v>3</v>
      </c>
      <c r="F5" s="72" t="s">
        <v>14</v>
      </c>
      <c r="G5" s="73"/>
      <c r="H5" s="73"/>
      <c r="I5" s="73"/>
      <c r="J5" s="73"/>
      <c r="K5" s="73"/>
      <c r="L5" s="74"/>
      <c r="M5" s="91" t="s">
        <v>4</v>
      </c>
    </row>
    <row r="6" spans="1:13" x14ac:dyDescent="0.2">
      <c r="A6" s="71"/>
      <c r="B6" s="71"/>
      <c r="C6" s="71"/>
      <c r="D6" s="71"/>
      <c r="E6" s="71"/>
      <c r="F6" s="24" t="s">
        <v>5</v>
      </c>
      <c r="G6" s="30">
        <v>2020</v>
      </c>
      <c r="H6" s="29">
        <v>2021</v>
      </c>
      <c r="I6" s="29">
        <v>2022</v>
      </c>
      <c r="J6" s="29">
        <v>2023</v>
      </c>
      <c r="K6" s="29">
        <v>2024</v>
      </c>
      <c r="L6" s="29">
        <v>2025</v>
      </c>
      <c r="M6" s="91"/>
    </row>
    <row r="7" spans="1:13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9">
        <v>6</v>
      </c>
      <c r="G7" s="30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">
        <v>13</v>
      </c>
    </row>
    <row r="8" spans="1:13" s="3" customFormat="1" ht="12.75" customHeight="1" x14ac:dyDescent="0.2">
      <c r="A8" s="68" t="s">
        <v>22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4"/>
    </row>
    <row r="9" spans="1:13" s="3" customFormat="1" ht="15.75" customHeight="1" x14ac:dyDescent="0.2">
      <c r="A9" s="38" t="s">
        <v>25</v>
      </c>
      <c r="B9" s="76" t="s">
        <v>129</v>
      </c>
      <c r="C9" s="38" t="s">
        <v>92</v>
      </c>
      <c r="D9" s="38" t="s">
        <v>24</v>
      </c>
      <c r="E9" s="9" t="s">
        <v>6</v>
      </c>
      <c r="F9" s="31">
        <f>F10+F11+F12+F13+F14</f>
        <v>4428144.17</v>
      </c>
      <c r="G9" s="31">
        <f t="shared" ref="G9:L9" si="0">G10+G11+G12+G13+G14</f>
        <v>400000</v>
      </c>
      <c r="H9" s="31">
        <f t="shared" si="0"/>
        <v>1067450.48</v>
      </c>
      <c r="I9" s="36">
        <f t="shared" si="0"/>
        <v>617693.68999999994</v>
      </c>
      <c r="J9" s="31">
        <f t="shared" si="0"/>
        <v>781000</v>
      </c>
      <c r="K9" s="31">
        <f t="shared" si="0"/>
        <v>781000</v>
      </c>
      <c r="L9" s="31">
        <f t="shared" si="0"/>
        <v>781000</v>
      </c>
      <c r="M9" s="75" t="s">
        <v>50</v>
      </c>
    </row>
    <row r="10" spans="1:13" s="3" customFormat="1" x14ac:dyDescent="0.2">
      <c r="A10" s="39"/>
      <c r="B10" s="77"/>
      <c r="C10" s="39"/>
      <c r="D10" s="39"/>
      <c r="E10" s="9" t="s">
        <v>7</v>
      </c>
      <c r="F10" s="31">
        <f t="shared" ref="F10:F14" si="1">SUM(G10:L10)</f>
        <v>0</v>
      </c>
      <c r="G10" s="31">
        <v>0</v>
      </c>
      <c r="H10" s="31">
        <v>0</v>
      </c>
      <c r="I10" s="36">
        <v>0</v>
      </c>
      <c r="J10" s="31">
        <v>0</v>
      </c>
      <c r="K10" s="31">
        <v>0</v>
      </c>
      <c r="L10" s="31">
        <v>0</v>
      </c>
      <c r="M10" s="75"/>
    </row>
    <row r="11" spans="1:13" s="3" customFormat="1" x14ac:dyDescent="0.2">
      <c r="A11" s="39"/>
      <c r="B11" s="77"/>
      <c r="C11" s="39"/>
      <c r="D11" s="39"/>
      <c r="E11" s="9" t="s">
        <v>8</v>
      </c>
      <c r="F11" s="31">
        <f t="shared" si="1"/>
        <v>0</v>
      </c>
      <c r="G11" s="31">
        <v>0</v>
      </c>
      <c r="H11" s="31">
        <v>0</v>
      </c>
      <c r="I11" s="36">
        <v>0</v>
      </c>
      <c r="J11" s="31">
        <v>0</v>
      </c>
      <c r="K11" s="31">
        <v>0</v>
      </c>
      <c r="L11" s="31">
        <v>0</v>
      </c>
      <c r="M11" s="75"/>
    </row>
    <row r="12" spans="1:13" s="3" customFormat="1" x14ac:dyDescent="0.2">
      <c r="A12" s="39"/>
      <c r="B12" s="77"/>
      <c r="C12" s="39"/>
      <c r="D12" s="39"/>
      <c r="E12" s="9" t="s">
        <v>9</v>
      </c>
      <c r="F12" s="31">
        <f t="shared" si="1"/>
        <v>4428144.17</v>
      </c>
      <c r="G12" s="31">
        <v>400000</v>
      </c>
      <c r="H12" s="31">
        <f>1067450.48</f>
        <v>1067450.48</v>
      </c>
      <c r="I12" s="36">
        <v>617693.68999999994</v>
      </c>
      <c r="J12" s="31">
        <v>781000</v>
      </c>
      <c r="K12" s="31">
        <v>781000</v>
      </c>
      <c r="L12" s="31">
        <v>781000</v>
      </c>
      <c r="M12" s="75"/>
    </row>
    <row r="13" spans="1:13" s="3" customFormat="1" x14ac:dyDescent="0.2">
      <c r="A13" s="39"/>
      <c r="B13" s="77"/>
      <c r="C13" s="39"/>
      <c r="D13" s="39"/>
      <c r="E13" s="9" t="s">
        <v>10</v>
      </c>
      <c r="F13" s="31">
        <f t="shared" si="1"/>
        <v>0</v>
      </c>
      <c r="G13" s="31">
        <v>0</v>
      </c>
      <c r="H13" s="31">
        <v>0</v>
      </c>
      <c r="I13" s="36">
        <v>0</v>
      </c>
      <c r="J13" s="31">
        <v>0</v>
      </c>
      <c r="K13" s="31">
        <v>0</v>
      </c>
      <c r="L13" s="31">
        <v>0</v>
      </c>
      <c r="M13" s="75"/>
    </row>
    <row r="14" spans="1:13" s="3" customFormat="1" ht="15.75" customHeight="1" x14ac:dyDescent="0.2">
      <c r="A14" s="40"/>
      <c r="B14" s="78"/>
      <c r="C14" s="40"/>
      <c r="D14" s="40"/>
      <c r="E14" s="9" t="s">
        <v>11</v>
      </c>
      <c r="F14" s="31">
        <f t="shared" si="1"/>
        <v>0</v>
      </c>
      <c r="G14" s="31">
        <v>0</v>
      </c>
      <c r="H14" s="31">
        <v>0</v>
      </c>
      <c r="I14" s="36">
        <v>0</v>
      </c>
      <c r="J14" s="31">
        <v>0</v>
      </c>
      <c r="K14" s="31">
        <v>0</v>
      </c>
      <c r="L14" s="31">
        <v>0</v>
      </c>
      <c r="M14" s="75"/>
    </row>
    <row r="15" spans="1:13" s="3" customFormat="1" ht="11.25" customHeight="1" x14ac:dyDescent="0.2">
      <c r="A15" s="38" t="s">
        <v>44</v>
      </c>
      <c r="B15" s="76" t="s">
        <v>31</v>
      </c>
      <c r="C15" s="38" t="s">
        <v>132</v>
      </c>
      <c r="D15" s="38" t="s">
        <v>24</v>
      </c>
      <c r="E15" s="9" t="s">
        <v>6</v>
      </c>
      <c r="F15" s="31">
        <f t="shared" ref="F15:F26" si="2">SUM(G15:L15)</f>
        <v>1627673.56</v>
      </c>
      <c r="G15" s="31">
        <f t="shared" ref="G15:L15" si="3">G16+G17+G18+G19+G20</f>
        <v>827673.56</v>
      </c>
      <c r="H15" s="31">
        <f t="shared" si="3"/>
        <v>800000</v>
      </c>
      <c r="I15" s="36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44" t="s">
        <v>76</v>
      </c>
    </row>
    <row r="16" spans="1:13" s="3" customFormat="1" ht="11.25" customHeight="1" x14ac:dyDescent="0.2">
      <c r="A16" s="39"/>
      <c r="B16" s="77"/>
      <c r="C16" s="39"/>
      <c r="D16" s="39"/>
      <c r="E16" s="9" t="s">
        <v>7</v>
      </c>
      <c r="F16" s="31">
        <f t="shared" si="2"/>
        <v>0</v>
      </c>
      <c r="G16" s="31">
        <v>0</v>
      </c>
      <c r="H16" s="31">
        <v>0</v>
      </c>
      <c r="I16" s="36">
        <v>0</v>
      </c>
      <c r="J16" s="31">
        <v>0</v>
      </c>
      <c r="K16" s="31">
        <v>0</v>
      </c>
      <c r="L16" s="31">
        <v>0</v>
      </c>
      <c r="M16" s="45"/>
    </row>
    <row r="17" spans="1:13" s="3" customFormat="1" ht="11.25" customHeight="1" x14ac:dyDescent="0.2">
      <c r="A17" s="39"/>
      <c r="B17" s="77"/>
      <c r="C17" s="39"/>
      <c r="D17" s="39"/>
      <c r="E17" s="9" t="s">
        <v>8</v>
      </c>
      <c r="F17" s="31">
        <f t="shared" si="2"/>
        <v>0</v>
      </c>
      <c r="G17" s="31">
        <v>0</v>
      </c>
      <c r="H17" s="31">
        <v>0</v>
      </c>
      <c r="I17" s="36">
        <v>0</v>
      </c>
      <c r="J17" s="31">
        <v>0</v>
      </c>
      <c r="K17" s="31">
        <v>0</v>
      </c>
      <c r="L17" s="31">
        <v>0</v>
      </c>
      <c r="M17" s="45"/>
    </row>
    <row r="18" spans="1:13" s="3" customFormat="1" ht="11.25" customHeight="1" x14ac:dyDescent="0.2">
      <c r="A18" s="39"/>
      <c r="B18" s="77"/>
      <c r="C18" s="39"/>
      <c r="D18" s="39"/>
      <c r="E18" s="9" t="s">
        <v>9</v>
      </c>
      <c r="F18" s="31">
        <f t="shared" si="2"/>
        <v>1627673.56</v>
      </c>
      <c r="G18" s="31">
        <f>827673.56</f>
        <v>827673.56</v>
      </c>
      <c r="H18" s="31">
        <v>800000</v>
      </c>
      <c r="I18" s="36">
        <v>0</v>
      </c>
      <c r="J18" s="31">
        <v>0</v>
      </c>
      <c r="K18" s="31">
        <v>0</v>
      </c>
      <c r="L18" s="31">
        <v>0</v>
      </c>
      <c r="M18" s="45"/>
    </row>
    <row r="19" spans="1:13" s="3" customFormat="1" ht="11.25" customHeight="1" x14ac:dyDescent="0.2">
      <c r="A19" s="39"/>
      <c r="B19" s="77"/>
      <c r="C19" s="39"/>
      <c r="D19" s="39"/>
      <c r="E19" s="9" t="s">
        <v>10</v>
      </c>
      <c r="F19" s="31">
        <f t="shared" si="2"/>
        <v>0</v>
      </c>
      <c r="G19" s="31">
        <v>0</v>
      </c>
      <c r="H19" s="31">
        <v>0</v>
      </c>
      <c r="I19" s="36">
        <v>0</v>
      </c>
      <c r="J19" s="31">
        <v>0</v>
      </c>
      <c r="K19" s="31">
        <v>0</v>
      </c>
      <c r="L19" s="31">
        <v>0</v>
      </c>
      <c r="M19" s="45"/>
    </row>
    <row r="20" spans="1:13" s="3" customFormat="1" ht="11.25" customHeight="1" x14ac:dyDescent="0.2">
      <c r="A20" s="40"/>
      <c r="B20" s="78"/>
      <c r="C20" s="40"/>
      <c r="D20" s="40"/>
      <c r="E20" s="9" t="s">
        <v>11</v>
      </c>
      <c r="F20" s="31">
        <f t="shared" si="2"/>
        <v>0</v>
      </c>
      <c r="G20" s="31">
        <v>0</v>
      </c>
      <c r="H20" s="31">
        <v>0</v>
      </c>
      <c r="I20" s="36">
        <v>0</v>
      </c>
      <c r="J20" s="31">
        <v>0</v>
      </c>
      <c r="K20" s="31">
        <v>0</v>
      </c>
      <c r="L20" s="31">
        <v>0</v>
      </c>
      <c r="M20" s="46"/>
    </row>
    <row r="21" spans="1:13" s="3" customFormat="1" ht="11.25" customHeight="1" x14ac:dyDescent="0.2">
      <c r="A21" s="38" t="s">
        <v>131</v>
      </c>
      <c r="B21" s="76" t="s">
        <v>133</v>
      </c>
      <c r="C21" s="38" t="s">
        <v>134</v>
      </c>
      <c r="D21" s="38" t="s">
        <v>24</v>
      </c>
      <c r="E21" s="9" t="s">
        <v>6</v>
      </c>
      <c r="F21" s="31">
        <f t="shared" si="2"/>
        <v>4353350</v>
      </c>
      <c r="G21" s="31">
        <f t="shared" ref="G21:L21" si="4">G22+G23+G24+G25+G26</f>
        <v>0</v>
      </c>
      <c r="H21" s="31">
        <f t="shared" si="4"/>
        <v>0</v>
      </c>
      <c r="I21" s="36">
        <f t="shared" si="4"/>
        <v>1353350</v>
      </c>
      <c r="J21" s="31">
        <f t="shared" si="4"/>
        <v>1000000</v>
      </c>
      <c r="K21" s="31">
        <f t="shared" si="4"/>
        <v>1000000</v>
      </c>
      <c r="L21" s="31">
        <f t="shared" si="4"/>
        <v>1000000</v>
      </c>
      <c r="M21" s="44" t="s">
        <v>130</v>
      </c>
    </row>
    <row r="22" spans="1:13" s="3" customFormat="1" ht="11.25" customHeight="1" x14ac:dyDescent="0.2">
      <c r="A22" s="39"/>
      <c r="B22" s="77"/>
      <c r="C22" s="39"/>
      <c r="D22" s="39"/>
      <c r="E22" s="9" t="s">
        <v>7</v>
      </c>
      <c r="F22" s="31">
        <f t="shared" si="2"/>
        <v>0</v>
      </c>
      <c r="G22" s="31">
        <v>0</v>
      </c>
      <c r="H22" s="31">
        <v>0</v>
      </c>
      <c r="I22" s="36">
        <v>0</v>
      </c>
      <c r="J22" s="31">
        <v>0</v>
      </c>
      <c r="K22" s="31">
        <v>0</v>
      </c>
      <c r="L22" s="31">
        <v>0</v>
      </c>
      <c r="M22" s="45"/>
    </row>
    <row r="23" spans="1:13" s="3" customFormat="1" ht="11.25" customHeight="1" x14ac:dyDescent="0.2">
      <c r="A23" s="39"/>
      <c r="B23" s="77"/>
      <c r="C23" s="39"/>
      <c r="D23" s="39"/>
      <c r="E23" s="9" t="s">
        <v>8</v>
      </c>
      <c r="F23" s="31">
        <f t="shared" si="2"/>
        <v>0</v>
      </c>
      <c r="G23" s="31">
        <v>0</v>
      </c>
      <c r="H23" s="31">
        <v>0</v>
      </c>
      <c r="I23" s="36">
        <v>0</v>
      </c>
      <c r="J23" s="31">
        <v>0</v>
      </c>
      <c r="K23" s="31">
        <v>0</v>
      </c>
      <c r="L23" s="31">
        <v>0</v>
      </c>
      <c r="M23" s="45"/>
    </row>
    <row r="24" spans="1:13" s="3" customFormat="1" ht="11.25" customHeight="1" x14ac:dyDescent="0.2">
      <c r="A24" s="39"/>
      <c r="B24" s="77"/>
      <c r="C24" s="39"/>
      <c r="D24" s="39"/>
      <c r="E24" s="9" t="s">
        <v>9</v>
      </c>
      <c r="F24" s="31">
        <f t="shared" si="2"/>
        <v>4353350</v>
      </c>
      <c r="G24" s="31">
        <v>0</v>
      </c>
      <c r="H24" s="31">
        <v>0</v>
      </c>
      <c r="I24" s="36">
        <v>1353350</v>
      </c>
      <c r="J24" s="31">
        <v>1000000</v>
      </c>
      <c r="K24" s="31">
        <v>1000000</v>
      </c>
      <c r="L24" s="31">
        <v>1000000</v>
      </c>
      <c r="M24" s="45"/>
    </row>
    <row r="25" spans="1:13" s="3" customFormat="1" ht="11.25" customHeight="1" x14ac:dyDescent="0.2">
      <c r="A25" s="39"/>
      <c r="B25" s="77"/>
      <c r="C25" s="39"/>
      <c r="D25" s="39"/>
      <c r="E25" s="9" t="s">
        <v>10</v>
      </c>
      <c r="F25" s="31">
        <f t="shared" si="2"/>
        <v>0</v>
      </c>
      <c r="G25" s="31">
        <v>0</v>
      </c>
      <c r="H25" s="31">
        <v>0</v>
      </c>
      <c r="I25" s="36">
        <v>0</v>
      </c>
      <c r="J25" s="31">
        <v>0</v>
      </c>
      <c r="K25" s="31">
        <v>0</v>
      </c>
      <c r="L25" s="31">
        <v>0</v>
      </c>
      <c r="M25" s="45"/>
    </row>
    <row r="26" spans="1:13" s="3" customFormat="1" ht="11.25" customHeight="1" x14ac:dyDescent="0.2">
      <c r="A26" s="40"/>
      <c r="B26" s="78"/>
      <c r="C26" s="40"/>
      <c r="D26" s="40"/>
      <c r="E26" s="9" t="s">
        <v>11</v>
      </c>
      <c r="F26" s="31">
        <f t="shared" si="2"/>
        <v>0</v>
      </c>
      <c r="G26" s="31">
        <v>0</v>
      </c>
      <c r="H26" s="31">
        <v>0</v>
      </c>
      <c r="I26" s="36">
        <v>0</v>
      </c>
      <c r="J26" s="31">
        <v>0</v>
      </c>
      <c r="K26" s="31">
        <v>0</v>
      </c>
      <c r="L26" s="31">
        <v>0</v>
      </c>
      <c r="M26" s="46"/>
    </row>
    <row r="27" spans="1:13" s="3" customFormat="1" ht="11.25" customHeight="1" x14ac:dyDescent="0.2">
      <c r="A27" s="38" t="s">
        <v>135</v>
      </c>
      <c r="B27" s="76" t="s">
        <v>136</v>
      </c>
      <c r="C27" s="38" t="s">
        <v>134</v>
      </c>
      <c r="D27" s="38" t="s">
        <v>24</v>
      </c>
      <c r="E27" s="9" t="s">
        <v>6</v>
      </c>
      <c r="F27" s="31">
        <f t="shared" ref="F27:F32" si="5">SUM(G27:L27)</f>
        <v>3500000</v>
      </c>
      <c r="G27" s="31">
        <f t="shared" ref="G27:L27" si="6">G28+G29+G30+G31+G32</f>
        <v>0</v>
      </c>
      <c r="H27" s="31">
        <f t="shared" si="6"/>
        <v>0</v>
      </c>
      <c r="I27" s="36">
        <f t="shared" si="6"/>
        <v>875000</v>
      </c>
      <c r="J27" s="31">
        <f t="shared" si="6"/>
        <v>875000</v>
      </c>
      <c r="K27" s="31">
        <f t="shared" si="6"/>
        <v>875000</v>
      </c>
      <c r="L27" s="31">
        <f t="shared" si="6"/>
        <v>875000</v>
      </c>
      <c r="M27" s="44" t="s">
        <v>137</v>
      </c>
    </row>
    <row r="28" spans="1:13" s="3" customFormat="1" ht="11.25" customHeight="1" x14ac:dyDescent="0.2">
      <c r="A28" s="39"/>
      <c r="B28" s="77"/>
      <c r="C28" s="39"/>
      <c r="D28" s="39"/>
      <c r="E28" s="9" t="s">
        <v>7</v>
      </c>
      <c r="F28" s="31">
        <f t="shared" si="5"/>
        <v>0</v>
      </c>
      <c r="G28" s="31">
        <v>0</v>
      </c>
      <c r="H28" s="31">
        <v>0</v>
      </c>
      <c r="I28" s="36">
        <v>0</v>
      </c>
      <c r="J28" s="31">
        <v>0</v>
      </c>
      <c r="K28" s="31">
        <v>0</v>
      </c>
      <c r="L28" s="31">
        <v>0</v>
      </c>
      <c r="M28" s="45"/>
    </row>
    <row r="29" spans="1:13" s="3" customFormat="1" ht="11.25" customHeight="1" x14ac:dyDescent="0.2">
      <c r="A29" s="39"/>
      <c r="B29" s="77"/>
      <c r="C29" s="39"/>
      <c r="D29" s="39"/>
      <c r="E29" s="9" t="s">
        <v>8</v>
      </c>
      <c r="F29" s="31">
        <f t="shared" si="5"/>
        <v>0</v>
      </c>
      <c r="G29" s="31">
        <v>0</v>
      </c>
      <c r="H29" s="31">
        <v>0</v>
      </c>
      <c r="I29" s="36">
        <v>0</v>
      </c>
      <c r="J29" s="31">
        <v>0</v>
      </c>
      <c r="K29" s="31">
        <v>0</v>
      </c>
      <c r="L29" s="31">
        <v>0</v>
      </c>
      <c r="M29" s="45"/>
    </row>
    <row r="30" spans="1:13" s="3" customFormat="1" ht="11.25" customHeight="1" x14ac:dyDescent="0.2">
      <c r="A30" s="39"/>
      <c r="B30" s="77"/>
      <c r="C30" s="39"/>
      <c r="D30" s="39"/>
      <c r="E30" s="9" t="s">
        <v>9</v>
      </c>
      <c r="F30" s="31">
        <f t="shared" si="5"/>
        <v>3500000</v>
      </c>
      <c r="G30" s="31">
        <v>0</v>
      </c>
      <c r="H30" s="31">
        <v>0</v>
      </c>
      <c r="I30" s="36">
        <v>875000</v>
      </c>
      <c r="J30" s="31">
        <v>875000</v>
      </c>
      <c r="K30" s="31">
        <v>875000</v>
      </c>
      <c r="L30" s="31">
        <v>875000</v>
      </c>
      <c r="M30" s="45"/>
    </row>
    <row r="31" spans="1:13" s="3" customFormat="1" ht="11.25" customHeight="1" x14ac:dyDescent="0.2">
      <c r="A31" s="39"/>
      <c r="B31" s="77"/>
      <c r="C31" s="39"/>
      <c r="D31" s="39"/>
      <c r="E31" s="9" t="s">
        <v>10</v>
      </c>
      <c r="F31" s="31">
        <f t="shared" si="5"/>
        <v>0</v>
      </c>
      <c r="G31" s="31">
        <v>0</v>
      </c>
      <c r="H31" s="31">
        <v>0</v>
      </c>
      <c r="I31" s="36">
        <v>0</v>
      </c>
      <c r="J31" s="31">
        <v>0</v>
      </c>
      <c r="K31" s="31">
        <v>0</v>
      </c>
      <c r="L31" s="31">
        <v>0</v>
      </c>
      <c r="M31" s="45"/>
    </row>
    <row r="32" spans="1:13" s="3" customFormat="1" ht="11.25" customHeight="1" x14ac:dyDescent="0.2">
      <c r="A32" s="40"/>
      <c r="B32" s="78"/>
      <c r="C32" s="40"/>
      <c r="D32" s="40"/>
      <c r="E32" s="9" t="s">
        <v>11</v>
      </c>
      <c r="F32" s="31">
        <f t="shared" si="5"/>
        <v>0</v>
      </c>
      <c r="G32" s="31">
        <v>0</v>
      </c>
      <c r="H32" s="31">
        <v>0</v>
      </c>
      <c r="I32" s="36">
        <v>0</v>
      </c>
      <c r="J32" s="31">
        <v>0</v>
      </c>
      <c r="K32" s="31">
        <v>0</v>
      </c>
      <c r="L32" s="31">
        <v>0</v>
      </c>
      <c r="M32" s="46"/>
    </row>
    <row r="33" spans="1:13" s="3" customFormat="1" ht="12.75" customHeight="1" x14ac:dyDescent="0.2">
      <c r="A33" s="86" t="s">
        <v>23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5"/>
    </row>
    <row r="34" spans="1:13" s="3" customFormat="1" ht="12.75" customHeight="1" x14ac:dyDescent="0.2">
      <c r="A34" s="48" t="s">
        <v>26</v>
      </c>
      <c r="B34" s="41" t="s">
        <v>19</v>
      </c>
      <c r="C34" s="38" t="s">
        <v>86</v>
      </c>
      <c r="D34" s="38" t="s">
        <v>24</v>
      </c>
      <c r="E34" s="9" t="s">
        <v>6</v>
      </c>
      <c r="F34" s="31">
        <f>F35+F36+F37+F38+F39+F40</f>
        <v>133013</v>
      </c>
      <c r="G34" s="31">
        <f>G35+G36+G37+G38+G39+G40</f>
        <v>73013</v>
      </c>
      <c r="H34" s="31">
        <f t="shared" ref="H34:L34" si="7">H35+H36+H37+H38+H39</f>
        <v>60000</v>
      </c>
      <c r="I34" s="36">
        <f t="shared" si="7"/>
        <v>0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44" t="s">
        <v>49</v>
      </c>
    </row>
    <row r="35" spans="1:13" s="3" customFormat="1" x14ac:dyDescent="0.2">
      <c r="A35" s="49"/>
      <c r="B35" s="42"/>
      <c r="C35" s="39"/>
      <c r="D35" s="39"/>
      <c r="E35" s="9" t="s">
        <v>7</v>
      </c>
      <c r="F35" s="31">
        <f t="shared" ref="F35:F46" si="8">SUM(G35:L35)</f>
        <v>0</v>
      </c>
      <c r="G35" s="31">
        <v>0</v>
      </c>
      <c r="H35" s="31">
        <v>0</v>
      </c>
      <c r="I35" s="36">
        <v>0</v>
      </c>
      <c r="J35" s="31">
        <v>0</v>
      </c>
      <c r="K35" s="31">
        <v>0</v>
      </c>
      <c r="L35" s="31">
        <v>0</v>
      </c>
      <c r="M35" s="45"/>
    </row>
    <row r="36" spans="1:13" s="3" customFormat="1" x14ac:dyDescent="0.2">
      <c r="A36" s="49"/>
      <c r="B36" s="42"/>
      <c r="C36" s="39"/>
      <c r="D36" s="39"/>
      <c r="E36" s="9" t="s">
        <v>8</v>
      </c>
      <c r="F36" s="31">
        <f t="shared" si="8"/>
        <v>0</v>
      </c>
      <c r="G36" s="31">
        <v>0</v>
      </c>
      <c r="H36" s="31">
        <v>0</v>
      </c>
      <c r="I36" s="36">
        <v>0</v>
      </c>
      <c r="J36" s="31">
        <v>0</v>
      </c>
      <c r="K36" s="31">
        <v>0</v>
      </c>
      <c r="L36" s="31">
        <v>0</v>
      </c>
      <c r="M36" s="45"/>
    </row>
    <row r="37" spans="1:13" s="3" customFormat="1" x14ac:dyDescent="0.2">
      <c r="A37" s="49"/>
      <c r="B37" s="42"/>
      <c r="C37" s="39"/>
      <c r="D37" s="39"/>
      <c r="E37" s="9" t="s">
        <v>9</v>
      </c>
      <c r="F37" s="31">
        <f t="shared" ref="F37" si="9">SUM(G37:L37)</f>
        <v>88013</v>
      </c>
      <c r="G37" s="31">
        <v>28013</v>
      </c>
      <c r="H37" s="31">
        <v>60000</v>
      </c>
      <c r="I37" s="36">
        <v>0</v>
      </c>
      <c r="J37" s="31">
        <v>0</v>
      </c>
      <c r="K37" s="31">
        <v>0</v>
      </c>
      <c r="L37" s="31">
        <v>0</v>
      </c>
      <c r="M37" s="45"/>
    </row>
    <row r="38" spans="1:13" s="3" customFormat="1" x14ac:dyDescent="0.2">
      <c r="A38" s="49"/>
      <c r="B38" s="42"/>
      <c r="C38" s="39"/>
      <c r="D38" s="39"/>
      <c r="E38" s="9" t="s">
        <v>10</v>
      </c>
      <c r="F38" s="31">
        <f t="shared" si="8"/>
        <v>0</v>
      </c>
      <c r="G38" s="31">
        <v>0</v>
      </c>
      <c r="H38" s="31">
        <v>0</v>
      </c>
      <c r="I38" s="36">
        <v>0</v>
      </c>
      <c r="J38" s="31">
        <v>0</v>
      </c>
      <c r="K38" s="31">
        <v>0</v>
      </c>
      <c r="L38" s="31">
        <v>0</v>
      </c>
      <c r="M38" s="45"/>
    </row>
    <row r="39" spans="1:13" s="3" customFormat="1" x14ac:dyDescent="0.2">
      <c r="A39" s="50"/>
      <c r="B39" s="43"/>
      <c r="C39" s="40"/>
      <c r="D39" s="40"/>
      <c r="E39" s="9" t="s">
        <v>11</v>
      </c>
      <c r="F39" s="31">
        <f t="shared" si="8"/>
        <v>0</v>
      </c>
      <c r="G39" s="31">
        <v>0</v>
      </c>
      <c r="H39" s="31">
        <v>0</v>
      </c>
      <c r="I39" s="36">
        <v>0</v>
      </c>
      <c r="J39" s="31">
        <v>0</v>
      </c>
      <c r="K39" s="31">
        <v>0</v>
      </c>
      <c r="L39" s="31">
        <v>0</v>
      </c>
      <c r="M39" s="46"/>
    </row>
    <row r="40" spans="1:13" s="3" customFormat="1" ht="33.75" x14ac:dyDescent="0.2">
      <c r="A40" s="16" t="s">
        <v>61</v>
      </c>
      <c r="B40" s="15" t="s">
        <v>64</v>
      </c>
      <c r="C40" s="9" t="s">
        <v>63</v>
      </c>
      <c r="D40" s="9" t="s">
        <v>24</v>
      </c>
      <c r="E40" s="9" t="s">
        <v>9</v>
      </c>
      <c r="F40" s="31">
        <v>45000</v>
      </c>
      <c r="G40" s="31">
        <v>45000</v>
      </c>
      <c r="H40" s="31">
        <v>0</v>
      </c>
      <c r="I40" s="36">
        <v>0</v>
      </c>
      <c r="J40" s="31">
        <v>0</v>
      </c>
      <c r="K40" s="31">
        <v>0</v>
      </c>
      <c r="L40" s="31">
        <v>0</v>
      </c>
      <c r="M40" s="18" t="s">
        <v>49</v>
      </c>
    </row>
    <row r="41" spans="1:13" s="3" customFormat="1" ht="59.25" customHeight="1" x14ac:dyDescent="0.2">
      <c r="A41" s="17" t="s">
        <v>62</v>
      </c>
      <c r="B41" s="14" t="s">
        <v>64</v>
      </c>
      <c r="C41" s="13" t="s">
        <v>86</v>
      </c>
      <c r="D41" s="13" t="s">
        <v>24</v>
      </c>
      <c r="E41" s="9"/>
      <c r="F41" s="31">
        <v>0</v>
      </c>
      <c r="G41" s="32">
        <v>0</v>
      </c>
      <c r="H41" s="31">
        <v>0</v>
      </c>
      <c r="I41" s="36">
        <v>0</v>
      </c>
      <c r="J41" s="31">
        <v>0</v>
      </c>
      <c r="K41" s="31">
        <v>0</v>
      </c>
      <c r="L41" s="31">
        <v>0</v>
      </c>
      <c r="M41" s="19" t="s">
        <v>49</v>
      </c>
    </row>
    <row r="42" spans="1:13" s="3" customFormat="1" x14ac:dyDescent="0.2">
      <c r="A42" s="38" t="s">
        <v>45</v>
      </c>
      <c r="B42" s="41" t="s">
        <v>32</v>
      </c>
      <c r="C42" s="38" t="s">
        <v>86</v>
      </c>
      <c r="D42" s="38" t="s">
        <v>59</v>
      </c>
      <c r="E42" s="9" t="s">
        <v>6</v>
      </c>
      <c r="F42" s="31">
        <f t="shared" si="8"/>
        <v>149093.78</v>
      </c>
      <c r="G42" s="31">
        <f t="shared" ref="G42:L42" si="10">G43+G44+G45+G46+G47</f>
        <v>149093.78</v>
      </c>
      <c r="H42" s="31">
        <f t="shared" si="10"/>
        <v>0</v>
      </c>
      <c r="I42" s="36">
        <f t="shared" si="10"/>
        <v>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44" t="s">
        <v>51</v>
      </c>
    </row>
    <row r="43" spans="1:13" s="3" customFormat="1" x14ac:dyDescent="0.2">
      <c r="A43" s="39"/>
      <c r="B43" s="42"/>
      <c r="C43" s="39"/>
      <c r="D43" s="39"/>
      <c r="E43" s="9" t="s">
        <v>7</v>
      </c>
      <c r="F43" s="31">
        <f t="shared" si="8"/>
        <v>0</v>
      </c>
      <c r="G43" s="31">
        <v>0</v>
      </c>
      <c r="H43" s="31">
        <v>0</v>
      </c>
      <c r="I43" s="36">
        <v>0</v>
      </c>
      <c r="J43" s="31">
        <v>0</v>
      </c>
      <c r="K43" s="31">
        <v>0</v>
      </c>
      <c r="L43" s="31">
        <v>0</v>
      </c>
      <c r="M43" s="45"/>
    </row>
    <row r="44" spans="1:13" s="3" customFormat="1" x14ac:dyDescent="0.2">
      <c r="A44" s="39"/>
      <c r="B44" s="42"/>
      <c r="C44" s="39"/>
      <c r="D44" s="39"/>
      <c r="E44" s="9" t="s">
        <v>8</v>
      </c>
      <c r="F44" s="31">
        <f t="shared" si="8"/>
        <v>0</v>
      </c>
      <c r="G44" s="31">
        <v>0</v>
      </c>
      <c r="H44" s="31">
        <v>0</v>
      </c>
      <c r="I44" s="36">
        <v>0</v>
      </c>
      <c r="J44" s="31">
        <v>0</v>
      </c>
      <c r="K44" s="31">
        <v>0</v>
      </c>
      <c r="L44" s="31">
        <v>0</v>
      </c>
      <c r="M44" s="45"/>
    </row>
    <row r="45" spans="1:13" s="3" customFormat="1" x14ac:dyDescent="0.2">
      <c r="A45" s="39"/>
      <c r="B45" s="42"/>
      <c r="C45" s="39"/>
      <c r="D45" s="39"/>
      <c r="E45" s="9" t="s">
        <v>9</v>
      </c>
      <c r="F45" s="31">
        <f t="shared" si="8"/>
        <v>149093.78</v>
      </c>
      <c r="G45" s="31">
        <v>149093.78</v>
      </c>
      <c r="H45" s="31">
        <v>0</v>
      </c>
      <c r="I45" s="36">
        <v>0</v>
      </c>
      <c r="J45" s="31">
        <v>0</v>
      </c>
      <c r="K45" s="31">
        <v>0</v>
      </c>
      <c r="L45" s="31">
        <v>0</v>
      </c>
      <c r="M45" s="45"/>
    </row>
    <row r="46" spans="1:13" s="3" customFormat="1" x14ac:dyDescent="0.2">
      <c r="A46" s="39"/>
      <c r="B46" s="42"/>
      <c r="C46" s="39"/>
      <c r="D46" s="39"/>
      <c r="E46" s="9" t="s">
        <v>10</v>
      </c>
      <c r="F46" s="31">
        <f t="shared" si="8"/>
        <v>0</v>
      </c>
      <c r="G46" s="31">
        <v>0</v>
      </c>
      <c r="H46" s="31">
        <v>0</v>
      </c>
      <c r="I46" s="36">
        <v>0</v>
      </c>
      <c r="J46" s="31">
        <v>0</v>
      </c>
      <c r="K46" s="31">
        <v>0</v>
      </c>
      <c r="L46" s="31">
        <v>0</v>
      </c>
      <c r="M46" s="45"/>
    </row>
    <row r="47" spans="1:13" s="3" customFormat="1" x14ac:dyDescent="0.2">
      <c r="A47" s="40"/>
      <c r="B47" s="43"/>
      <c r="C47" s="40"/>
      <c r="D47" s="40"/>
      <c r="E47" s="9" t="s">
        <v>11</v>
      </c>
      <c r="F47" s="31">
        <v>0</v>
      </c>
      <c r="G47" s="31">
        <v>0</v>
      </c>
      <c r="H47" s="31">
        <v>0</v>
      </c>
      <c r="I47" s="36">
        <v>0</v>
      </c>
      <c r="J47" s="31">
        <v>0</v>
      </c>
      <c r="K47" s="31">
        <v>0</v>
      </c>
      <c r="L47" s="31">
        <v>0</v>
      </c>
      <c r="M47" s="46"/>
    </row>
    <row r="48" spans="1:13" s="3" customFormat="1" ht="14.25" customHeight="1" x14ac:dyDescent="0.2">
      <c r="A48" s="63" t="s">
        <v>33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20"/>
    </row>
    <row r="49" spans="1:13" s="3" customFormat="1" ht="11.25" customHeight="1" x14ac:dyDescent="0.2">
      <c r="A49" s="48" t="s">
        <v>27</v>
      </c>
      <c r="B49" s="41" t="s">
        <v>148</v>
      </c>
      <c r="C49" s="38" t="s">
        <v>87</v>
      </c>
      <c r="D49" s="38" t="s">
        <v>24</v>
      </c>
      <c r="E49" s="9" t="s">
        <v>6</v>
      </c>
      <c r="F49" s="31">
        <f t="shared" ref="F49:L49" si="11">F50+F51+F52+F53+F54</f>
        <v>22920193.920000002</v>
      </c>
      <c r="G49" s="31">
        <f t="shared" si="11"/>
        <v>11218839</v>
      </c>
      <c r="H49" s="31">
        <f t="shared" si="11"/>
        <v>11571445</v>
      </c>
      <c r="I49" s="36">
        <f>I50+I51+I52+I53+I54</f>
        <v>129909.92</v>
      </c>
      <c r="J49" s="31">
        <f t="shared" si="11"/>
        <v>0</v>
      </c>
      <c r="K49" s="31">
        <f t="shared" si="11"/>
        <v>0</v>
      </c>
      <c r="L49" s="31">
        <f t="shared" si="11"/>
        <v>0</v>
      </c>
      <c r="M49" s="44" t="s">
        <v>52</v>
      </c>
    </row>
    <row r="50" spans="1:13" s="3" customFormat="1" ht="11.25" customHeight="1" x14ac:dyDescent="0.2">
      <c r="A50" s="49"/>
      <c r="B50" s="42"/>
      <c r="C50" s="39"/>
      <c r="D50" s="39"/>
      <c r="E50" s="9" t="s">
        <v>7</v>
      </c>
      <c r="F50" s="31">
        <f>SUM(G50:L50)</f>
        <v>0</v>
      </c>
      <c r="G50" s="31">
        <v>0</v>
      </c>
      <c r="H50" s="31">
        <v>0</v>
      </c>
      <c r="I50" s="36">
        <v>0</v>
      </c>
      <c r="J50" s="31">
        <v>0</v>
      </c>
      <c r="K50" s="31">
        <v>0</v>
      </c>
      <c r="L50" s="31">
        <v>0</v>
      </c>
      <c r="M50" s="45"/>
    </row>
    <row r="51" spans="1:13" s="3" customFormat="1" ht="11.25" customHeight="1" x14ac:dyDescent="0.2">
      <c r="A51" s="49"/>
      <c r="B51" s="42"/>
      <c r="C51" s="39"/>
      <c r="D51" s="39"/>
      <c r="E51" s="9" t="s">
        <v>8</v>
      </c>
      <c r="F51" s="31">
        <f>SUM(G51:L51)</f>
        <v>0</v>
      </c>
      <c r="G51" s="31">
        <v>0</v>
      </c>
      <c r="H51" s="31">
        <v>0</v>
      </c>
      <c r="I51" s="36">
        <v>0</v>
      </c>
      <c r="J51" s="31">
        <v>0</v>
      </c>
      <c r="K51" s="31">
        <v>0</v>
      </c>
      <c r="L51" s="31">
        <v>0</v>
      </c>
      <c r="M51" s="45"/>
    </row>
    <row r="52" spans="1:13" s="3" customFormat="1" ht="11.25" customHeight="1" x14ac:dyDescent="0.2">
      <c r="A52" s="49"/>
      <c r="B52" s="42"/>
      <c r="C52" s="39"/>
      <c r="D52" s="39"/>
      <c r="E52" s="9" t="s">
        <v>9</v>
      </c>
      <c r="F52" s="31">
        <f>SUM(G52:L52)</f>
        <v>22920193.920000002</v>
      </c>
      <c r="G52" s="31">
        <v>11218839</v>
      </c>
      <c r="H52" s="31">
        <v>11571445</v>
      </c>
      <c r="I52" s="36">
        <v>129909.92</v>
      </c>
      <c r="J52" s="31">
        <v>0</v>
      </c>
      <c r="K52" s="31">
        <v>0</v>
      </c>
      <c r="L52" s="31">
        <v>0</v>
      </c>
      <c r="M52" s="45"/>
    </row>
    <row r="53" spans="1:13" s="3" customFormat="1" ht="11.25" customHeight="1" x14ac:dyDescent="0.2">
      <c r="A53" s="49"/>
      <c r="B53" s="42"/>
      <c r="C53" s="39"/>
      <c r="D53" s="39"/>
      <c r="E53" s="9" t="s">
        <v>10</v>
      </c>
      <c r="F53" s="31">
        <f>SUM(G53:L53)</f>
        <v>0</v>
      </c>
      <c r="G53" s="31">
        <v>0</v>
      </c>
      <c r="H53" s="31">
        <v>0</v>
      </c>
      <c r="I53" s="36">
        <v>0</v>
      </c>
      <c r="J53" s="31">
        <v>0</v>
      </c>
      <c r="K53" s="31">
        <v>0</v>
      </c>
      <c r="L53" s="31">
        <v>0</v>
      </c>
      <c r="M53" s="45"/>
    </row>
    <row r="54" spans="1:13" s="3" customFormat="1" ht="11.25" customHeight="1" x14ac:dyDescent="0.2">
      <c r="A54" s="50"/>
      <c r="B54" s="43"/>
      <c r="C54" s="40"/>
      <c r="D54" s="40"/>
      <c r="E54" s="9" t="s">
        <v>11</v>
      </c>
      <c r="F54" s="31">
        <f>SUM(G54:L54)</f>
        <v>0</v>
      </c>
      <c r="G54" s="31">
        <v>0</v>
      </c>
      <c r="H54" s="31">
        <v>0</v>
      </c>
      <c r="I54" s="36">
        <v>0</v>
      </c>
      <c r="J54" s="31">
        <v>0</v>
      </c>
      <c r="K54" s="31">
        <v>0</v>
      </c>
      <c r="L54" s="31">
        <v>0</v>
      </c>
      <c r="M54" s="46"/>
    </row>
    <row r="55" spans="1:13" s="3" customFormat="1" ht="11.25" customHeight="1" x14ac:dyDescent="0.2">
      <c r="A55" s="92" t="s">
        <v>37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4"/>
      <c r="M55" s="11"/>
    </row>
    <row r="56" spans="1:13" s="3" customFormat="1" ht="11.25" customHeight="1" x14ac:dyDescent="0.2">
      <c r="A56" s="48" t="s">
        <v>38</v>
      </c>
      <c r="B56" s="41" t="s">
        <v>146</v>
      </c>
      <c r="C56" s="38" t="s">
        <v>93</v>
      </c>
      <c r="D56" s="38">
        <v>2020</v>
      </c>
      <c r="E56" s="9" t="s">
        <v>6</v>
      </c>
      <c r="F56" s="31">
        <f>F57+F58+F59+F60+F61</f>
        <v>4202149</v>
      </c>
      <c r="G56" s="31">
        <f t="shared" ref="G56:L56" si="12">G57+G58+G59+G60+G61</f>
        <v>662715</v>
      </c>
      <c r="H56" s="31">
        <f t="shared" si="12"/>
        <v>662715</v>
      </c>
      <c r="I56" s="36">
        <f>I57+I58+I59+I60+I61</f>
        <v>776719</v>
      </c>
      <c r="J56" s="31">
        <f t="shared" si="12"/>
        <v>700000</v>
      </c>
      <c r="K56" s="31">
        <f t="shared" si="12"/>
        <v>700000</v>
      </c>
      <c r="L56" s="31">
        <f t="shared" si="12"/>
        <v>700000</v>
      </c>
      <c r="M56" s="44" t="s">
        <v>53</v>
      </c>
    </row>
    <row r="57" spans="1:13" s="3" customFormat="1" ht="11.25" customHeight="1" x14ac:dyDescent="0.2">
      <c r="A57" s="49"/>
      <c r="B57" s="42"/>
      <c r="C57" s="39"/>
      <c r="D57" s="39"/>
      <c r="E57" s="9" t="s">
        <v>7</v>
      </c>
      <c r="F57" s="31">
        <f>SUM(G57:L57)</f>
        <v>0</v>
      </c>
      <c r="G57" s="31">
        <v>0</v>
      </c>
      <c r="H57" s="31">
        <v>0</v>
      </c>
      <c r="I57" s="36">
        <v>0</v>
      </c>
      <c r="J57" s="31">
        <v>0</v>
      </c>
      <c r="K57" s="31">
        <v>0</v>
      </c>
      <c r="L57" s="31">
        <v>0</v>
      </c>
      <c r="M57" s="45"/>
    </row>
    <row r="58" spans="1:13" s="3" customFormat="1" ht="11.25" customHeight="1" x14ac:dyDescent="0.2">
      <c r="A58" s="49"/>
      <c r="B58" s="42"/>
      <c r="C58" s="39"/>
      <c r="D58" s="39"/>
      <c r="E58" s="9" t="s">
        <v>8</v>
      </c>
      <c r="F58" s="31">
        <f>SUM(G58:L58)</f>
        <v>0</v>
      </c>
      <c r="G58" s="31">
        <v>0</v>
      </c>
      <c r="H58" s="31">
        <v>0</v>
      </c>
      <c r="I58" s="36">
        <v>0</v>
      </c>
      <c r="J58" s="31">
        <v>0</v>
      </c>
      <c r="K58" s="31">
        <v>0</v>
      </c>
      <c r="L58" s="31">
        <v>0</v>
      </c>
      <c r="M58" s="45"/>
    </row>
    <row r="59" spans="1:13" s="3" customFormat="1" ht="11.25" customHeight="1" x14ac:dyDescent="0.2">
      <c r="A59" s="49"/>
      <c r="B59" s="42"/>
      <c r="C59" s="39"/>
      <c r="D59" s="39"/>
      <c r="E59" s="9" t="s">
        <v>9</v>
      </c>
      <c r="F59" s="31">
        <f>SUM(G59:L59)</f>
        <v>4202149</v>
      </c>
      <c r="G59" s="31">
        <v>662715</v>
      </c>
      <c r="H59" s="31">
        <v>662715</v>
      </c>
      <c r="I59" s="36">
        <v>776719</v>
      </c>
      <c r="J59" s="31">
        <v>700000</v>
      </c>
      <c r="K59" s="31">
        <v>700000</v>
      </c>
      <c r="L59" s="31">
        <v>700000</v>
      </c>
      <c r="M59" s="45"/>
    </row>
    <row r="60" spans="1:13" s="3" customFormat="1" ht="11.25" customHeight="1" x14ac:dyDescent="0.2">
      <c r="A60" s="49"/>
      <c r="B60" s="42"/>
      <c r="C60" s="39"/>
      <c r="D60" s="39"/>
      <c r="E60" s="9" t="s">
        <v>10</v>
      </c>
      <c r="F60" s="31">
        <f>SUM(G60:L60)</f>
        <v>0</v>
      </c>
      <c r="G60" s="31">
        <v>0</v>
      </c>
      <c r="H60" s="31">
        <v>0</v>
      </c>
      <c r="I60" s="36">
        <v>0</v>
      </c>
      <c r="J60" s="31">
        <v>0</v>
      </c>
      <c r="K60" s="31">
        <v>0</v>
      </c>
      <c r="L60" s="31">
        <v>0</v>
      </c>
      <c r="M60" s="45"/>
    </row>
    <row r="61" spans="1:13" s="3" customFormat="1" ht="28.5" customHeight="1" x14ac:dyDescent="0.2">
      <c r="A61" s="50"/>
      <c r="B61" s="43"/>
      <c r="C61" s="40"/>
      <c r="D61" s="40"/>
      <c r="E61" s="12" t="s">
        <v>11</v>
      </c>
      <c r="F61" s="33">
        <f>SUM(G61:L61)</f>
        <v>0</v>
      </c>
      <c r="G61" s="31">
        <v>0</v>
      </c>
      <c r="H61" s="31">
        <v>0</v>
      </c>
      <c r="I61" s="36">
        <v>0</v>
      </c>
      <c r="J61" s="31">
        <v>0</v>
      </c>
      <c r="K61" s="31">
        <v>0</v>
      </c>
      <c r="L61" s="31">
        <v>0</v>
      </c>
      <c r="M61" s="46"/>
    </row>
    <row r="62" spans="1:13" s="3" customFormat="1" ht="12.75" customHeight="1" x14ac:dyDescent="0.2">
      <c r="A62" s="38" t="s">
        <v>28</v>
      </c>
      <c r="B62" s="41" t="s">
        <v>138</v>
      </c>
      <c r="C62" s="38" t="s">
        <v>87</v>
      </c>
      <c r="D62" s="38" t="s">
        <v>59</v>
      </c>
      <c r="E62" s="9" t="s">
        <v>6</v>
      </c>
      <c r="F62" s="31">
        <f>F63+F64+F65+F66+F67</f>
        <v>2547673</v>
      </c>
      <c r="G62" s="31">
        <f t="shared" ref="G62:L62" si="13">G63+G64+G65+G66+G67</f>
        <v>0</v>
      </c>
      <c r="H62" s="31">
        <f t="shared" si="13"/>
        <v>500000</v>
      </c>
      <c r="I62" s="36">
        <f t="shared" si="13"/>
        <v>547673</v>
      </c>
      <c r="J62" s="31">
        <f t="shared" si="13"/>
        <v>500000</v>
      </c>
      <c r="K62" s="31">
        <f t="shared" si="13"/>
        <v>500000</v>
      </c>
      <c r="L62" s="31">
        <f t="shared" si="13"/>
        <v>500000</v>
      </c>
      <c r="M62" s="44" t="s">
        <v>77</v>
      </c>
    </row>
    <row r="63" spans="1:13" s="3" customFormat="1" ht="12.75" customHeight="1" x14ac:dyDescent="0.2">
      <c r="A63" s="39"/>
      <c r="B63" s="42"/>
      <c r="C63" s="39"/>
      <c r="D63" s="39"/>
      <c r="E63" s="9" t="s">
        <v>7</v>
      </c>
      <c r="F63" s="31">
        <f>SUM(G63:L63)</f>
        <v>0</v>
      </c>
      <c r="G63" s="31">
        <v>0</v>
      </c>
      <c r="H63" s="31">
        <v>0</v>
      </c>
      <c r="I63" s="36">
        <v>0</v>
      </c>
      <c r="J63" s="31">
        <v>0</v>
      </c>
      <c r="K63" s="31">
        <v>0</v>
      </c>
      <c r="L63" s="31">
        <v>0</v>
      </c>
      <c r="M63" s="45"/>
    </row>
    <row r="64" spans="1:13" s="3" customFormat="1" ht="12.75" customHeight="1" x14ac:dyDescent="0.2">
      <c r="A64" s="39"/>
      <c r="B64" s="42"/>
      <c r="C64" s="39"/>
      <c r="D64" s="39"/>
      <c r="E64" s="9" t="s">
        <v>8</v>
      </c>
      <c r="F64" s="31">
        <f>SUM(G64:L64)</f>
        <v>0</v>
      </c>
      <c r="G64" s="31">
        <v>0</v>
      </c>
      <c r="H64" s="31">
        <v>0</v>
      </c>
      <c r="I64" s="36">
        <v>0</v>
      </c>
      <c r="J64" s="31">
        <v>0</v>
      </c>
      <c r="K64" s="31">
        <v>0</v>
      </c>
      <c r="L64" s="31">
        <v>0</v>
      </c>
      <c r="M64" s="45"/>
    </row>
    <row r="65" spans="1:13" s="3" customFormat="1" ht="12.75" customHeight="1" x14ac:dyDescent="0.2">
      <c r="A65" s="39"/>
      <c r="B65" s="42"/>
      <c r="C65" s="39"/>
      <c r="D65" s="39"/>
      <c r="E65" s="9" t="s">
        <v>9</v>
      </c>
      <c r="F65" s="31">
        <f>SUM(G65:L65)</f>
        <v>2547673</v>
      </c>
      <c r="G65" s="31">
        <v>0</v>
      </c>
      <c r="H65" s="31">
        <v>500000</v>
      </c>
      <c r="I65" s="36">
        <v>547673</v>
      </c>
      <c r="J65" s="31">
        <v>500000</v>
      </c>
      <c r="K65" s="31">
        <v>500000</v>
      </c>
      <c r="L65" s="31">
        <v>500000</v>
      </c>
      <c r="M65" s="45"/>
    </row>
    <row r="66" spans="1:13" s="3" customFormat="1" ht="12.75" customHeight="1" x14ac:dyDescent="0.2">
      <c r="A66" s="39"/>
      <c r="B66" s="42"/>
      <c r="C66" s="39"/>
      <c r="D66" s="39"/>
      <c r="E66" s="9" t="s">
        <v>10</v>
      </c>
      <c r="F66" s="31">
        <f>SUM(G66:L66)</f>
        <v>0</v>
      </c>
      <c r="G66" s="31">
        <v>0</v>
      </c>
      <c r="H66" s="31">
        <v>0</v>
      </c>
      <c r="I66" s="36">
        <v>0</v>
      </c>
      <c r="J66" s="31">
        <v>0</v>
      </c>
      <c r="K66" s="31">
        <v>0</v>
      </c>
      <c r="L66" s="31">
        <v>0</v>
      </c>
      <c r="M66" s="45"/>
    </row>
    <row r="67" spans="1:13" s="3" customFormat="1" ht="12.75" customHeight="1" x14ac:dyDescent="0.2">
      <c r="A67" s="40"/>
      <c r="B67" s="43"/>
      <c r="C67" s="40"/>
      <c r="D67" s="40"/>
      <c r="E67" s="9" t="s">
        <v>11</v>
      </c>
      <c r="F67" s="31">
        <f>SUM(G67:L67)</f>
        <v>0</v>
      </c>
      <c r="G67" s="31">
        <v>0</v>
      </c>
      <c r="H67" s="31">
        <v>0</v>
      </c>
      <c r="I67" s="36">
        <v>0</v>
      </c>
      <c r="J67" s="31">
        <v>0</v>
      </c>
      <c r="K67" s="31">
        <v>0</v>
      </c>
      <c r="L67" s="31">
        <v>0</v>
      </c>
      <c r="M67" s="46"/>
    </row>
    <row r="68" spans="1:13" s="3" customFormat="1" ht="12" customHeight="1" x14ac:dyDescent="0.2">
      <c r="A68" s="38" t="s">
        <v>78</v>
      </c>
      <c r="B68" s="41" t="s">
        <v>79</v>
      </c>
      <c r="C68" s="38" t="s">
        <v>87</v>
      </c>
      <c r="D68" s="38" t="s">
        <v>80</v>
      </c>
      <c r="E68" s="9" t="s">
        <v>6</v>
      </c>
      <c r="F68" s="31">
        <f t="shared" ref="F68:L68" si="14">F69+F70+F71+F72+F73</f>
        <v>4679982.62</v>
      </c>
      <c r="G68" s="31">
        <f t="shared" si="14"/>
        <v>0</v>
      </c>
      <c r="H68" s="31">
        <f t="shared" si="14"/>
        <v>500000</v>
      </c>
      <c r="I68" s="36">
        <f t="shared" si="14"/>
        <v>3379982.62</v>
      </c>
      <c r="J68" s="31">
        <f t="shared" si="14"/>
        <v>800000</v>
      </c>
      <c r="K68" s="31">
        <f t="shared" si="14"/>
        <v>0</v>
      </c>
      <c r="L68" s="31">
        <f t="shared" si="14"/>
        <v>0</v>
      </c>
      <c r="M68" s="44" t="s">
        <v>79</v>
      </c>
    </row>
    <row r="69" spans="1:13" s="3" customFormat="1" ht="12" customHeight="1" x14ac:dyDescent="0.2">
      <c r="A69" s="39"/>
      <c r="B69" s="42"/>
      <c r="C69" s="39"/>
      <c r="D69" s="39"/>
      <c r="E69" s="9" t="s">
        <v>7</v>
      </c>
      <c r="F69" s="31">
        <f>SUM(G69:L69)</f>
        <v>0</v>
      </c>
      <c r="G69" s="31">
        <v>0</v>
      </c>
      <c r="H69" s="31">
        <v>0</v>
      </c>
      <c r="I69" s="36">
        <v>0</v>
      </c>
      <c r="J69" s="31">
        <v>0</v>
      </c>
      <c r="K69" s="31">
        <v>0</v>
      </c>
      <c r="L69" s="31">
        <v>0</v>
      </c>
      <c r="M69" s="45"/>
    </row>
    <row r="70" spans="1:13" s="3" customFormat="1" ht="12" customHeight="1" x14ac:dyDescent="0.2">
      <c r="A70" s="39"/>
      <c r="B70" s="42"/>
      <c r="C70" s="39"/>
      <c r="D70" s="39"/>
      <c r="E70" s="9" t="s">
        <v>8</v>
      </c>
      <c r="F70" s="31">
        <f>SUM(G70:L70)</f>
        <v>0</v>
      </c>
      <c r="G70" s="31">
        <v>0</v>
      </c>
      <c r="H70" s="31">
        <v>0</v>
      </c>
      <c r="I70" s="36">
        <v>0</v>
      </c>
      <c r="J70" s="31">
        <v>0</v>
      </c>
      <c r="K70" s="31">
        <v>0</v>
      </c>
      <c r="L70" s="31">
        <v>0</v>
      </c>
      <c r="M70" s="45"/>
    </row>
    <row r="71" spans="1:13" s="3" customFormat="1" ht="12" customHeight="1" x14ac:dyDescent="0.2">
      <c r="A71" s="39"/>
      <c r="B71" s="42"/>
      <c r="C71" s="39"/>
      <c r="D71" s="39"/>
      <c r="E71" s="9" t="s">
        <v>9</v>
      </c>
      <c r="F71" s="31">
        <f>SUM(G71:L71)</f>
        <v>4679982.62</v>
      </c>
      <c r="G71" s="31">
        <v>0</v>
      </c>
      <c r="H71" s="31">
        <v>500000</v>
      </c>
      <c r="I71" s="36">
        <v>3379982.62</v>
      </c>
      <c r="J71" s="31">
        <v>800000</v>
      </c>
      <c r="K71" s="31">
        <v>0</v>
      </c>
      <c r="L71" s="31">
        <v>0</v>
      </c>
      <c r="M71" s="45"/>
    </row>
    <row r="72" spans="1:13" s="3" customFormat="1" ht="12" customHeight="1" x14ac:dyDescent="0.2">
      <c r="A72" s="39"/>
      <c r="B72" s="42"/>
      <c r="C72" s="39"/>
      <c r="D72" s="39"/>
      <c r="E72" s="9" t="s">
        <v>10</v>
      </c>
      <c r="F72" s="31">
        <f>SUM(G72:L72)</f>
        <v>0</v>
      </c>
      <c r="G72" s="31">
        <v>0</v>
      </c>
      <c r="H72" s="31">
        <v>0</v>
      </c>
      <c r="I72" s="36">
        <v>0</v>
      </c>
      <c r="J72" s="31">
        <v>0</v>
      </c>
      <c r="K72" s="31">
        <v>0</v>
      </c>
      <c r="L72" s="31">
        <v>0</v>
      </c>
      <c r="M72" s="45"/>
    </row>
    <row r="73" spans="1:13" s="3" customFormat="1" ht="12" customHeight="1" x14ac:dyDescent="0.2">
      <c r="A73" s="40"/>
      <c r="B73" s="43"/>
      <c r="C73" s="40"/>
      <c r="D73" s="40"/>
      <c r="E73" s="9" t="s">
        <v>11</v>
      </c>
      <c r="F73" s="31">
        <f>SUM(G73:L73)</f>
        <v>0</v>
      </c>
      <c r="G73" s="31">
        <v>0</v>
      </c>
      <c r="H73" s="31">
        <v>0</v>
      </c>
      <c r="I73" s="36">
        <v>0</v>
      </c>
      <c r="J73" s="31">
        <v>0</v>
      </c>
      <c r="K73" s="31">
        <v>0</v>
      </c>
      <c r="L73" s="31">
        <v>0</v>
      </c>
      <c r="M73" s="46"/>
    </row>
    <row r="74" spans="1:13" s="3" customFormat="1" ht="12" customHeight="1" x14ac:dyDescent="0.2">
      <c r="A74" s="38" t="s">
        <v>89</v>
      </c>
      <c r="B74" s="41" t="s">
        <v>97</v>
      </c>
      <c r="C74" s="38" t="s">
        <v>87</v>
      </c>
      <c r="D74" s="38">
        <v>2021</v>
      </c>
      <c r="E74" s="9" t="s">
        <v>6</v>
      </c>
      <c r="F74" s="31">
        <v>136822</v>
      </c>
      <c r="G74" s="31">
        <f t="shared" ref="G74" si="15">G75+G76+G77+G78+G79</f>
        <v>0</v>
      </c>
      <c r="H74" s="31">
        <v>136821.5</v>
      </c>
      <c r="I74" s="36">
        <v>0</v>
      </c>
      <c r="J74" s="31">
        <v>0</v>
      </c>
      <c r="K74" s="31">
        <v>0</v>
      </c>
      <c r="L74" s="31">
        <v>0</v>
      </c>
      <c r="M74" s="21"/>
    </row>
    <row r="75" spans="1:13" s="3" customFormat="1" ht="12" customHeight="1" x14ac:dyDescent="0.2">
      <c r="A75" s="39"/>
      <c r="B75" s="42"/>
      <c r="C75" s="39"/>
      <c r="D75" s="39"/>
      <c r="E75" s="9" t="s">
        <v>7</v>
      </c>
      <c r="F75" s="31">
        <v>0</v>
      </c>
      <c r="G75" s="31">
        <v>0</v>
      </c>
      <c r="H75" s="31"/>
      <c r="I75" s="36">
        <v>0</v>
      </c>
      <c r="J75" s="31">
        <v>0</v>
      </c>
      <c r="K75" s="31">
        <v>0</v>
      </c>
      <c r="L75" s="31">
        <v>0</v>
      </c>
      <c r="M75" s="21"/>
    </row>
    <row r="76" spans="1:13" s="3" customFormat="1" ht="12" customHeight="1" x14ac:dyDescent="0.2">
      <c r="A76" s="39"/>
      <c r="B76" s="42"/>
      <c r="C76" s="39"/>
      <c r="D76" s="39"/>
      <c r="E76" s="9" t="s">
        <v>8</v>
      </c>
      <c r="F76" s="31">
        <v>0</v>
      </c>
      <c r="G76" s="31">
        <v>0</v>
      </c>
      <c r="H76" s="31"/>
      <c r="I76" s="36">
        <v>0</v>
      </c>
      <c r="J76" s="31">
        <v>0</v>
      </c>
      <c r="K76" s="31">
        <v>0</v>
      </c>
      <c r="L76" s="31">
        <v>0</v>
      </c>
      <c r="M76" s="45" t="s">
        <v>90</v>
      </c>
    </row>
    <row r="77" spans="1:13" s="3" customFormat="1" ht="12" customHeight="1" x14ac:dyDescent="0.2">
      <c r="A77" s="39"/>
      <c r="B77" s="42"/>
      <c r="C77" s="39"/>
      <c r="D77" s="39"/>
      <c r="E77" s="9" t="s">
        <v>9</v>
      </c>
      <c r="F77" s="31">
        <v>136821.5</v>
      </c>
      <c r="G77" s="31">
        <v>0</v>
      </c>
      <c r="H77" s="31">
        <v>136821.5</v>
      </c>
      <c r="I77" s="36">
        <v>0</v>
      </c>
      <c r="J77" s="31">
        <v>0</v>
      </c>
      <c r="K77" s="31">
        <v>0</v>
      </c>
      <c r="L77" s="31">
        <v>0</v>
      </c>
      <c r="M77" s="45"/>
    </row>
    <row r="78" spans="1:13" s="3" customFormat="1" ht="12" customHeight="1" x14ac:dyDescent="0.2">
      <c r="A78" s="39"/>
      <c r="B78" s="42"/>
      <c r="C78" s="39"/>
      <c r="D78" s="39"/>
      <c r="E78" s="9" t="s">
        <v>10</v>
      </c>
      <c r="F78" s="31">
        <v>0</v>
      </c>
      <c r="G78" s="31">
        <v>0</v>
      </c>
      <c r="H78" s="31"/>
      <c r="I78" s="36">
        <v>0</v>
      </c>
      <c r="J78" s="31">
        <v>0</v>
      </c>
      <c r="K78" s="31">
        <v>0</v>
      </c>
      <c r="L78" s="31">
        <v>0</v>
      </c>
      <c r="M78" s="21"/>
    </row>
    <row r="79" spans="1:13" s="3" customFormat="1" ht="12" customHeight="1" x14ac:dyDescent="0.2">
      <c r="A79" s="40"/>
      <c r="B79" s="43"/>
      <c r="C79" s="40"/>
      <c r="D79" s="40"/>
      <c r="E79" s="9" t="s">
        <v>11</v>
      </c>
      <c r="F79" s="31">
        <v>0</v>
      </c>
      <c r="G79" s="31">
        <v>0</v>
      </c>
      <c r="H79" s="31"/>
      <c r="I79" s="36">
        <v>0</v>
      </c>
      <c r="J79" s="31">
        <v>0</v>
      </c>
      <c r="K79" s="31">
        <v>0</v>
      </c>
      <c r="L79" s="31">
        <v>0</v>
      </c>
      <c r="M79" s="21"/>
    </row>
    <row r="80" spans="1:13" s="3" customFormat="1" ht="12" customHeight="1" x14ac:dyDescent="0.2">
      <c r="A80" s="38" t="s">
        <v>98</v>
      </c>
      <c r="B80" s="41" t="s">
        <v>96</v>
      </c>
      <c r="C80" s="38" t="s">
        <v>91</v>
      </c>
      <c r="D80" s="38">
        <v>2021</v>
      </c>
      <c r="E80" s="9" t="s">
        <v>6</v>
      </c>
      <c r="F80" s="31">
        <f t="shared" ref="F80:L80" si="16">F81+F82+F83+F84+F85</f>
        <v>142694.22</v>
      </c>
      <c r="G80" s="31">
        <f t="shared" si="16"/>
        <v>0</v>
      </c>
      <c r="H80" s="31">
        <f t="shared" si="16"/>
        <v>142694.22</v>
      </c>
      <c r="I80" s="36">
        <f t="shared" si="16"/>
        <v>0</v>
      </c>
      <c r="J80" s="31">
        <f t="shared" si="16"/>
        <v>0</v>
      </c>
      <c r="K80" s="31">
        <f t="shared" si="16"/>
        <v>0</v>
      </c>
      <c r="L80" s="31">
        <f t="shared" si="16"/>
        <v>0</v>
      </c>
      <c r="M80" s="44" t="s">
        <v>90</v>
      </c>
    </row>
    <row r="81" spans="1:13" s="3" customFormat="1" ht="12" customHeight="1" x14ac:dyDescent="0.2">
      <c r="A81" s="39"/>
      <c r="B81" s="42"/>
      <c r="C81" s="39"/>
      <c r="D81" s="39"/>
      <c r="E81" s="9" t="s">
        <v>7</v>
      </c>
      <c r="F81" s="31">
        <f>SUM(G81:L81)</f>
        <v>0</v>
      </c>
      <c r="G81" s="31">
        <v>0</v>
      </c>
      <c r="H81" s="31">
        <v>0</v>
      </c>
      <c r="I81" s="36">
        <v>0</v>
      </c>
      <c r="J81" s="31">
        <v>0</v>
      </c>
      <c r="K81" s="31">
        <v>0</v>
      </c>
      <c r="L81" s="31">
        <v>0</v>
      </c>
      <c r="M81" s="45"/>
    </row>
    <row r="82" spans="1:13" s="3" customFormat="1" ht="12" customHeight="1" x14ac:dyDescent="0.2">
      <c r="A82" s="39"/>
      <c r="B82" s="42"/>
      <c r="C82" s="39"/>
      <c r="D82" s="39"/>
      <c r="E82" s="9" t="s">
        <v>8</v>
      </c>
      <c r="F82" s="31">
        <f>SUM(G82:L82)</f>
        <v>0</v>
      </c>
      <c r="G82" s="31">
        <v>0</v>
      </c>
      <c r="H82" s="31">
        <v>0</v>
      </c>
      <c r="I82" s="36">
        <v>0</v>
      </c>
      <c r="J82" s="31">
        <v>0</v>
      </c>
      <c r="K82" s="31">
        <v>0</v>
      </c>
      <c r="L82" s="31">
        <v>0</v>
      </c>
      <c r="M82" s="45"/>
    </row>
    <row r="83" spans="1:13" s="3" customFormat="1" ht="12" customHeight="1" x14ac:dyDescent="0.2">
      <c r="A83" s="39"/>
      <c r="B83" s="42"/>
      <c r="C83" s="39"/>
      <c r="D83" s="39"/>
      <c r="E83" s="9" t="s">
        <v>9</v>
      </c>
      <c r="F83" s="31">
        <f>SUM(G83:L83)</f>
        <v>142694.22</v>
      </c>
      <c r="G83" s="31">
        <v>0</v>
      </c>
      <c r="H83" s="31">
        <v>142694.22</v>
      </c>
      <c r="I83" s="36">
        <v>0</v>
      </c>
      <c r="J83" s="31">
        <v>0</v>
      </c>
      <c r="K83" s="31">
        <v>0</v>
      </c>
      <c r="L83" s="31">
        <v>0</v>
      </c>
      <c r="M83" s="45"/>
    </row>
    <row r="84" spans="1:13" s="3" customFormat="1" ht="12" customHeight="1" x14ac:dyDescent="0.2">
      <c r="A84" s="39"/>
      <c r="B84" s="42"/>
      <c r="C84" s="39"/>
      <c r="D84" s="39"/>
      <c r="E84" s="9" t="s">
        <v>10</v>
      </c>
      <c r="F84" s="31">
        <f>SUM(G84:L84)</f>
        <v>0</v>
      </c>
      <c r="G84" s="31">
        <v>0</v>
      </c>
      <c r="H84" s="31">
        <v>0</v>
      </c>
      <c r="I84" s="36">
        <v>0</v>
      </c>
      <c r="J84" s="31">
        <v>0</v>
      </c>
      <c r="K84" s="31">
        <v>0</v>
      </c>
      <c r="L84" s="31">
        <v>0</v>
      </c>
      <c r="M84" s="45"/>
    </row>
    <row r="85" spans="1:13" s="3" customFormat="1" ht="12" customHeight="1" x14ac:dyDescent="0.2">
      <c r="A85" s="40"/>
      <c r="B85" s="43"/>
      <c r="C85" s="40"/>
      <c r="D85" s="40"/>
      <c r="E85" s="9" t="s">
        <v>11</v>
      </c>
      <c r="F85" s="31">
        <f>SUM(G85:L85)</f>
        <v>0</v>
      </c>
      <c r="G85" s="31">
        <v>0</v>
      </c>
      <c r="H85" s="31">
        <v>0</v>
      </c>
      <c r="I85" s="36">
        <v>0</v>
      </c>
      <c r="J85" s="31">
        <v>0</v>
      </c>
      <c r="K85" s="31">
        <v>0</v>
      </c>
      <c r="L85" s="31">
        <v>0</v>
      </c>
      <c r="M85" s="46"/>
    </row>
    <row r="86" spans="1:13" s="3" customFormat="1" ht="13.5" customHeight="1" x14ac:dyDescent="0.2">
      <c r="A86" s="86" t="s">
        <v>39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5"/>
    </row>
    <row r="87" spans="1:13" s="3" customFormat="1" ht="12.75" customHeight="1" x14ac:dyDescent="0.2">
      <c r="A87" s="38" t="s">
        <v>15</v>
      </c>
      <c r="B87" s="41" t="s">
        <v>102</v>
      </c>
      <c r="C87" s="38" t="s">
        <v>94</v>
      </c>
      <c r="D87" s="38" t="s">
        <v>24</v>
      </c>
      <c r="E87" s="9" t="s">
        <v>6</v>
      </c>
      <c r="F87" s="31">
        <f t="shared" ref="F87:F92" si="17">SUM(G87:L87)</f>
        <v>3015721</v>
      </c>
      <c r="G87" s="31">
        <f t="shared" ref="G87:L87" si="18">G88+G89+G90+G91+G92</f>
        <v>484921</v>
      </c>
      <c r="H87" s="31">
        <f t="shared" si="18"/>
        <v>455000</v>
      </c>
      <c r="I87" s="36">
        <f t="shared" si="18"/>
        <v>560800</v>
      </c>
      <c r="J87" s="31">
        <f t="shared" si="18"/>
        <v>505000</v>
      </c>
      <c r="K87" s="31">
        <f t="shared" si="18"/>
        <v>505000</v>
      </c>
      <c r="L87" s="31">
        <f t="shared" si="18"/>
        <v>505000</v>
      </c>
      <c r="M87" s="44" t="s">
        <v>54</v>
      </c>
    </row>
    <row r="88" spans="1:13" s="3" customFormat="1" ht="12.75" customHeight="1" x14ac:dyDescent="0.2">
      <c r="A88" s="39"/>
      <c r="B88" s="42"/>
      <c r="C88" s="39"/>
      <c r="D88" s="39"/>
      <c r="E88" s="9" t="s">
        <v>7</v>
      </c>
      <c r="F88" s="31">
        <f t="shared" si="17"/>
        <v>0</v>
      </c>
      <c r="G88" s="31">
        <v>0</v>
      </c>
      <c r="H88" s="31">
        <v>0</v>
      </c>
      <c r="I88" s="36">
        <v>0</v>
      </c>
      <c r="J88" s="31">
        <v>0</v>
      </c>
      <c r="K88" s="31">
        <v>0</v>
      </c>
      <c r="L88" s="31">
        <v>0</v>
      </c>
      <c r="M88" s="45"/>
    </row>
    <row r="89" spans="1:13" s="3" customFormat="1" ht="12.75" customHeight="1" x14ac:dyDescent="0.2">
      <c r="A89" s="39"/>
      <c r="B89" s="42"/>
      <c r="C89" s="39"/>
      <c r="D89" s="39"/>
      <c r="E89" s="9" t="s">
        <v>8</v>
      </c>
      <c r="F89" s="31">
        <f t="shared" si="17"/>
        <v>0</v>
      </c>
      <c r="G89" s="31">
        <v>0</v>
      </c>
      <c r="H89" s="31">
        <v>0</v>
      </c>
      <c r="I89" s="36">
        <v>0</v>
      </c>
      <c r="J89" s="31">
        <v>0</v>
      </c>
      <c r="K89" s="31">
        <v>0</v>
      </c>
      <c r="L89" s="31">
        <v>0</v>
      </c>
      <c r="M89" s="45"/>
    </row>
    <row r="90" spans="1:13" s="3" customFormat="1" ht="12.75" customHeight="1" x14ac:dyDescent="0.2">
      <c r="A90" s="39"/>
      <c r="B90" s="42"/>
      <c r="C90" s="39"/>
      <c r="D90" s="39"/>
      <c r="E90" s="9" t="s">
        <v>9</v>
      </c>
      <c r="F90" s="31">
        <f t="shared" si="17"/>
        <v>3015721</v>
      </c>
      <c r="G90" s="31">
        <v>484921</v>
      </c>
      <c r="H90" s="31">
        <v>455000</v>
      </c>
      <c r="I90" s="36">
        <v>560800</v>
      </c>
      <c r="J90" s="31">
        <v>505000</v>
      </c>
      <c r="K90" s="31">
        <v>505000</v>
      </c>
      <c r="L90" s="31">
        <v>505000</v>
      </c>
      <c r="M90" s="45"/>
    </row>
    <row r="91" spans="1:13" s="3" customFormat="1" ht="12.75" customHeight="1" x14ac:dyDescent="0.2">
      <c r="A91" s="39"/>
      <c r="B91" s="42"/>
      <c r="C91" s="39"/>
      <c r="D91" s="39"/>
      <c r="E91" s="9" t="s">
        <v>10</v>
      </c>
      <c r="F91" s="31">
        <f t="shared" si="17"/>
        <v>0</v>
      </c>
      <c r="G91" s="31">
        <v>0</v>
      </c>
      <c r="H91" s="31">
        <v>0</v>
      </c>
      <c r="I91" s="36">
        <v>0</v>
      </c>
      <c r="J91" s="31">
        <v>0</v>
      </c>
      <c r="K91" s="31">
        <v>0</v>
      </c>
      <c r="L91" s="31">
        <v>0</v>
      </c>
      <c r="M91" s="45"/>
    </row>
    <row r="92" spans="1:13" s="3" customFormat="1" ht="12.75" customHeight="1" x14ac:dyDescent="0.2">
      <c r="A92" s="40"/>
      <c r="B92" s="43"/>
      <c r="C92" s="40"/>
      <c r="D92" s="40"/>
      <c r="E92" s="9" t="s">
        <v>11</v>
      </c>
      <c r="F92" s="31">
        <f t="shared" si="17"/>
        <v>0</v>
      </c>
      <c r="G92" s="31">
        <v>0</v>
      </c>
      <c r="H92" s="31">
        <v>0</v>
      </c>
      <c r="I92" s="36">
        <v>0</v>
      </c>
      <c r="J92" s="31">
        <v>0</v>
      </c>
      <c r="K92" s="31">
        <v>0</v>
      </c>
      <c r="L92" s="31">
        <v>0</v>
      </c>
      <c r="M92" s="46"/>
    </row>
    <row r="93" spans="1:13" s="3" customFormat="1" ht="11.25" customHeight="1" x14ac:dyDescent="0.2">
      <c r="A93" s="88" t="s">
        <v>40</v>
      </c>
      <c r="B93" s="41" t="s">
        <v>139</v>
      </c>
      <c r="C93" s="38" t="s">
        <v>87</v>
      </c>
      <c r="D93" s="38" t="s">
        <v>24</v>
      </c>
      <c r="E93" s="9" t="s">
        <v>6</v>
      </c>
      <c r="F93" s="31">
        <f t="shared" ref="F93:L93" si="19">F94+F95+F96+F97+F98</f>
        <v>388000</v>
      </c>
      <c r="G93" s="31">
        <f t="shared" si="19"/>
        <v>38000</v>
      </c>
      <c r="H93" s="31">
        <f t="shared" si="19"/>
        <v>70000</v>
      </c>
      <c r="I93" s="36">
        <f t="shared" si="19"/>
        <v>70000</v>
      </c>
      <c r="J93" s="31">
        <f t="shared" si="19"/>
        <v>70000</v>
      </c>
      <c r="K93" s="31">
        <f t="shared" si="19"/>
        <v>70000</v>
      </c>
      <c r="L93" s="31">
        <f t="shared" si="19"/>
        <v>70000</v>
      </c>
      <c r="M93" s="44" t="s">
        <v>81</v>
      </c>
    </row>
    <row r="94" spans="1:13" s="3" customFormat="1" ht="11.25" customHeight="1" x14ac:dyDescent="0.2">
      <c r="A94" s="89"/>
      <c r="B94" s="42"/>
      <c r="C94" s="39"/>
      <c r="D94" s="39"/>
      <c r="E94" s="9" t="s">
        <v>7</v>
      </c>
      <c r="F94" s="31">
        <f>SUM(G94:L94)</f>
        <v>0</v>
      </c>
      <c r="G94" s="31">
        <v>0</v>
      </c>
      <c r="H94" s="31">
        <v>0</v>
      </c>
      <c r="I94" s="36">
        <v>0</v>
      </c>
      <c r="J94" s="31">
        <v>0</v>
      </c>
      <c r="K94" s="31">
        <v>0</v>
      </c>
      <c r="L94" s="31">
        <v>0</v>
      </c>
      <c r="M94" s="45"/>
    </row>
    <row r="95" spans="1:13" s="3" customFormat="1" ht="11.25" customHeight="1" x14ac:dyDescent="0.2">
      <c r="A95" s="89"/>
      <c r="B95" s="42"/>
      <c r="C95" s="39"/>
      <c r="D95" s="39"/>
      <c r="E95" s="9" t="s">
        <v>8</v>
      </c>
      <c r="F95" s="31">
        <f>SUM(G95:L95)</f>
        <v>0</v>
      </c>
      <c r="G95" s="31">
        <v>0</v>
      </c>
      <c r="H95" s="31">
        <v>0</v>
      </c>
      <c r="I95" s="36">
        <v>0</v>
      </c>
      <c r="J95" s="31">
        <v>0</v>
      </c>
      <c r="K95" s="31">
        <v>0</v>
      </c>
      <c r="L95" s="31">
        <v>0</v>
      </c>
      <c r="M95" s="45"/>
    </row>
    <row r="96" spans="1:13" s="3" customFormat="1" ht="11.25" customHeight="1" x14ac:dyDescent="0.2">
      <c r="A96" s="89"/>
      <c r="B96" s="42"/>
      <c r="C96" s="39"/>
      <c r="D96" s="39"/>
      <c r="E96" s="9" t="s">
        <v>9</v>
      </c>
      <c r="F96" s="31">
        <f>SUM(G96:L96)</f>
        <v>388000</v>
      </c>
      <c r="G96" s="31">
        <v>38000</v>
      </c>
      <c r="H96" s="31">
        <v>70000</v>
      </c>
      <c r="I96" s="36">
        <v>70000</v>
      </c>
      <c r="J96" s="31">
        <v>70000</v>
      </c>
      <c r="K96" s="31">
        <v>70000</v>
      </c>
      <c r="L96" s="31">
        <v>70000</v>
      </c>
      <c r="M96" s="45"/>
    </row>
    <row r="97" spans="1:13" s="3" customFormat="1" ht="11.25" customHeight="1" x14ac:dyDescent="0.2">
      <c r="A97" s="89"/>
      <c r="B97" s="42"/>
      <c r="C97" s="39"/>
      <c r="D97" s="39"/>
      <c r="E97" s="9" t="s">
        <v>10</v>
      </c>
      <c r="F97" s="31">
        <f>SUM(G97:L97)</f>
        <v>0</v>
      </c>
      <c r="G97" s="31">
        <v>0</v>
      </c>
      <c r="H97" s="31">
        <v>0</v>
      </c>
      <c r="I97" s="36">
        <v>0</v>
      </c>
      <c r="J97" s="31">
        <v>0</v>
      </c>
      <c r="K97" s="31">
        <v>0</v>
      </c>
      <c r="L97" s="31">
        <v>0</v>
      </c>
      <c r="M97" s="45"/>
    </row>
    <row r="98" spans="1:13" s="3" customFormat="1" ht="11.25" customHeight="1" x14ac:dyDescent="0.2">
      <c r="A98" s="90"/>
      <c r="B98" s="43"/>
      <c r="C98" s="40"/>
      <c r="D98" s="40"/>
      <c r="E98" s="12" t="s">
        <v>11</v>
      </c>
      <c r="F98" s="33">
        <f>SUM(G98:L98)</f>
        <v>0</v>
      </c>
      <c r="G98" s="33">
        <v>0</v>
      </c>
      <c r="H98" s="33">
        <v>0</v>
      </c>
      <c r="I98" s="37">
        <v>0</v>
      </c>
      <c r="J98" s="33">
        <v>0</v>
      </c>
      <c r="K98" s="33">
        <v>0</v>
      </c>
      <c r="L98" s="33">
        <v>0</v>
      </c>
      <c r="M98" s="46"/>
    </row>
    <row r="99" spans="1:13" s="3" customFormat="1" ht="11.25" customHeight="1" x14ac:dyDescent="0.2">
      <c r="A99" s="38" t="s">
        <v>41</v>
      </c>
      <c r="B99" s="41" t="s">
        <v>103</v>
      </c>
      <c r="C99" s="38" t="s">
        <v>87</v>
      </c>
      <c r="D99" s="38" t="s">
        <v>24</v>
      </c>
      <c r="E99" s="9" t="s">
        <v>6</v>
      </c>
      <c r="F99" s="31">
        <f t="shared" ref="F99:F104" si="20">SUM(G99:L99)</f>
        <v>1617500</v>
      </c>
      <c r="G99" s="31">
        <f t="shared" ref="G99:L99" si="21">G100+G101+G102+G103+G104</f>
        <v>500000</v>
      </c>
      <c r="H99" s="31">
        <f t="shared" si="21"/>
        <v>317500</v>
      </c>
      <c r="I99" s="36">
        <f t="shared" si="21"/>
        <v>200000</v>
      </c>
      <c r="J99" s="31">
        <f t="shared" si="21"/>
        <v>200000</v>
      </c>
      <c r="K99" s="31">
        <f t="shared" si="21"/>
        <v>200000</v>
      </c>
      <c r="L99" s="31">
        <f t="shared" si="21"/>
        <v>200000</v>
      </c>
      <c r="M99" s="44" t="s">
        <v>73</v>
      </c>
    </row>
    <row r="100" spans="1:13" s="3" customFormat="1" ht="11.25" customHeight="1" x14ac:dyDescent="0.2">
      <c r="A100" s="39"/>
      <c r="B100" s="42"/>
      <c r="C100" s="39"/>
      <c r="D100" s="39"/>
      <c r="E100" s="9" t="s">
        <v>7</v>
      </c>
      <c r="F100" s="31">
        <f t="shared" si="20"/>
        <v>0</v>
      </c>
      <c r="G100" s="31">
        <v>0</v>
      </c>
      <c r="H100" s="31">
        <v>0</v>
      </c>
      <c r="I100" s="36">
        <v>0</v>
      </c>
      <c r="J100" s="31">
        <v>0</v>
      </c>
      <c r="K100" s="31">
        <v>0</v>
      </c>
      <c r="L100" s="31">
        <v>0</v>
      </c>
      <c r="M100" s="45"/>
    </row>
    <row r="101" spans="1:13" s="3" customFormat="1" ht="11.25" customHeight="1" x14ac:dyDescent="0.2">
      <c r="A101" s="39"/>
      <c r="B101" s="42"/>
      <c r="C101" s="39"/>
      <c r="D101" s="39"/>
      <c r="E101" s="9" t="s">
        <v>8</v>
      </c>
      <c r="F101" s="31">
        <f t="shared" si="20"/>
        <v>0</v>
      </c>
      <c r="G101" s="31">
        <v>0</v>
      </c>
      <c r="H101" s="31">
        <v>0</v>
      </c>
      <c r="I101" s="36">
        <v>0</v>
      </c>
      <c r="J101" s="31">
        <v>0</v>
      </c>
      <c r="K101" s="31">
        <v>0</v>
      </c>
      <c r="L101" s="31">
        <v>0</v>
      </c>
      <c r="M101" s="45"/>
    </row>
    <row r="102" spans="1:13" s="3" customFormat="1" ht="11.25" customHeight="1" x14ac:dyDescent="0.2">
      <c r="A102" s="39"/>
      <c r="B102" s="42"/>
      <c r="C102" s="39"/>
      <c r="D102" s="39"/>
      <c r="E102" s="9" t="s">
        <v>9</v>
      </c>
      <c r="F102" s="31">
        <f t="shared" si="20"/>
        <v>1617500</v>
      </c>
      <c r="G102" s="31">
        <v>500000</v>
      </c>
      <c r="H102" s="31">
        <v>317500</v>
      </c>
      <c r="I102" s="36">
        <v>200000</v>
      </c>
      <c r="J102" s="31">
        <v>200000</v>
      </c>
      <c r="K102" s="31">
        <v>200000</v>
      </c>
      <c r="L102" s="31">
        <v>200000</v>
      </c>
      <c r="M102" s="45"/>
    </row>
    <row r="103" spans="1:13" s="3" customFormat="1" ht="11.25" customHeight="1" x14ac:dyDescent="0.2">
      <c r="A103" s="39"/>
      <c r="B103" s="42"/>
      <c r="C103" s="39"/>
      <c r="D103" s="39"/>
      <c r="E103" s="9" t="s">
        <v>10</v>
      </c>
      <c r="F103" s="31">
        <f t="shared" si="20"/>
        <v>0</v>
      </c>
      <c r="G103" s="31">
        <v>0</v>
      </c>
      <c r="H103" s="31">
        <v>0</v>
      </c>
      <c r="I103" s="36">
        <v>0</v>
      </c>
      <c r="J103" s="31">
        <v>0</v>
      </c>
      <c r="K103" s="31">
        <v>0</v>
      </c>
      <c r="L103" s="31">
        <v>0</v>
      </c>
      <c r="M103" s="45"/>
    </row>
    <row r="104" spans="1:13" s="3" customFormat="1" ht="11.25" customHeight="1" x14ac:dyDescent="0.2">
      <c r="A104" s="40"/>
      <c r="B104" s="43"/>
      <c r="C104" s="40"/>
      <c r="D104" s="40"/>
      <c r="E104" s="9" t="s">
        <v>11</v>
      </c>
      <c r="F104" s="31">
        <f t="shared" si="20"/>
        <v>0</v>
      </c>
      <c r="G104" s="31">
        <v>0</v>
      </c>
      <c r="H104" s="31">
        <v>0</v>
      </c>
      <c r="I104" s="36">
        <v>0</v>
      </c>
      <c r="J104" s="31">
        <v>0</v>
      </c>
      <c r="K104" s="31">
        <v>0</v>
      </c>
      <c r="L104" s="31">
        <v>0</v>
      </c>
      <c r="M104" s="46"/>
    </row>
    <row r="105" spans="1:13" s="3" customFormat="1" ht="12.75" customHeight="1" x14ac:dyDescent="0.2">
      <c r="A105" s="38" t="s">
        <v>74</v>
      </c>
      <c r="B105" s="41" t="s">
        <v>75</v>
      </c>
      <c r="C105" s="38" t="s">
        <v>87</v>
      </c>
      <c r="D105" s="38" t="s">
        <v>24</v>
      </c>
      <c r="E105" s="9" t="s">
        <v>6</v>
      </c>
      <c r="F105" s="31">
        <f t="shared" ref="F105:F110" si="22">SUM(G105:L105)</f>
        <v>368910.27</v>
      </c>
      <c r="G105" s="31">
        <f t="shared" ref="G105:H105" si="23">G106+G107+G108+G109+G110</f>
        <v>0</v>
      </c>
      <c r="H105" s="31">
        <f t="shared" si="23"/>
        <v>30000</v>
      </c>
      <c r="I105" s="36">
        <f>I106+I107+I108+I109+I110</f>
        <v>9607</v>
      </c>
      <c r="J105" s="31">
        <f t="shared" ref="J105:L105" si="24">J106+J107+J108+J109+J110</f>
        <v>109703.07</v>
      </c>
      <c r="K105" s="31">
        <f t="shared" si="24"/>
        <v>109800.1</v>
      </c>
      <c r="L105" s="31">
        <f t="shared" si="24"/>
        <v>109800.1</v>
      </c>
      <c r="M105" s="44"/>
    </row>
    <row r="106" spans="1:13" s="3" customFormat="1" x14ac:dyDescent="0.2">
      <c r="A106" s="39"/>
      <c r="B106" s="42"/>
      <c r="C106" s="39"/>
      <c r="D106" s="39"/>
      <c r="E106" s="9" t="s">
        <v>7</v>
      </c>
      <c r="F106" s="31">
        <f t="shared" si="22"/>
        <v>0</v>
      </c>
      <c r="G106" s="31">
        <v>0</v>
      </c>
      <c r="H106" s="31">
        <v>0</v>
      </c>
      <c r="I106" s="36">
        <v>0</v>
      </c>
      <c r="J106" s="31">
        <v>0</v>
      </c>
      <c r="K106" s="31">
        <v>0</v>
      </c>
      <c r="L106" s="31">
        <v>0</v>
      </c>
      <c r="M106" s="45"/>
    </row>
    <row r="107" spans="1:13" s="3" customFormat="1" x14ac:dyDescent="0.2">
      <c r="A107" s="39"/>
      <c r="B107" s="42"/>
      <c r="C107" s="39"/>
      <c r="D107" s="39"/>
      <c r="E107" s="9" t="s">
        <v>8</v>
      </c>
      <c r="F107" s="31">
        <f t="shared" si="22"/>
        <v>0</v>
      </c>
      <c r="G107" s="31">
        <v>0</v>
      </c>
      <c r="H107" s="31">
        <v>0</v>
      </c>
      <c r="I107" s="36">
        <v>0</v>
      </c>
      <c r="J107" s="31">
        <v>0</v>
      </c>
      <c r="K107" s="31">
        <v>0</v>
      </c>
      <c r="L107" s="31">
        <v>0</v>
      </c>
      <c r="M107" s="45"/>
    </row>
    <row r="108" spans="1:13" s="3" customFormat="1" x14ac:dyDescent="0.2">
      <c r="A108" s="39"/>
      <c r="B108" s="42"/>
      <c r="C108" s="39"/>
      <c r="D108" s="39"/>
      <c r="E108" s="9" t="s">
        <v>9</v>
      </c>
      <c r="F108" s="31">
        <f t="shared" si="22"/>
        <v>368910.27</v>
      </c>
      <c r="G108" s="31">
        <v>0</v>
      </c>
      <c r="H108" s="31">
        <v>30000</v>
      </c>
      <c r="I108" s="36">
        <v>9607</v>
      </c>
      <c r="J108" s="31">
        <v>109703.07</v>
      </c>
      <c r="K108" s="31">
        <v>109800.1</v>
      </c>
      <c r="L108" s="31">
        <v>109800.1</v>
      </c>
      <c r="M108" s="45"/>
    </row>
    <row r="109" spans="1:13" s="3" customFormat="1" x14ac:dyDescent="0.2">
      <c r="A109" s="39"/>
      <c r="B109" s="42"/>
      <c r="C109" s="39"/>
      <c r="D109" s="39"/>
      <c r="E109" s="9" t="s">
        <v>10</v>
      </c>
      <c r="F109" s="31">
        <f t="shared" si="22"/>
        <v>0</v>
      </c>
      <c r="G109" s="31">
        <v>0</v>
      </c>
      <c r="H109" s="31">
        <v>0</v>
      </c>
      <c r="I109" s="36">
        <v>0</v>
      </c>
      <c r="J109" s="31">
        <v>0</v>
      </c>
      <c r="K109" s="31">
        <v>0</v>
      </c>
      <c r="L109" s="31">
        <v>0</v>
      </c>
      <c r="M109" s="45"/>
    </row>
    <row r="110" spans="1:13" s="3" customFormat="1" x14ac:dyDescent="0.2">
      <c r="A110" s="40"/>
      <c r="B110" s="43"/>
      <c r="C110" s="40"/>
      <c r="D110" s="40"/>
      <c r="E110" s="9" t="s">
        <v>11</v>
      </c>
      <c r="F110" s="31">
        <f t="shared" si="22"/>
        <v>0</v>
      </c>
      <c r="G110" s="31">
        <v>0</v>
      </c>
      <c r="H110" s="31">
        <v>0</v>
      </c>
      <c r="I110" s="36">
        <v>0</v>
      </c>
      <c r="J110" s="31">
        <v>0</v>
      </c>
      <c r="K110" s="31">
        <v>0</v>
      </c>
      <c r="L110" s="31">
        <v>0</v>
      </c>
      <c r="M110" s="46"/>
    </row>
    <row r="111" spans="1:13" s="3" customFormat="1" ht="12.75" customHeight="1" x14ac:dyDescent="0.2">
      <c r="A111" s="63" t="s">
        <v>42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4"/>
    </row>
    <row r="112" spans="1:13" s="3" customFormat="1" ht="12.75" customHeight="1" x14ac:dyDescent="0.2">
      <c r="A112" s="48" t="s">
        <v>16</v>
      </c>
      <c r="B112" s="41" t="s">
        <v>57</v>
      </c>
      <c r="C112" s="38" t="s">
        <v>87</v>
      </c>
      <c r="D112" s="38">
        <v>2020</v>
      </c>
      <c r="E112" s="9" t="s">
        <v>6</v>
      </c>
      <c r="F112" s="31">
        <f t="shared" ref="F112:L112" si="25">F113+F114+F115+F116+F117</f>
        <v>770321.5</v>
      </c>
      <c r="G112" s="31">
        <f t="shared" si="25"/>
        <v>770321.5</v>
      </c>
      <c r="H112" s="31">
        <f t="shared" si="25"/>
        <v>0</v>
      </c>
      <c r="I112" s="36">
        <v>0</v>
      </c>
      <c r="J112" s="31">
        <f t="shared" si="25"/>
        <v>0</v>
      </c>
      <c r="K112" s="31">
        <f t="shared" si="25"/>
        <v>0</v>
      </c>
      <c r="L112" s="31">
        <f t="shared" si="25"/>
        <v>0</v>
      </c>
      <c r="M112" s="44" t="s">
        <v>36</v>
      </c>
    </row>
    <row r="113" spans="1:13" s="3" customFormat="1" x14ac:dyDescent="0.2">
      <c r="A113" s="49"/>
      <c r="B113" s="42"/>
      <c r="C113" s="39"/>
      <c r="D113" s="39"/>
      <c r="E113" s="9" t="s">
        <v>7</v>
      </c>
      <c r="F113" s="31">
        <f>SUM(G113:L113)</f>
        <v>0</v>
      </c>
      <c r="G113" s="31">
        <v>0</v>
      </c>
      <c r="H113" s="31">
        <v>0</v>
      </c>
      <c r="I113" s="36">
        <v>0</v>
      </c>
      <c r="J113" s="31">
        <v>0</v>
      </c>
      <c r="K113" s="31">
        <v>0</v>
      </c>
      <c r="L113" s="31">
        <v>0</v>
      </c>
      <c r="M113" s="45"/>
    </row>
    <row r="114" spans="1:13" s="3" customFormat="1" x14ac:dyDescent="0.2">
      <c r="A114" s="49"/>
      <c r="B114" s="42"/>
      <c r="C114" s="39"/>
      <c r="D114" s="39"/>
      <c r="E114" s="9" t="s">
        <v>8</v>
      </c>
      <c r="F114" s="31">
        <f>SUM(G114:L114)</f>
        <v>0</v>
      </c>
      <c r="G114" s="31">
        <v>0</v>
      </c>
      <c r="H114" s="31">
        <v>0</v>
      </c>
      <c r="I114" s="36">
        <v>0</v>
      </c>
      <c r="J114" s="31">
        <v>0</v>
      </c>
      <c r="K114" s="31">
        <v>0</v>
      </c>
      <c r="L114" s="31">
        <v>0</v>
      </c>
      <c r="M114" s="45"/>
    </row>
    <row r="115" spans="1:13" s="3" customFormat="1" x14ac:dyDescent="0.2">
      <c r="A115" s="49"/>
      <c r="B115" s="42"/>
      <c r="C115" s="39"/>
      <c r="D115" s="39"/>
      <c r="E115" s="9" t="s">
        <v>9</v>
      </c>
      <c r="F115" s="31">
        <f>SUM(G115:L115)</f>
        <v>770321.5</v>
      </c>
      <c r="G115" s="31">
        <v>770321.5</v>
      </c>
      <c r="H115" s="31">
        <v>0</v>
      </c>
      <c r="I115" s="36">
        <v>0</v>
      </c>
      <c r="J115" s="31">
        <v>0</v>
      </c>
      <c r="K115" s="31">
        <v>0</v>
      </c>
      <c r="L115" s="31">
        <v>0</v>
      </c>
      <c r="M115" s="45"/>
    </row>
    <row r="116" spans="1:13" s="3" customFormat="1" x14ac:dyDescent="0.2">
      <c r="A116" s="49"/>
      <c r="B116" s="42"/>
      <c r="C116" s="39"/>
      <c r="D116" s="39"/>
      <c r="E116" s="9" t="s">
        <v>10</v>
      </c>
      <c r="F116" s="31">
        <f>SUM(G116:L116)</f>
        <v>0</v>
      </c>
      <c r="G116" s="31">
        <v>0</v>
      </c>
      <c r="H116" s="31">
        <v>0</v>
      </c>
      <c r="I116" s="36">
        <v>0</v>
      </c>
      <c r="J116" s="31">
        <v>0</v>
      </c>
      <c r="K116" s="31">
        <v>0</v>
      </c>
      <c r="L116" s="31">
        <v>0</v>
      </c>
      <c r="M116" s="45"/>
    </row>
    <row r="117" spans="1:13" s="3" customFormat="1" x14ac:dyDescent="0.2">
      <c r="A117" s="50"/>
      <c r="B117" s="43"/>
      <c r="C117" s="40"/>
      <c r="D117" s="40"/>
      <c r="E117" s="9" t="s">
        <v>11</v>
      </c>
      <c r="F117" s="31">
        <f>SUM(G117:L117)</f>
        <v>0</v>
      </c>
      <c r="G117" s="31">
        <v>0</v>
      </c>
      <c r="H117" s="31">
        <v>0</v>
      </c>
      <c r="I117" s="36">
        <v>0</v>
      </c>
      <c r="J117" s="31">
        <v>0</v>
      </c>
      <c r="K117" s="31">
        <v>0</v>
      </c>
      <c r="L117" s="31">
        <v>0</v>
      </c>
      <c r="M117" s="46"/>
    </row>
    <row r="118" spans="1:13" s="3" customFormat="1" ht="12.75" customHeight="1" x14ac:dyDescent="0.2">
      <c r="A118" s="48" t="s">
        <v>60</v>
      </c>
      <c r="B118" s="41" t="s">
        <v>100</v>
      </c>
      <c r="C118" s="38" t="s">
        <v>87</v>
      </c>
      <c r="D118" s="38">
        <v>2021</v>
      </c>
      <c r="E118" s="9" t="s">
        <v>6</v>
      </c>
      <c r="F118" s="31">
        <v>20000</v>
      </c>
      <c r="G118" s="31">
        <v>0</v>
      </c>
      <c r="H118" s="31">
        <f>H119+H120+H121+H122+H123</f>
        <v>20000</v>
      </c>
      <c r="I118" s="36">
        <v>0</v>
      </c>
      <c r="J118" s="31">
        <v>0</v>
      </c>
      <c r="K118" s="31">
        <v>0</v>
      </c>
      <c r="L118" s="31">
        <v>0</v>
      </c>
      <c r="M118" s="44" t="s">
        <v>83</v>
      </c>
    </row>
    <row r="119" spans="1:13" s="3" customFormat="1" x14ac:dyDescent="0.2">
      <c r="A119" s="49"/>
      <c r="B119" s="42"/>
      <c r="C119" s="39"/>
      <c r="D119" s="39"/>
      <c r="E119" s="9" t="s">
        <v>7</v>
      </c>
      <c r="F119" s="31">
        <v>0</v>
      </c>
      <c r="G119" s="31">
        <v>0</v>
      </c>
      <c r="H119" s="31">
        <v>0</v>
      </c>
      <c r="I119" s="36">
        <v>0</v>
      </c>
      <c r="J119" s="31">
        <v>0</v>
      </c>
      <c r="K119" s="31">
        <v>0</v>
      </c>
      <c r="L119" s="31">
        <v>0</v>
      </c>
      <c r="M119" s="45"/>
    </row>
    <row r="120" spans="1:13" s="3" customFormat="1" x14ac:dyDescent="0.2">
      <c r="A120" s="49"/>
      <c r="B120" s="42"/>
      <c r="C120" s="39"/>
      <c r="D120" s="39"/>
      <c r="E120" s="9" t="s">
        <v>8</v>
      </c>
      <c r="F120" s="31">
        <v>0</v>
      </c>
      <c r="G120" s="31">
        <v>0</v>
      </c>
      <c r="H120" s="31">
        <v>0</v>
      </c>
      <c r="I120" s="36">
        <v>0</v>
      </c>
      <c r="J120" s="31">
        <v>0</v>
      </c>
      <c r="K120" s="31">
        <v>0</v>
      </c>
      <c r="L120" s="31">
        <v>0</v>
      </c>
      <c r="M120" s="45"/>
    </row>
    <row r="121" spans="1:13" s="3" customFormat="1" x14ac:dyDescent="0.2">
      <c r="A121" s="49"/>
      <c r="B121" s="42"/>
      <c r="C121" s="39"/>
      <c r="D121" s="39"/>
      <c r="E121" s="9" t="s">
        <v>9</v>
      </c>
      <c r="F121" s="31">
        <v>20000</v>
      </c>
      <c r="G121" s="31">
        <v>0</v>
      </c>
      <c r="H121" s="31">
        <v>20000</v>
      </c>
      <c r="I121" s="36">
        <v>0</v>
      </c>
      <c r="J121" s="31">
        <v>0</v>
      </c>
      <c r="K121" s="31">
        <v>0</v>
      </c>
      <c r="L121" s="31">
        <v>0</v>
      </c>
      <c r="M121" s="45"/>
    </row>
    <row r="122" spans="1:13" s="3" customFormat="1" x14ac:dyDescent="0.2">
      <c r="A122" s="49"/>
      <c r="B122" s="42"/>
      <c r="C122" s="39"/>
      <c r="D122" s="39"/>
      <c r="E122" s="9" t="s">
        <v>10</v>
      </c>
      <c r="F122" s="31">
        <v>0</v>
      </c>
      <c r="G122" s="31">
        <v>0</v>
      </c>
      <c r="H122" s="31">
        <v>0</v>
      </c>
      <c r="I122" s="36">
        <v>0</v>
      </c>
      <c r="J122" s="31">
        <v>0</v>
      </c>
      <c r="K122" s="31">
        <v>0</v>
      </c>
      <c r="L122" s="31">
        <v>0</v>
      </c>
      <c r="M122" s="45"/>
    </row>
    <row r="123" spans="1:13" s="3" customFormat="1" x14ac:dyDescent="0.2">
      <c r="A123" s="50"/>
      <c r="B123" s="43"/>
      <c r="C123" s="40"/>
      <c r="D123" s="40"/>
      <c r="E123" s="9" t="s">
        <v>11</v>
      </c>
      <c r="F123" s="31">
        <v>0</v>
      </c>
      <c r="G123" s="31">
        <v>0</v>
      </c>
      <c r="H123" s="31">
        <v>0</v>
      </c>
      <c r="I123" s="36">
        <v>0</v>
      </c>
      <c r="J123" s="31">
        <v>0</v>
      </c>
      <c r="K123" s="31">
        <v>0</v>
      </c>
      <c r="L123" s="31">
        <v>0</v>
      </c>
      <c r="M123" s="46"/>
    </row>
    <row r="124" spans="1:13" s="3" customFormat="1" ht="12.75" customHeight="1" x14ac:dyDescent="0.2">
      <c r="A124" s="48" t="s">
        <v>82</v>
      </c>
      <c r="B124" s="41" t="s">
        <v>99</v>
      </c>
      <c r="C124" s="38" t="s">
        <v>87</v>
      </c>
      <c r="D124" s="38">
        <v>2021</v>
      </c>
      <c r="E124" s="9" t="s">
        <v>6</v>
      </c>
      <c r="F124" s="31">
        <f t="shared" ref="F124:H124" si="26">F125+F126+F127+F128+F129</f>
        <v>1865263.12</v>
      </c>
      <c r="G124" s="31">
        <f t="shared" si="26"/>
        <v>0</v>
      </c>
      <c r="H124" s="31">
        <f t="shared" si="26"/>
        <v>1865263.12</v>
      </c>
      <c r="I124" s="36">
        <v>0</v>
      </c>
      <c r="J124" s="31">
        <f t="shared" ref="J124:L124" si="27">J125+J126+J127+J128+J129</f>
        <v>0</v>
      </c>
      <c r="K124" s="31">
        <f t="shared" si="27"/>
        <v>0</v>
      </c>
      <c r="L124" s="31">
        <f t="shared" si="27"/>
        <v>0</v>
      </c>
      <c r="M124" s="44" t="s">
        <v>83</v>
      </c>
    </row>
    <row r="125" spans="1:13" s="3" customFormat="1" x14ac:dyDescent="0.2">
      <c r="A125" s="49"/>
      <c r="B125" s="42"/>
      <c r="C125" s="39"/>
      <c r="D125" s="39"/>
      <c r="E125" s="9" t="s">
        <v>7</v>
      </c>
      <c r="F125" s="31">
        <f>SUM(G125:L125)</f>
        <v>0</v>
      </c>
      <c r="G125" s="31">
        <v>0</v>
      </c>
      <c r="H125" s="31">
        <v>0</v>
      </c>
      <c r="I125" s="36">
        <v>0</v>
      </c>
      <c r="J125" s="31">
        <v>0</v>
      </c>
      <c r="K125" s="31">
        <v>0</v>
      </c>
      <c r="L125" s="31">
        <v>0</v>
      </c>
      <c r="M125" s="45"/>
    </row>
    <row r="126" spans="1:13" s="3" customFormat="1" x14ac:dyDescent="0.2">
      <c r="A126" s="49"/>
      <c r="B126" s="42"/>
      <c r="C126" s="39"/>
      <c r="D126" s="39"/>
      <c r="E126" s="9" t="s">
        <v>8</v>
      </c>
      <c r="F126" s="31">
        <f>SUM(G126:L126)</f>
        <v>0</v>
      </c>
      <c r="G126" s="31">
        <v>0</v>
      </c>
      <c r="H126" s="31">
        <v>0</v>
      </c>
      <c r="I126" s="36">
        <v>0</v>
      </c>
      <c r="J126" s="31">
        <v>0</v>
      </c>
      <c r="K126" s="31">
        <v>0</v>
      </c>
      <c r="L126" s="31">
        <v>0</v>
      </c>
      <c r="M126" s="45"/>
    </row>
    <row r="127" spans="1:13" s="3" customFormat="1" x14ac:dyDescent="0.2">
      <c r="A127" s="49"/>
      <c r="B127" s="42"/>
      <c r="C127" s="39"/>
      <c r="D127" s="39"/>
      <c r="E127" s="9" t="s">
        <v>9</v>
      </c>
      <c r="F127" s="31">
        <v>1865263.12</v>
      </c>
      <c r="G127" s="31">
        <v>0</v>
      </c>
      <c r="H127" s="31">
        <v>1865263.12</v>
      </c>
      <c r="I127" s="36">
        <v>0</v>
      </c>
      <c r="J127" s="31">
        <v>0</v>
      </c>
      <c r="K127" s="31">
        <v>0</v>
      </c>
      <c r="L127" s="31">
        <v>0</v>
      </c>
      <c r="M127" s="45"/>
    </row>
    <row r="128" spans="1:13" s="3" customFormat="1" x14ac:dyDescent="0.2">
      <c r="A128" s="49"/>
      <c r="B128" s="42"/>
      <c r="C128" s="39"/>
      <c r="D128" s="39"/>
      <c r="E128" s="9" t="s">
        <v>10</v>
      </c>
      <c r="F128" s="31">
        <f>SUM(G128:L128)</f>
        <v>0</v>
      </c>
      <c r="G128" s="31">
        <v>0</v>
      </c>
      <c r="H128" s="31">
        <v>0</v>
      </c>
      <c r="I128" s="36">
        <v>0</v>
      </c>
      <c r="J128" s="31">
        <v>0</v>
      </c>
      <c r="K128" s="31">
        <v>0</v>
      </c>
      <c r="L128" s="31">
        <v>0</v>
      </c>
      <c r="M128" s="45"/>
    </row>
    <row r="129" spans="1:13" s="3" customFormat="1" x14ac:dyDescent="0.2">
      <c r="A129" s="50"/>
      <c r="B129" s="43"/>
      <c r="C129" s="40"/>
      <c r="D129" s="40"/>
      <c r="E129" s="9" t="s">
        <v>11</v>
      </c>
      <c r="F129" s="31">
        <f>SUM(G129:L129)</f>
        <v>0</v>
      </c>
      <c r="G129" s="31">
        <v>0</v>
      </c>
      <c r="H129" s="31">
        <v>0</v>
      </c>
      <c r="I129" s="36">
        <v>0</v>
      </c>
      <c r="J129" s="31">
        <v>0</v>
      </c>
      <c r="K129" s="31">
        <v>0</v>
      </c>
      <c r="L129" s="31">
        <v>0</v>
      </c>
      <c r="M129" s="46"/>
    </row>
    <row r="130" spans="1:13" s="3" customFormat="1" ht="13.5" customHeight="1" x14ac:dyDescent="0.2">
      <c r="A130" s="48" t="s">
        <v>84</v>
      </c>
      <c r="B130" s="41" t="s">
        <v>140</v>
      </c>
      <c r="C130" s="38" t="s">
        <v>87</v>
      </c>
      <c r="D130" s="38">
        <v>2021</v>
      </c>
      <c r="E130" s="9" t="s">
        <v>6</v>
      </c>
      <c r="F130" s="31">
        <f t="shared" ref="F130:I130" si="28">F131+F132+F133+F134+F135</f>
        <v>7399880.5199999996</v>
      </c>
      <c r="G130" s="31">
        <f t="shared" si="28"/>
        <v>0</v>
      </c>
      <c r="H130" s="31">
        <f t="shared" si="28"/>
        <v>5382867</v>
      </c>
      <c r="I130" s="36">
        <f t="shared" si="28"/>
        <v>2017013.52</v>
      </c>
      <c r="J130" s="31">
        <v>0</v>
      </c>
      <c r="K130" s="31">
        <f t="shared" ref="K130:L130" si="29">K131+K132+K133+K134+K135</f>
        <v>0</v>
      </c>
      <c r="L130" s="31">
        <f t="shared" si="29"/>
        <v>0</v>
      </c>
      <c r="M130" s="44" t="s">
        <v>85</v>
      </c>
    </row>
    <row r="131" spans="1:13" s="3" customFormat="1" ht="13.5" customHeight="1" x14ac:dyDescent="0.2">
      <c r="A131" s="49"/>
      <c r="B131" s="42"/>
      <c r="C131" s="39"/>
      <c r="D131" s="39"/>
      <c r="E131" s="9" t="s">
        <v>7</v>
      </c>
      <c r="F131" s="31">
        <f>SUM(G131:L131)</f>
        <v>0</v>
      </c>
      <c r="G131" s="31">
        <v>0</v>
      </c>
      <c r="H131" s="31">
        <v>0</v>
      </c>
      <c r="I131" s="36">
        <v>0</v>
      </c>
      <c r="J131" s="31">
        <v>0</v>
      </c>
      <c r="K131" s="31">
        <v>0</v>
      </c>
      <c r="L131" s="31">
        <v>0</v>
      </c>
      <c r="M131" s="45"/>
    </row>
    <row r="132" spans="1:13" s="3" customFormat="1" ht="13.5" customHeight="1" x14ac:dyDescent="0.2">
      <c r="A132" s="49"/>
      <c r="B132" s="42"/>
      <c r="C132" s="39"/>
      <c r="D132" s="39"/>
      <c r="E132" s="9" t="s">
        <v>8</v>
      </c>
      <c r="F132" s="31">
        <f>SUM(G132:L132)</f>
        <v>0</v>
      </c>
      <c r="G132" s="31">
        <v>0</v>
      </c>
      <c r="H132" s="31">
        <v>0</v>
      </c>
      <c r="I132" s="36">
        <v>0</v>
      </c>
      <c r="J132" s="31">
        <v>0</v>
      </c>
      <c r="K132" s="31">
        <v>0</v>
      </c>
      <c r="L132" s="31">
        <v>0</v>
      </c>
      <c r="M132" s="45"/>
    </row>
    <row r="133" spans="1:13" s="3" customFormat="1" ht="13.5" customHeight="1" x14ac:dyDescent="0.2">
      <c r="A133" s="49"/>
      <c r="B133" s="42"/>
      <c r="C133" s="39"/>
      <c r="D133" s="39"/>
      <c r="E133" s="9" t="s">
        <v>9</v>
      </c>
      <c r="F133" s="31">
        <f>SUM(G133:L133)</f>
        <v>7399880.5199999996</v>
      </c>
      <c r="G133" s="31">
        <v>0</v>
      </c>
      <c r="H133" s="31">
        <v>5382867</v>
      </c>
      <c r="I133" s="36">
        <v>2017013.52</v>
      </c>
      <c r="J133" s="31">
        <v>0</v>
      </c>
      <c r="K133" s="31">
        <v>0</v>
      </c>
      <c r="L133" s="31">
        <v>0</v>
      </c>
      <c r="M133" s="45"/>
    </row>
    <row r="134" spans="1:13" s="3" customFormat="1" ht="13.5" customHeight="1" x14ac:dyDescent="0.2">
      <c r="A134" s="49"/>
      <c r="B134" s="42"/>
      <c r="C134" s="39"/>
      <c r="D134" s="39"/>
      <c r="E134" s="9" t="s">
        <v>10</v>
      </c>
      <c r="F134" s="31">
        <f>SUM(G134:L134)</f>
        <v>0</v>
      </c>
      <c r="G134" s="31">
        <v>0</v>
      </c>
      <c r="H134" s="31">
        <v>0</v>
      </c>
      <c r="I134" s="36">
        <v>0</v>
      </c>
      <c r="J134" s="31">
        <v>0</v>
      </c>
      <c r="K134" s="31">
        <v>0</v>
      </c>
      <c r="L134" s="31">
        <v>0</v>
      </c>
      <c r="M134" s="45"/>
    </row>
    <row r="135" spans="1:13" s="3" customFormat="1" ht="13.5" customHeight="1" x14ac:dyDescent="0.2">
      <c r="A135" s="50"/>
      <c r="B135" s="43"/>
      <c r="C135" s="40"/>
      <c r="D135" s="40"/>
      <c r="E135" s="9" t="s">
        <v>11</v>
      </c>
      <c r="F135" s="31">
        <f>SUM(G135:L135)</f>
        <v>0</v>
      </c>
      <c r="G135" s="31">
        <v>0</v>
      </c>
      <c r="H135" s="31">
        <v>0</v>
      </c>
      <c r="I135" s="36">
        <v>0</v>
      </c>
      <c r="J135" s="31">
        <v>0</v>
      </c>
      <c r="K135" s="31">
        <v>0</v>
      </c>
      <c r="L135" s="31">
        <v>0</v>
      </c>
      <c r="M135" s="46"/>
    </row>
    <row r="136" spans="1:13" s="3" customFormat="1" ht="12.75" customHeight="1" x14ac:dyDescent="0.2">
      <c r="A136" s="48" t="s">
        <v>113</v>
      </c>
      <c r="B136" s="41" t="s">
        <v>58</v>
      </c>
      <c r="C136" s="38" t="s">
        <v>87</v>
      </c>
      <c r="D136" s="38" t="s">
        <v>24</v>
      </c>
      <c r="E136" s="9" t="s">
        <v>6</v>
      </c>
      <c r="F136" s="31">
        <f t="shared" ref="F136:L136" si="30">F137+F138+F139+F140+F141</f>
        <v>17170740.030000001</v>
      </c>
      <c r="G136" s="31">
        <f t="shared" si="30"/>
        <v>17170740.030000001</v>
      </c>
      <c r="H136" s="31">
        <f t="shared" ref="H136:I136" si="31">H137+H138+H139+H140+H141</f>
        <v>0</v>
      </c>
      <c r="I136" s="36">
        <f t="shared" si="31"/>
        <v>0</v>
      </c>
      <c r="J136" s="31">
        <v>0</v>
      </c>
      <c r="K136" s="31">
        <f t="shared" si="30"/>
        <v>0</v>
      </c>
      <c r="L136" s="31">
        <f t="shared" si="30"/>
        <v>0</v>
      </c>
      <c r="M136" s="44" t="s">
        <v>95</v>
      </c>
    </row>
    <row r="137" spans="1:13" s="3" customFormat="1" x14ac:dyDescent="0.2">
      <c r="A137" s="49"/>
      <c r="B137" s="42"/>
      <c r="C137" s="39"/>
      <c r="D137" s="39"/>
      <c r="E137" s="9" t="s">
        <v>7</v>
      </c>
      <c r="F137" s="31">
        <f>SUM(G137:L137)</f>
        <v>10982324.060000001</v>
      </c>
      <c r="G137" s="31">
        <v>10982324.060000001</v>
      </c>
      <c r="H137" s="31">
        <v>0</v>
      </c>
      <c r="I137" s="36">
        <v>0</v>
      </c>
      <c r="J137" s="31">
        <v>0</v>
      </c>
      <c r="K137" s="31">
        <v>0</v>
      </c>
      <c r="L137" s="31">
        <v>0</v>
      </c>
      <c r="M137" s="45"/>
    </row>
    <row r="138" spans="1:13" s="3" customFormat="1" x14ac:dyDescent="0.2">
      <c r="A138" s="49"/>
      <c r="B138" s="42"/>
      <c r="C138" s="39"/>
      <c r="D138" s="39"/>
      <c r="E138" s="9" t="s">
        <v>8</v>
      </c>
      <c r="F138" s="31">
        <f>SUM(G138:L138)</f>
        <v>2312128.39</v>
      </c>
      <c r="G138" s="31">
        <v>2312128.39</v>
      </c>
      <c r="H138" s="31">
        <v>0</v>
      </c>
      <c r="I138" s="36">
        <v>0</v>
      </c>
      <c r="J138" s="31">
        <v>0</v>
      </c>
      <c r="K138" s="31">
        <v>0</v>
      </c>
      <c r="L138" s="31">
        <v>0</v>
      </c>
      <c r="M138" s="45"/>
    </row>
    <row r="139" spans="1:13" s="3" customFormat="1" x14ac:dyDescent="0.2">
      <c r="A139" s="49"/>
      <c r="B139" s="42"/>
      <c r="C139" s="39"/>
      <c r="D139" s="39"/>
      <c r="E139" s="9" t="s">
        <v>9</v>
      </c>
      <c r="F139" s="31">
        <f>SUM(G139:L139)</f>
        <v>3876287.58</v>
      </c>
      <c r="G139" s="31">
        <v>3876287.58</v>
      </c>
      <c r="H139" s="31">
        <v>0</v>
      </c>
      <c r="I139" s="36">
        <v>0</v>
      </c>
      <c r="J139" s="31">
        <v>0</v>
      </c>
      <c r="K139" s="31">
        <v>0</v>
      </c>
      <c r="L139" s="31">
        <v>0</v>
      </c>
      <c r="M139" s="45"/>
    </row>
    <row r="140" spans="1:13" s="3" customFormat="1" x14ac:dyDescent="0.2">
      <c r="A140" s="49"/>
      <c r="B140" s="42"/>
      <c r="C140" s="39"/>
      <c r="D140" s="39"/>
      <c r="E140" s="9" t="s">
        <v>10</v>
      </c>
      <c r="F140" s="31">
        <f>SUM(G140:L140)</f>
        <v>0</v>
      </c>
      <c r="G140" s="31">
        <v>0</v>
      </c>
      <c r="H140" s="31">
        <v>0</v>
      </c>
      <c r="I140" s="36">
        <v>0</v>
      </c>
      <c r="J140" s="31">
        <v>0</v>
      </c>
      <c r="K140" s="31">
        <v>0</v>
      </c>
      <c r="L140" s="31">
        <v>0</v>
      </c>
      <c r="M140" s="45"/>
    </row>
    <row r="141" spans="1:13" s="3" customFormat="1" x14ac:dyDescent="0.2">
      <c r="A141" s="50"/>
      <c r="B141" s="43"/>
      <c r="C141" s="40"/>
      <c r="D141" s="40"/>
      <c r="E141" s="9" t="s">
        <v>11</v>
      </c>
      <c r="F141" s="31">
        <f>SUM(G141:L141)</f>
        <v>0</v>
      </c>
      <c r="G141" s="31">
        <v>0</v>
      </c>
      <c r="H141" s="31">
        <v>0</v>
      </c>
      <c r="I141" s="36">
        <v>0</v>
      </c>
      <c r="J141" s="31">
        <v>0</v>
      </c>
      <c r="K141" s="31">
        <v>0</v>
      </c>
      <c r="L141" s="31">
        <v>0</v>
      </c>
      <c r="M141" s="46"/>
    </row>
    <row r="142" spans="1:13" s="3" customFormat="1" ht="12.75" customHeight="1" x14ac:dyDescent="0.2">
      <c r="A142" s="48" t="s">
        <v>115</v>
      </c>
      <c r="B142" s="41" t="s">
        <v>114</v>
      </c>
      <c r="C142" s="38" t="s">
        <v>87</v>
      </c>
      <c r="D142" s="38" t="s">
        <v>24</v>
      </c>
      <c r="E142" s="9" t="s">
        <v>6</v>
      </c>
      <c r="F142" s="31">
        <v>675000</v>
      </c>
      <c r="G142" s="31">
        <v>0</v>
      </c>
      <c r="H142" s="31">
        <f>H143+H144+H145+H146+H147</f>
        <v>675000</v>
      </c>
      <c r="I142" s="36">
        <f t="shared" ref="I142" si="32">I143+I144+I145+I146+I147</f>
        <v>675000</v>
      </c>
      <c r="J142" s="31">
        <v>0</v>
      </c>
      <c r="K142" s="31">
        <v>0</v>
      </c>
      <c r="L142" s="31">
        <v>0</v>
      </c>
      <c r="M142" s="44" t="s">
        <v>117</v>
      </c>
    </row>
    <row r="143" spans="1:13" s="3" customFormat="1" x14ac:dyDescent="0.2">
      <c r="A143" s="49"/>
      <c r="B143" s="42"/>
      <c r="C143" s="39"/>
      <c r="D143" s="39"/>
      <c r="E143" s="9" t="s">
        <v>7</v>
      </c>
      <c r="F143" s="31">
        <v>0</v>
      </c>
      <c r="G143" s="31">
        <v>0</v>
      </c>
      <c r="H143" s="31">
        <v>0</v>
      </c>
      <c r="I143" s="36">
        <v>0</v>
      </c>
      <c r="J143" s="31">
        <v>0</v>
      </c>
      <c r="K143" s="31">
        <v>0</v>
      </c>
      <c r="L143" s="31">
        <v>0</v>
      </c>
      <c r="M143" s="45"/>
    </row>
    <row r="144" spans="1:13" s="3" customFormat="1" x14ac:dyDescent="0.2">
      <c r="A144" s="49"/>
      <c r="B144" s="42"/>
      <c r="C144" s="39"/>
      <c r="D144" s="39"/>
      <c r="E144" s="9" t="s">
        <v>8</v>
      </c>
      <c r="F144" s="31">
        <v>0</v>
      </c>
      <c r="G144" s="31">
        <v>0</v>
      </c>
      <c r="H144" s="31">
        <v>0</v>
      </c>
      <c r="I144" s="36">
        <v>0</v>
      </c>
      <c r="J144" s="31">
        <v>0</v>
      </c>
      <c r="K144" s="31">
        <v>0</v>
      </c>
      <c r="L144" s="31">
        <v>0</v>
      </c>
      <c r="M144" s="45"/>
    </row>
    <row r="145" spans="1:13" s="3" customFormat="1" x14ac:dyDescent="0.2">
      <c r="A145" s="49"/>
      <c r="B145" s="42"/>
      <c r="C145" s="39"/>
      <c r="D145" s="39"/>
      <c r="E145" s="9" t="s">
        <v>9</v>
      </c>
      <c r="F145" s="31">
        <v>675000</v>
      </c>
      <c r="G145" s="31">
        <v>0</v>
      </c>
      <c r="H145" s="31">
        <v>675000</v>
      </c>
      <c r="I145" s="36">
        <v>675000</v>
      </c>
      <c r="J145" s="31">
        <v>0</v>
      </c>
      <c r="K145" s="31">
        <v>0</v>
      </c>
      <c r="L145" s="31">
        <v>0</v>
      </c>
      <c r="M145" s="45"/>
    </row>
    <row r="146" spans="1:13" s="3" customFormat="1" x14ac:dyDescent="0.2">
      <c r="A146" s="49"/>
      <c r="B146" s="42"/>
      <c r="C146" s="39"/>
      <c r="D146" s="39"/>
      <c r="E146" s="9" t="s">
        <v>10</v>
      </c>
      <c r="F146" s="31">
        <v>0</v>
      </c>
      <c r="G146" s="31">
        <v>0</v>
      </c>
      <c r="H146" s="31">
        <v>0</v>
      </c>
      <c r="I146" s="36">
        <v>0</v>
      </c>
      <c r="J146" s="31">
        <v>0</v>
      </c>
      <c r="K146" s="31">
        <v>0</v>
      </c>
      <c r="L146" s="31">
        <v>0</v>
      </c>
      <c r="M146" s="45"/>
    </row>
    <row r="147" spans="1:13" s="3" customFormat="1" x14ac:dyDescent="0.2">
      <c r="A147" s="50"/>
      <c r="B147" s="43"/>
      <c r="C147" s="40"/>
      <c r="D147" s="40"/>
      <c r="E147" s="9" t="s">
        <v>11</v>
      </c>
      <c r="F147" s="31">
        <v>0</v>
      </c>
      <c r="G147" s="31">
        <v>0</v>
      </c>
      <c r="H147" s="31">
        <v>0</v>
      </c>
      <c r="I147" s="36">
        <v>0</v>
      </c>
      <c r="J147" s="31">
        <v>0</v>
      </c>
      <c r="K147" s="31">
        <v>0</v>
      </c>
      <c r="L147" s="31">
        <v>0</v>
      </c>
      <c r="M147" s="46"/>
    </row>
    <row r="148" spans="1:13" s="3" customFormat="1" x14ac:dyDescent="0.2">
      <c r="A148" s="48" t="s">
        <v>143</v>
      </c>
      <c r="B148" s="38" t="s">
        <v>141</v>
      </c>
      <c r="C148" s="38" t="s">
        <v>87</v>
      </c>
      <c r="D148" s="38" t="s">
        <v>24</v>
      </c>
      <c r="E148" s="9" t="s">
        <v>6</v>
      </c>
      <c r="F148" s="31">
        <v>0</v>
      </c>
      <c r="G148" s="31">
        <v>0</v>
      </c>
      <c r="H148" s="31">
        <f>H149+H150+H151+H152+H153</f>
        <v>5170364.71</v>
      </c>
      <c r="I148" s="36">
        <f>I149+I150+I151+I152+I153</f>
        <v>1652729.41</v>
      </c>
      <c r="J148" s="31">
        <f>J149+J150+J151+J152+J153</f>
        <v>0</v>
      </c>
      <c r="K148" s="31">
        <v>0</v>
      </c>
      <c r="L148" s="31">
        <v>0</v>
      </c>
      <c r="M148" s="80" t="s">
        <v>116</v>
      </c>
    </row>
    <row r="149" spans="1:13" s="3" customFormat="1" x14ac:dyDescent="0.2">
      <c r="A149" s="49"/>
      <c r="B149" s="39"/>
      <c r="C149" s="39"/>
      <c r="D149" s="39"/>
      <c r="E149" s="9" t="s">
        <v>7</v>
      </c>
      <c r="F149" s="31">
        <v>0</v>
      </c>
      <c r="G149" s="31">
        <v>0</v>
      </c>
      <c r="H149" s="31">
        <v>0</v>
      </c>
      <c r="I149" s="36">
        <v>0</v>
      </c>
      <c r="J149" s="31">
        <v>0</v>
      </c>
      <c r="K149" s="31">
        <v>0</v>
      </c>
      <c r="L149" s="31">
        <v>0</v>
      </c>
      <c r="M149" s="81"/>
    </row>
    <row r="150" spans="1:13" s="3" customFormat="1" x14ac:dyDescent="0.2">
      <c r="A150" s="49"/>
      <c r="B150" s="39"/>
      <c r="C150" s="39"/>
      <c r="D150" s="39"/>
      <c r="E150" s="9" t="s">
        <v>8</v>
      </c>
      <c r="F150" s="31">
        <v>0</v>
      </c>
      <c r="G150" s="31">
        <v>0</v>
      </c>
      <c r="H150" s="31">
        <v>4394810</v>
      </c>
      <c r="I150" s="36">
        <v>1404820</v>
      </c>
      <c r="J150" s="31">
        <v>0</v>
      </c>
      <c r="K150" s="31">
        <v>0</v>
      </c>
      <c r="L150" s="31">
        <v>0</v>
      </c>
      <c r="M150" s="81"/>
    </row>
    <row r="151" spans="1:13" s="3" customFormat="1" x14ac:dyDescent="0.2">
      <c r="A151" s="49"/>
      <c r="B151" s="39"/>
      <c r="C151" s="39"/>
      <c r="D151" s="39"/>
      <c r="E151" s="9" t="s">
        <v>9</v>
      </c>
      <c r="F151" s="31">
        <v>0</v>
      </c>
      <c r="G151" s="31">
        <v>0</v>
      </c>
      <c r="H151" s="31">
        <v>775554.71</v>
      </c>
      <c r="I151" s="36">
        <v>247909.41</v>
      </c>
      <c r="J151" s="31">
        <v>0</v>
      </c>
      <c r="K151" s="31">
        <v>0</v>
      </c>
      <c r="L151" s="31">
        <v>0</v>
      </c>
      <c r="M151" s="81"/>
    </row>
    <row r="152" spans="1:13" s="3" customFormat="1" x14ac:dyDescent="0.2">
      <c r="A152" s="49"/>
      <c r="B152" s="39"/>
      <c r="C152" s="39"/>
      <c r="D152" s="39"/>
      <c r="E152" s="9" t="s">
        <v>10</v>
      </c>
      <c r="F152" s="31">
        <v>0</v>
      </c>
      <c r="G152" s="31">
        <v>0</v>
      </c>
      <c r="H152" s="31">
        <v>0</v>
      </c>
      <c r="I152" s="36">
        <v>0</v>
      </c>
      <c r="J152" s="31">
        <v>0</v>
      </c>
      <c r="K152" s="31">
        <v>0</v>
      </c>
      <c r="L152" s="31">
        <v>0</v>
      </c>
      <c r="M152" s="81"/>
    </row>
    <row r="153" spans="1:13" s="3" customFormat="1" x14ac:dyDescent="0.2">
      <c r="A153" s="50"/>
      <c r="B153" s="40"/>
      <c r="C153" s="40"/>
      <c r="D153" s="40"/>
      <c r="E153" s="9" t="s">
        <v>11</v>
      </c>
      <c r="F153" s="31">
        <v>0</v>
      </c>
      <c r="G153" s="31">
        <v>0</v>
      </c>
      <c r="H153" s="31">
        <v>0</v>
      </c>
      <c r="I153" s="36">
        <v>0</v>
      </c>
      <c r="J153" s="31">
        <v>0</v>
      </c>
      <c r="K153" s="31">
        <v>0</v>
      </c>
      <c r="L153" s="31">
        <v>0</v>
      </c>
      <c r="M153" s="82"/>
    </row>
    <row r="154" spans="1:13" s="3" customFormat="1" ht="13.5" customHeight="1" x14ac:dyDescent="0.2">
      <c r="A154" s="48" t="s">
        <v>147</v>
      </c>
      <c r="B154" s="38" t="s">
        <v>144</v>
      </c>
      <c r="C154" s="38" t="s">
        <v>134</v>
      </c>
      <c r="D154" s="38" t="s">
        <v>24</v>
      </c>
      <c r="E154" s="9" t="s">
        <v>6</v>
      </c>
      <c r="F154" s="31">
        <v>0</v>
      </c>
      <c r="G154" s="31">
        <v>0</v>
      </c>
      <c r="H154" s="31">
        <f>H155+H156+H157+H158+H159</f>
        <v>0</v>
      </c>
      <c r="I154" s="36">
        <f>I155+I156+I157+I158+I159</f>
        <v>0</v>
      </c>
      <c r="J154" s="31">
        <f>J155+J156+J157+J158+J159</f>
        <v>101000</v>
      </c>
      <c r="K154" s="31">
        <v>0</v>
      </c>
      <c r="L154" s="31">
        <v>0</v>
      </c>
      <c r="M154" s="80" t="s">
        <v>145</v>
      </c>
    </row>
    <row r="155" spans="1:13" s="3" customFormat="1" ht="13.5" customHeight="1" x14ac:dyDescent="0.2">
      <c r="A155" s="49"/>
      <c r="B155" s="39"/>
      <c r="C155" s="39"/>
      <c r="D155" s="39"/>
      <c r="E155" s="9" t="s">
        <v>7</v>
      </c>
      <c r="F155" s="31">
        <v>0</v>
      </c>
      <c r="G155" s="31">
        <v>0</v>
      </c>
      <c r="H155" s="31">
        <v>0</v>
      </c>
      <c r="I155" s="36">
        <v>0</v>
      </c>
      <c r="J155" s="31">
        <v>0</v>
      </c>
      <c r="K155" s="31">
        <v>0</v>
      </c>
      <c r="L155" s="31">
        <v>0</v>
      </c>
      <c r="M155" s="81"/>
    </row>
    <row r="156" spans="1:13" s="3" customFormat="1" ht="13.5" customHeight="1" x14ac:dyDescent="0.2">
      <c r="A156" s="49"/>
      <c r="B156" s="39"/>
      <c r="C156" s="39"/>
      <c r="D156" s="39"/>
      <c r="E156" s="9" t="s">
        <v>8</v>
      </c>
      <c r="F156" s="31">
        <v>0</v>
      </c>
      <c r="G156" s="31">
        <v>0</v>
      </c>
      <c r="H156" s="31">
        <v>0</v>
      </c>
      <c r="I156" s="36">
        <v>0</v>
      </c>
      <c r="J156" s="31">
        <v>0</v>
      </c>
      <c r="K156" s="31">
        <v>0</v>
      </c>
      <c r="L156" s="31">
        <v>0</v>
      </c>
      <c r="M156" s="81"/>
    </row>
    <row r="157" spans="1:13" s="3" customFormat="1" ht="13.5" customHeight="1" x14ac:dyDescent="0.2">
      <c r="A157" s="49"/>
      <c r="B157" s="39"/>
      <c r="C157" s="39"/>
      <c r="D157" s="39"/>
      <c r="E157" s="9" t="s">
        <v>9</v>
      </c>
      <c r="F157" s="31">
        <v>0</v>
      </c>
      <c r="G157" s="31">
        <v>0</v>
      </c>
      <c r="H157" s="31">
        <v>0</v>
      </c>
      <c r="I157" s="36">
        <v>0</v>
      </c>
      <c r="J157" s="31">
        <v>101000</v>
      </c>
      <c r="K157" s="31">
        <v>0</v>
      </c>
      <c r="L157" s="31">
        <v>0</v>
      </c>
      <c r="M157" s="81"/>
    </row>
    <row r="158" spans="1:13" s="3" customFormat="1" ht="13.5" customHeight="1" x14ac:dyDescent="0.2">
      <c r="A158" s="49"/>
      <c r="B158" s="39"/>
      <c r="C158" s="39"/>
      <c r="D158" s="39"/>
      <c r="E158" s="9" t="s">
        <v>10</v>
      </c>
      <c r="F158" s="31">
        <v>0</v>
      </c>
      <c r="G158" s="31">
        <v>0</v>
      </c>
      <c r="H158" s="31">
        <v>0</v>
      </c>
      <c r="I158" s="36">
        <v>0</v>
      </c>
      <c r="J158" s="31">
        <v>0</v>
      </c>
      <c r="K158" s="31">
        <v>0</v>
      </c>
      <c r="L158" s="31">
        <v>0</v>
      </c>
      <c r="M158" s="81"/>
    </row>
    <row r="159" spans="1:13" s="3" customFormat="1" ht="13.5" customHeight="1" x14ac:dyDescent="0.2">
      <c r="A159" s="50"/>
      <c r="B159" s="40"/>
      <c r="C159" s="40"/>
      <c r="D159" s="40"/>
      <c r="E159" s="9" t="s">
        <v>11</v>
      </c>
      <c r="F159" s="31">
        <v>0</v>
      </c>
      <c r="G159" s="31">
        <v>0</v>
      </c>
      <c r="H159" s="31">
        <v>0</v>
      </c>
      <c r="I159" s="36">
        <v>0</v>
      </c>
      <c r="J159" s="31">
        <v>0</v>
      </c>
      <c r="K159" s="31">
        <v>0</v>
      </c>
      <c r="L159" s="31">
        <v>0</v>
      </c>
      <c r="M159" s="82"/>
    </row>
    <row r="160" spans="1:13" s="3" customFormat="1" ht="13.5" customHeight="1" x14ac:dyDescent="0.2">
      <c r="A160" s="65" t="s">
        <v>43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7"/>
    </row>
    <row r="161" spans="1:13" s="3" customFormat="1" ht="12.75" customHeight="1" x14ac:dyDescent="0.2">
      <c r="A161" s="38" t="s">
        <v>29</v>
      </c>
      <c r="B161" s="41" t="s">
        <v>34</v>
      </c>
      <c r="C161" s="38" t="s">
        <v>88</v>
      </c>
      <c r="D161" s="38" t="s">
        <v>24</v>
      </c>
      <c r="E161" s="9" t="s">
        <v>6</v>
      </c>
      <c r="F161" s="31">
        <f>SUM(G161:L161)</f>
        <v>11134124.220000001</v>
      </c>
      <c r="G161" s="31">
        <f t="shared" ref="G161:L161" si="33">G162+G163+G164+G165+G166</f>
        <v>64000</v>
      </c>
      <c r="H161" s="31">
        <f t="shared" si="33"/>
        <v>1600000</v>
      </c>
      <c r="I161" s="36">
        <f t="shared" si="33"/>
        <v>2930124.22</v>
      </c>
      <c r="J161" s="31">
        <f t="shared" si="33"/>
        <v>2180000</v>
      </c>
      <c r="K161" s="31">
        <f t="shared" si="33"/>
        <v>2180000</v>
      </c>
      <c r="L161" s="31">
        <f t="shared" si="33"/>
        <v>2180000</v>
      </c>
      <c r="M161" s="44" t="s">
        <v>17</v>
      </c>
    </row>
    <row r="162" spans="1:13" s="3" customFormat="1" x14ac:dyDescent="0.2">
      <c r="A162" s="39"/>
      <c r="B162" s="42"/>
      <c r="C162" s="39"/>
      <c r="D162" s="39"/>
      <c r="E162" s="9" t="s">
        <v>7</v>
      </c>
      <c r="F162" s="31">
        <f>SUM(G162:L162)</f>
        <v>0</v>
      </c>
      <c r="G162" s="31">
        <v>0</v>
      </c>
      <c r="H162" s="31">
        <v>0</v>
      </c>
      <c r="I162" s="36">
        <v>0</v>
      </c>
      <c r="J162" s="31">
        <v>0</v>
      </c>
      <c r="K162" s="31">
        <v>0</v>
      </c>
      <c r="L162" s="31">
        <v>0</v>
      </c>
      <c r="M162" s="45"/>
    </row>
    <row r="163" spans="1:13" s="3" customFormat="1" x14ac:dyDescent="0.2">
      <c r="A163" s="39"/>
      <c r="B163" s="42"/>
      <c r="C163" s="39"/>
      <c r="D163" s="39"/>
      <c r="E163" s="9" t="s">
        <v>8</v>
      </c>
      <c r="F163" s="31">
        <f>SUM(G163:L163)</f>
        <v>0</v>
      </c>
      <c r="G163" s="31">
        <v>0</v>
      </c>
      <c r="H163" s="31">
        <v>0</v>
      </c>
      <c r="I163" s="36">
        <v>0</v>
      </c>
      <c r="J163" s="31">
        <v>0</v>
      </c>
      <c r="K163" s="31">
        <v>0</v>
      </c>
      <c r="L163" s="31">
        <v>0</v>
      </c>
      <c r="M163" s="45"/>
    </row>
    <row r="164" spans="1:13" s="3" customFormat="1" x14ac:dyDescent="0.2">
      <c r="A164" s="39"/>
      <c r="B164" s="42"/>
      <c r="C164" s="39"/>
      <c r="D164" s="39"/>
      <c r="E164" s="9" t="s">
        <v>9</v>
      </c>
      <c r="F164" s="31">
        <f>SUM(G164:L164)</f>
        <v>11134124.220000001</v>
      </c>
      <c r="G164" s="31">
        <v>64000</v>
      </c>
      <c r="H164" s="31">
        <v>1600000</v>
      </c>
      <c r="I164" s="36">
        <v>2930124.22</v>
      </c>
      <c r="J164" s="31">
        <v>2180000</v>
      </c>
      <c r="K164" s="31">
        <v>2180000</v>
      </c>
      <c r="L164" s="31">
        <v>2180000</v>
      </c>
      <c r="M164" s="45"/>
    </row>
    <row r="165" spans="1:13" s="3" customFormat="1" x14ac:dyDescent="0.2">
      <c r="A165" s="39"/>
      <c r="B165" s="42"/>
      <c r="C165" s="39"/>
      <c r="D165" s="39"/>
      <c r="E165" s="9" t="s">
        <v>10</v>
      </c>
      <c r="F165" s="31">
        <f>SUM(G165:L165)</f>
        <v>0</v>
      </c>
      <c r="G165" s="31">
        <v>0</v>
      </c>
      <c r="H165" s="31">
        <v>0</v>
      </c>
      <c r="I165" s="36">
        <v>0</v>
      </c>
      <c r="J165" s="31">
        <v>0</v>
      </c>
      <c r="K165" s="31">
        <v>0</v>
      </c>
      <c r="L165" s="31">
        <v>0</v>
      </c>
      <c r="M165" s="45"/>
    </row>
    <row r="166" spans="1:13" s="3" customFormat="1" ht="24.75" customHeight="1" x14ac:dyDescent="0.2">
      <c r="A166" s="40"/>
      <c r="B166" s="43"/>
      <c r="C166" s="40"/>
      <c r="D166" s="40"/>
      <c r="E166" s="9" t="s">
        <v>11</v>
      </c>
      <c r="F166" s="31">
        <v>0</v>
      </c>
      <c r="G166" s="31">
        <v>0</v>
      </c>
      <c r="H166" s="31">
        <v>0</v>
      </c>
      <c r="I166" s="36">
        <v>0</v>
      </c>
      <c r="J166" s="31">
        <v>0</v>
      </c>
      <c r="K166" s="31">
        <v>0</v>
      </c>
      <c r="L166" s="31">
        <v>0</v>
      </c>
      <c r="M166" s="46"/>
    </row>
    <row r="167" spans="1:13" s="3" customFormat="1" ht="11.25" customHeight="1" x14ac:dyDescent="0.2">
      <c r="A167" s="63" t="s">
        <v>46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4"/>
    </row>
    <row r="168" spans="1:13" s="3" customFormat="1" ht="11.25" customHeight="1" x14ac:dyDescent="0.2">
      <c r="A168" s="38" t="s">
        <v>30</v>
      </c>
      <c r="B168" s="41" t="s">
        <v>149</v>
      </c>
      <c r="C168" s="38" t="s">
        <v>87</v>
      </c>
      <c r="D168" s="38" t="s">
        <v>24</v>
      </c>
      <c r="E168" s="9" t="s">
        <v>6</v>
      </c>
      <c r="F168" s="31">
        <f t="shared" ref="F168:F173" si="34">SUM(G168:L168)</f>
        <v>24324222.850000001</v>
      </c>
      <c r="G168" s="31">
        <f t="shared" ref="G168:L168" si="35">G169+G170+G171+G172+G173</f>
        <v>2706376.8</v>
      </c>
      <c r="H168" s="31">
        <f t="shared" si="35"/>
        <v>4864435.8999999994</v>
      </c>
      <c r="I168" s="36">
        <f t="shared" si="35"/>
        <v>7453410.1500000004</v>
      </c>
      <c r="J168" s="31">
        <f t="shared" si="35"/>
        <v>4900000</v>
      </c>
      <c r="K168" s="31">
        <f t="shared" si="35"/>
        <v>2200000</v>
      </c>
      <c r="L168" s="31">
        <f t="shared" si="35"/>
        <v>2200000</v>
      </c>
      <c r="M168" s="44" t="s">
        <v>55</v>
      </c>
    </row>
    <row r="169" spans="1:13" s="3" customFormat="1" ht="11.25" customHeight="1" x14ac:dyDescent="0.2">
      <c r="A169" s="39"/>
      <c r="B169" s="42"/>
      <c r="C169" s="39"/>
      <c r="D169" s="39"/>
      <c r="E169" s="9" t="s">
        <v>7</v>
      </c>
      <c r="F169" s="31">
        <f t="shared" si="34"/>
        <v>0</v>
      </c>
      <c r="G169" s="31">
        <v>0</v>
      </c>
      <c r="H169" s="31">
        <v>0</v>
      </c>
      <c r="I169" s="36">
        <v>0</v>
      </c>
      <c r="J169" s="31">
        <v>0</v>
      </c>
      <c r="K169" s="31">
        <v>0</v>
      </c>
      <c r="L169" s="31">
        <v>0</v>
      </c>
      <c r="M169" s="45"/>
    </row>
    <row r="170" spans="1:13" s="3" customFormat="1" ht="11.25" customHeight="1" x14ac:dyDescent="0.2">
      <c r="A170" s="39"/>
      <c r="B170" s="42"/>
      <c r="C170" s="39"/>
      <c r="D170" s="39"/>
      <c r="E170" s="9" t="s">
        <v>8</v>
      </c>
      <c r="F170" s="31">
        <f t="shared" si="34"/>
        <v>0</v>
      </c>
      <c r="G170" s="31">
        <v>0</v>
      </c>
      <c r="H170" s="31">
        <v>0</v>
      </c>
      <c r="I170" s="36">
        <v>0</v>
      </c>
      <c r="J170" s="31">
        <v>0</v>
      </c>
      <c r="K170" s="31">
        <v>0</v>
      </c>
      <c r="L170" s="31">
        <v>0</v>
      </c>
      <c r="M170" s="45"/>
    </row>
    <row r="171" spans="1:13" s="3" customFormat="1" ht="11.25" customHeight="1" x14ac:dyDescent="0.2">
      <c r="A171" s="39"/>
      <c r="B171" s="42"/>
      <c r="C171" s="39"/>
      <c r="D171" s="39"/>
      <c r="E171" s="9" t="s">
        <v>9</v>
      </c>
      <c r="F171" s="31">
        <f t="shared" si="34"/>
        <v>24324222.850000001</v>
      </c>
      <c r="G171" s="31">
        <v>2706376.8</v>
      </c>
      <c r="H171" s="31">
        <f>814707.6+4049728.3</f>
        <v>4864435.8999999994</v>
      </c>
      <c r="I171" s="36">
        <v>7453410.1500000004</v>
      </c>
      <c r="J171" s="31">
        <v>4900000</v>
      </c>
      <c r="K171" s="31">
        <v>2200000</v>
      </c>
      <c r="L171" s="31">
        <v>2200000</v>
      </c>
      <c r="M171" s="45"/>
    </row>
    <row r="172" spans="1:13" s="3" customFormat="1" ht="11.25" customHeight="1" x14ac:dyDescent="0.2">
      <c r="A172" s="39"/>
      <c r="B172" s="42"/>
      <c r="C172" s="39"/>
      <c r="D172" s="39"/>
      <c r="E172" s="9" t="s">
        <v>10</v>
      </c>
      <c r="F172" s="31">
        <f t="shared" si="34"/>
        <v>0</v>
      </c>
      <c r="G172" s="31">
        <v>0</v>
      </c>
      <c r="H172" s="31">
        <v>0</v>
      </c>
      <c r="I172" s="36">
        <v>0</v>
      </c>
      <c r="J172" s="31">
        <v>0</v>
      </c>
      <c r="K172" s="31">
        <v>0</v>
      </c>
      <c r="L172" s="31">
        <v>0</v>
      </c>
      <c r="M172" s="45"/>
    </row>
    <row r="173" spans="1:13" s="3" customFormat="1" ht="11.25" customHeight="1" x14ac:dyDescent="0.2">
      <c r="A173" s="40"/>
      <c r="B173" s="43"/>
      <c r="C173" s="40"/>
      <c r="D173" s="40"/>
      <c r="E173" s="9" t="s">
        <v>11</v>
      </c>
      <c r="F173" s="31">
        <f t="shared" si="34"/>
        <v>0</v>
      </c>
      <c r="G173" s="31">
        <v>0</v>
      </c>
      <c r="H173" s="31">
        <v>0</v>
      </c>
      <c r="I173" s="36">
        <v>0</v>
      </c>
      <c r="J173" s="31">
        <v>0</v>
      </c>
      <c r="K173" s="31">
        <v>0</v>
      </c>
      <c r="L173" s="31">
        <v>0</v>
      </c>
      <c r="M173" s="46"/>
    </row>
    <row r="174" spans="1:13" s="3" customFormat="1" ht="12.75" customHeight="1" x14ac:dyDescent="0.2">
      <c r="A174" s="38" t="s">
        <v>47</v>
      </c>
      <c r="B174" s="41" t="s">
        <v>21</v>
      </c>
      <c r="C174" s="38" t="s">
        <v>20</v>
      </c>
      <c r="D174" s="38" t="s">
        <v>24</v>
      </c>
      <c r="E174" s="9" t="s">
        <v>6</v>
      </c>
      <c r="F174" s="31">
        <f>SUM(G174:L174)</f>
        <v>0</v>
      </c>
      <c r="G174" s="31">
        <f t="shared" ref="G174:L174" si="36">G175+G176+G177+G178+G179</f>
        <v>0</v>
      </c>
      <c r="H174" s="31">
        <f t="shared" si="36"/>
        <v>0</v>
      </c>
      <c r="I174" s="36">
        <f t="shared" si="36"/>
        <v>0</v>
      </c>
      <c r="J174" s="31">
        <f t="shared" si="36"/>
        <v>0</v>
      </c>
      <c r="K174" s="31">
        <f t="shared" si="36"/>
        <v>0</v>
      </c>
      <c r="L174" s="31">
        <f t="shared" si="36"/>
        <v>0</v>
      </c>
      <c r="M174" s="44" t="s">
        <v>56</v>
      </c>
    </row>
    <row r="175" spans="1:13" s="3" customFormat="1" x14ac:dyDescent="0.2">
      <c r="A175" s="39"/>
      <c r="B175" s="42"/>
      <c r="C175" s="39"/>
      <c r="D175" s="39"/>
      <c r="E175" s="9" t="s">
        <v>7</v>
      </c>
      <c r="F175" s="31">
        <f>SUM(G175:L175)</f>
        <v>0</v>
      </c>
      <c r="G175" s="31">
        <v>0</v>
      </c>
      <c r="H175" s="31">
        <v>0</v>
      </c>
      <c r="I175" s="36">
        <v>0</v>
      </c>
      <c r="J175" s="31">
        <v>0</v>
      </c>
      <c r="K175" s="31">
        <v>0</v>
      </c>
      <c r="L175" s="31">
        <v>0</v>
      </c>
      <c r="M175" s="45"/>
    </row>
    <row r="176" spans="1:13" s="3" customFormat="1" x14ac:dyDescent="0.2">
      <c r="A176" s="39"/>
      <c r="B176" s="42"/>
      <c r="C176" s="39"/>
      <c r="D176" s="39"/>
      <c r="E176" s="9" t="s">
        <v>8</v>
      </c>
      <c r="F176" s="31">
        <f>SUM(G176:L176)</f>
        <v>0</v>
      </c>
      <c r="G176" s="31">
        <v>0</v>
      </c>
      <c r="H176" s="31">
        <v>0</v>
      </c>
      <c r="I176" s="36">
        <v>0</v>
      </c>
      <c r="J176" s="31">
        <v>0</v>
      </c>
      <c r="K176" s="31">
        <v>0</v>
      </c>
      <c r="L176" s="31">
        <v>0</v>
      </c>
      <c r="M176" s="45"/>
    </row>
    <row r="177" spans="1:13" s="3" customFormat="1" x14ac:dyDescent="0.2">
      <c r="A177" s="39"/>
      <c r="B177" s="42"/>
      <c r="C177" s="39"/>
      <c r="D177" s="39"/>
      <c r="E177" s="9" t="s">
        <v>9</v>
      </c>
      <c r="F177" s="31">
        <f>SUM(G177:L177)</f>
        <v>0</v>
      </c>
      <c r="G177" s="31">
        <v>0</v>
      </c>
      <c r="H177" s="31">
        <v>0</v>
      </c>
      <c r="I177" s="36">
        <v>0</v>
      </c>
      <c r="J177" s="31">
        <v>0</v>
      </c>
      <c r="K177" s="31">
        <v>0</v>
      </c>
      <c r="L177" s="31">
        <v>0</v>
      </c>
      <c r="M177" s="45"/>
    </row>
    <row r="178" spans="1:13" s="3" customFormat="1" x14ac:dyDescent="0.2">
      <c r="A178" s="39"/>
      <c r="B178" s="42"/>
      <c r="C178" s="39"/>
      <c r="D178" s="39"/>
      <c r="E178" s="9" t="s">
        <v>10</v>
      </c>
      <c r="F178" s="31">
        <f>SUM(G178:L178)</f>
        <v>0</v>
      </c>
      <c r="G178" s="31">
        <v>0</v>
      </c>
      <c r="H178" s="31">
        <v>0</v>
      </c>
      <c r="I178" s="36">
        <v>0</v>
      </c>
      <c r="J178" s="31">
        <v>0</v>
      </c>
      <c r="K178" s="31">
        <v>0</v>
      </c>
      <c r="L178" s="31">
        <v>0</v>
      </c>
      <c r="M178" s="45"/>
    </row>
    <row r="179" spans="1:13" s="3" customFormat="1" x14ac:dyDescent="0.2">
      <c r="A179" s="40"/>
      <c r="B179" s="43"/>
      <c r="C179" s="40"/>
      <c r="D179" s="40"/>
      <c r="E179" s="9" t="s">
        <v>11</v>
      </c>
      <c r="F179" s="31">
        <v>0</v>
      </c>
      <c r="G179" s="31">
        <v>0</v>
      </c>
      <c r="H179" s="31">
        <v>0</v>
      </c>
      <c r="I179" s="36">
        <v>0</v>
      </c>
      <c r="J179" s="31">
        <v>0</v>
      </c>
      <c r="K179" s="31">
        <v>0</v>
      </c>
      <c r="L179" s="31">
        <v>0</v>
      </c>
      <c r="M179" s="46"/>
    </row>
    <row r="180" spans="1:13" s="3" customFormat="1" x14ac:dyDescent="0.2">
      <c r="A180" s="38" t="s">
        <v>66</v>
      </c>
      <c r="B180" s="41" t="s">
        <v>70</v>
      </c>
      <c r="C180" s="38" t="s">
        <v>20</v>
      </c>
      <c r="D180" s="38">
        <v>2020</v>
      </c>
      <c r="E180" s="9" t="s">
        <v>6</v>
      </c>
      <c r="F180" s="31">
        <f>SUM(G180:L180)</f>
        <v>144593.29</v>
      </c>
      <c r="G180" s="31">
        <f>G181+G182+G183+G184+G185</f>
        <v>144593.29</v>
      </c>
      <c r="H180" s="31">
        <f>H181+H182+H183+H184+H185</f>
        <v>0</v>
      </c>
      <c r="I180" s="36">
        <f>I181+I182+I183+I184+I185</f>
        <v>0</v>
      </c>
      <c r="J180" s="31">
        <f>J181+J182+J183+J184+J185</f>
        <v>0</v>
      </c>
      <c r="K180" s="31">
        <f>K181+K182+K183+K184+K185</f>
        <v>0</v>
      </c>
      <c r="L180" s="31">
        <v>0</v>
      </c>
      <c r="M180" s="44" t="s">
        <v>71</v>
      </c>
    </row>
    <row r="181" spans="1:13" s="3" customFormat="1" x14ac:dyDescent="0.2">
      <c r="A181" s="39"/>
      <c r="B181" s="42"/>
      <c r="C181" s="39"/>
      <c r="D181" s="39"/>
      <c r="E181" s="9" t="s">
        <v>7</v>
      </c>
      <c r="F181" s="31">
        <f>SUM(G181:L181)</f>
        <v>0</v>
      </c>
      <c r="G181" s="31">
        <v>0</v>
      </c>
      <c r="H181" s="31">
        <v>0</v>
      </c>
      <c r="I181" s="36">
        <v>0</v>
      </c>
      <c r="J181" s="31">
        <v>0</v>
      </c>
      <c r="K181" s="31">
        <v>0</v>
      </c>
      <c r="L181" s="31">
        <v>0</v>
      </c>
      <c r="M181" s="45"/>
    </row>
    <row r="182" spans="1:13" s="3" customFormat="1" x14ac:dyDescent="0.2">
      <c r="A182" s="39"/>
      <c r="B182" s="42"/>
      <c r="C182" s="39"/>
      <c r="D182" s="39"/>
      <c r="E182" s="9" t="s">
        <v>8</v>
      </c>
      <c r="F182" s="31">
        <f>SUM(G182:L182)</f>
        <v>0</v>
      </c>
      <c r="G182" s="31">
        <v>0</v>
      </c>
      <c r="H182" s="31">
        <v>0</v>
      </c>
      <c r="I182" s="36">
        <v>0</v>
      </c>
      <c r="J182" s="31">
        <v>0</v>
      </c>
      <c r="K182" s="31">
        <v>0</v>
      </c>
      <c r="L182" s="31">
        <v>0</v>
      </c>
      <c r="M182" s="45"/>
    </row>
    <row r="183" spans="1:13" s="3" customFormat="1" x14ac:dyDescent="0.2">
      <c r="A183" s="39"/>
      <c r="B183" s="42"/>
      <c r="C183" s="39"/>
      <c r="D183" s="39"/>
      <c r="E183" s="9" t="s">
        <v>9</v>
      </c>
      <c r="F183" s="31">
        <f>SUM(G183:L183)</f>
        <v>144593.29</v>
      </c>
      <c r="G183" s="31">
        <v>144593.29</v>
      </c>
      <c r="H183" s="31">
        <v>0</v>
      </c>
      <c r="I183" s="36">
        <v>0</v>
      </c>
      <c r="J183" s="31">
        <v>0</v>
      </c>
      <c r="K183" s="31">
        <v>0</v>
      </c>
      <c r="L183" s="31">
        <v>0</v>
      </c>
      <c r="M183" s="45"/>
    </row>
    <row r="184" spans="1:13" s="3" customFormat="1" x14ac:dyDescent="0.2">
      <c r="A184" s="39"/>
      <c r="B184" s="42"/>
      <c r="C184" s="39"/>
      <c r="D184" s="39"/>
      <c r="E184" s="9" t="s">
        <v>10</v>
      </c>
      <c r="F184" s="31">
        <f>SUM(G184:L184)</f>
        <v>0</v>
      </c>
      <c r="G184" s="31">
        <v>0</v>
      </c>
      <c r="H184" s="31">
        <v>0</v>
      </c>
      <c r="I184" s="36">
        <v>0</v>
      </c>
      <c r="J184" s="31">
        <v>0</v>
      </c>
      <c r="K184" s="31">
        <v>0</v>
      </c>
      <c r="L184" s="31">
        <v>0</v>
      </c>
      <c r="M184" s="45"/>
    </row>
    <row r="185" spans="1:13" s="3" customFormat="1" x14ac:dyDescent="0.2">
      <c r="A185" s="40"/>
      <c r="B185" s="43"/>
      <c r="C185" s="40"/>
      <c r="D185" s="40"/>
      <c r="E185" s="9" t="s">
        <v>11</v>
      </c>
      <c r="F185" s="31">
        <v>0</v>
      </c>
      <c r="G185" s="31">
        <v>0</v>
      </c>
      <c r="H185" s="31">
        <v>0</v>
      </c>
      <c r="I185" s="36">
        <v>0</v>
      </c>
      <c r="J185" s="31">
        <v>0</v>
      </c>
      <c r="K185" s="31">
        <v>0</v>
      </c>
      <c r="L185" s="31">
        <v>0</v>
      </c>
      <c r="M185" s="46"/>
    </row>
    <row r="186" spans="1:13" s="3" customFormat="1" x14ac:dyDescent="0.2">
      <c r="A186" s="38" t="s">
        <v>69</v>
      </c>
      <c r="B186" s="41" t="s">
        <v>67</v>
      </c>
      <c r="C186" s="38" t="s">
        <v>20</v>
      </c>
      <c r="D186" s="38">
        <v>2020</v>
      </c>
      <c r="E186" s="9" t="s">
        <v>6</v>
      </c>
      <c r="F186" s="31">
        <f>SUM(G186:L186)</f>
        <v>474244</v>
      </c>
      <c r="G186" s="31">
        <f>G187+G188+G189+G190+G191</f>
        <v>474244</v>
      </c>
      <c r="H186" s="31">
        <f>H187+H188+H189+H190+H191</f>
        <v>0</v>
      </c>
      <c r="I186" s="36">
        <f>I187+I188+I189+I190+I191</f>
        <v>0</v>
      </c>
      <c r="J186" s="31">
        <f>J187+J188+J189+J190+J191</f>
        <v>0</v>
      </c>
      <c r="K186" s="31">
        <f>K187+K188+K189+K190+K191</f>
        <v>0</v>
      </c>
      <c r="L186" s="31">
        <v>0</v>
      </c>
      <c r="M186" s="44" t="s">
        <v>68</v>
      </c>
    </row>
    <row r="187" spans="1:13" s="3" customFormat="1" x14ac:dyDescent="0.2">
      <c r="A187" s="39"/>
      <c r="B187" s="42"/>
      <c r="C187" s="39"/>
      <c r="D187" s="39"/>
      <c r="E187" s="9" t="s">
        <v>7</v>
      </c>
      <c r="F187" s="31">
        <f>SUM(G187:L187)</f>
        <v>0</v>
      </c>
      <c r="G187" s="31">
        <v>0</v>
      </c>
      <c r="H187" s="31">
        <v>0</v>
      </c>
      <c r="I187" s="36">
        <v>0</v>
      </c>
      <c r="J187" s="31">
        <v>0</v>
      </c>
      <c r="K187" s="31">
        <v>0</v>
      </c>
      <c r="L187" s="31">
        <v>0</v>
      </c>
      <c r="M187" s="45"/>
    </row>
    <row r="188" spans="1:13" s="3" customFormat="1" x14ac:dyDescent="0.2">
      <c r="A188" s="39"/>
      <c r="B188" s="42"/>
      <c r="C188" s="39"/>
      <c r="D188" s="39"/>
      <c r="E188" s="9" t="s">
        <v>8</v>
      </c>
      <c r="F188" s="31">
        <f>SUM(G188:L188)</f>
        <v>0</v>
      </c>
      <c r="G188" s="31">
        <v>0</v>
      </c>
      <c r="H188" s="31">
        <v>0</v>
      </c>
      <c r="I188" s="36">
        <v>0</v>
      </c>
      <c r="J188" s="31">
        <v>0</v>
      </c>
      <c r="K188" s="31">
        <v>0</v>
      </c>
      <c r="L188" s="31">
        <v>0</v>
      </c>
      <c r="M188" s="45"/>
    </row>
    <row r="189" spans="1:13" s="3" customFormat="1" x14ac:dyDescent="0.2">
      <c r="A189" s="39"/>
      <c r="B189" s="42"/>
      <c r="C189" s="39"/>
      <c r="D189" s="39"/>
      <c r="E189" s="9" t="s">
        <v>9</v>
      </c>
      <c r="F189" s="31">
        <f>SUM(G189:L189)</f>
        <v>474244</v>
      </c>
      <c r="G189" s="31">
        <v>474244</v>
      </c>
      <c r="H189" s="31">
        <v>0</v>
      </c>
      <c r="I189" s="36">
        <v>0</v>
      </c>
      <c r="J189" s="31">
        <v>0</v>
      </c>
      <c r="K189" s="31">
        <v>0</v>
      </c>
      <c r="L189" s="31">
        <v>0</v>
      </c>
      <c r="M189" s="45"/>
    </row>
    <row r="190" spans="1:13" s="3" customFormat="1" x14ac:dyDescent="0.2">
      <c r="A190" s="39"/>
      <c r="B190" s="42"/>
      <c r="C190" s="39"/>
      <c r="D190" s="39"/>
      <c r="E190" s="9" t="s">
        <v>10</v>
      </c>
      <c r="F190" s="31">
        <f>SUM(G190:L190)</f>
        <v>0</v>
      </c>
      <c r="G190" s="31">
        <v>0</v>
      </c>
      <c r="H190" s="31">
        <v>0</v>
      </c>
      <c r="I190" s="36">
        <v>0</v>
      </c>
      <c r="J190" s="31">
        <v>0</v>
      </c>
      <c r="K190" s="31">
        <v>0</v>
      </c>
      <c r="L190" s="31">
        <v>0</v>
      </c>
      <c r="M190" s="45"/>
    </row>
    <row r="191" spans="1:13" s="3" customFormat="1" x14ac:dyDescent="0.2">
      <c r="A191" s="40"/>
      <c r="B191" s="43"/>
      <c r="C191" s="40"/>
      <c r="D191" s="40"/>
      <c r="E191" s="9" t="s">
        <v>11</v>
      </c>
      <c r="F191" s="31">
        <v>0</v>
      </c>
      <c r="G191" s="31">
        <v>0</v>
      </c>
      <c r="H191" s="31">
        <v>0</v>
      </c>
      <c r="I191" s="36">
        <v>0</v>
      </c>
      <c r="J191" s="31">
        <v>0</v>
      </c>
      <c r="K191" s="31">
        <v>0</v>
      </c>
      <c r="L191" s="31">
        <v>0</v>
      </c>
      <c r="M191" s="46"/>
    </row>
    <row r="192" spans="1:13" s="3" customFormat="1" ht="12.75" customHeight="1" x14ac:dyDescent="0.2">
      <c r="A192" s="63" t="s">
        <v>48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4"/>
    </row>
    <row r="193" spans="1:13" s="3" customFormat="1" ht="12.75" customHeight="1" x14ac:dyDescent="0.2">
      <c r="A193" s="38" t="s">
        <v>18</v>
      </c>
      <c r="B193" s="38" t="s">
        <v>105</v>
      </c>
      <c r="C193" s="38" t="s">
        <v>87</v>
      </c>
      <c r="D193" s="38" t="s">
        <v>120</v>
      </c>
      <c r="E193" s="9" t="s">
        <v>6</v>
      </c>
      <c r="F193" s="31">
        <v>5270912</v>
      </c>
      <c r="G193" s="31">
        <v>1400000</v>
      </c>
      <c r="H193" s="31">
        <v>0</v>
      </c>
      <c r="I193" s="36">
        <f>SUM(I194:I198)</f>
        <v>0</v>
      </c>
      <c r="J193" s="31">
        <v>0</v>
      </c>
      <c r="K193" s="31">
        <v>0</v>
      </c>
      <c r="L193" s="31">
        <v>0</v>
      </c>
      <c r="M193" s="44" t="s">
        <v>101</v>
      </c>
    </row>
    <row r="194" spans="1:13" s="3" customFormat="1" ht="12.75" customHeight="1" x14ac:dyDescent="0.2">
      <c r="A194" s="39"/>
      <c r="B194" s="39"/>
      <c r="C194" s="39"/>
      <c r="D194" s="39"/>
      <c r="E194" s="9" t="s">
        <v>7</v>
      </c>
      <c r="F194" s="31">
        <v>0</v>
      </c>
      <c r="G194" s="31">
        <v>0</v>
      </c>
      <c r="H194" s="31">
        <v>0</v>
      </c>
      <c r="I194" s="36">
        <v>0</v>
      </c>
      <c r="J194" s="31">
        <v>0</v>
      </c>
      <c r="K194" s="31">
        <v>0</v>
      </c>
      <c r="L194" s="31">
        <v>0</v>
      </c>
      <c r="M194" s="45"/>
    </row>
    <row r="195" spans="1:13" s="3" customFormat="1" ht="12.75" customHeight="1" x14ac:dyDescent="0.2">
      <c r="A195" s="39"/>
      <c r="B195" s="39"/>
      <c r="C195" s="39"/>
      <c r="D195" s="39"/>
      <c r="E195" s="9" t="s">
        <v>8</v>
      </c>
      <c r="F195" s="31">
        <v>0</v>
      </c>
      <c r="G195" s="31">
        <v>0</v>
      </c>
      <c r="H195" s="31">
        <v>0</v>
      </c>
      <c r="I195" s="36">
        <v>0</v>
      </c>
      <c r="J195" s="31">
        <v>0</v>
      </c>
      <c r="K195" s="31">
        <v>0</v>
      </c>
      <c r="L195" s="31">
        <v>0</v>
      </c>
      <c r="M195" s="45"/>
    </row>
    <row r="196" spans="1:13" s="3" customFormat="1" ht="12.75" customHeight="1" x14ac:dyDescent="0.2">
      <c r="A196" s="39"/>
      <c r="B196" s="39"/>
      <c r="C196" s="39"/>
      <c r="D196" s="39"/>
      <c r="E196" s="9" t="s">
        <v>9</v>
      </c>
      <c r="F196" s="31">
        <v>5270912</v>
      </c>
      <c r="G196" s="31">
        <v>1400000</v>
      </c>
      <c r="H196" s="31">
        <v>0</v>
      </c>
      <c r="I196" s="36">
        <v>0</v>
      </c>
      <c r="J196" s="31">
        <v>0</v>
      </c>
      <c r="K196" s="31">
        <v>0</v>
      </c>
      <c r="L196" s="31">
        <v>0</v>
      </c>
      <c r="M196" s="45"/>
    </row>
    <row r="197" spans="1:13" s="3" customFormat="1" ht="12.75" customHeight="1" x14ac:dyDescent="0.2">
      <c r="A197" s="39"/>
      <c r="B197" s="39"/>
      <c r="C197" s="39"/>
      <c r="D197" s="39"/>
      <c r="E197" s="9" t="s">
        <v>10</v>
      </c>
      <c r="F197" s="31">
        <v>0</v>
      </c>
      <c r="G197" s="31">
        <v>0</v>
      </c>
      <c r="H197" s="31">
        <v>0</v>
      </c>
      <c r="I197" s="36">
        <v>0</v>
      </c>
      <c r="J197" s="31">
        <v>0</v>
      </c>
      <c r="K197" s="31">
        <v>0</v>
      </c>
      <c r="L197" s="31">
        <v>0</v>
      </c>
      <c r="M197" s="45"/>
    </row>
    <row r="198" spans="1:13" s="3" customFormat="1" ht="12.75" customHeight="1" x14ac:dyDescent="0.2">
      <c r="A198" s="40"/>
      <c r="B198" s="40"/>
      <c r="C198" s="40"/>
      <c r="D198" s="40"/>
      <c r="E198" s="9" t="s">
        <v>11</v>
      </c>
      <c r="F198" s="31">
        <v>0</v>
      </c>
      <c r="G198" s="31">
        <v>0</v>
      </c>
      <c r="H198" s="31">
        <v>0</v>
      </c>
      <c r="I198" s="36">
        <v>0</v>
      </c>
      <c r="J198" s="31">
        <v>0</v>
      </c>
      <c r="K198" s="31">
        <v>0</v>
      </c>
      <c r="L198" s="31">
        <v>0</v>
      </c>
      <c r="M198" s="46"/>
    </row>
    <row r="199" spans="1:13" s="3" customFormat="1" ht="12.75" customHeight="1" x14ac:dyDescent="0.2">
      <c r="A199" s="38" t="s">
        <v>104</v>
      </c>
      <c r="B199" s="41" t="s">
        <v>121</v>
      </c>
      <c r="C199" s="38" t="s">
        <v>119</v>
      </c>
      <c r="D199" s="38">
        <v>2021</v>
      </c>
      <c r="E199" s="9" t="s">
        <v>6</v>
      </c>
      <c r="F199" s="31">
        <v>0</v>
      </c>
      <c r="G199" s="31">
        <v>0</v>
      </c>
      <c r="H199" s="31">
        <f>SUM(H200:H204)</f>
        <v>0</v>
      </c>
      <c r="I199" s="36">
        <f>SUM(I200:I204)</f>
        <v>656946.05000000005</v>
      </c>
      <c r="J199" s="31">
        <f t="shared" ref="J199:L199" si="37">J200+J201+J202+J203+J204</f>
        <v>0</v>
      </c>
      <c r="K199" s="31">
        <f t="shared" si="37"/>
        <v>0</v>
      </c>
      <c r="L199" s="31">
        <f t="shared" si="37"/>
        <v>0</v>
      </c>
      <c r="M199" s="44" t="s">
        <v>122</v>
      </c>
    </row>
    <row r="200" spans="1:13" s="3" customFormat="1" ht="12.75" customHeight="1" x14ac:dyDescent="0.2">
      <c r="A200" s="39"/>
      <c r="B200" s="42"/>
      <c r="C200" s="39"/>
      <c r="D200" s="39"/>
      <c r="E200" s="9" t="s">
        <v>7</v>
      </c>
      <c r="F200" s="31">
        <f t="shared" ref="F200:F201" si="38">SUM(G200:L200)</f>
        <v>0</v>
      </c>
      <c r="G200" s="31">
        <v>0</v>
      </c>
      <c r="H200" s="31">
        <v>0</v>
      </c>
      <c r="I200" s="36">
        <v>0</v>
      </c>
      <c r="J200" s="31">
        <v>0</v>
      </c>
      <c r="K200" s="31">
        <v>0</v>
      </c>
      <c r="L200" s="31">
        <v>0</v>
      </c>
      <c r="M200" s="45"/>
    </row>
    <row r="201" spans="1:13" s="3" customFormat="1" ht="12.75" customHeight="1" x14ac:dyDescent="0.2">
      <c r="A201" s="39"/>
      <c r="B201" s="42"/>
      <c r="C201" s="39"/>
      <c r="D201" s="39"/>
      <c r="E201" s="9" t="s">
        <v>8</v>
      </c>
      <c r="F201" s="31">
        <f t="shared" si="38"/>
        <v>0</v>
      </c>
      <c r="G201" s="31">
        <v>0</v>
      </c>
      <c r="H201" s="31">
        <v>0</v>
      </c>
      <c r="I201" s="36">
        <v>0</v>
      </c>
      <c r="J201" s="31">
        <v>0</v>
      </c>
      <c r="K201" s="31">
        <v>0</v>
      </c>
      <c r="L201" s="31">
        <v>0</v>
      </c>
      <c r="M201" s="45"/>
    </row>
    <row r="202" spans="1:13" s="3" customFormat="1" ht="12.75" customHeight="1" x14ac:dyDescent="0.2">
      <c r="A202" s="39"/>
      <c r="B202" s="42"/>
      <c r="C202" s="39"/>
      <c r="D202" s="39"/>
      <c r="E202" s="9" t="s">
        <v>9</v>
      </c>
      <c r="F202" s="31">
        <v>0</v>
      </c>
      <c r="G202" s="31">
        <v>0</v>
      </c>
      <c r="H202" s="31">
        <v>0</v>
      </c>
      <c r="I202" s="36">
        <v>656946.05000000005</v>
      </c>
      <c r="J202" s="31">
        <v>0</v>
      </c>
      <c r="K202" s="31">
        <v>0</v>
      </c>
      <c r="L202" s="31">
        <v>0</v>
      </c>
      <c r="M202" s="45"/>
    </row>
    <row r="203" spans="1:13" s="3" customFormat="1" ht="12.75" customHeight="1" x14ac:dyDescent="0.2">
      <c r="A203" s="39"/>
      <c r="B203" s="42"/>
      <c r="C203" s="39"/>
      <c r="D203" s="39"/>
      <c r="E203" s="9" t="s">
        <v>10</v>
      </c>
      <c r="F203" s="31">
        <f t="shared" ref="F203:F204" si="39">SUM(G203:L203)</f>
        <v>0</v>
      </c>
      <c r="G203" s="31">
        <v>0</v>
      </c>
      <c r="H203" s="31">
        <v>0</v>
      </c>
      <c r="I203" s="36">
        <v>0</v>
      </c>
      <c r="J203" s="31">
        <v>0</v>
      </c>
      <c r="K203" s="31">
        <v>0</v>
      </c>
      <c r="L203" s="31">
        <v>0</v>
      </c>
      <c r="M203" s="45"/>
    </row>
    <row r="204" spans="1:13" s="3" customFormat="1" ht="12.75" customHeight="1" x14ac:dyDescent="0.2">
      <c r="A204" s="40"/>
      <c r="B204" s="43"/>
      <c r="C204" s="40"/>
      <c r="D204" s="40"/>
      <c r="E204" s="9" t="s">
        <v>11</v>
      </c>
      <c r="F204" s="31">
        <f t="shared" si="39"/>
        <v>0</v>
      </c>
      <c r="G204" s="31">
        <v>0</v>
      </c>
      <c r="H204" s="31">
        <v>0</v>
      </c>
      <c r="I204" s="36">
        <v>0</v>
      </c>
      <c r="J204" s="31">
        <v>0</v>
      </c>
      <c r="K204" s="31">
        <v>0</v>
      </c>
      <c r="L204" s="31">
        <v>0</v>
      </c>
      <c r="M204" s="46"/>
    </row>
    <row r="205" spans="1:13" s="3" customFormat="1" ht="12.75" customHeight="1" x14ac:dyDescent="0.2">
      <c r="A205" s="38" t="s">
        <v>109</v>
      </c>
      <c r="B205" s="41" t="s">
        <v>142</v>
      </c>
      <c r="C205" s="38" t="s">
        <v>119</v>
      </c>
      <c r="D205" s="38">
        <v>2021</v>
      </c>
      <c r="E205" s="9" t="s">
        <v>6</v>
      </c>
      <c r="F205" s="31">
        <v>0</v>
      </c>
      <c r="G205" s="31">
        <v>0</v>
      </c>
      <c r="H205" s="31">
        <f>SUM(H206:H210)</f>
        <v>0</v>
      </c>
      <c r="I205" s="36">
        <f>SUM(I206:I210)</f>
        <v>712816.76</v>
      </c>
      <c r="J205" s="31">
        <f t="shared" ref="J205:L205" si="40">J206+J207+J208+J209+J210</f>
        <v>0</v>
      </c>
      <c r="K205" s="31">
        <f t="shared" si="40"/>
        <v>0</v>
      </c>
      <c r="L205" s="31">
        <f t="shared" si="40"/>
        <v>0</v>
      </c>
      <c r="M205" s="44" t="s">
        <v>123</v>
      </c>
    </row>
    <row r="206" spans="1:13" s="3" customFormat="1" ht="12.75" customHeight="1" x14ac:dyDescent="0.2">
      <c r="A206" s="39"/>
      <c r="B206" s="42"/>
      <c r="C206" s="39"/>
      <c r="D206" s="39"/>
      <c r="E206" s="9" t="s">
        <v>7</v>
      </c>
      <c r="F206" s="31">
        <f t="shared" ref="F206:F207" si="41">SUM(G206:L206)</f>
        <v>0</v>
      </c>
      <c r="G206" s="31">
        <v>0</v>
      </c>
      <c r="H206" s="31">
        <v>0</v>
      </c>
      <c r="I206" s="36">
        <v>0</v>
      </c>
      <c r="J206" s="31">
        <v>0</v>
      </c>
      <c r="K206" s="31">
        <v>0</v>
      </c>
      <c r="L206" s="31">
        <v>0</v>
      </c>
      <c r="M206" s="45"/>
    </row>
    <row r="207" spans="1:13" s="3" customFormat="1" ht="12.75" customHeight="1" x14ac:dyDescent="0.2">
      <c r="A207" s="39"/>
      <c r="B207" s="42"/>
      <c r="C207" s="39"/>
      <c r="D207" s="39"/>
      <c r="E207" s="9" t="s">
        <v>8</v>
      </c>
      <c r="F207" s="31">
        <f t="shared" si="41"/>
        <v>0</v>
      </c>
      <c r="G207" s="31">
        <v>0</v>
      </c>
      <c r="H207" s="31">
        <v>0</v>
      </c>
      <c r="I207" s="36">
        <v>0</v>
      </c>
      <c r="J207" s="31">
        <v>0</v>
      </c>
      <c r="K207" s="31">
        <v>0</v>
      </c>
      <c r="L207" s="31">
        <v>0</v>
      </c>
      <c r="M207" s="45"/>
    </row>
    <row r="208" spans="1:13" s="3" customFormat="1" ht="12.75" customHeight="1" x14ac:dyDescent="0.2">
      <c r="A208" s="39"/>
      <c r="B208" s="42"/>
      <c r="C208" s="39"/>
      <c r="D208" s="39"/>
      <c r="E208" s="9" t="s">
        <v>9</v>
      </c>
      <c r="F208" s="31">
        <v>0</v>
      </c>
      <c r="G208" s="31">
        <v>0</v>
      </c>
      <c r="H208" s="31">
        <v>0</v>
      </c>
      <c r="I208" s="36">
        <v>712816.76</v>
      </c>
      <c r="J208" s="31">
        <v>0</v>
      </c>
      <c r="K208" s="31">
        <v>0</v>
      </c>
      <c r="L208" s="31">
        <v>0</v>
      </c>
      <c r="M208" s="45"/>
    </row>
    <row r="209" spans="1:13" s="3" customFormat="1" ht="12.75" customHeight="1" x14ac:dyDescent="0.2">
      <c r="A209" s="39"/>
      <c r="B209" s="42"/>
      <c r="C209" s="39"/>
      <c r="D209" s="39"/>
      <c r="E209" s="9" t="s">
        <v>10</v>
      </c>
      <c r="F209" s="31">
        <f t="shared" ref="F209:F210" si="42">SUM(G209:L209)</f>
        <v>0</v>
      </c>
      <c r="G209" s="31">
        <v>0</v>
      </c>
      <c r="H209" s="31">
        <v>0</v>
      </c>
      <c r="I209" s="36">
        <v>0</v>
      </c>
      <c r="J209" s="31">
        <v>0</v>
      </c>
      <c r="K209" s="31">
        <v>0</v>
      </c>
      <c r="L209" s="31">
        <v>0</v>
      </c>
      <c r="M209" s="45"/>
    </row>
    <row r="210" spans="1:13" s="3" customFormat="1" ht="12.75" customHeight="1" x14ac:dyDescent="0.2">
      <c r="A210" s="40"/>
      <c r="B210" s="43"/>
      <c r="C210" s="40"/>
      <c r="D210" s="40"/>
      <c r="E210" s="9" t="s">
        <v>11</v>
      </c>
      <c r="F210" s="31">
        <f t="shared" si="42"/>
        <v>0</v>
      </c>
      <c r="G210" s="31">
        <v>0</v>
      </c>
      <c r="H210" s="31">
        <v>0</v>
      </c>
      <c r="I210" s="36">
        <v>0</v>
      </c>
      <c r="J210" s="31">
        <v>0</v>
      </c>
      <c r="K210" s="31">
        <v>0</v>
      </c>
      <c r="L210" s="31">
        <v>0</v>
      </c>
      <c r="M210" s="46"/>
    </row>
    <row r="211" spans="1:13" s="3" customFormat="1" ht="11.25" customHeight="1" x14ac:dyDescent="0.2">
      <c r="A211" s="38" t="s">
        <v>110</v>
      </c>
      <c r="B211" s="41" t="s">
        <v>106</v>
      </c>
      <c r="C211" s="38" t="s">
        <v>20</v>
      </c>
      <c r="D211" s="38">
        <v>2021</v>
      </c>
      <c r="E211" s="9" t="s">
        <v>6</v>
      </c>
      <c r="F211" s="31">
        <v>0</v>
      </c>
      <c r="G211" s="31">
        <v>0</v>
      </c>
      <c r="H211" s="31">
        <v>1780456.2</v>
      </c>
      <c r="I211" s="36">
        <f t="shared" ref="I211:L211" si="43">I212+I213+I214+I215+I216</f>
        <v>0</v>
      </c>
      <c r="J211" s="31">
        <f t="shared" si="43"/>
        <v>0</v>
      </c>
      <c r="K211" s="31">
        <f t="shared" si="43"/>
        <v>0</v>
      </c>
      <c r="L211" s="31">
        <f t="shared" si="43"/>
        <v>0</v>
      </c>
      <c r="M211" s="44" t="s">
        <v>108</v>
      </c>
    </row>
    <row r="212" spans="1:13" s="3" customFormat="1" ht="11.25" customHeight="1" x14ac:dyDescent="0.2">
      <c r="A212" s="39"/>
      <c r="B212" s="42"/>
      <c r="C212" s="39"/>
      <c r="D212" s="39"/>
      <c r="E212" s="9" t="s">
        <v>7</v>
      </c>
      <c r="F212" s="31">
        <f t="shared" ref="F212:F216" si="44">SUM(G212:L212)</f>
        <v>0</v>
      </c>
      <c r="G212" s="31">
        <v>0</v>
      </c>
      <c r="H212" s="31">
        <v>0</v>
      </c>
      <c r="I212" s="36">
        <v>0</v>
      </c>
      <c r="J212" s="31">
        <v>0</v>
      </c>
      <c r="K212" s="31">
        <v>0</v>
      </c>
      <c r="L212" s="31">
        <v>0</v>
      </c>
      <c r="M212" s="45"/>
    </row>
    <row r="213" spans="1:13" s="3" customFormat="1" ht="11.25" customHeight="1" x14ac:dyDescent="0.2">
      <c r="A213" s="39"/>
      <c r="B213" s="42"/>
      <c r="C213" s="39"/>
      <c r="D213" s="39"/>
      <c r="E213" s="9" t="s">
        <v>8</v>
      </c>
      <c r="F213" s="31">
        <f t="shared" si="44"/>
        <v>0</v>
      </c>
      <c r="G213" s="31">
        <v>0</v>
      </c>
      <c r="H213" s="31">
        <v>0</v>
      </c>
      <c r="I213" s="36">
        <v>0</v>
      </c>
      <c r="J213" s="31">
        <v>0</v>
      </c>
      <c r="K213" s="31">
        <v>0</v>
      </c>
      <c r="L213" s="31">
        <v>0</v>
      </c>
      <c r="M213" s="45"/>
    </row>
    <row r="214" spans="1:13" s="3" customFormat="1" ht="11.25" customHeight="1" x14ac:dyDescent="0.2">
      <c r="A214" s="39"/>
      <c r="B214" s="42"/>
      <c r="C214" s="39"/>
      <c r="D214" s="39"/>
      <c r="E214" s="9" t="s">
        <v>9</v>
      </c>
      <c r="F214" s="31">
        <v>0</v>
      </c>
      <c r="G214" s="31">
        <v>0</v>
      </c>
      <c r="H214" s="31">
        <v>1780456.2</v>
      </c>
      <c r="I214" s="36">
        <v>0</v>
      </c>
      <c r="J214" s="31">
        <v>0</v>
      </c>
      <c r="K214" s="31">
        <v>0</v>
      </c>
      <c r="L214" s="31">
        <v>0</v>
      </c>
      <c r="M214" s="45"/>
    </row>
    <row r="215" spans="1:13" s="3" customFormat="1" ht="11.25" customHeight="1" x14ac:dyDescent="0.2">
      <c r="A215" s="39"/>
      <c r="B215" s="42"/>
      <c r="C215" s="39"/>
      <c r="D215" s="39"/>
      <c r="E215" s="9" t="s">
        <v>10</v>
      </c>
      <c r="F215" s="31">
        <f t="shared" si="44"/>
        <v>0</v>
      </c>
      <c r="G215" s="31">
        <v>0</v>
      </c>
      <c r="H215" s="31">
        <v>0</v>
      </c>
      <c r="I215" s="36">
        <v>0</v>
      </c>
      <c r="J215" s="31">
        <v>0</v>
      </c>
      <c r="K215" s="31">
        <v>0</v>
      </c>
      <c r="L215" s="31">
        <v>0</v>
      </c>
      <c r="M215" s="45"/>
    </row>
    <row r="216" spans="1:13" s="3" customFormat="1" ht="11.25" customHeight="1" x14ac:dyDescent="0.2">
      <c r="A216" s="40"/>
      <c r="B216" s="43"/>
      <c r="C216" s="40"/>
      <c r="D216" s="40"/>
      <c r="E216" s="9" t="s">
        <v>11</v>
      </c>
      <c r="F216" s="31">
        <f t="shared" si="44"/>
        <v>0</v>
      </c>
      <c r="G216" s="31">
        <v>0</v>
      </c>
      <c r="H216" s="31">
        <v>0</v>
      </c>
      <c r="I216" s="36">
        <v>0</v>
      </c>
      <c r="J216" s="31">
        <v>0</v>
      </c>
      <c r="K216" s="31">
        <v>0</v>
      </c>
      <c r="L216" s="31">
        <v>0</v>
      </c>
      <c r="M216" s="46"/>
    </row>
    <row r="217" spans="1:13" s="3" customFormat="1" ht="11.25" customHeight="1" x14ac:dyDescent="0.2">
      <c r="A217" s="38" t="s">
        <v>124</v>
      </c>
      <c r="B217" s="41" t="s">
        <v>111</v>
      </c>
      <c r="C217" s="38" t="s">
        <v>20</v>
      </c>
      <c r="D217" s="38">
        <v>2021</v>
      </c>
      <c r="E217" s="9" t="s">
        <v>6</v>
      </c>
      <c r="F217" s="31">
        <v>0</v>
      </c>
      <c r="G217" s="31">
        <v>0</v>
      </c>
      <c r="H217" s="31">
        <v>310000</v>
      </c>
      <c r="I217" s="36">
        <v>0</v>
      </c>
      <c r="J217" s="31">
        <v>0</v>
      </c>
      <c r="K217" s="31">
        <v>0</v>
      </c>
      <c r="L217" s="31">
        <v>0</v>
      </c>
      <c r="M217" s="44" t="s">
        <v>112</v>
      </c>
    </row>
    <row r="218" spans="1:13" s="3" customFormat="1" ht="11.25" customHeight="1" x14ac:dyDescent="0.2">
      <c r="A218" s="39"/>
      <c r="B218" s="42"/>
      <c r="C218" s="39"/>
      <c r="D218" s="39"/>
      <c r="E218" s="9" t="s">
        <v>7</v>
      </c>
      <c r="F218" s="31">
        <v>0</v>
      </c>
      <c r="G218" s="31">
        <v>0</v>
      </c>
      <c r="H218" s="31">
        <v>0</v>
      </c>
      <c r="I218" s="36">
        <v>0</v>
      </c>
      <c r="J218" s="31">
        <v>0</v>
      </c>
      <c r="K218" s="31">
        <v>0</v>
      </c>
      <c r="L218" s="31">
        <v>0</v>
      </c>
      <c r="M218" s="45"/>
    </row>
    <row r="219" spans="1:13" s="3" customFormat="1" ht="11.25" customHeight="1" x14ac:dyDescent="0.2">
      <c r="A219" s="39"/>
      <c r="B219" s="42"/>
      <c r="C219" s="39"/>
      <c r="D219" s="39"/>
      <c r="E219" s="9" t="s">
        <v>8</v>
      </c>
      <c r="F219" s="31">
        <v>0</v>
      </c>
      <c r="G219" s="31">
        <v>0</v>
      </c>
      <c r="H219" s="31">
        <v>0</v>
      </c>
      <c r="I219" s="36">
        <v>0</v>
      </c>
      <c r="J219" s="31">
        <v>0</v>
      </c>
      <c r="K219" s="31">
        <v>0</v>
      </c>
      <c r="L219" s="31">
        <v>0</v>
      </c>
      <c r="M219" s="45"/>
    </row>
    <row r="220" spans="1:13" s="3" customFormat="1" ht="11.25" customHeight="1" x14ac:dyDescent="0.2">
      <c r="A220" s="39"/>
      <c r="B220" s="42"/>
      <c r="C220" s="39"/>
      <c r="D220" s="39"/>
      <c r="E220" s="9" t="s">
        <v>9</v>
      </c>
      <c r="F220" s="31">
        <v>0</v>
      </c>
      <c r="G220" s="31">
        <v>0</v>
      </c>
      <c r="H220" s="31">
        <v>310000</v>
      </c>
      <c r="I220" s="36">
        <v>0</v>
      </c>
      <c r="J220" s="31">
        <v>0</v>
      </c>
      <c r="K220" s="31">
        <v>0</v>
      </c>
      <c r="L220" s="31">
        <v>0</v>
      </c>
      <c r="M220" s="45"/>
    </row>
    <row r="221" spans="1:13" s="3" customFormat="1" ht="11.25" customHeight="1" x14ac:dyDescent="0.2">
      <c r="A221" s="39"/>
      <c r="B221" s="42"/>
      <c r="C221" s="39"/>
      <c r="D221" s="39"/>
      <c r="E221" s="9" t="s">
        <v>10</v>
      </c>
      <c r="F221" s="31">
        <v>0</v>
      </c>
      <c r="G221" s="31">
        <v>0</v>
      </c>
      <c r="H221" s="31">
        <v>0</v>
      </c>
      <c r="I221" s="36">
        <v>0</v>
      </c>
      <c r="J221" s="31">
        <v>0</v>
      </c>
      <c r="K221" s="31">
        <v>0</v>
      </c>
      <c r="L221" s="31">
        <v>0</v>
      </c>
      <c r="M221" s="45"/>
    </row>
    <row r="222" spans="1:13" s="3" customFormat="1" ht="11.25" customHeight="1" x14ac:dyDescent="0.2">
      <c r="A222" s="40"/>
      <c r="B222" s="43"/>
      <c r="C222" s="40"/>
      <c r="D222" s="40"/>
      <c r="E222" s="9" t="s">
        <v>11</v>
      </c>
      <c r="F222" s="31">
        <v>0</v>
      </c>
      <c r="G222" s="31">
        <v>0</v>
      </c>
      <c r="H222" s="31">
        <v>0</v>
      </c>
      <c r="I222" s="36">
        <v>0</v>
      </c>
      <c r="J222" s="31">
        <v>0</v>
      </c>
      <c r="K222" s="31">
        <v>0</v>
      </c>
      <c r="L222" s="31">
        <v>0</v>
      </c>
      <c r="M222" s="46"/>
    </row>
    <row r="223" spans="1:13" s="3" customFormat="1" ht="11.25" customHeight="1" x14ac:dyDescent="0.2">
      <c r="A223" s="38" t="s">
        <v>125</v>
      </c>
      <c r="B223" s="41" t="s">
        <v>107</v>
      </c>
      <c r="C223" s="38" t="s">
        <v>20</v>
      </c>
      <c r="D223" s="38">
        <v>2021</v>
      </c>
      <c r="E223" s="9" t="s">
        <v>6</v>
      </c>
      <c r="F223" s="31">
        <v>0</v>
      </c>
      <c r="G223" s="31">
        <v>0</v>
      </c>
      <c r="H223" s="31">
        <v>1780456.2</v>
      </c>
      <c r="I223" s="36">
        <v>0</v>
      </c>
      <c r="J223" s="31">
        <v>0</v>
      </c>
      <c r="K223" s="31">
        <v>0</v>
      </c>
      <c r="L223" s="31">
        <v>0</v>
      </c>
      <c r="M223" s="44" t="s">
        <v>108</v>
      </c>
    </row>
    <row r="224" spans="1:13" s="3" customFormat="1" ht="11.25" customHeight="1" x14ac:dyDescent="0.2">
      <c r="A224" s="39"/>
      <c r="B224" s="42"/>
      <c r="C224" s="39"/>
      <c r="D224" s="39"/>
      <c r="E224" s="9" t="s">
        <v>7</v>
      </c>
      <c r="F224" s="31">
        <v>0</v>
      </c>
      <c r="G224" s="31">
        <v>0</v>
      </c>
      <c r="H224" s="31">
        <v>0</v>
      </c>
      <c r="I224" s="36">
        <v>0</v>
      </c>
      <c r="J224" s="31">
        <v>0</v>
      </c>
      <c r="K224" s="31">
        <v>0</v>
      </c>
      <c r="L224" s="31">
        <v>0</v>
      </c>
      <c r="M224" s="45"/>
    </row>
    <row r="225" spans="1:13" s="3" customFormat="1" ht="11.25" customHeight="1" x14ac:dyDescent="0.2">
      <c r="A225" s="39"/>
      <c r="B225" s="42"/>
      <c r="C225" s="39"/>
      <c r="D225" s="39"/>
      <c r="E225" s="9" t="s">
        <v>8</v>
      </c>
      <c r="F225" s="31">
        <v>0</v>
      </c>
      <c r="G225" s="31">
        <v>0</v>
      </c>
      <c r="H225" s="31">
        <v>0</v>
      </c>
      <c r="I225" s="36">
        <v>0</v>
      </c>
      <c r="J225" s="31">
        <v>0</v>
      </c>
      <c r="K225" s="31">
        <v>0</v>
      </c>
      <c r="L225" s="31">
        <v>0</v>
      </c>
      <c r="M225" s="45"/>
    </row>
    <row r="226" spans="1:13" s="3" customFormat="1" ht="11.25" customHeight="1" x14ac:dyDescent="0.2">
      <c r="A226" s="39"/>
      <c r="B226" s="42"/>
      <c r="C226" s="39"/>
      <c r="D226" s="39"/>
      <c r="E226" s="9" t="s">
        <v>9</v>
      </c>
      <c r="F226" s="31">
        <v>0</v>
      </c>
      <c r="G226" s="31">
        <v>0</v>
      </c>
      <c r="H226" s="31">
        <v>1780456.2</v>
      </c>
      <c r="I226" s="36">
        <v>0</v>
      </c>
      <c r="J226" s="31">
        <v>0</v>
      </c>
      <c r="K226" s="31">
        <v>0</v>
      </c>
      <c r="L226" s="31">
        <v>0</v>
      </c>
      <c r="M226" s="45"/>
    </row>
    <row r="227" spans="1:13" s="3" customFormat="1" ht="11.25" customHeight="1" x14ac:dyDescent="0.2">
      <c r="A227" s="39"/>
      <c r="B227" s="42"/>
      <c r="C227" s="39"/>
      <c r="D227" s="39"/>
      <c r="E227" s="9" t="s">
        <v>10</v>
      </c>
      <c r="F227" s="31">
        <v>0</v>
      </c>
      <c r="G227" s="31">
        <v>0</v>
      </c>
      <c r="H227" s="31">
        <v>0</v>
      </c>
      <c r="I227" s="36">
        <v>0</v>
      </c>
      <c r="J227" s="31">
        <v>0</v>
      </c>
      <c r="K227" s="31">
        <v>0</v>
      </c>
      <c r="L227" s="31">
        <v>0</v>
      </c>
      <c r="M227" s="45"/>
    </row>
    <row r="228" spans="1:13" s="3" customFormat="1" ht="11.25" customHeight="1" x14ac:dyDescent="0.2">
      <c r="A228" s="40"/>
      <c r="B228" s="43"/>
      <c r="C228" s="40"/>
      <c r="D228" s="40"/>
      <c r="E228" s="9" t="s">
        <v>11</v>
      </c>
      <c r="F228" s="31">
        <v>0</v>
      </c>
      <c r="G228" s="31">
        <v>0</v>
      </c>
      <c r="H228" s="31">
        <v>0</v>
      </c>
      <c r="I228" s="36">
        <v>0</v>
      </c>
      <c r="J228" s="31">
        <v>0</v>
      </c>
      <c r="K228" s="31">
        <v>0</v>
      </c>
      <c r="L228" s="31">
        <v>0</v>
      </c>
      <c r="M228" s="46"/>
    </row>
    <row r="229" spans="1:13" s="3" customFormat="1" ht="11.25" customHeight="1" x14ac:dyDescent="0.2">
      <c r="A229" s="38" t="s">
        <v>127</v>
      </c>
      <c r="B229" s="41" t="s">
        <v>126</v>
      </c>
      <c r="C229" s="38" t="s">
        <v>119</v>
      </c>
      <c r="D229" s="38">
        <v>2021</v>
      </c>
      <c r="E229" s="9" t="s">
        <v>6</v>
      </c>
      <c r="F229" s="31">
        <v>0</v>
      </c>
      <c r="G229" s="31">
        <v>0</v>
      </c>
      <c r="H229" s="31">
        <v>1780456.2</v>
      </c>
      <c r="I229" s="36">
        <f>SUM(I230:I234)</f>
        <v>270000</v>
      </c>
      <c r="J229" s="31">
        <v>0</v>
      </c>
      <c r="K229" s="31">
        <v>0</v>
      </c>
      <c r="L229" s="31">
        <v>0</v>
      </c>
      <c r="M229" s="44" t="s">
        <v>108</v>
      </c>
    </row>
    <row r="230" spans="1:13" s="3" customFormat="1" ht="11.25" customHeight="1" x14ac:dyDescent="0.2">
      <c r="A230" s="39"/>
      <c r="B230" s="42"/>
      <c r="C230" s="39"/>
      <c r="D230" s="39"/>
      <c r="E230" s="9" t="s">
        <v>7</v>
      </c>
      <c r="F230" s="31">
        <v>0</v>
      </c>
      <c r="G230" s="31">
        <v>0</v>
      </c>
      <c r="H230" s="31">
        <v>0</v>
      </c>
      <c r="I230" s="36">
        <v>0</v>
      </c>
      <c r="J230" s="31">
        <v>0</v>
      </c>
      <c r="K230" s="31">
        <v>0</v>
      </c>
      <c r="L230" s="31">
        <v>0</v>
      </c>
      <c r="M230" s="45"/>
    </row>
    <row r="231" spans="1:13" s="3" customFormat="1" ht="11.25" customHeight="1" x14ac:dyDescent="0.2">
      <c r="A231" s="39"/>
      <c r="B231" s="42"/>
      <c r="C231" s="39"/>
      <c r="D231" s="39"/>
      <c r="E231" s="9" t="s">
        <v>8</v>
      </c>
      <c r="F231" s="31">
        <v>0</v>
      </c>
      <c r="G231" s="31">
        <v>0</v>
      </c>
      <c r="H231" s="31">
        <v>0</v>
      </c>
      <c r="I231" s="36">
        <v>0</v>
      </c>
      <c r="J231" s="31">
        <v>0</v>
      </c>
      <c r="K231" s="31">
        <v>0</v>
      </c>
      <c r="L231" s="31">
        <v>0</v>
      </c>
      <c r="M231" s="45"/>
    </row>
    <row r="232" spans="1:13" s="3" customFormat="1" ht="11.25" customHeight="1" x14ac:dyDescent="0.2">
      <c r="A232" s="39"/>
      <c r="B232" s="42"/>
      <c r="C232" s="39"/>
      <c r="D232" s="39"/>
      <c r="E232" s="9" t="s">
        <v>9</v>
      </c>
      <c r="F232" s="31">
        <v>0</v>
      </c>
      <c r="G232" s="31">
        <v>0</v>
      </c>
      <c r="H232" s="31">
        <v>0</v>
      </c>
      <c r="I232" s="36">
        <v>270000</v>
      </c>
      <c r="J232" s="31">
        <v>0</v>
      </c>
      <c r="K232" s="31">
        <v>0</v>
      </c>
      <c r="L232" s="31">
        <v>0</v>
      </c>
      <c r="M232" s="45"/>
    </row>
    <row r="233" spans="1:13" s="3" customFormat="1" ht="11.25" customHeight="1" x14ac:dyDescent="0.2">
      <c r="A233" s="39"/>
      <c r="B233" s="42"/>
      <c r="C233" s="39"/>
      <c r="D233" s="39"/>
      <c r="E233" s="9" t="s">
        <v>10</v>
      </c>
      <c r="F233" s="31">
        <v>0</v>
      </c>
      <c r="G233" s="31">
        <v>0</v>
      </c>
      <c r="H233" s="31">
        <v>0</v>
      </c>
      <c r="I233" s="36">
        <v>0</v>
      </c>
      <c r="J233" s="31">
        <v>0</v>
      </c>
      <c r="K233" s="31">
        <v>0</v>
      </c>
      <c r="L233" s="31">
        <v>0</v>
      </c>
      <c r="M233" s="45"/>
    </row>
    <row r="234" spans="1:13" s="3" customFormat="1" ht="11.25" customHeight="1" x14ac:dyDescent="0.2">
      <c r="A234" s="40"/>
      <c r="B234" s="43"/>
      <c r="C234" s="40"/>
      <c r="D234" s="40"/>
      <c r="E234" s="9" t="s">
        <v>11</v>
      </c>
      <c r="F234" s="31">
        <v>0</v>
      </c>
      <c r="G234" s="31">
        <v>0</v>
      </c>
      <c r="H234" s="31">
        <v>0</v>
      </c>
      <c r="I234" s="36">
        <v>0</v>
      </c>
      <c r="J234" s="31">
        <v>0</v>
      </c>
      <c r="K234" s="31">
        <v>0</v>
      </c>
      <c r="L234" s="31">
        <v>0</v>
      </c>
      <c r="M234" s="46"/>
    </row>
    <row r="235" spans="1:13" s="3" customFormat="1" ht="11.25" customHeight="1" x14ac:dyDescent="0.2">
      <c r="A235" s="47" t="s">
        <v>65</v>
      </c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</row>
    <row r="236" spans="1:13" s="3" customFormat="1" ht="11.25" customHeight="1" x14ac:dyDescent="0.2">
      <c r="A236" s="38" t="s">
        <v>72</v>
      </c>
      <c r="B236" s="41" t="s">
        <v>118</v>
      </c>
      <c r="C236" s="38" t="s">
        <v>119</v>
      </c>
      <c r="D236" s="38">
        <v>2022</v>
      </c>
      <c r="E236" s="9" t="s">
        <v>6</v>
      </c>
      <c r="F236" s="31">
        <f t="shared" ref="F236:L236" si="45">F237+F238+F239+F240+F241</f>
        <v>5000000</v>
      </c>
      <c r="G236" s="31">
        <f t="shared" si="45"/>
        <v>0</v>
      </c>
      <c r="H236" s="31">
        <v>0</v>
      </c>
      <c r="I236" s="36">
        <f t="shared" si="45"/>
        <v>5000000</v>
      </c>
      <c r="J236" s="31">
        <f t="shared" si="45"/>
        <v>0</v>
      </c>
      <c r="K236" s="31">
        <f t="shared" si="45"/>
        <v>0</v>
      </c>
      <c r="L236" s="31">
        <f t="shared" si="45"/>
        <v>0</v>
      </c>
      <c r="M236" s="44" t="s">
        <v>118</v>
      </c>
    </row>
    <row r="237" spans="1:13" s="3" customFormat="1" ht="11.25" customHeight="1" x14ac:dyDescent="0.2">
      <c r="A237" s="39"/>
      <c r="B237" s="42"/>
      <c r="C237" s="39"/>
      <c r="D237" s="39"/>
      <c r="E237" s="9" t="s">
        <v>7</v>
      </c>
      <c r="F237" s="31">
        <f t="shared" ref="F237:F247" si="46">SUM(G237:L237)</f>
        <v>0</v>
      </c>
      <c r="G237" s="31">
        <v>0</v>
      </c>
      <c r="H237" s="31">
        <v>0</v>
      </c>
      <c r="I237" s="36">
        <v>0</v>
      </c>
      <c r="J237" s="31">
        <v>0</v>
      </c>
      <c r="K237" s="31">
        <v>0</v>
      </c>
      <c r="L237" s="31">
        <v>0</v>
      </c>
      <c r="M237" s="45"/>
    </row>
    <row r="238" spans="1:13" s="3" customFormat="1" ht="11.25" customHeight="1" x14ac:dyDescent="0.2">
      <c r="A238" s="39"/>
      <c r="B238" s="42"/>
      <c r="C238" s="39"/>
      <c r="D238" s="39"/>
      <c r="E238" s="9" t="s">
        <v>8</v>
      </c>
      <c r="F238" s="31">
        <f t="shared" si="46"/>
        <v>0</v>
      </c>
      <c r="G238" s="31">
        <v>0</v>
      </c>
      <c r="H238" s="31">
        <v>0</v>
      </c>
      <c r="I238" s="36">
        <v>0</v>
      </c>
      <c r="J238" s="31">
        <v>0</v>
      </c>
      <c r="K238" s="31">
        <v>0</v>
      </c>
      <c r="L238" s="31">
        <v>0</v>
      </c>
      <c r="M238" s="45"/>
    </row>
    <row r="239" spans="1:13" s="3" customFormat="1" ht="11.25" customHeight="1" x14ac:dyDescent="0.2">
      <c r="A239" s="39"/>
      <c r="B239" s="42"/>
      <c r="C239" s="39"/>
      <c r="D239" s="39"/>
      <c r="E239" s="9" t="s">
        <v>9</v>
      </c>
      <c r="F239" s="31">
        <f t="shared" si="46"/>
        <v>5000000</v>
      </c>
      <c r="G239" s="31">
        <v>0</v>
      </c>
      <c r="H239" s="31">
        <v>0</v>
      </c>
      <c r="I239" s="36">
        <v>5000000</v>
      </c>
      <c r="J239" s="31">
        <v>0</v>
      </c>
      <c r="K239" s="31">
        <v>0</v>
      </c>
      <c r="L239" s="31">
        <v>0</v>
      </c>
      <c r="M239" s="45"/>
    </row>
    <row r="240" spans="1:13" s="3" customFormat="1" ht="11.25" customHeight="1" x14ac:dyDescent="0.2">
      <c r="A240" s="39"/>
      <c r="B240" s="42"/>
      <c r="C240" s="39"/>
      <c r="D240" s="39"/>
      <c r="E240" s="9" t="s">
        <v>10</v>
      </c>
      <c r="F240" s="31">
        <f t="shared" si="46"/>
        <v>0</v>
      </c>
      <c r="G240" s="31">
        <v>0</v>
      </c>
      <c r="H240" s="31">
        <v>0</v>
      </c>
      <c r="I240" s="36">
        <v>0</v>
      </c>
      <c r="J240" s="31">
        <v>0</v>
      </c>
      <c r="K240" s="31">
        <v>0</v>
      </c>
      <c r="L240" s="31">
        <v>0</v>
      </c>
      <c r="M240" s="45"/>
    </row>
    <row r="241" spans="1:13" s="3" customFormat="1" ht="11.25" customHeight="1" x14ac:dyDescent="0.2">
      <c r="A241" s="40"/>
      <c r="B241" s="43"/>
      <c r="C241" s="40"/>
      <c r="D241" s="40"/>
      <c r="E241" s="9" t="s">
        <v>11</v>
      </c>
      <c r="F241" s="31">
        <f t="shared" si="46"/>
        <v>0</v>
      </c>
      <c r="G241" s="31">
        <v>0</v>
      </c>
      <c r="H241" s="31">
        <v>0</v>
      </c>
      <c r="I241" s="36">
        <v>0</v>
      </c>
      <c r="J241" s="31">
        <v>0</v>
      </c>
      <c r="K241" s="31">
        <v>0</v>
      </c>
      <c r="L241" s="31">
        <v>0</v>
      </c>
      <c r="M241" s="46"/>
    </row>
    <row r="242" spans="1:13" s="3" customFormat="1" ht="12.75" customHeight="1" x14ac:dyDescent="0.2">
      <c r="A242" s="54" t="s">
        <v>12</v>
      </c>
      <c r="B242" s="55"/>
      <c r="C242" s="55"/>
      <c r="D242" s="56"/>
      <c r="E242" s="6" t="s">
        <v>6</v>
      </c>
      <c r="F242" s="34">
        <f>SUM(G242:L242)</f>
        <v>137699078.89999998</v>
      </c>
      <c r="G242" s="35">
        <f>SUM(G243+G244+G245+G246+G247)</f>
        <v>37084530.960000001</v>
      </c>
      <c r="H242" s="35">
        <f>SUM(H243+H244+H245+H246+H247)</f>
        <v>39762469.329999998</v>
      </c>
      <c r="I242" s="35">
        <f>SUM(I243+I244+I245+I246+I247)</f>
        <v>29888775.340000004</v>
      </c>
      <c r="J242" s="35">
        <f>SUM(J243+J244+J245+J246+J247)</f>
        <v>12721703.07</v>
      </c>
      <c r="K242" s="35">
        <f t="shared" ref="K242" si="47">SUM(K243+K244+K245+K246+K247)</f>
        <v>9120800.0999999996</v>
      </c>
      <c r="L242" s="35">
        <f>SUM(L243+L244+L245+L246+L247)</f>
        <v>9120800.0999999996</v>
      </c>
      <c r="M242" s="51" t="s">
        <v>12</v>
      </c>
    </row>
    <row r="243" spans="1:13" s="3" customFormat="1" x14ac:dyDescent="0.2">
      <c r="A243" s="57"/>
      <c r="B243" s="58"/>
      <c r="C243" s="58"/>
      <c r="D243" s="59"/>
      <c r="E243" s="6" t="s">
        <v>7</v>
      </c>
      <c r="F243" s="34">
        <f t="shared" si="46"/>
        <v>10982324.060000001</v>
      </c>
      <c r="G243" s="35">
        <f t="shared" ref="G243:L244" si="48">G10+G16+G22+G28+G35+G43+G50+G57+G63+G69+G75+G81+G88+G94+G100+G106+G113+G119+G125+G131+G137+G143+G149+G155+G162+G169+G175+G181+G187+G194+G200+G206+G212+G218+G224+G230+G237</f>
        <v>10982324.060000001</v>
      </c>
      <c r="H243" s="35">
        <f t="shared" si="48"/>
        <v>0</v>
      </c>
      <c r="I243" s="35">
        <f t="shared" si="48"/>
        <v>0</v>
      </c>
      <c r="J243" s="35">
        <f t="shared" si="48"/>
        <v>0</v>
      </c>
      <c r="K243" s="35">
        <f t="shared" si="48"/>
        <v>0</v>
      </c>
      <c r="L243" s="35">
        <f t="shared" si="48"/>
        <v>0</v>
      </c>
      <c r="M243" s="52"/>
    </row>
    <row r="244" spans="1:13" s="3" customFormat="1" x14ac:dyDescent="0.2">
      <c r="A244" s="57"/>
      <c r="B244" s="58"/>
      <c r="C244" s="58"/>
      <c r="D244" s="59"/>
      <c r="E244" s="6" t="s">
        <v>8</v>
      </c>
      <c r="F244" s="34">
        <f t="shared" si="46"/>
        <v>8111758.3900000006</v>
      </c>
      <c r="G244" s="35">
        <f t="shared" si="48"/>
        <v>2312128.39</v>
      </c>
      <c r="H244" s="35">
        <f t="shared" si="48"/>
        <v>4394810</v>
      </c>
      <c r="I244" s="35">
        <f t="shared" si="48"/>
        <v>1404820</v>
      </c>
      <c r="J244" s="35">
        <f t="shared" si="48"/>
        <v>0</v>
      </c>
      <c r="K244" s="35">
        <f t="shared" si="48"/>
        <v>0</v>
      </c>
      <c r="L244" s="35">
        <f t="shared" si="48"/>
        <v>0</v>
      </c>
      <c r="M244" s="52"/>
    </row>
    <row r="245" spans="1:13" s="3" customFormat="1" x14ac:dyDescent="0.2">
      <c r="A245" s="57"/>
      <c r="B245" s="58"/>
      <c r="C245" s="58"/>
      <c r="D245" s="59"/>
      <c r="E245" s="6" t="s">
        <v>9</v>
      </c>
      <c r="F245" s="34">
        <f t="shared" si="46"/>
        <v>118604996.44999999</v>
      </c>
      <c r="G245" s="35">
        <f t="shared" ref="G245:L245" si="49">G12+G18+G24+G30+G37+G40+G45+G52+G59+G65+G71+G77+G83+G90+G96+G102+G108+G115+G121+G127+G133+G139+G145+G151+G157+G164+G171+G177+G183+G189+G196+G202+G208+G214+G220+G226+G232+G239</f>
        <v>23790078.510000002</v>
      </c>
      <c r="H245" s="35">
        <f t="shared" si="49"/>
        <v>35367659.329999998</v>
      </c>
      <c r="I245" s="35">
        <f t="shared" si="49"/>
        <v>28483955.340000004</v>
      </c>
      <c r="J245" s="35">
        <f t="shared" si="49"/>
        <v>12721703.07</v>
      </c>
      <c r="K245" s="35">
        <f t="shared" si="49"/>
        <v>9120800.0999999996</v>
      </c>
      <c r="L245" s="35">
        <f t="shared" si="49"/>
        <v>9120800.0999999996</v>
      </c>
      <c r="M245" s="52"/>
    </row>
    <row r="246" spans="1:13" s="3" customFormat="1" x14ac:dyDescent="0.2">
      <c r="A246" s="57"/>
      <c r="B246" s="58"/>
      <c r="C246" s="58"/>
      <c r="D246" s="59"/>
      <c r="E246" s="6" t="s">
        <v>10</v>
      </c>
      <c r="F246" s="34">
        <f t="shared" si="46"/>
        <v>0</v>
      </c>
      <c r="G246" s="35">
        <f>G13+G38+G91+G53+G60+G97+G109+G116+G172+G190+G215+G240+G165+G31+G46+G84+G140+G178</f>
        <v>0</v>
      </c>
      <c r="H246" s="35">
        <f>H13+H38+H91+H53+H60+H97+H109+H116+H172+H190+H215+H240+H165+H31+H46+H84+H140+H178</f>
        <v>0</v>
      </c>
      <c r="I246" s="35">
        <f>I13+I31+I38+I46+I53+I60+I66+I72+I78+I84+I91+I97+I103+I109+I116+I122+I128+I134+I140+I146+I158+I165+I172+I178+I184+I190+I197+I203+I209+I215+I221+I227+I233+I240</f>
        <v>0</v>
      </c>
      <c r="J246" s="35">
        <f t="shared" ref="J246:L247" si="50">J13+J38+J91+J53+J60+J97+J109+J116+J172+J190+J215+J240+J165+J31+J46+J84+J140+J178</f>
        <v>0</v>
      </c>
      <c r="K246" s="35">
        <f t="shared" si="50"/>
        <v>0</v>
      </c>
      <c r="L246" s="35">
        <f t="shared" si="50"/>
        <v>0</v>
      </c>
      <c r="M246" s="52"/>
    </row>
    <row r="247" spans="1:13" s="3" customFormat="1" x14ac:dyDescent="0.2">
      <c r="A247" s="60"/>
      <c r="B247" s="61"/>
      <c r="C247" s="61"/>
      <c r="D247" s="62"/>
      <c r="E247" s="6" t="s">
        <v>11</v>
      </c>
      <c r="F247" s="34">
        <f t="shared" si="46"/>
        <v>0</v>
      </c>
      <c r="G247" s="35">
        <f>G14+G39+G92+G54+G61+G98+G110+G117+G173+G191+G216+G241+G166+G32+G47+G85+G141+G179</f>
        <v>0</v>
      </c>
      <c r="H247" s="35">
        <f>H14+H39+H92+H54+H61+H98+H110+H117+H173+H191+H216+H241+H166+H32+H47+H85+H141+H179</f>
        <v>0</v>
      </c>
      <c r="I247" s="35">
        <f>I14+I32+I39+I47+I54+I61+I67+I73+I79+I85+I92+I98+I104+I110+I117+I123+I129+I135+I141+I147+I159+I166+I173+I179+I185+I191+I198+I204+I210+I216+I222+I228+I234+I241</f>
        <v>0</v>
      </c>
      <c r="J247" s="35">
        <f t="shared" si="50"/>
        <v>0</v>
      </c>
      <c r="K247" s="35">
        <f t="shared" si="50"/>
        <v>0</v>
      </c>
      <c r="L247" s="35">
        <f t="shared" si="50"/>
        <v>0</v>
      </c>
      <c r="M247" s="53"/>
    </row>
    <row r="248" spans="1:13" x14ac:dyDescent="0.2">
      <c r="A248" s="1"/>
      <c r="B248" s="1"/>
      <c r="C248" s="1"/>
      <c r="D248" s="1"/>
      <c r="E248" s="1"/>
      <c r="F248" s="25"/>
      <c r="G248" s="27"/>
      <c r="H248" s="25"/>
      <c r="I248" s="25"/>
      <c r="J248" s="25"/>
      <c r="K248" s="25"/>
      <c r="L248" s="25"/>
      <c r="M248" s="1"/>
    </row>
    <row r="249" spans="1:13" x14ac:dyDescent="0.2">
      <c r="A249" s="1"/>
      <c r="B249" s="1"/>
      <c r="C249" s="1"/>
      <c r="D249" s="1"/>
      <c r="E249" s="1"/>
      <c r="F249" s="25"/>
      <c r="G249" s="27"/>
      <c r="H249" s="25"/>
      <c r="I249" s="25"/>
      <c r="J249" s="25"/>
      <c r="K249" s="25"/>
      <c r="L249" s="25"/>
      <c r="M249" s="1"/>
    </row>
    <row r="250" spans="1:13" x14ac:dyDescent="0.2">
      <c r="A250" s="1"/>
      <c r="B250" s="1"/>
      <c r="C250" s="1"/>
      <c r="D250" s="1"/>
      <c r="E250" s="1"/>
      <c r="F250" s="25"/>
      <c r="G250" s="27"/>
      <c r="H250" s="25"/>
      <c r="I250" s="25"/>
      <c r="J250" s="25"/>
      <c r="K250" s="25"/>
      <c r="L250" s="25"/>
      <c r="M250" s="1"/>
    </row>
    <row r="251" spans="1:13" x14ac:dyDescent="0.2">
      <c r="A251" s="1"/>
      <c r="B251" s="1"/>
      <c r="C251" s="1"/>
      <c r="D251" s="1"/>
      <c r="E251" s="1"/>
      <c r="F251" s="25"/>
      <c r="G251" s="27"/>
      <c r="H251" s="25"/>
      <c r="I251" s="25"/>
      <c r="J251" s="25"/>
      <c r="K251" s="25"/>
      <c r="L251" s="25"/>
      <c r="M251" s="1"/>
    </row>
    <row r="252" spans="1:13" x14ac:dyDescent="0.2">
      <c r="A252" s="1"/>
      <c r="B252" s="1"/>
      <c r="C252" s="1"/>
      <c r="D252" s="1"/>
      <c r="E252" s="1"/>
      <c r="F252" s="25"/>
      <c r="G252" s="27"/>
      <c r="H252" s="25"/>
      <c r="I252" s="25"/>
      <c r="J252" s="25"/>
      <c r="K252" s="25"/>
      <c r="L252" s="25"/>
      <c r="M252" s="1"/>
    </row>
    <row r="253" spans="1:13" x14ac:dyDescent="0.2">
      <c r="A253" s="1"/>
      <c r="B253" s="1"/>
      <c r="C253" s="1"/>
      <c r="D253" s="1"/>
      <c r="E253" s="1"/>
      <c r="F253" s="25"/>
      <c r="G253" s="27"/>
      <c r="H253" s="25"/>
      <c r="I253" s="25"/>
      <c r="J253" s="25"/>
      <c r="K253" s="25"/>
      <c r="L253" s="25"/>
      <c r="M253" s="1"/>
    </row>
    <row r="254" spans="1:13" x14ac:dyDescent="0.2">
      <c r="A254" s="1"/>
      <c r="B254" s="1"/>
      <c r="C254" s="1"/>
      <c r="D254" s="1"/>
      <c r="E254" s="1"/>
      <c r="F254" s="25"/>
      <c r="G254" s="27"/>
      <c r="H254" s="25"/>
      <c r="I254" s="25"/>
      <c r="J254" s="25"/>
      <c r="K254" s="25"/>
      <c r="L254" s="25"/>
      <c r="M254" s="1"/>
    </row>
    <row r="255" spans="1:13" x14ac:dyDescent="0.2">
      <c r="A255" s="1"/>
      <c r="B255" s="1"/>
      <c r="C255" s="1"/>
      <c r="D255" s="1"/>
      <c r="E255" s="1"/>
      <c r="F255" s="25"/>
      <c r="G255" s="27"/>
      <c r="H255" s="25"/>
      <c r="I255" s="25"/>
      <c r="J255" s="25"/>
      <c r="K255" s="25"/>
      <c r="L255" s="25"/>
      <c r="M255" s="1"/>
    </row>
    <row r="256" spans="1:13" x14ac:dyDescent="0.2">
      <c r="A256" s="1"/>
      <c r="B256" s="1"/>
      <c r="C256" s="1"/>
      <c r="D256" s="1"/>
      <c r="E256" s="1"/>
      <c r="F256" s="25"/>
      <c r="G256" s="27"/>
      <c r="H256" s="25"/>
      <c r="I256" s="25"/>
      <c r="J256" s="25"/>
      <c r="K256" s="25"/>
      <c r="L256" s="25"/>
      <c r="M256" s="1"/>
    </row>
    <row r="257" spans="1:13" x14ac:dyDescent="0.2">
      <c r="A257" s="1"/>
      <c r="B257" s="1"/>
      <c r="C257" s="1"/>
      <c r="D257" s="1"/>
      <c r="E257" s="1"/>
      <c r="F257" s="25"/>
      <c r="G257" s="27"/>
      <c r="H257" s="25"/>
      <c r="I257" s="25"/>
      <c r="J257" s="25"/>
      <c r="K257" s="25"/>
      <c r="L257" s="25"/>
      <c r="M257" s="1"/>
    </row>
    <row r="258" spans="1:13" x14ac:dyDescent="0.2">
      <c r="A258" s="1"/>
      <c r="B258" s="1"/>
      <c r="C258" s="1"/>
      <c r="D258" s="1"/>
      <c r="E258" s="1"/>
      <c r="F258" s="25"/>
      <c r="G258" s="27"/>
      <c r="H258" s="25"/>
      <c r="I258" s="25"/>
      <c r="J258" s="25"/>
      <c r="K258" s="25"/>
      <c r="L258" s="25"/>
      <c r="M258" s="1"/>
    </row>
    <row r="259" spans="1:13" x14ac:dyDescent="0.2">
      <c r="A259" s="1"/>
      <c r="B259" s="1"/>
      <c r="C259" s="1"/>
      <c r="D259" s="1"/>
      <c r="E259" s="1"/>
      <c r="F259" s="25"/>
      <c r="G259" s="27"/>
      <c r="H259" s="25"/>
      <c r="I259" s="25"/>
      <c r="J259" s="25"/>
      <c r="K259" s="25"/>
      <c r="L259" s="25"/>
      <c r="M259" s="1"/>
    </row>
    <row r="260" spans="1:13" x14ac:dyDescent="0.2">
      <c r="A260" s="1"/>
      <c r="B260" s="1"/>
      <c r="C260" s="1"/>
      <c r="D260" s="1"/>
      <c r="E260" s="1"/>
      <c r="F260" s="25"/>
      <c r="G260" s="27"/>
      <c r="H260" s="25"/>
      <c r="I260" s="25"/>
      <c r="J260" s="25"/>
      <c r="K260" s="25"/>
      <c r="L260" s="25"/>
      <c r="M260" s="1"/>
    </row>
    <row r="261" spans="1:13" x14ac:dyDescent="0.2">
      <c r="A261" s="1"/>
      <c r="B261" s="1"/>
      <c r="C261" s="1"/>
      <c r="D261" s="1"/>
      <c r="E261" s="1"/>
      <c r="F261" s="25"/>
      <c r="G261" s="27"/>
      <c r="H261" s="25"/>
      <c r="I261" s="25"/>
      <c r="J261" s="25"/>
      <c r="K261" s="25"/>
      <c r="L261" s="25"/>
      <c r="M261" s="1"/>
    </row>
    <row r="262" spans="1:13" x14ac:dyDescent="0.2">
      <c r="A262" s="1"/>
      <c r="B262" s="1"/>
      <c r="C262" s="1"/>
      <c r="D262" s="1"/>
      <c r="E262" s="1"/>
      <c r="F262" s="25"/>
      <c r="G262" s="27"/>
      <c r="H262" s="25"/>
      <c r="I262" s="25"/>
      <c r="J262" s="25"/>
      <c r="K262" s="25"/>
      <c r="L262" s="25"/>
      <c r="M262" s="1"/>
    </row>
    <row r="263" spans="1:13" x14ac:dyDescent="0.2">
      <c r="A263" s="1"/>
      <c r="B263" s="1"/>
      <c r="C263" s="1"/>
      <c r="D263" s="1"/>
      <c r="E263" s="1"/>
      <c r="F263" s="25"/>
      <c r="G263" s="27"/>
      <c r="H263" s="25"/>
      <c r="I263" s="25"/>
      <c r="J263" s="25"/>
      <c r="K263" s="25"/>
      <c r="L263" s="25"/>
      <c r="M263" s="1"/>
    </row>
    <row r="264" spans="1:13" x14ac:dyDescent="0.2">
      <c r="A264" s="1"/>
      <c r="B264" s="1"/>
      <c r="C264" s="1"/>
      <c r="D264" s="1"/>
      <c r="E264" s="1"/>
      <c r="F264" s="25"/>
      <c r="G264" s="27"/>
      <c r="H264" s="25"/>
      <c r="I264" s="25"/>
      <c r="J264" s="25"/>
      <c r="K264" s="25"/>
      <c r="L264" s="25"/>
      <c r="M264" s="1"/>
    </row>
    <row r="265" spans="1:13" x14ac:dyDescent="0.2">
      <c r="A265" s="1"/>
      <c r="B265" s="1"/>
      <c r="C265" s="1"/>
      <c r="D265" s="1"/>
      <c r="E265" s="1"/>
      <c r="F265" s="25"/>
      <c r="G265" s="27"/>
      <c r="H265" s="25"/>
      <c r="I265" s="25"/>
      <c r="J265" s="25"/>
      <c r="K265" s="25"/>
      <c r="L265" s="25"/>
      <c r="M265" s="1"/>
    </row>
    <row r="266" spans="1:13" x14ac:dyDescent="0.2">
      <c r="A266" s="1"/>
      <c r="B266" s="1"/>
      <c r="C266" s="1"/>
      <c r="D266" s="1"/>
      <c r="E266" s="1"/>
      <c r="F266" s="25"/>
      <c r="G266" s="27"/>
      <c r="H266" s="25"/>
      <c r="I266" s="25"/>
      <c r="J266" s="25"/>
      <c r="K266" s="25"/>
      <c r="L266" s="25"/>
      <c r="M266" s="1"/>
    </row>
    <row r="267" spans="1:13" x14ac:dyDescent="0.2">
      <c r="A267" s="1"/>
      <c r="B267" s="1"/>
      <c r="C267" s="1"/>
      <c r="D267" s="1"/>
      <c r="E267" s="1"/>
      <c r="F267" s="25"/>
      <c r="G267" s="27"/>
      <c r="H267" s="25"/>
      <c r="I267" s="25"/>
      <c r="J267" s="25"/>
      <c r="K267" s="25"/>
      <c r="L267" s="25"/>
      <c r="M267" s="1"/>
    </row>
    <row r="268" spans="1:13" x14ac:dyDescent="0.2">
      <c r="A268" s="1"/>
      <c r="B268" s="1"/>
      <c r="C268" s="1"/>
      <c r="D268" s="1"/>
      <c r="E268" s="1"/>
      <c r="F268" s="25"/>
      <c r="G268" s="27"/>
      <c r="H268" s="25"/>
      <c r="I268" s="25"/>
      <c r="J268" s="25"/>
      <c r="K268" s="25"/>
      <c r="L268" s="25"/>
      <c r="M268" s="1"/>
    </row>
    <row r="269" spans="1:13" x14ac:dyDescent="0.2">
      <c r="A269" s="1"/>
      <c r="B269" s="1"/>
      <c r="C269" s="1"/>
      <c r="D269" s="1"/>
      <c r="E269" s="1"/>
      <c r="F269" s="25"/>
      <c r="G269" s="27"/>
      <c r="H269" s="25"/>
      <c r="I269" s="25"/>
      <c r="J269" s="25"/>
      <c r="K269" s="25"/>
      <c r="L269" s="25"/>
      <c r="M269" s="1"/>
    </row>
    <row r="270" spans="1:13" x14ac:dyDescent="0.2">
      <c r="A270" s="1"/>
      <c r="B270" s="1"/>
      <c r="C270" s="1"/>
      <c r="D270" s="1"/>
      <c r="E270" s="1"/>
      <c r="F270" s="25"/>
      <c r="G270" s="27"/>
      <c r="H270" s="25"/>
      <c r="I270" s="25"/>
      <c r="J270" s="25"/>
      <c r="K270" s="25"/>
      <c r="L270" s="25"/>
      <c r="M270" s="1"/>
    </row>
    <row r="271" spans="1:13" x14ac:dyDescent="0.2">
      <c r="A271" s="1"/>
      <c r="B271" s="1"/>
      <c r="C271" s="1"/>
      <c r="D271" s="1"/>
      <c r="E271" s="1"/>
      <c r="F271" s="25"/>
      <c r="G271" s="27"/>
      <c r="H271" s="25"/>
      <c r="I271" s="25"/>
      <c r="J271" s="25"/>
      <c r="K271" s="25"/>
      <c r="L271" s="25"/>
      <c r="M271" s="1"/>
    </row>
    <row r="272" spans="1:13" x14ac:dyDescent="0.2">
      <c r="A272" s="1"/>
      <c r="B272" s="1"/>
      <c r="C272" s="1"/>
      <c r="D272" s="1"/>
      <c r="E272" s="1"/>
      <c r="F272" s="25"/>
      <c r="G272" s="27"/>
      <c r="H272" s="25"/>
      <c r="I272" s="25"/>
      <c r="J272" s="25"/>
      <c r="K272" s="25"/>
      <c r="L272" s="25"/>
      <c r="M272" s="1"/>
    </row>
    <row r="273" spans="1:13" x14ac:dyDescent="0.2">
      <c r="A273" s="1"/>
      <c r="B273" s="1"/>
      <c r="C273" s="1"/>
      <c r="D273" s="1"/>
      <c r="E273" s="1"/>
      <c r="F273" s="25"/>
      <c r="G273" s="27"/>
      <c r="H273" s="25"/>
      <c r="I273" s="25"/>
      <c r="J273" s="25"/>
      <c r="K273" s="25"/>
      <c r="L273" s="25"/>
      <c r="M273" s="1"/>
    </row>
    <row r="274" spans="1:13" x14ac:dyDescent="0.2">
      <c r="A274" s="1"/>
      <c r="B274" s="1"/>
      <c r="C274" s="1"/>
      <c r="D274" s="1"/>
      <c r="E274" s="1"/>
      <c r="F274" s="25"/>
      <c r="G274" s="27"/>
      <c r="H274" s="25"/>
      <c r="I274" s="25"/>
      <c r="J274" s="25"/>
      <c r="K274" s="25"/>
      <c r="L274" s="25"/>
      <c r="M274" s="1"/>
    </row>
    <row r="275" spans="1:13" x14ac:dyDescent="0.2">
      <c r="A275" s="1"/>
      <c r="B275" s="1"/>
      <c r="C275" s="1"/>
      <c r="D275" s="1"/>
      <c r="E275" s="1"/>
      <c r="F275" s="25"/>
      <c r="G275" s="27"/>
      <c r="H275" s="25"/>
      <c r="I275" s="25"/>
      <c r="J275" s="25"/>
      <c r="K275" s="25"/>
      <c r="L275" s="25"/>
      <c r="M275" s="1"/>
    </row>
    <row r="276" spans="1:13" x14ac:dyDescent="0.2">
      <c r="A276" s="1"/>
      <c r="B276" s="1"/>
      <c r="C276" s="1"/>
      <c r="D276" s="1"/>
      <c r="E276" s="1"/>
      <c r="F276" s="25"/>
      <c r="G276" s="27"/>
      <c r="H276" s="25"/>
      <c r="I276" s="25"/>
      <c r="J276" s="25"/>
      <c r="K276" s="25"/>
      <c r="L276" s="25"/>
      <c r="M276" s="1"/>
    </row>
    <row r="277" spans="1:13" x14ac:dyDescent="0.2">
      <c r="A277" s="1"/>
      <c r="B277" s="1"/>
      <c r="C277" s="1"/>
      <c r="D277" s="1"/>
      <c r="E277" s="1"/>
      <c r="F277" s="25"/>
      <c r="G277" s="27"/>
      <c r="H277" s="25"/>
      <c r="I277" s="25"/>
      <c r="J277" s="25"/>
      <c r="K277" s="25"/>
      <c r="L277" s="25"/>
      <c r="M277" s="1"/>
    </row>
    <row r="278" spans="1:13" x14ac:dyDescent="0.2">
      <c r="A278" s="1"/>
      <c r="B278" s="1"/>
      <c r="C278" s="1"/>
      <c r="D278" s="1"/>
      <c r="E278" s="1"/>
      <c r="F278" s="25"/>
      <c r="G278" s="27"/>
      <c r="H278" s="25"/>
      <c r="I278" s="25"/>
      <c r="J278" s="25"/>
      <c r="K278" s="25"/>
      <c r="L278" s="25"/>
      <c r="M278" s="1"/>
    </row>
    <row r="279" spans="1:13" x14ac:dyDescent="0.2">
      <c r="A279" s="1"/>
      <c r="B279" s="1"/>
      <c r="C279" s="1"/>
      <c r="D279" s="1"/>
      <c r="E279" s="1"/>
      <c r="F279" s="25"/>
      <c r="G279" s="27"/>
      <c r="H279" s="25"/>
      <c r="I279" s="25"/>
      <c r="J279" s="25"/>
      <c r="K279" s="25"/>
      <c r="L279" s="25"/>
      <c r="M279" s="1"/>
    </row>
    <row r="280" spans="1:13" x14ac:dyDescent="0.2">
      <c r="A280" s="1"/>
      <c r="B280" s="1"/>
      <c r="C280" s="1"/>
      <c r="D280" s="1"/>
      <c r="E280" s="1"/>
      <c r="F280" s="25"/>
      <c r="G280" s="27"/>
      <c r="H280" s="25"/>
      <c r="I280" s="25"/>
      <c r="J280" s="25"/>
      <c r="K280" s="25"/>
      <c r="L280" s="25"/>
      <c r="M280" s="1"/>
    </row>
    <row r="281" spans="1:13" x14ac:dyDescent="0.2">
      <c r="A281" s="1"/>
      <c r="B281" s="1"/>
      <c r="C281" s="1"/>
      <c r="D281" s="1"/>
      <c r="E281" s="1"/>
      <c r="F281" s="25"/>
      <c r="G281" s="27"/>
      <c r="H281" s="25"/>
      <c r="I281" s="25"/>
      <c r="J281" s="25"/>
      <c r="K281" s="25"/>
      <c r="L281" s="25"/>
      <c r="M281" s="1"/>
    </row>
    <row r="282" spans="1:13" x14ac:dyDescent="0.2">
      <c r="A282" s="1"/>
      <c r="B282" s="1"/>
      <c r="C282" s="1"/>
      <c r="D282" s="1"/>
      <c r="E282" s="1"/>
      <c r="F282" s="25"/>
      <c r="G282" s="27"/>
      <c r="H282" s="25"/>
      <c r="I282" s="25"/>
      <c r="J282" s="25"/>
      <c r="K282" s="25"/>
      <c r="L282" s="25"/>
      <c r="M282" s="1"/>
    </row>
    <row r="283" spans="1:13" x14ac:dyDescent="0.2">
      <c r="A283" s="1"/>
      <c r="B283" s="1"/>
      <c r="C283" s="1"/>
      <c r="D283" s="1"/>
      <c r="E283" s="1"/>
      <c r="F283" s="25"/>
      <c r="G283" s="27"/>
      <c r="H283" s="25"/>
      <c r="I283" s="25"/>
      <c r="J283" s="25"/>
      <c r="K283" s="25"/>
      <c r="L283" s="25"/>
      <c r="M283" s="1"/>
    </row>
    <row r="284" spans="1:13" x14ac:dyDescent="0.2">
      <c r="A284" s="1"/>
      <c r="B284" s="1"/>
      <c r="C284" s="1"/>
      <c r="D284" s="1"/>
      <c r="E284" s="1"/>
      <c r="F284" s="25"/>
      <c r="G284" s="27"/>
      <c r="H284" s="25"/>
      <c r="I284" s="25"/>
      <c r="J284" s="25"/>
      <c r="K284" s="25"/>
      <c r="L284" s="25"/>
      <c r="M284" s="1"/>
    </row>
    <row r="285" spans="1:13" x14ac:dyDescent="0.2">
      <c r="A285" s="1"/>
      <c r="B285" s="1"/>
      <c r="C285" s="1"/>
      <c r="D285" s="1"/>
      <c r="E285" s="1"/>
      <c r="F285" s="25"/>
      <c r="G285" s="27"/>
      <c r="H285" s="25"/>
      <c r="I285" s="25"/>
      <c r="J285" s="25"/>
      <c r="K285" s="25"/>
      <c r="L285" s="25"/>
      <c r="M285" s="1"/>
    </row>
    <row r="286" spans="1:13" x14ac:dyDescent="0.2">
      <c r="A286" s="1"/>
      <c r="B286" s="1"/>
      <c r="C286" s="1"/>
      <c r="D286" s="1"/>
      <c r="E286" s="1"/>
      <c r="F286" s="25"/>
      <c r="G286" s="27"/>
      <c r="H286" s="25"/>
      <c r="I286" s="25"/>
      <c r="J286" s="25"/>
      <c r="K286" s="25"/>
      <c r="L286" s="25"/>
      <c r="M286" s="1"/>
    </row>
    <row r="287" spans="1:13" x14ac:dyDescent="0.2">
      <c r="A287" s="1"/>
      <c r="B287" s="1"/>
      <c r="C287" s="1"/>
      <c r="D287" s="1"/>
      <c r="E287" s="1"/>
      <c r="F287" s="25"/>
      <c r="G287" s="27"/>
      <c r="H287" s="25"/>
      <c r="I287" s="25"/>
      <c r="J287" s="25"/>
      <c r="K287" s="25"/>
      <c r="L287" s="25"/>
      <c r="M287" s="1"/>
    </row>
    <row r="288" spans="1:13" x14ac:dyDescent="0.2">
      <c r="A288" s="1"/>
      <c r="B288" s="1"/>
      <c r="C288" s="1"/>
      <c r="D288" s="1"/>
      <c r="E288" s="1"/>
      <c r="F288" s="25"/>
      <c r="G288" s="27"/>
      <c r="H288" s="25"/>
      <c r="I288" s="25"/>
      <c r="J288" s="25"/>
      <c r="K288" s="25"/>
      <c r="L288" s="25"/>
      <c r="M288" s="1"/>
    </row>
    <row r="289" spans="1:13" x14ac:dyDescent="0.2">
      <c r="A289" s="1"/>
      <c r="B289" s="1"/>
      <c r="C289" s="1"/>
      <c r="D289" s="1"/>
      <c r="E289" s="1"/>
      <c r="F289" s="25"/>
      <c r="G289" s="27"/>
      <c r="H289" s="25"/>
      <c r="I289" s="25"/>
      <c r="J289" s="25"/>
      <c r="K289" s="25"/>
      <c r="L289" s="25"/>
      <c r="M289" s="1"/>
    </row>
    <row r="290" spans="1:13" x14ac:dyDescent="0.2">
      <c r="A290" s="1"/>
      <c r="B290" s="1"/>
      <c r="C290" s="1"/>
      <c r="D290" s="1"/>
      <c r="E290" s="1"/>
      <c r="F290" s="25"/>
      <c r="G290" s="27"/>
      <c r="H290" s="25"/>
      <c r="I290" s="25"/>
      <c r="J290" s="25"/>
      <c r="K290" s="25"/>
      <c r="L290" s="25"/>
      <c r="M290" s="1"/>
    </row>
    <row r="291" spans="1:13" x14ac:dyDescent="0.2">
      <c r="A291" s="1"/>
      <c r="B291" s="1"/>
      <c r="C291" s="1"/>
      <c r="D291" s="1"/>
      <c r="E291" s="1"/>
      <c r="F291" s="25"/>
      <c r="G291" s="27"/>
      <c r="H291" s="25"/>
      <c r="I291" s="25"/>
      <c r="J291" s="25"/>
      <c r="K291" s="25"/>
      <c r="L291" s="25"/>
      <c r="M291" s="1"/>
    </row>
    <row r="292" spans="1:13" x14ac:dyDescent="0.2">
      <c r="A292" s="1"/>
      <c r="B292" s="1"/>
      <c r="C292" s="1"/>
      <c r="D292" s="1"/>
      <c r="E292" s="1"/>
      <c r="F292" s="25"/>
      <c r="G292" s="27"/>
      <c r="H292" s="25"/>
      <c r="I292" s="25"/>
      <c r="J292" s="25"/>
      <c r="K292" s="25"/>
      <c r="L292" s="25"/>
      <c r="M292" s="1"/>
    </row>
    <row r="293" spans="1:13" x14ac:dyDescent="0.2">
      <c r="A293" s="1"/>
      <c r="B293" s="1"/>
      <c r="C293" s="1"/>
      <c r="D293" s="1"/>
      <c r="E293" s="1"/>
      <c r="F293" s="25"/>
      <c r="G293" s="27"/>
      <c r="H293" s="25"/>
      <c r="I293" s="25"/>
      <c r="J293" s="25"/>
      <c r="K293" s="25"/>
      <c r="L293" s="25"/>
      <c r="M293" s="1"/>
    </row>
    <row r="294" spans="1:13" x14ac:dyDescent="0.2">
      <c r="A294" s="1"/>
      <c r="B294" s="1"/>
      <c r="C294" s="1"/>
      <c r="D294" s="1"/>
      <c r="E294" s="1"/>
      <c r="F294" s="25"/>
      <c r="G294" s="27"/>
      <c r="H294" s="25"/>
      <c r="I294" s="25"/>
      <c r="J294" s="25"/>
      <c r="K294" s="25"/>
      <c r="L294" s="25"/>
      <c r="M294" s="1"/>
    </row>
    <row r="295" spans="1:13" x14ac:dyDescent="0.2">
      <c r="A295" s="1"/>
      <c r="B295" s="1"/>
      <c r="C295" s="1"/>
      <c r="D295" s="1"/>
      <c r="E295" s="1"/>
      <c r="F295" s="25"/>
      <c r="G295" s="27"/>
      <c r="H295" s="25"/>
      <c r="I295" s="25"/>
      <c r="J295" s="25"/>
      <c r="K295" s="25"/>
      <c r="L295" s="25"/>
      <c r="M295" s="1"/>
    </row>
    <row r="296" spans="1:13" x14ac:dyDescent="0.2">
      <c r="A296" s="1"/>
      <c r="B296" s="1"/>
      <c r="C296" s="1"/>
      <c r="D296" s="1"/>
      <c r="E296" s="1"/>
      <c r="F296" s="25"/>
      <c r="G296" s="27"/>
      <c r="H296" s="25"/>
      <c r="I296" s="25"/>
      <c r="J296" s="25"/>
      <c r="K296" s="25"/>
      <c r="L296" s="25"/>
      <c r="M296" s="1"/>
    </row>
    <row r="297" spans="1:13" x14ac:dyDescent="0.2">
      <c r="A297" s="1"/>
      <c r="B297" s="1"/>
      <c r="C297" s="1"/>
      <c r="D297" s="1"/>
      <c r="E297" s="1"/>
      <c r="F297" s="25"/>
      <c r="G297" s="27"/>
      <c r="H297" s="25"/>
      <c r="I297" s="25"/>
      <c r="J297" s="25"/>
      <c r="K297" s="25"/>
      <c r="L297" s="25"/>
      <c r="M297" s="1"/>
    </row>
    <row r="298" spans="1:13" x14ac:dyDescent="0.2">
      <c r="A298" s="1"/>
      <c r="B298" s="1"/>
      <c r="C298" s="1"/>
      <c r="D298" s="1"/>
      <c r="E298" s="1"/>
      <c r="F298" s="25"/>
      <c r="G298" s="27"/>
      <c r="H298" s="25"/>
      <c r="I298" s="25"/>
      <c r="J298" s="25"/>
      <c r="K298" s="25"/>
      <c r="L298" s="25"/>
      <c r="M298" s="1"/>
    </row>
    <row r="299" spans="1:13" x14ac:dyDescent="0.2">
      <c r="A299" s="1"/>
      <c r="B299" s="1"/>
      <c r="C299" s="1"/>
      <c r="D299" s="1"/>
      <c r="E299" s="1"/>
      <c r="F299" s="25"/>
      <c r="G299" s="27"/>
      <c r="H299" s="25"/>
      <c r="I299" s="25"/>
      <c r="J299" s="25"/>
      <c r="K299" s="25"/>
      <c r="L299" s="25"/>
      <c r="M299" s="1"/>
    </row>
    <row r="300" spans="1:13" x14ac:dyDescent="0.2">
      <c r="A300" s="1"/>
      <c r="B300" s="1"/>
      <c r="C300" s="1"/>
      <c r="D300" s="1"/>
      <c r="E300" s="1"/>
      <c r="F300" s="25"/>
      <c r="G300" s="27"/>
      <c r="H300" s="25"/>
      <c r="I300" s="25"/>
      <c r="J300" s="25"/>
      <c r="K300" s="25"/>
      <c r="L300" s="25"/>
      <c r="M300" s="1"/>
    </row>
  </sheetData>
  <mergeCells count="206">
    <mergeCell ref="M21:M26"/>
    <mergeCell ref="M105:M110"/>
    <mergeCell ref="M99:M104"/>
    <mergeCell ref="B87:B92"/>
    <mergeCell ref="C62:C67"/>
    <mergeCell ref="A68:A73"/>
    <mergeCell ref="B68:B73"/>
    <mergeCell ref="C68:C73"/>
    <mergeCell ref="D68:D73"/>
    <mergeCell ref="A74:A79"/>
    <mergeCell ref="B74:B79"/>
    <mergeCell ref="D193:D198"/>
    <mergeCell ref="M193:M198"/>
    <mergeCell ref="M174:M179"/>
    <mergeCell ref="B180:B185"/>
    <mergeCell ref="B136:B141"/>
    <mergeCell ref="C136:C141"/>
    <mergeCell ref="D136:D141"/>
    <mergeCell ref="A130:A135"/>
    <mergeCell ref="B130:B135"/>
    <mergeCell ref="C130:C135"/>
    <mergeCell ref="C154:C159"/>
    <mergeCell ref="A148:A153"/>
    <mergeCell ref="B148:B153"/>
    <mergeCell ref="C148:C153"/>
    <mergeCell ref="D148:D153"/>
    <mergeCell ref="M148:M153"/>
    <mergeCell ref="G1:M3"/>
    <mergeCell ref="A4:L4"/>
    <mergeCell ref="A192:L192"/>
    <mergeCell ref="A33:L33"/>
    <mergeCell ref="A93:A98"/>
    <mergeCell ref="D87:D92"/>
    <mergeCell ref="A99:A104"/>
    <mergeCell ref="M5:M6"/>
    <mergeCell ref="M112:M117"/>
    <mergeCell ref="C34:C39"/>
    <mergeCell ref="A56:A61"/>
    <mergeCell ref="A80:A85"/>
    <mergeCell ref="C49:C54"/>
    <mergeCell ref="A55:L55"/>
    <mergeCell ref="A86:L86"/>
    <mergeCell ref="B80:B85"/>
    <mergeCell ref="B34:B39"/>
    <mergeCell ref="M87:M92"/>
    <mergeCell ref="M186:M191"/>
    <mergeCell ref="A118:A123"/>
    <mergeCell ref="B118:B123"/>
    <mergeCell ref="C118:C123"/>
    <mergeCell ref="D118:D123"/>
    <mergeCell ref="M118:M123"/>
    <mergeCell ref="M9:M14"/>
    <mergeCell ref="B9:B14"/>
    <mergeCell ref="M27:M32"/>
    <mergeCell ref="M80:M85"/>
    <mergeCell ref="M49:M54"/>
    <mergeCell ref="M56:M61"/>
    <mergeCell ref="M34:M39"/>
    <mergeCell ref="D49:D54"/>
    <mergeCell ref="A48:L48"/>
    <mergeCell ref="A49:A54"/>
    <mergeCell ref="M42:M47"/>
    <mergeCell ref="A27:A32"/>
    <mergeCell ref="B27:B32"/>
    <mergeCell ref="C27:C32"/>
    <mergeCell ref="D27:D32"/>
    <mergeCell ref="D34:D39"/>
    <mergeCell ref="D56:D61"/>
    <mergeCell ref="A62:A67"/>
    <mergeCell ref="B62:B67"/>
    <mergeCell ref="B15:B20"/>
    <mergeCell ref="C15:C20"/>
    <mergeCell ref="D15:D20"/>
    <mergeCell ref="M15:M20"/>
    <mergeCell ref="A21:A26"/>
    <mergeCell ref="A8:L8"/>
    <mergeCell ref="D5:D6"/>
    <mergeCell ref="F5:L5"/>
    <mergeCell ref="E5:E6"/>
    <mergeCell ref="D9:D14"/>
    <mergeCell ref="B49:B54"/>
    <mergeCell ref="A34:A39"/>
    <mergeCell ref="C42:C47"/>
    <mergeCell ref="D42:D47"/>
    <mergeCell ref="A42:A47"/>
    <mergeCell ref="B42:B47"/>
    <mergeCell ref="C5:C6"/>
    <mergeCell ref="C9:C14"/>
    <mergeCell ref="A9:A14"/>
    <mergeCell ref="B5:B6"/>
    <mergeCell ref="A5:A6"/>
    <mergeCell ref="B21:B26"/>
    <mergeCell ref="C21:C26"/>
    <mergeCell ref="D21:D26"/>
    <mergeCell ref="C74:C79"/>
    <mergeCell ref="D74:D79"/>
    <mergeCell ref="A15:A20"/>
    <mergeCell ref="C211:C216"/>
    <mergeCell ref="B56:B61"/>
    <mergeCell ref="D142:D147"/>
    <mergeCell ref="B154:B159"/>
    <mergeCell ref="M62:M67"/>
    <mergeCell ref="A124:A129"/>
    <mergeCell ref="B124:B129"/>
    <mergeCell ref="C124:C129"/>
    <mergeCell ref="D124:D129"/>
    <mergeCell ref="A105:A110"/>
    <mergeCell ref="B105:B110"/>
    <mergeCell ref="C105:C110"/>
    <mergeCell ref="D105:D110"/>
    <mergeCell ref="B99:B104"/>
    <mergeCell ref="C99:C104"/>
    <mergeCell ref="D99:D104"/>
    <mergeCell ref="M93:M98"/>
    <mergeCell ref="M68:M73"/>
    <mergeCell ref="B93:B98"/>
    <mergeCell ref="A87:A92"/>
    <mergeCell ref="M124:M129"/>
    <mergeCell ref="A136:A141"/>
    <mergeCell ref="D130:D135"/>
    <mergeCell ref="M130:M135"/>
    <mergeCell ref="B161:B166"/>
    <mergeCell ref="M161:M166"/>
    <mergeCell ref="C161:C166"/>
    <mergeCell ref="B168:B173"/>
    <mergeCell ref="D161:D166"/>
    <mergeCell ref="M136:M141"/>
    <mergeCell ref="D168:D173"/>
    <mergeCell ref="A160:M160"/>
    <mergeCell ref="D154:D159"/>
    <mergeCell ref="M142:M147"/>
    <mergeCell ref="M154:M159"/>
    <mergeCell ref="B142:B147"/>
    <mergeCell ref="C142:C147"/>
    <mergeCell ref="C56:C61"/>
    <mergeCell ref="C80:C85"/>
    <mergeCell ref="C112:C117"/>
    <mergeCell ref="D112:D117"/>
    <mergeCell ref="D93:D98"/>
    <mergeCell ref="C87:C92"/>
    <mergeCell ref="M76:M77"/>
    <mergeCell ref="A242:D247"/>
    <mergeCell ref="D236:D241"/>
    <mergeCell ref="A167:L167"/>
    <mergeCell ref="C236:C241"/>
    <mergeCell ref="A236:A241"/>
    <mergeCell ref="C180:C185"/>
    <mergeCell ref="D180:D185"/>
    <mergeCell ref="C168:C173"/>
    <mergeCell ref="A174:A179"/>
    <mergeCell ref="A111:L111"/>
    <mergeCell ref="A112:A117"/>
    <mergeCell ref="B112:B117"/>
    <mergeCell ref="B211:B216"/>
    <mergeCell ref="D80:D85"/>
    <mergeCell ref="C93:C98"/>
    <mergeCell ref="D62:D67"/>
    <mergeCell ref="M211:M216"/>
    <mergeCell ref="C199:C204"/>
    <mergeCell ref="D199:D204"/>
    <mergeCell ref="M199:M204"/>
    <mergeCell ref="A142:A147"/>
    <mergeCell ref="A154:A159"/>
    <mergeCell ref="M168:M173"/>
    <mergeCell ref="D205:D210"/>
    <mergeCell ref="B186:B191"/>
    <mergeCell ref="M242:M247"/>
    <mergeCell ref="M236:M241"/>
    <mergeCell ref="D174:D179"/>
    <mergeCell ref="D211:D216"/>
    <mergeCell ref="M180:M185"/>
    <mergeCell ref="A180:A185"/>
    <mergeCell ref="A168:A173"/>
    <mergeCell ref="A161:A166"/>
    <mergeCell ref="A223:A228"/>
    <mergeCell ref="B223:B228"/>
    <mergeCell ref="C223:C228"/>
    <mergeCell ref="D223:D228"/>
    <mergeCell ref="M223:M228"/>
    <mergeCell ref="A193:A198"/>
    <mergeCell ref="B193:B198"/>
    <mergeCell ref="C193:C198"/>
    <mergeCell ref="A205:A210"/>
    <mergeCell ref="B205:B210"/>
    <mergeCell ref="C205:C210"/>
    <mergeCell ref="B174:B179"/>
    <mergeCell ref="C174:C179"/>
    <mergeCell ref="A211:A216"/>
    <mergeCell ref="M205:M210"/>
    <mergeCell ref="B236:B241"/>
    <mergeCell ref="C186:C191"/>
    <mergeCell ref="A186:A191"/>
    <mergeCell ref="D186:D191"/>
    <mergeCell ref="A235:M235"/>
    <mergeCell ref="A229:A234"/>
    <mergeCell ref="B229:B234"/>
    <mergeCell ref="C229:C234"/>
    <mergeCell ref="D229:D234"/>
    <mergeCell ref="M229:M234"/>
    <mergeCell ref="A217:A222"/>
    <mergeCell ref="B217:B222"/>
    <mergeCell ref="C217:C222"/>
    <mergeCell ref="D217:D222"/>
    <mergeCell ref="M217:M222"/>
    <mergeCell ref="A199:A204"/>
    <mergeCell ref="B199:B204"/>
  </mergeCells>
  <phoneticPr fontId="2" type="noConversion"/>
  <printOptions horizontalCentered="1"/>
  <pageMargins left="0.25" right="0.25" top="0.75" bottom="0.75" header="0.3" footer="0.3"/>
  <pageSetup paperSize="9" scale="65" fitToHeight="0" orientation="landscape" r:id="rId1"/>
  <headerFooter alignWithMargins="0"/>
  <rowBreaks count="4" manualBreakCount="4">
    <brk id="47" max="12" man="1"/>
    <brk id="110" max="12" man="1"/>
    <brk id="166" max="12" man="1"/>
    <brk id="2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cp:lastPrinted>2022-11-29T07:12:29Z</cp:lastPrinted>
  <dcterms:created xsi:type="dcterms:W3CDTF">2013-10-17T12:11:02Z</dcterms:created>
  <dcterms:modified xsi:type="dcterms:W3CDTF">2022-11-29T08:17:49Z</dcterms:modified>
</cp:coreProperties>
</file>