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440" windowHeight="12585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E105" i="1"/>
  <c r="D105"/>
  <c r="C105"/>
  <c r="E100"/>
  <c r="D100"/>
  <c r="C100"/>
  <c r="E67"/>
  <c r="D67"/>
  <c r="E47"/>
  <c r="D47"/>
  <c r="C47"/>
  <c r="E36"/>
  <c r="D36"/>
  <c r="C36"/>
  <c r="E33"/>
  <c r="D33"/>
  <c r="C33"/>
  <c r="C29"/>
  <c r="E28"/>
  <c r="D28"/>
  <c r="C28"/>
  <c r="C27" s="1"/>
  <c r="E27"/>
  <c r="D27"/>
  <c r="E24"/>
  <c r="E23" s="1"/>
  <c r="G23" s="1"/>
  <c r="D24"/>
  <c r="D23"/>
  <c r="C23"/>
  <c r="F23" s="1"/>
  <c r="E18"/>
  <c r="D18"/>
  <c r="C18"/>
  <c r="E15"/>
  <c r="D15"/>
  <c r="C15"/>
  <c r="E12"/>
  <c r="D12"/>
  <c r="C12"/>
</calcChain>
</file>

<file path=xl/sharedStrings.xml><?xml version="1.0" encoding="utf-8"?>
<sst xmlns="http://schemas.openxmlformats.org/spreadsheetml/2006/main" count="168" uniqueCount="148">
  <si>
    <t>Прогнозируемое поступление доходов бюджета Устьянского муниципального района на 2022год и на плановый период 2023 и 2024годов</t>
  </si>
  <si>
    <t>Наименование доходов</t>
  </si>
  <si>
    <t>Код бюджетной классификации Российской Федерации</t>
  </si>
  <si>
    <t>Сумма, рублей</t>
  </si>
  <si>
    <t>2022 год</t>
  </si>
  <si>
    <t>2023 год</t>
  </si>
  <si>
    <t>2024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</si>
  <si>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</si>
  <si>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</si>
  <si>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</si>
  <si>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</si>
  <si>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</si>
  <si>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</si>
  <si>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</si>
  <si>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</si>
  <si>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</si>
  <si>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</si>
  <si>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</si>
  <si>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</si>
  <si>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</si>
  <si>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</si>
  <si>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сельскохозяйственный налога</t>
  </si>
  <si>
    <t>1 05 03000 00 0000 110</t>
  </si>
  <si>
    <t>Налог, взимаемый в связи с применением патентной СН</t>
  </si>
  <si>
    <t>1 05 04000 00 0000 110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</si>
  <si>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</si>
  <si>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</si>
  <si>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</si>
  <si>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</si>
  <si>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</si>
  <si>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</si>
  <si>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</si>
  <si>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</si>
  <si>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</si>
  <si>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</si>
  <si>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</si>
  <si>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1 11 09000 00 0000 120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</si>
  <si>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</si>
  <si>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</si>
  <si>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</si>
  <si>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</si>
  <si>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</si>
  <si>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1 13 02 000 00 0000 130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</si>
  <si>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</si>
  <si>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</si>
  <si>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</si>
  <si>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</si>
  <si>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</si>
  <si>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</si>
  <si>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ШТРАФЫ, САНКЦИИ, ВОЗМЕЩЕНИЕ УЩЕРБА</t>
  </si>
  <si>
    <t>1 16 00000 00 0000 140</t>
  </si>
  <si>
    <t>ПРОЧИЕ НЕНАЛОГОВЫЕ ДОХОДЫ</t>
  </si>
  <si>
    <t>1 17 00000 00 0000 180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</si>
  <si>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</si>
  <si>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</si>
  <si>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</si>
  <si>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</si>
  <si>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Российской Федерации</t>
  </si>
  <si>
    <t>2 02 10000 00 0000 150</t>
  </si>
  <si>
    <t xml:space="preserve">Дотации на выравнивание бюджетной обеспеченности муниципальных районов 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</si>
  <si>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</si>
  <si>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</si>
  <si>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</si>
  <si>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МО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пунктов,осуществляемых за счет бюджетных ассигнований муниципальных дорожных фондов</t>
  </si>
  <si>
    <t>2 02 20216 05 0000 150</t>
  </si>
  <si>
    <t>Субсидии бюджетам МО на выплату возмещения собственникам за изымаемые жилые помещения, приобретение жилых помещений в целях дальнейшего предоставления их гражданам, переселяемым из многоквартирных домов, признанных аварийными до 1 января 2017 года в связи с физическим износом и подлежащих сносу или реконструкции, за счет средств, поступивших от государственной корпорации - Фонда содействия реформированию ЖКХ</t>
  </si>
  <si>
    <t>2 02 20299 05 0000 150</t>
  </si>
  <si>
    <t>Субсидии бюджетам МО на выплату возмещения собственникам за изымаемые жилые помещения, приобретение жилых помещений в целях дальнейшего предоставления их гражданам, переселяемым из многоквартирных домов, признанных аварийными до 1 января 2017 года в связи с физическим износом и подлежащих сносу или реконструкции, за счет средств бюджетов субьектов РФ</t>
  </si>
  <si>
    <t>2 02 20302 05 0000 150</t>
  </si>
  <si>
    <t>Субсидии бюджетам МО на организацию бесплатного горячего питания обучающихся, получающих начальное общее образование</t>
  </si>
  <si>
    <t>2 02 25304 05 0000 150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</si>
  <si>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</si>
  <si>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2 02 25467 05 0000 150</t>
  </si>
  <si>
    <t>Субсидии бюджетам МО на реализацию мероприятий по обеспечению жильем молодых семей</t>
  </si>
  <si>
    <t>2 02 25497 05 0000 150</t>
  </si>
  <si>
    <t>Субсидии бюджетам МО на обеспечение учреждений культуры  автотранспортом для обслуживания населения</t>
  </si>
  <si>
    <t>2 02 25519 05 0000 150</t>
  </si>
  <si>
    <t>Субсидии бюджетам МО на развитие сети учреждений культурно-досугового типа</t>
  </si>
  <si>
    <t>2 02 25513 05 0000 150</t>
  </si>
  <si>
    <t>Субсидии на государственную поддержку отрасли культуры (Федеральный проект "Творческие люди")</t>
  </si>
  <si>
    <t>Субсидии бюджетам МО на государственную поддержку отрали культуры (реализация мероприятий по модернизации библиотек в части комплектования книжных фондов муниципальных библиотек)</t>
  </si>
  <si>
    <t>Субсидии бюджетам МО на реконструкцию и капитальный ремонт муниципальных музеев</t>
  </si>
  <si>
    <t>2 02 25597 05 0000 150</t>
  </si>
  <si>
    <t>Субсиди бюджетам МО на обеспечение комплексного развития сельских территорий</t>
  </si>
  <si>
    <t>2 02 25576 05 0000 150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</si>
  <si>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государственной поддержки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</si>
  <si>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2 02 27336 05 0000 150</t>
  </si>
  <si>
    <t>Субсидии бюджетам МО на создание условий для обеспечения поселений и жителей городских округов услугами торговли .</t>
  </si>
  <si>
    <t>2 02 29999 05 0000 150</t>
  </si>
  <si>
    <t xml:space="preserve">Субсидии бюджетам МО на комплектование книжных фондов библиотек муниципальных образований Архангельской области и подписку на периодическую печать </t>
  </si>
  <si>
    <t>Субсидии бюджетам МО АО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</si>
  <si>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софинансирование вопросов местного значения</t>
  </si>
  <si>
    <t>Субсидии бюдждетам МО на укрепление материально-технической базы пищеблоков и столовых муниципальных общеобразовательных организаций в целях создания условий для организации горячего питания обучающихся, получающих начальное общее образование</t>
  </si>
  <si>
    <t xml:space="preserve">Субсидии бюджетам МО на обеспечение условий для развития кадрового потенциала муниципальных образовательных организаций </t>
  </si>
  <si>
    <t>Субсидии бюдждетам МО на укрепление материально-технической базы муниципальных дошкольных образовательных организаци</t>
  </si>
  <si>
    <t>Субвенции бюджетам бюджетной системы Российской Федерации</t>
  </si>
  <si>
    <t>2 02 30000 00 0000 150</t>
  </si>
  <si>
    <t>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</t>
  </si>
  <si>
    <t>2 02 30024 05 0000 150</t>
  </si>
  <si>
    <t>Субвенции бюджетам МО на осуществление государственных полномочий в сфере охраны труда .</t>
  </si>
  <si>
    <t>Субвенции бюджетам МО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</si>
  <si>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Субвенции бюджетам МО на осуществление государственных полномочий по формированию торгового реестра </t>
  </si>
  <si>
    <t>Субвенции бюджетам МО на  осуществление гос.полномочий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</t>
  </si>
  <si>
    <t>Субвенция бюджету МО на предоставление компенсации расходов  на оплату жилых помещений, отопления и освещения педагогическим работникам   образовательных организаций в сельских населенных пунктах...</t>
  </si>
  <si>
    <t>Субвенции бюджетам МО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ЖКХ</t>
  </si>
  <si>
    <t>Субвенции бюджетам МО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РФ</t>
  </si>
  <si>
    <t>Субвенции бюджетам МО на компенсацию части платы, взимаемой с родителей (законных представителей) за присмотр и уход за детьми, посещающими образовательные организациии, реализующих образовательную программу дошкольного образования</t>
  </si>
  <si>
    <t>2 02 30029 05 0000 150</t>
  </si>
  <si>
    <t xml:space="preserve">Субвенции бюджетам МО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</si>
  <si>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2 02 35082 05 0000 150</t>
  </si>
  <si>
    <t>Субвенции бюджетам МО на осуществление первичного воинского учета на территориях, где отсутствуют военные комиссариаты за счет средств федерального бюджета</t>
  </si>
  <si>
    <t>2 02 35118 00 0000 150</t>
  </si>
  <si>
    <t>Субвенции бюджету МО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</si>
  <si>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2 02 35120 05 0000 150</t>
  </si>
  <si>
    <t>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</si>
  <si>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2 02 35303 05 0000 150</t>
  </si>
  <si>
    <t>Единая субвенция бюджетам МО (организация и осуществление деятельности по опеке и попечительству, создание КДН, административных комиссий)</t>
  </si>
  <si>
    <t>2 02 39998 05 0000 150</t>
  </si>
  <si>
    <t>Субвенции бюджетам МО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</si>
  <si>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 xml:space="preserve">2 02 39999 05 0000 150         </t>
  </si>
  <si>
    <t xml:space="preserve">Субвенции бюджетам МО  на реализацию образовательных программ </t>
  </si>
  <si>
    <t>2 02 39999 05 0000 150</t>
  </si>
  <si>
    <t xml:space="preserve">Иные межбюджетные трансферты </t>
  </si>
  <si>
    <t>2 02 40000 00 0000 150</t>
  </si>
  <si>
    <t>Средства, передаваемые бюджетам муниципальных районов из бюджетов поселений ГО и ЧС -30 000=. Профилактика терроризма- 5 000= (ПО соглашениям)</t>
  </si>
  <si>
    <t>2 02 40014 05 0000 150</t>
  </si>
  <si>
    <r>
      <t xml:space="preserve">Межбюджетные трансферты бюджетам МР из бюджетов поселений по передаваемым полномочиям по осуществлению </t>
    </r>
    <r>
      <rPr>
        <i/>
        <sz val="10"/>
        <rFont val="Times New Roman"/>
        <family val="1"/>
        <charset val="204"/>
      </rPr>
      <t>внутреннего  финансового контроля</t>
    </r>
    <r>
      <rPr>
        <sz val="10"/>
        <rFont val="Times New Roman"/>
        <family val="1"/>
        <charset val="204"/>
      </rPr>
      <t xml:space="preserve"> в соответствии с заключенными соглашениями</t>
    </r>
  </si>
  <si>
    <r>
      <t xml:space="preserve">Межбюджетные трансферты бюджетам МР из бюджетов поселений по передаваемым полномочиям по осуществлению </t>
    </r>
    <r>
      <rPr>
        <i/>
        <sz val="10"/>
        <rFont val="Times New Roman"/>
        <family val="1"/>
        <charset val="204"/>
      </rPr>
      <t>внешнего  финансового контроля</t>
    </r>
    <r>
      <rPr>
        <sz val="10"/>
        <rFont val="Times New Roman"/>
        <family val="1"/>
        <charset val="204"/>
      </rPr>
      <t xml:space="preserve"> в соответствии с заключенными соглашениями</t>
    </r>
  </si>
  <si>
    <t>Иные межбюджетные трансферты бюджетам  МО на развитие территориального общественного самоуправления</t>
  </si>
  <si>
    <t>2 02 49999 05 0000 150</t>
  </si>
  <si>
    <t>Иные межбюджетные трансферты бюджетам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</si>
  <si>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2 0249999 05 0000 150</t>
  </si>
  <si>
    <t>Иной межбюджетный трансферт бюджетам МО  на финансовое обеспечение мероприятий по модернизации школьных систем образования</t>
  </si>
  <si>
    <t>Иные межбюджетные трансферты на ремонт зданий муниципальных учреждений культуры</t>
  </si>
  <si>
    <t>Иные межбюджетные трансферты  бюджетам МО на капитальный ремонт зданий муниципальных общеобразовательных организаций</t>
  </si>
  <si>
    <t>ПРОЧИЕ БЕЗВОЗМЕЗДНЫЕ ПОСТУПЛЕНИЯ</t>
  </si>
  <si>
    <t>2 07 00000 00 0000 000</t>
  </si>
  <si>
    <t>Прочие безвозмездные поступления в бюджеты субъектов Российской Федерации</t>
  </si>
  <si>
    <t>2 07 002000 05 0000 150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</si>
  <si>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</si>
  <si>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</si>
  <si>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</si>
  <si>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2 19 00000 05 0000 150</t>
  </si>
  <si>
    <t>Всего доходов</t>
  </si>
  <si>
    <t>Приложение №2</t>
  </si>
  <si>
    <t>Приложение №1</t>
  </si>
  <si>
    <t>к решению сессии шестого созыва Собрания депутатов № 453                          от 18 февраля 2022года</t>
  </si>
  <si>
    <t>к решению сессии шестого созыва Собрания депутатов №439                       от 24 декабря 2021года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</si>
</sst>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_р_._-;\-* #,##0.0_р_._-;_-* &quot;-&quot;?_р_._-;_-@_-"/>
    <numFmt numFmtId="165" formatCode="_-* #,##0.00_р_._-;\-* #,##0.00_р_._-;_-* &quot;-&quot;?_р_._-;_-@_-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rgb="FFC0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4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vertical="center"/>
    </xf>
    <xf numFmtId="4" fontId="12" fillId="2" borderId="1" xfId="2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13" fillId="0" borderId="0" xfId="0" applyNumberFormat="1" applyFont="1" applyFill="1"/>
    <xf numFmtId="43" fontId="3" fillId="0" borderId="0" xfId="0" applyNumberFormat="1" applyFont="1" applyFill="1"/>
    <xf numFmtId="0" fontId="2" fillId="0" borderId="1" xfId="0" applyNumberFormat="1" applyFont="1" applyFill="1" applyBorder="1" applyAlignment="1">
      <alignment horizontal="left" vertical="center" wrapText="1" indent="1"/>
    </xf>
    <xf numFmtId="4" fontId="2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 indent="2"/>
    </xf>
    <xf numFmtId="0" fontId="17" fillId="0" borderId="1" xfId="0" applyFont="1" applyFill="1" applyBorder="1" applyAlignment="1">
      <alignment horizontal="left" vertical="center" wrapText="1" indent="2"/>
    </xf>
    <xf numFmtId="164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 indent="2"/>
    </xf>
    <xf numFmtId="0" fontId="2" fillId="2" borderId="1" xfId="0" applyNumberFormat="1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 indent="2"/>
    </xf>
    <xf numFmtId="4" fontId="17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 indent="2"/>
    </xf>
    <xf numFmtId="0" fontId="17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/>
    <xf numFmtId="164" fontId="19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164" fontId="3" fillId="0" borderId="0" xfId="0" applyNumberFormat="1" applyFont="1" applyFill="1"/>
    <xf numFmtId="43" fontId="15" fillId="0" borderId="0" xfId="1" applyFont="1" applyFill="1"/>
    <xf numFmtId="165" fontId="3" fillId="0" borderId="0" xfId="0" applyNumberFormat="1" applyFont="1" applyFill="1"/>
    <xf numFmtId="0" fontId="2" fillId="0" borderId="0" xfId="0" applyFont="1" applyFill="1" applyAlignment="1">
      <alignment wrapText="1"/>
    </xf>
    <xf numFmtId="0" fontId="15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1"/>
  <sheetViews>
    <sheetView tabSelected="1" workbookViewId="0">
      <selection activeCell="F4" sqref="F4"/>
    </sheetView>
  </sheetViews>
  <sheetFormatPr defaultColWidth="9.140625" defaultRowHeight="12.75" outlineLevelCol="1"/>
  <cols>
    <col min="1" max="1" width="47" style="1" customWidth="1"/>
    <col min="2" max="2" width="21.5703125" style="2" customWidth="1"/>
    <col min="3" max="3" width="15.5703125" style="3" customWidth="1"/>
    <col min="4" max="5" width="14" style="3" customWidth="1" outlineLevel="1"/>
    <col min="6" max="6" width="20.7109375" style="3" customWidth="1"/>
    <col min="7" max="7" width="20.7109375" style="1" customWidth="1"/>
    <col min="8" max="16384" width="9.140625" style="1"/>
  </cols>
  <sheetData>
    <row r="1" spans="1:7">
      <c r="D1" s="60" t="s">
        <v>145</v>
      </c>
      <c r="E1" s="60"/>
    </row>
    <row r="2" spans="1:7" ht="43.5" customHeight="1">
      <c r="D2" s="61" t="s">
        <v>146</v>
      </c>
      <c r="E2" s="61"/>
    </row>
    <row r="3" spans="1:7">
      <c r="D3" s="60" t="s">
        <v>144</v>
      </c>
      <c r="E3" s="60"/>
    </row>
    <row r="4" spans="1:7" ht="56.25" customHeight="1">
      <c r="D4" s="61" t="s">
        <v>147</v>
      </c>
      <c r="E4" s="61"/>
    </row>
    <row r="5" spans="1:7" ht="31.5" customHeight="1">
      <c r="A5" s="62" t="s">
        <v>0</v>
      </c>
      <c r="B5" s="62"/>
      <c r="C5" s="62"/>
      <c r="D5" s="62"/>
      <c r="E5" s="62"/>
    </row>
    <row r="6" spans="1:7" ht="15.75">
      <c r="A6" s="4"/>
      <c r="C6" s="5"/>
      <c r="D6" s="6"/>
      <c r="E6" s="6"/>
    </row>
    <row r="7" spans="1:7">
      <c r="A7" s="57" t="s">
        <v>1</v>
      </c>
      <c r="B7" s="57" t="s">
        <v>2</v>
      </c>
      <c r="C7" s="58" t="s">
        <v>3</v>
      </c>
      <c r="D7" s="59"/>
      <c r="E7" s="59"/>
    </row>
    <row r="8" spans="1:7">
      <c r="A8" s="57"/>
      <c r="B8" s="57"/>
      <c r="C8" s="7" t="s">
        <v>4</v>
      </c>
      <c r="D8" s="7" t="s">
        <v>5</v>
      </c>
      <c r="E8" s="7" t="s">
        <v>6</v>
      </c>
    </row>
    <row r="9" spans="1:7">
      <c r="A9" s="8">
        <v>1</v>
      </c>
      <c r="B9" s="9">
        <v>2</v>
      </c>
      <c r="C9" s="10">
        <v>3</v>
      </c>
      <c r="D9" s="10">
        <v>4</v>
      </c>
      <c r="E9" s="10">
        <v>5</v>
      </c>
    </row>
    <row r="10" spans="1:7" s="14" customFormat="1">
      <c r="A10" s="11" t="s">
        <v>7</v>
      </c>
      <c r="B10" s="12" t="s">
        <v>8</v>
      </c>
      <c r="C10" s="13">
        <v>271264292</v>
      </c>
      <c r="D10" s="13">
        <v>278202036</v>
      </c>
      <c r="E10" s="13">
        <v>293015033</v>
      </c>
      <c r="F10" s="3"/>
      <c r="G10" s="1"/>
    </row>
    <row r="11" spans="1:7" s="14" customFormat="1">
      <c r="A11" s="11"/>
      <c r="B11" s="15"/>
      <c r="C11" s="16"/>
      <c r="D11" s="17"/>
      <c r="E11" s="17"/>
      <c r="F11" s="3"/>
      <c r="G11" s="1"/>
    </row>
    <row r="12" spans="1:7" s="14" customFormat="1">
      <c r="A12" s="18" t="s">
        <v>9</v>
      </c>
      <c r="B12" s="19" t="s">
        <v>10</v>
      </c>
      <c r="C12" s="20">
        <f>C13</f>
        <v>202282283</v>
      </c>
      <c r="D12" s="20">
        <f t="shared" ref="D12:E12" si="0">D13</f>
        <v>208115500</v>
      </c>
      <c r="E12" s="20">
        <f t="shared" si="0"/>
        <v>220977000</v>
      </c>
      <c r="F12" s="3"/>
      <c r="G12" s="1"/>
    </row>
    <row r="13" spans="1:7" s="14" customFormat="1">
      <c r="A13" s="21" t="s">
        <v>11</v>
      </c>
      <c r="B13" s="19" t="s">
        <v>12</v>
      </c>
      <c r="C13" s="20">
        <v>202282283</v>
      </c>
      <c r="D13" s="20">
        <v>208115500</v>
      </c>
      <c r="E13" s="20">
        <v>220977000</v>
      </c>
      <c r="F13" s="3"/>
      <c r="G13" s="1"/>
    </row>
    <row r="14" spans="1:7" s="14" customFormat="1">
      <c r="A14" s="21"/>
      <c r="B14" s="19"/>
      <c r="C14" s="16"/>
      <c r="D14" s="17"/>
      <c r="E14" s="17"/>
      <c r="F14" s="3"/>
      <c r="G14" s="1"/>
    </row>
    <row r="15" spans="1:7" s="14" customFormat="1" ht="38.25">
      <c r="A15" s="22" t="s">
        <v>13</v>
      </c>
      <c r="B15" s="19" t="s">
        <v>14</v>
      </c>
      <c r="C15" s="23">
        <f>C16</f>
        <v>27437934</v>
      </c>
      <c r="D15" s="23">
        <f t="shared" ref="D15:E15" si="1">D16</f>
        <v>28784301</v>
      </c>
      <c r="E15" s="23">
        <f t="shared" si="1"/>
        <v>30067248</v>
      </c>
      <c r="F15" s="3"/>
      <c r="G15" s="1"/>
    </row>
    <row r="16" spans="1:7" s="14" customFormat="1" ht="25.5">
      <c r="A16" s="21" t="s">
        <v>15</v>
      </c>
      <c r="B16" s="19" t="s">
        <v>16</v>
      </c>
      <c r="C16" s="24">
        <v>27437934</v>
      </c>
      <c r="D16" s="24">
        <v>28784301</v>
      </c>
      <c r="E16" s="24">
        <v>30067248</v>
      </c>
      <c r="F16" s="3"/>
      <c r="G16" s="1"/>
    </row>
    <row r="17" spans="1:7" s="14" customFormat="1">
      <c r="A17" s="21"/>
      <c r="B17" s="19"/>
      <c r="C17" s="24"/>
      <c r="D17" s="17"/>
      <c r="E17" s="17"/>
      <c r="F17" s="3"/>
      <c r="G17" s="1"/>
    </row>
    <row r="18" spans="1:7">
      <c r="A18" s="22" t="s">
        <v>17</v>
      </c>
      <c r="B18" s="19" t="s">
        <v>18</v>
      </c>
      <c r="C18" s="24">
        <f>C19+C20+C21</f>
        <v>15183598</v>
      </c>
      <c r="D18" s="24">
        <f t="shared" ref="D18:E18" si="2">D19+D20+D21</f>
        <v>15772620</v>
      </c>
      <c r="E18" s="24">
        <f t="shared" si="2"/>
        <v>16398792</v>
      </c>
    </row>
    <row r="19" spans="1:7" ht="25.5">
      <c r="A19" s="21" t="s">
        <v>19</v>
      </c>
      <c r="B19" s="19" t="s">
        <v>20</v>
      </c>
      <c r="C19" s="24">
        <v>12329000</v>
      </c>
      <c r="D19" s="24">
        <v>12807365</v>
      </c>
      <c r="E19" s="24">
        <v>13315817</v>
      </c>
    </row>
    <row r="20" spans="1:7">
      <c r="A20" s="21" t="s">
        <v>21</v>
      </c>
      <c r="B20" s="19" t="s">
        <v>22</v>
      </c>
      <c r="C20" s="24">
        <v>598</v>
      </c>
      <c r="D20" s="24">
        <v>520</v>
      </c>
      <c r="E20" s="24">
        <v>540</v>
      </c>
    </row>
    <row r="21" spans="1:7" ht="25.5">
      <c r="A21" s="21" t="s">
        <v>23</v>
      </c>
      <c r="B21" s="19" t="s">
        <v>24</v>
      </c>
      <c r="C21" s="24">
        <v>2854000</v>
      </c>
      <c r="D21" s="24">
        <v>2964735</v>
      </c>
      <c r="E21" s="24">
        <v>3082435</v>
      </c>
    </row>
    <row r="22" spans="1:7">
      <c r="A22" s="21"/>
      <c r="B22" s="19"/>
      <c r="C22" s="24"/>
      <c r="D22" s="17"/>
      <c r="E22" s="17"/>
    </row>
    <row r="23" spans="1:7">
      <c r="A23" s="22" t="s">
        <v>25</v>
      </c>
      <c r="B23" s="19" t="s">
        <v>26</v>
      </c>
      <c r="C23" s="25">
        <f>SUM(C24:C25)</f>
        <v>4659077</v>
      </c>
      <c r="D23" s="25">
        <f t="shared" ref="D23:E23" si="3">SUM(D24:D25)</f>
        <v>4820115</v>
      </c>
      <c r="E23" s="25">
        <f t="shared" si="3"/>
        <v>4988093</v>
      </c>
      <c r="F23" s="26">
        <f>C23-4811000</f>
        <v>-151923</v>
      </c>
      <c r="G23" s="26">
        <f>E23-5134000</f>
        <v>-145907</v>
      </c>
    </row>
    <row r="24" spans="1:7" ht="38.25">
      <c r="A24" s="21" t="s">
        <v>27</v>
      </c>
      <c r="B24" s="19" t="s">
        <v>28</v>
      </c>
      <c r="C24" s="25">
        <v>3559077</v>
      </c>
      <c r="D24" s="25">
        <f>4969000-148885-D25</f>
        <v>3684115</v>
      </c>
      <c r="E24" s="25">
        <f>5134000-E25-145907</f>
        <v>3814093</v>
      </c>
      <c r="F24" s="27"/>
    </row>
    <row r="25" spans="1:7" ht="38.25">
      <c r="A25" s="21" t="s">
        <v>29</v>
      </c>
      <c r="B25" s="19" t="s">
        <v>30</v>
      </c>
      <c r="C25" s="25">
        <v>1100000</v>
      </c>
      <c r="D25" s="25">
        <v>1136000</v>
      </c>
      <c r="E25" s="25">
        <v>1174000</v>
      </c>
    </row>
    <row r="26" spans="1:7">
      <c r="A26" s="21"/>
      <c r="B26" s="19"/>
      <c r="C26" s="24"/>
      <c r="D26" s="17"/>
      <c r="E26" s="17"/>
    </row>
    <row r="27" spans="1:7" ht="38.25">
      <c r="A27" s="18" t="s">
        <v>31</v>
      </c>
      <c r="B27" s="19" t="s">
        <v>32</v>
      </c>
      <c r="C27" s="25">
        <f>SUM(C28:C29)</f>
        <v>16492800</v>
      </c>
      <c r="D27" s="25">
        <f t="shared" ref="D27:E27" si="4">SUM(D28:D29)</f>
        <v>16110600</v>
      </c>
      <c r="E27" s="25">
        <f t="shared" si="4"/>
        <v>16110600</v>
      </c>
      <c r="F27" s="27"/>
    </row>
    <row r="28" spans="1:7" ht="89.25">
      <c r="A28" s="21" t="s">
        <v>33</v>
      </c>
      <c r="B28" s="19" t="s">
        <v>34</v>
      </c>
      <c r="C28" s="25">
        <f>7986800+1400000+330000+1772000</f>
        <v>11488800</v>
      </c>
      <c r="D28" s="25">
        <f>7721600+1400000+213000+1772000</f>
        <v>11106600</v>
      </c>
      <c r="E28" s="25">
        <f>7721600+1400000+213000+1772000</f>
        <v>11106600</v>
      </c>
    </row>
    <row r="29" spans="1:7" s="3" customFormat="1" ht="76.5">
      <c r="A29" s="28" t="s">
        <v>35</v>
      </c>
      <c r="B29" s="19" t="s">
        <v>36</v>
      </c>
      <c r="C29" s="25">
        <f>4900000+104000</f>
        <v>5004000</v>
      </c>
      <c r="D29" s="29">
        <v>5004000</v>
      </c>
      <c r="E29" s="25">
        <v>5004000</v>
      </c>
    </row>
    <row r="30" spans="1:7" s="3" customFormat="1">
      <c r="A30" s="28"/>
      <c r="B30" s="19"/>
      <c r="C30" s="24"/>
      <c r="D30" s="24"/>
      <c r="E30" s="24"/>
    </row>
    <row r="31" spans="1:7" s="3" customFormat="1" ht="25.5">
      <c r="A31" s="22" t="s">
        <v>37</v>
      </c>
      <c r="B31" s="19" t="s">
        <v>38</v>
      </c>
      <c r="C31" s="24">
        <v>138600</v>
      </c>
      <c r="D31" s="24">
        <v>138600</v>
      </c>
      <c r="E31" s="24">
        <v>138600</v>
      </c>
    </row>
    <row r="32" spans="1:7" s="3" customFormat="1">
      <c r="A32" s="21"/>
      <c r="B32" s="19"/>
      <c r="C32" s="24"/>
      <c r="D32" s="24"/>
      <c r="E32" s="24"/>
    </row>
    <row r="33" spans="1:6" s="3" customFormat="1" ht="25.5">
      <c r="A33" s="22" t="s">
        <v>39</v>
      </c>
      <c r="B33" s="19" t="s">
        <v>40</v>
      </c>
      <c r="C33" s="24">
        <f>SUM(C34:C34)</f>
        <v>100000</v>
      </c>
      <c r="D33" s="24">
        <f t="shared" ref="D33:E33" si="5">SUM(D34:D34)</f>
        <v>100000</v>
      </c>
      <c r="E33" s="24">
        <f t="shared" si="5"/>
        <v>100000</v>
      </c>
    </row>
    <row r="34" spans="1:6" s="3" customFormat="1">
      <c r="A34" s="21" t="s">
        <v>41</v>
      </c>
      <c r="B34" s="19" t="s">
        <v>42</v>
      </c>
      <c r="C34" s="24">
        <v>100000</v>
      </c>
      <c r="D34" s="24">
        <v>100000</v>
      </c>
      <c r="E34" s="24">
        <v>100000</v>
      </c>
    </row>
    <row r="35" spans="1:6" s="3" customFormat="1">
      <c r="A35" s="21"/>
      <c r="B35" s="19"/>
      <c r="C35" s="24"/>
      <c r="D35" s="24"/>
      <c r="E35" s="24"/>
    </row>
    <row r="36" spans="1:6" s="3" customFormat="1" ht="25.5">
      <c r="A36" s="22" t="s">
        <v>43</v>
      </c>
      <c r="B36" s="19" t="s">
        <v>44</v>
      </c>
      <c r="C36" s="25">
        <f>C37+C38</f>
        <v>2199000</v>
      </c>
      <c r="D36" s="25">
        <f t="shared" ref="D36:E36" si="6">D37+D38</f>
        <v>1589300</v>
      </c>
      <c r="E36" s="25">
        <f t="shared" si="6"/>
        <v>1463700</v>
      </c>
    </row>
    <row r="37" spans="1:6" s="3" customFormat="1" ht="76.5">
      <c r="A37" s="21" t="s">
        <v>45</v>
      </c>
      <c r="B37" s="19" t="s">
        <v>46</v>
      </c>
      <c r="C37" s="25">
        <v>1599000</v>
      </c>
      <c r="D37" s="25">
        <v>989300</v>
      </c>
      <c r="E37" s="25">
        <v>863700</v>
      </c>
    </row>
    <row r="38" spans="1:6" s="3" customFormat="1" ht="25.5">
      <c r="A38" s="21" t="s">
        <v>47</v>
      </c>
      <c r="B38" s="19" t="s">
        <v>48</v>
      </c>
      <c r="C38" s="25">
        <v>600000</v>
      </c>
      <c r="D38" s="25">
        <v>600000</v>
      </c>
      <c r="E38" s="25">
        <v>600000</v>
      </c>
    </row>
    <row r="39" spans="1:6" s="3" customFormat="1">
      <c r="A39" s="21"/>
      <c r="B39" s="19"/>
      <c r="C39" s="24"/>
      <c r="D39" s="24"/>
      <c r="E39" s="24"/>
    </row>
    <row r="40" spans="1:6" s="3" customFormat="1">
      <c r="A40" s="22" t="s">
        <v>49</v>
      </c>
      <c r="B40" s="19" t="s">
        <v>50</v>
      </c>
      <c r="C40" s="24">
        <v>2771000</v>
      </c>
      <c r="D40" s="24">
        <v>2771000</v>
      </c>
      <c r="E40" s="24">
        <v>2771000</v>
      </c>
    </row>
    <row r="41" spans="1:6" s="3" customFormat="1">
      <c r="A41" s="21"/>
      <c r="B41" s="19"/>
      <c r="C41" s="24"/>
      <c r="D41" s="24"/>
      <c r="E41" s="24"/>
    </row>
    <row r="42" spans="1:6" s="3" customFormat="1">
      <c r="A42" s="22" t="s">
        <v>51</v>
      </c>
      <c r="B42" s="19" t="s">
        <v>52</v>
      </c>
      <c r="C42" s="24">
        <v>0</v>
      </c>
      <c r="D42" s="24">
        <v>0</v>
      </c>
      <c r="E42" s="24">
        <v>0</v>
      </c>
    </row>
    <row r="43" spans="1:6" s="14" customFormat="1">
      <c r="A43" s="21"/>
      <c r="B43" s="19"/>
      <c r="C43" s="24"/>
      <c r="D43" s="24"/>
      <c r="E43" s="24"/>
      <c r="F43" s="3"/>
    </row>
    <row r="44" spans="1:6" s="14" customFormat="1">
      <c r="A44" s="11" t="s">
        <v>53</v>
      </c>
      <c r="B44" s="30" t="s">
        <v>54</v>
      </c>
      <c r="C44" s="31">
        <v>1609689916.1600001</v>
      </c>
      <c r="D44" s="31">
        <v>1527496341.1900001</v>
      </c>
      <c r="E44" s="31">
        <v>1603002270.4400001</v>
      </c>
      <c r="F44" s="32"/>
    </row>
    <row r="45" spans="1:6" s="14" customFormat="1">
      <c r="A45" s="21"/>
      <c r="B45" s="33"/>
      <c r="C45" s="34"/>
      <c r="D45" s="34"/>
      <c r="E45" s="34"/>
      <c r="F45" s="3"/>
    </row>
    <row r="46" spans="1:6" s="14" customFormat="1" ht="38.25">
      <c r="A46" s="18" t="s">
        <v>55</v>
      </c>
      <c r="B46" s="35" t="s">
        <v>56</v>
      </c>
      <c r="C46" s="36">
        <v>1608474336</v>
      </c>
      <c r="D46" s="36">
        <v>1527496341.1900001</v>
      </c>
      <c r="E46" s="36">
        <v>1603002270.4400001</v>
      </c>
      <c r="F46" s="3"/>
    </row>
    <row r="47" spans="1:6" s="14" customFormat="1" ht="25.5">
      <c r="A47" s="21" t="s">
        <v>57</v>
      </c>
      <c r="B47" s="35" t="s">
        <v>58</v>
      </c>
      <c r="C47" s="23">
        <f>C48</f>
        <v>39711547.200000003</v>
      </c>
      <c r="D47" s="23">
        <f t="shared" ref="D47:E47" si="7">D48</f>
        <v>41122395.399999999</v>
      </c>
      <c r="E47" s="23">
        <f t="shared" si="7"/>
        <v>18316568.02</v>
      </c>
      <c r="F47" s="3"/>
    </row>
    <row r="48" spans="1:6" s="14" customFormat="1" ht="25.5">
      <c r="A48" s="37" t="s">
        <v>59</v>
      </c>
      <c r="B48" s="35" t="s">
        <v>60</v>
      </c>
      <c r="C48" s="23">
        <v>39711547.200000003</v>
      </c>
      <c r="D48" s="23">
        <v>41122395.399999999</v>
      </c>
      <c r="E48" s="23">
        <v>18316568.02</v>
      </c>
      <c r="F48" s="3"/>
    </row>
    <row r="49" spans="1:6" s="14" customFormat="1">
      <c r="A49" s="38"/>
      <c r="B49" s="39"/>
      <c r="C49" s="23"/>
      <c r="D49" s="23"/>
      <c r="E49" s="23"/>
      <c r="F49" s="3"/>
    </row>
    <row r="50" spans="1:6" s="14" customFormat="1" ht="25.5">
      <c r="A50" s="21" t="s">
        <v>61</v>
      </c>
      <c r="B50" s="35" t="s">
        <v>62</v>
      </c>
      <c r="C50" s="23">
        <v>652729189.21000004</v>
      </c>
      <c r="D50" s="23">
        <v>694794672.03999996</v>
      </c>
      <c r="E50" s="23">
        <v>776613558.20000005</v>
      </c>
      <c r="F50" s="3"/>
    </row>
    <row r="51" spans="1:6" s="14" customFormat="1" ht="114.75">
      <c r="A51" s="37" t="s">
        <v>63</v>
      </c>
      <c r="B51" s="40" t="s">
        <v>64</v>
      </c>
      <c r="C51" s="23">
        <v>5870000</v>
      </c>
      <c r="D51" s="23">
        <v>6002250</v>
      </c>
      <c r="E51" s="23">
        <v>6136750</v>
      </c>
      <c r="F51" s="3"/>
    </row>
    <row r="52" spans="1:6" s="14" customFormat="1" ht="127.5">
      <c r="A52" s="41" t="s">
        <v>65</v>
      </c>
      <c r="B52" s="40" t="s">
        <v>66</v>
      </c>
      <c r="C52" s="23">
        <v>91066892</v>
      </c>
      <c r="D52" s="23">
        <v>364267568</v>
      </c>
      <c r="E52" s="23">
        <v>440229250.87</v>
      </c>
      <c r="F52" s="3"/>
    </row>
    <row r="53" spans="1:6" s="14" customFormat="1" ht="114.75">
      <c r="A53" s="41" t="s">
        <v>67</v>
      </c>
      <c r="B53" s="40" t="s">
        <v>68</v>
      </c>
      <c r="C53" s="23">
        <v>1858508</v>
      </c>
      <c r="D53" s="23">
        <v>7434032</v>
      </c>
      <c r="E53" s="23">
        <v>8984270.4299999997</v>
      </c>
      <c r="F53" s="3"/>
    </row>
    <row r="54" spans="1:6" s="14" customFormat="1" ht="38.25">
      <c r="A54" s="37" t="s">
        <v>69</v>
      </c>
      <c r="B54" s="35" t="s">
        <v>70</v>
      </c>
      <c r="C54" s="23">
        <v>18064123.59</v>
      </c>
      <c r="D54" s="23">
        <v>17519750.07</v>
      </c>
      <c r="E54" s="23">
        <v>17882216.52</v>
      </c>
      <c r="F54" s="32"/>
    </row>
    <row r="55" spans="1:6" s="14" customFormat="1" ht="51">
      <c r="A55" s="37" t="s">
        <v>71</v>
      </c>
      <c r="B55" s="35" t="s">
        <v>72</v>
      </c>
      <c r="C55" s="23">
        <v>0</v>
      </c>
      <c r="D55" s="23">
        <v>1250000</v>
      </c>
      <c r="E55" s="23">
        <v>0</v>
      </c>
      <c r="F55" s="32"/>
    </row>
    <row r="56" spans="1:6" s="14" customFormat="1" ht="38.25">
      <c r="A56" s="42" t="s">
        <v>73</v>
      </c>
      <c r="B56" s="35" t="s">
        <v>74</v>
      </c>
      <c r="C56" s="23">
        <v>2469919.84</v>
      </c>
      <c r="D56" s="23"/>
      <c r="E56" s="23"/>
      <c r="F56" s="32"/>
    </row>
    <row r="57" spans="1:6" s="14" customFormat="1" ht="38.25">
      <c r="A57" s="37" t="s">
        <v>75</v>
      </c>
      <c r="B57" s="35" t="s">
        <v>76</v>
      </c>
      <c r="C57" s="23">
        <v>0</v>
      </c>
      <c r="D57" s="23">
        <v>4472402.3899999997</v>
      </c>
      <c r="E57" s="23">
        <v>0</v>
      </c>
      <c r="F57" s="32"/>
    </row>
    <row r="58" spans="1:6" s="14" customFormat="1" ht="25.5">
      <c r="A58" s="37" t="s">
        <v>77</v>
      </c>
      <c r="B58" s="40" t="s">
        <v>78</v>
      </c>
      <c r="C58" s="23">
        <v>10807941.98</v>
      </c>
      <c r="D58" s="23"/>
      <c r="E58" s="23"/>
      <c r="F58" s="32"/>
    </row>
    <row r="59" spans="1:6" s="14" customFormat="1" ht="25.5">
      <c r="A59" s="42" t="s">
        <v>79</v>
      </c>
      <c r="B59" s="40" t="s">
        <v>76</v>
      </c>
      <c r="C59" s="23">
        <v>55555.56</v>
      </c>
      <c r="D59" s="23"/>
      <c r="E59" s="23"/>
      <c r="F59" s="32"/>
    </row>
    <row r="60" spans="1:6" s="14" customFormat="1" ht="63.75">
      <c r="A60" s="43" t="s">
        <v>80</v>
      </c>
      <c r="B60" s="40" t="s">
        <v>76</v>
      </c>
      <c r="C60" s="23">
        <v>441398.08</v>
      </c>
      <c r="D60" s="23">
        <v>441398.08</v>
      </c>
      <c r="E60" s="23">
        <v>441398.08</v>
      </c>
      <c r="F60" s="32"/>
    </row>
    <row r="61" spans="1:6" s="14" customFormat="1" ht="25.5">
      <c r="A61" s="37" t="s">
        <v>81</v>
      </c>
      <c r="B61" s="40" t="s">
        <v>82</v>
      </c>
      <c r="C61" s="23">
        <v>3980174.3</v>
      </c>
      <c r="D61" s="23"/>
      <c r="E61" s="23"/>
      <c r="F61" s="32"/>
    </row>
    <row r="62" spans="1:6" s="14" customFormat="1" ht="25.5">
      <c r="A62" s="42" t="s">
        <v>83</v>
      </c>
      <c r="B62" s="40" t="s">
        <v>84</v>
      </c>
      <c r="C62" s="23">
        <v>2236977.84</v>
      </c>
      <c r="D62" s="23"/>
      <c r="E62" s="23"/>
      <c r="F62" s="32"/>
    </row>
    <row r="63" spans="1:6" s="14" customFormat="1" ht="102">
      <c r="A63" s="41" t="s">
        <v>85</v>
      </c>
      <c r="B63" s="40" t="s">
        <v>86</v>
      </c>
      <c r="C63" s="23">
        <v>222222222</v>
      </c>
      <c r="D63" s="23"/>
      <c r="E63" s="23"/>
      <c r="F63" s="32"/>
    </row>
    <row r="64" spans="1:6" s="14" customFormat="1" ht="38.25">
      <c r="A64" s="37" t="s">
        <v>87</v>
      </c>
      <c r="B64" s="40" t="s">
        <v>88</v>
      </c>
      <c r="C64" s="23">
        <v>414715</v>
      </c>
      <c r="D64" s="23">
        <v>234922</v>
      </c>
      <c r="E64" s="23">
        <v>232368</v>
      </c>
      <c r="F64" s="3"/>
    </row>
    <row r="65" spans="1:6" s="14" customFormat="1" ht="51">
      <c r="A65" s="44" t="s">
        <v>89</v>
      </c>
      <c r="B65" s="40" t="s">
        <v>88</v>
      </c>
      <c r="C65" s="23">
        <v>108843.52</v>
      </c>
      <c r="D65" s="23"/>
      <c r="E65" s="23"/>
      <c r="F65" s="3"/>
    </row>
    <row r="66" spans="1:6" s="14" customFormat="1" ht="76.5">
      <c r="A66" s="37" t="s">
        <v>90</v>
      </c>
      <c r="B66" s="40" t="s">
        <v>88</v>
      </c>
      <c r="C66" s="23">
        <v>257020</v>
      </c>
      <c r="D66" s="23">
        <v>267250</v>
      </c>
      <c r="E66" s="23">
        <v>277950</v>
      </c>
      <c r="F66" s="3"/>
    </row>
    <row r="67" spans="1:6" s="14" customFormat="1" ht="25.5">
      <c r="A67" s="37" t="s">
        <v>91</v>
      </c>
      <c r="B67" s="40" t="s">
        <v>88</v>
      </c>
      <c r="C67" s="23">
        <v>291249912.5</v>
      </c>
      <c r="D67" s="23">
        <f>291249912.5+446276-346276</f>
        <v>291349912.5</v>
      </c>
      <c r="E67" s="23">
        <f>291249912.5+9970530.8-346276</f>
        <v>300874167.30000001</v>
      </c>
      <c r="F67" s="3"/>
    </row>
    <row r="68" spans="1:6" s="14" customFormat="1" ht="76.5">
      <c r="A68" s="37" t="s">
        <v>92</v>
      </c>
      <c r="B68" s="40" t="s">
        <v>88</v>
      </c>
      <c r="C68" s="23">
        <v>901734</v>
      </c>
      <c r="D68" s="23">
        <v>901734</v>
      </c>
      <c r="E68" s="23">
        <v>901734</v>
      </c>
      <c r="F68" s="3"/>
    </row>
    <row r="69" spans="1:6" s="14" customFormat="1" ht="38.25">
      <c r="A69" s="37" t="s">
        <v>93</v>
      </c>
      <c r="B69" s="40" t="s">
        <v>88</v>
      </c>
      <c r="C69" s="23">
        <v>123200</v>
      </c>
      <c r="D69" s="23">
        <v>53402</v>
      </c>
      <c r="E69" s="23">
        <v>53402</v>
      </c>
      <c r="F69" s="3"/>
    </row>
    <row r="70" spans="1:6" s="14" customFormat="1" ht="38.25">
      <c r="A70" s="37" t="s">
        <v>94</v>
      </c>
      <c r="B70" s="40" t="s">
        <v>88</v>
      </c>
      <c r="C70" s="23">
        <v>600051</v>
      </c>
      <c r="D70" s="23">
        <v>600051</v>
      </c>
      <c r="E70" s="23">
        <v>600051</v>
      </c>
      <c r="F70" s="3"/>
    </row>
    <row r="71" spans="1:6" s="14" customFormat="1">
      <c r="A71" s="38"/>
      <c r="B71" s="39"/>
      <c r="C71" s="45"/>
      <c r="D71" s="23"/>
      <c r="E71" s="23"/>
      <c r="F71" s="3"/>
    </row>
    <row r="72" spans="1:6" s="14" customFormat="1" ht="25.5">
      <c r="A72" s="21" t="s">
        <v>95</v>
      </c>
      <c r="B72" s="35" t="s">
        <v>96</v>
      </c>
      <c r="C72" s="23">
        <v>760869324.33000004</v>
      </c>
      <c r="D72" s="23">
        <v>754198547.92999995</v>
      </c>
      <c r="E72" s="23">
        <v>807104263.59000003</v>
      </c>
      <c r="F72" s="3"/>
    </row>
    <row r="73" spans="1:6" s="14" customFormat="1" ht="63.75">
      <c r="A73" s="37" t="s">
        <v>97</v>
      </c>
      <c r="B73" s="40" t="s">
        <v>98</v>
      </c>
      <c r="C73" s="23">
        <v>6314750.5</v>
      </c>
      <c r="D73" s="23">
        <v>5061414</v>
      </c>
      <c r="E73" s="23">
        <v>5051800.4000000004</v>
      </c>
      <c r="F73" s="3"/>
    </row>
    <row r="74" spans="1:6" s="14" customFormat="1" ht="38.25">
      <c r="A74" s="37" t="s">
        <v>99</v>
      </c>
      <c r="B74" s="35" t="s">
        <v>98</v>
      </c>
      <c r="C74" s="23">
        <v>369351.5</v>
      </c>
      <c r="D74" s="23">
        <v>382325.56</v>
      </c>
      <c r="E74" s="23">
        <v>395818.58</v>
      </c>
      <c r="F74" s="3"/>
    </row>
    <row r="75" spans="1:6" s="14" customFormat="1" ht="76.5">
      <c r="A75" s="37" t="s">
        <v>100</v>
      </c>
      <c r="B75" s="35" t="s">
        <v>98</v>
      </c>
      <c r="C75" s="23">
        <v>14000</v>
      </c>
      <c r="D75" s="23">
        <v>14000</v>
      </c>
      <c r="E75" s="23">
        <v>14000</v>
      </c>
      <c r="F75" s="3"/>
    </row>
    <row r="76" spans="1:6" s="14" customFormat="1" ht="38.25">
      <c r="A76" s="37" t="s">
        <v>101</v>
      </c>
      <c r="B76" s="35" t="s">
        <v>98</v>
      </c>
      <c r="C76" s="23">
        <v>35000</v>
      </c>
      <c r="D76" s="23">
        <v>35000</v>
      </c>
      <c r="E76" s="23">
        <v>35000</v>
      </c>
      <c r="F76" s="3"/>
    </row>
    <row r="77" spans="1:6" s="14" customFormat="1" ht="63.75">
      <c r="A77" s="37" t="s">
        <v>102</v>
      </c>
      <c r="B77" s="35" t="s">
        <v>98</v>
      </c>
      <c r="C77" s="23">
        <v>4369412.5599999996</v>
      </c>
      <c r="D77" s="23">
        <v>4369412.54</v>
      </c>
      <c r="E77" s="23">
        <v>4369412.5599999996</v>
      </c>
      <c r="F77" s="3"/>
    </row>
    <row r="78" spans="1:6" s="14" customFormat="1" ht="63.75">
      <c r="A78" s="37" t="s">
        <v>103</v>
      </c>
      <c r="B78" s="35" t="s">
        <v>98</v>
      </c>
      <c r="C78" s="23">
        <v>46785972</v>
      </c>
      <c r="D78" s="23">
        <v>47525978</v>
      </c>
      <c r="E78" s="23">
        <v>52557201</v>
      </c>
      <c r="F78" s="3"/>
    </row>
    <row r="79" spans="1:6" s="14" customFormat="1" ht="114.75">
      <c r="A79" s="46" t="s">
        <v>104</v>
      </c>
      <c r="B79" s="35" t="s">
        <v>98</v>
      </c>
      <c r="C79" s="23">
        <v>7179088</v>
      </c>
      <c r="D79" s="23"/>
      <c r="E79" s="23"/>
      <c r="F79" s="3"/>
    </row>
    <row r="80" spans="1:6" s="14" customFormat="1" ht="89.25">
      <c r="A80" s="46" t="s">
        <v>105</v>
      </c>
      <c r="B80" s="35" t="s">
        <v>98</v>
      </c>
      <c r="C80" s="23">
        <v>146512</v>
      </c>
      <c r="D80" s="23"/>
      <c r="E80" s="23"/>
      <c r="F80" s="3"/>
    </row>
    <row r="81" spans="1:6" s="14" customFormat="1" ht="76.5">
      <c r="A81" s="37" t="s">
        <v>106</v>
      </c>
      <c r="B81" s="35" t="s">
        <v>107</v>
      </c>
      <c r="C81" s="23">
        <v>7326409.3799999999</v>
      </c>
      <c r="D81" s="23">
        <v>8040737.3899999997</v>
      </c>
      <c r="E81" s="23">
        <v>8417019.6300000008</v>
      </c>
      <c r="F81" s="3"/>
    </row>
    <row r="82" spans="1:6" s="14" customFormat="1" ht="63.75">
      <c r="A82" s="37" t="s">
        <v>108</v>
      </c>
      <c r="B82" s="35" t="s">
        <v>109</v>
      </c>
      <c r="C82" s="23">
        <v>5925317.3300000001</v>
      </c>
      <c r="D82" s="23">
        <v>6237176.1399999997</v>
      </c>
      <c r="E82" s="23">
        <v>6237176.1399999997</v>
      </c>
      <c r="F82" s="3"/>
    </row>
    <row r="83" spans="1:6" s="14" customFormat="1" ht="51">
      <c r="A83" s="37" t="s">
        <v>110</v>
      </c>
      <c r="B83" s="35" t="s">
        <v>111</v>
      </c>
      <c r="C83" s="23">
        <v>3543964.0500000007</v>
      </c>
      <c r="D83" s="23">
        <v>3663447.8400000003</v>
      </c>
      <c r="E83" s="23">
        <v>3793072.2099999981</v>
      </c>
      <c r="F83" s="3"/>
    </row>
    <row r="84" spans="1:6" s="14" customFormat="1" ht="51">
      <c r="A84" s="37" t="s">
        <v>112</v>
      </c>
      <c r="B84" s="35" t="s">
        <v>113</v>
      </c>
      <c r="C84" s="23">
        <v>132378.4</v>
      </c>
      <c r="D84" s="23">
        <v>4171.8599999999997</v>
      </c>
      <c r="E84" s="23">
        <v>3719.99</v>
      </c>
      <c r="F84" s="3"/>
    </row>
    <row r="85" spans="1:6" s="14" customFormat="1" ht="51">
      <c r="A85" s="37" t="s">
        <v>114</v>
      </c>
      <c r="B85" s="35" t="s">
        <v>115</v>
      </c>
      <c r="C85" s="23">
        <v>30279350</v>
      </c>
      <c r="D85" s="23">
        <v>30279350</v>
      </c>
      <c r="E85" s="23">
        <v>31162470</v>
      </c>
      <c r="F85" s="3"/>
    </row>
    <row r="86" spans="1:6" ht="51">
      <c r="A86" s="37" t="s">
        <v>116</v>
      </c>
      <c r="B86" s="35" t="s">
        <v>117</v>
      </c>
      <c r="C86" s="23">
        <v>7608975.5700000003</v>
      </c>
      <c r="D86" s="23">
        <v>7829534.5999999996</v>
      </c>
      <c r="E86" s="23">
        <v>8058915.9800000004</v>
      </c>
    </row>
    <row r="87" spans="1:6" ht="89.25">
      <c r="A87" s="37" t="s">
        <v>118</v>
      </c>
      <c r="B87" s="35" t="s">
        <v>119</v>
      </c>
      <c r="C87" s="23">
        <v>24177843.039999999</v>
      </c>
      <c r="D87" s="23">
        <v>0</v>
      </c>
      <c r="E87" s="23">
        <v>25971157.100000001</v>
      </c>
    </row>
    <row r="88" spans="1:6" ht="25.5">
      <c r="A88" s="37" t="s">
        <v>120</v>
      </c>
      <c r="B88" s="35" t="s">
        <v>121</v>
      </c>
      <c r="C88" s="23">
        <v>616661000</v>
      </c>
      <c r="D88" s="23">
        <v>640756000</v>
      </c>
      <c r="E88" s="23">
        <v>661037500</v>
      </c>
    </row>
    <row r="89" spans="1:6">
      <c r="A89" s="37"/>
      <c r="B89" s="39"/>
      <c r="C89" s="23"/>
      <c r="D89" s="23"/>
      <c r="E89" s="23"/>
    </row>
    <row r="90" spans="1:6">
      <c r="A90" s="21" t="s">
        <v>122</v>
      </c>
      <c r="B90" s="35" t="s">
        <v>123</v>
      </c>
      <c r="C90" s="23">
        <v>155164275.25999999</v>
      </c>
      <c r="D90" s="23">
        <v>37380725.82</v>
      </c>
      <c r="E90" s="23">
        <v>967880.63</v>
      </c>
    </row>
    <row r="91" spans="1:6" ht="51">
      <c r="A91" s="43" t="s">
        <v>124</v>
      </c>
      <c r="B91" s="35" t="s">
        <v>125</v>
      </c>
      <c r="C91" s="23">
        <v>35000</v>
      </c>
      <c r="D91" s="23"/>
      <c r="E91" s="23"/>
    </row>
    <row r="92" spans="1:6" ht="63.75">
      <c r="A92" s="43" t="s">
        <v>126</v>
      </c>
      <c r="B92" s="35" t="s">
        <v>125</v>
      </c>
      <c r="C92" s="23">
        <v>11950</v>
      </c>
      <c r="D92" s="23"/>
      <c r="E92" s="23"/>
    </row>
    <row r="93" spans="1:6" ht="63.75">
      <c r="A93" s="43" t="s">
        <v>127</v>
      </c>
      <c r="B93" s="35" t="s">
        <v>125</v>
      </c>
      <c r="C93" s="23">
        <v>60926</v>
      </c>
      <c r="D93" s="23"/>
      <c r="E93" s="23"/>
    </row>
    <row r="94" spans="1:6" ht="38.25">
      <c r="A94" s="37" t="s">
        <v>128</v>
      </c>
      <c r="B94" s="35" t="s">
        <v>129</v>
      </c>
      <c r="C94" s="23">
        <v>1482009.99</v>
      </c>
      <c r="D94" s="23">
        <v>7498.49</v>
      </c>
      <c r="E94" s="23">
        <v>967880.63</v>
      </c>
      <c r="F94" s="1"/>
    </row>
    <row r="95" spans="1:6" ht="114.75">
      <c r="A95" s="37" t="s">
        <v>130</v>
      </c>
      <c r="B95" s="35" t="s">
        <v>131</v>
      </c>
      <c r="C95" s="23">
        <v>25702.6</v>
      </c>
      <c r="D95" s="23">
        <v>0</v>
      </c>
      <c r="E95" s="23">
        <v>0</v>
      </c>
      <c r="F95" s="1"/>
    </row>
    <row r="96" spans="1:6" ht="38.25">
      <c r="A96" s="43" t="s">
        <v>132</v>
      </c>
      <c r="B96" s="35" t="s">
        <v>131</v>
      </c>
      <c r="C96" s="23">
        <v>141548686.66999999</v>
      </c>
      <c r="D96" s="23">
        <v>18135000.010000002</v>
      </c>
      <c r="E96" s="23"/>
      <c r="F96" s="1"/>
    </row>
    <row r="97" spans="1:6" ht="25.5">
      <c r="A97" s="43" t="s">
        <v>133</v>
      </c>
      <c r="B97" s="35" t="s">
        <v>131</v>
      </c>
      <c r="C97" s="23">
        <v>12000000</v>
      </c>
      <c r="D97" s="23"/>
      <c r="E97" s="23"/>
      <c r="F97" s="1"/>
    </row>
    <row r="98" spans="1:6" ht="38.25">
      <c r="A98" s="43" t="s">
        <v>134</v>
      </c>
      <c r="B98" s="35" t="s">
        <v>131</v>
      </c>
      <c r="C98" s="23"/>
      <c r="D98" s="23">
        <v>19238227.32</v>
      </c>
      <c r="E98" s="23"/>
      <c r="F98" s="1"/>
    </row>
    <row r="99" spans="1:6">
      <c r="A99" s="38"/>
      <c r="B99" s="47"/>
      <c r="C99" s="45"/>
      <c r="D99" s="48"/>
      <c r="E99" s="48"/>
      <c r="F99" s="1"/>
    </row>
    <row r="100" spans="1:6">
      <c r="A100" s="22" t="s">
        <v>135</v>
      </c>
      <c r="B100" s="49" t="s">
        <v>136</v>
      </c>
      <c r="C100" s="23">
        <f>SUM(C101:C102)</f>
        <v>1215580.1599999999</v>
      </c>
      <c r="D100" s="23">
        <f t="shared" ref="D100:E100" si="8">SUM(D101:D102)</f>
        <v>0</v>
      </c>
      <c r="E100" s="23">
        <f t="shared" si="8"/>
        <v>0</v>
      </c>
      <c r="F100" s="1"/>
    </row>
    <row r="101" spans="1:6" ht="25.5">
      <c r="A101" s="21" t="s">
        <v>137</v>
      </c>
      <c r="B101" s="35" t="s">
        <v>138</v>
      </c>
      <c r="C101" s="23">
        <v>1215580.1599999999</v>
      </c>
      <c r="D101" s="23"/>
      <c r="E101" s="23"/>
      <c r="F101" s="1"/>
    </row>
    <row r="102" spans="1:6">
      <c r="A102" s="21"/>
      <c r="B102" s="35"/>
      <c r="C102" s="23"/>
      <c r="D102" s="23"/>
      <c r="E102" s="23"/>
      <c r="F102" s="1"/>
    </row>
    <row r="103" spans="1:6" ht="51">
      <c r="A103" s="18" t="s">
        <v>139</v>
      </c>
      <c r="B103" s="35" t="s">
        <v>140</v>
      </c>
      <c r="C103" s="23"/>
      <c r="D103" s="23"/>
      <c r="E103" s="23"/>
      <c r="F103" s="1"/>
    </row>
    <row r="104" spans="1:6" ht="51">
      <c r="A104" s="18" t="s">
        <v>141</v>
      </c>
      <c r="B104" s="35" t="s">
        <v>142</v>
      </c>
      <c r="C104" s="23"/>
      <c r="D104" s="23"/>
      <c r="E104" s="23"/>
      <c r="F104" s="1"/>
    </row>
    <row r="105" spans="1:6">
      <c r="A105" s="11" t="s">
        <v>143</v>
      </c>
      <c r="B105" s="50"/>
      <c r="C105" s="51">
        <f>C44+C10</f>
        <v>1880954208.1600001</v>
      </c>
      <c r="D105" s="51">
        <f>D44+D10</f>
        <v>1805698377.1900001</v>
      </c>
      <c r="E105" s="51">
        <f>E44+E10</f>
        <v>1896017303.4400001</v>
      </c>
    </row>
    <row r="106" spans="1:6" s="14" customFormat="1">
      <c r="A106" s="1"/>
      <c r="B106" s="2"/>
      <c r="C106" s="52"/>
      <c r="D106" s="52"/>
      <c r="E106" s="52"/>
      <c r="F106" s="3"/>
    </row>
    <row r="107" spans="1:6">
      <c r="C107" s="53"/>
    </row>
    <row r="108" spans="1:6" s="14" customFormat="1">
      <c r="A108" s="1"/>
      <c r="B108" s="2"/>
      <c r="C108" s="54"/>
      <c r="D108" s="52"/>
      <c r="E108" s="52"/>
      <c r="F108" s="3"/>
    </row>
    <row r="109" spans="1:6" s="14" customFormat="1">
      <c r="A109" s="55"/>
      <c r="B109" s="2"/>
      <c r="C109" s="56"/>
      <c r="D109" s="3"/>
      <c r="E109" s="3"/>
      <c r="F109" s="3"/>
    </row>
    <row r="111" spans="1:6" s="14" customFormat="1">
      <c r="A111" s="1"/>
      <c r="B111" s="2"/>
      <c r="C111" s="52"/>
      <c r="D111" s="52"/>
      <c r="E111" s="52"/>
      <c r="F111" s="3"/>
    </row>
  </sheetData>
  <mergeCells count="8">
    <mergeCell ref="A7:A8"/>
    <mergeCell ref="B7:B8"/>
    <mergeCell ref="C7:E7"/>
    <mergeCell ref="D1:E1"/>
    <mergeCell ref="D2:E2"/>
    <mergeCell ref="D3:E3"/>
    <mergeCell ref="D4:E4"/>
    <mergeCell ref="A5:E5"/>
  </mergeCells>
  <pageMargins left="0.59055118110236227" right="0.23622047244094491" top="0.35433070866141736" bottom="0.3149606299212598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Bud-Vera</dc:creator>
  <cp:lastModifiedBy>User</cp:lastModifiedBy>
  <cp:lastPrinted>2022-02-21T11:16:47Z</cp:lastPrinted>
  <dcterms:created xsi:type="dcterms:W3CDTF">2022-02-08T12:16:17Z</dcterms:created>
  <dcterms:modified xsi:type="dcterms:W3CDTF">2022-02-21T11:16:59Z</dcterms:modified>
</cp:coreProperties>
</file>